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Fiscalité\"/>
    </mc:Choice>
  </mc:AlternateContent>
  <xr:revisionPtr revIDLastSave="0" documentId="13_ncr:1_{2BE1EAB2-76A7-4069-B358-71179520E7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  <externalReference r:id="rId16"/>
    <externalReference r:id="rId17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Q16" i="16" l="1"/>
  <c r="Y19" i="16"/>
  <c r="X19" i="16"/>
  <c r="W19" i="16"/>
  <c r="V19" i="16"/>
  <c r="Y18" i="16"/>
  <c r="W18" i="16"/>
  <c r="V18" i="16"/>
  <c r="Y17" i="16"/>
  <c r="X17" i="16"/>
  <c r="W17" i="16"/>
  <c r="V17" i="16"/>
  <c r="Y15" i="16"/>
  <c r="X15" i="16"/>
  <c r="W15" i="16"/>
  <c r="V15" i="16"/>
  <c r="Y14" i="16"/>
  <c r="X14" i="16"/>
  <c r="W14" i="16"/>
  <c r="V14" i="16"/>
  <c r="Y13" i="16"/>
  <c r="X13" i="16"/>
  <c r="W13" i="16"/>
  <c r="Y12" i="16"/>
  <c r="X12" i="16"/>
  <c r="W12" i="16"/>
  <c r="Y11" i="16"/>
  <c r="X11" i="16"/>
  <c r="W11" i="16"/>
  <c r="V11" i="16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W16" i="16"/>
  <c r="W20" i="16" s="1"/>
  <c r="S15" i="16"/>
  <c r="R16" i="16"/>
  <c r="R20" i="16" s="1"/>
  <c r="P29" i="16"/>
  <c r="P33" i="16" s="1"/>
  <c r="V16" i="16"/>
  <c r="V20" i="16" s="1"/>
  <c r="Q72" i="16"/>
  <c r="Q59" i="16"/>
  <c r="R29" i="16"/>
  <c r="R33" i="16" s="1"/>
  <c r="Q85" i="16"/>
  <c r="S93" i="16"/>
  <c r="S97" i="16"/>
  <c r="Z14" i="16"/>
  <c r="Z15" i="16"/>
  <c r="Z18" i="16"/>
  <c r="S67" i="16"/>
  <c r="S71" i="16"/>
  <c r="Q98" i="16"/>
  <c r="Y16" i="16"/>
  <c r="Y20" i="16" s="1"/>
  <c r="Z19" i="16"/>
  <c r="S80" i="16"/>
  <c r="R81" i="16"/>
  <c r="S84" i="16"/>
  <c r="S95" i="16"/>
  <c r="Z17" i="16"/>
  <c r="S83" i="16"/>
  <c r="S96" i="16"/>
  <c r="X16" i="16"/>
  <c r="Z13" i="16"/>
  <c r="Z12" i="16"/>
  <c r="S19" i="16"/>
  <c r="S18" i="16"/>
  <c r="O16" i="16"/>
  <c r="O20" i="16" s="1"/>
  <c r="Q20" i="16"/>
  <c r="S17" i="16"/>
  <c r="S14" i="16"/>
  <c r="S11" i="16"/>
  <c r="Z11" i="16"/>
  <c r="S79" i="16"/>
  <c r="S92" i="16"/>
  <c r="S56" i="16"/>
  <c r="R68" i="16"/>
  <c r="R72" i="16" s="1"/>
  <c r="S40" i="16"/>
  <c r="S41" i="16"/>
  <c r="S44" i="16"/>
  <c r="S45" i="16"/>
  <c r="S57" i="16"/>
  <c r="S70" i="16"/>
  <c r="S82" i="16"/>
  <c r="R42" i="16"/>
  <c r="S54" i="16"/>
  <c r="R94" i="16"/>
  <c r="R98" i="16" s="1"/>
  <c r="S89" i="16"/>
  <c r="S76" i="16"/>
  <c r="S53" i="16"/>
  <c r="S66" i="16"/>
  <c r="S27" i="16"/>
  <c r="Q46" i="16"/>
  <c r="S69" i="16"/>
  <c r="S63" i="16"/>
  <c r="R55" i="16"/>
  <c r="S50" i="16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Z16" i="16"/>
  <c r="S68" i="16"/>
  <c r="R85" i="16"/>
  <c r="S85" i="16" s="1"/>
  <c r="S94" i="16"/>
  <c r="S98" i="16"/>
  <c r="X20" i="16"/>
  <c r="Z20" i="16" s="1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T50" i="16"/>
  <c r="T57" i="16"/>
  <c r="T54" i="16"/>
  <c r="T53" i="16"/>
  <c r="T58" i="16"/>
  <c r="T56" i="16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I84" i="16"/>
  <c r="I83" i="16"/>
  <c r="J82" i="16"/>
  <c r="H80" i="16"/>
  <c r="H79" i="16"/>
  <c r="H78" i="16"/>
  <c r="H77" i="16"/>
  <c r="I82" i="16"/>
  <c r="K78" i="16"/>
  <c r="K77" i="16"/>
  <c r="J79" i="16"/>
  <c r="J78" i="16"/>
  <c r="K82" i="16"/>
  <c r="I77" i="16"/>
  <c r="H84" i="16"/>
  <c r="H83" i="16"/>
  <c r="K80" i="16"/>
  <c r="K79" i="16"/>
  <c r="H82" i="16"/>
  <c r="J83" i="16"/>
  <c r="K84" i="16"/>
  <c r="K83" i="16"/>
  <c r="J80" i="16"/>
  <c r="J77" i="16"/>
  <c r="J76" i="16" s="1"/>
  <c r="I80" i="16"/>
  <c r="I79" i="16"/>
  <c r="I78" i="16"/>
  <c r="J84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<sst xmlns="http://schemas.openxmlformats.org/spreadsheetml/2006/main" count="1216" uniqueCount="537">
  <si>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</si>
  <si>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</si>
  <si>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</si>
  <si>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</si>
  <si>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</si>
  <si>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</si>
  <si>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</si>
  <si>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</si>
  <si>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</si>
  <si>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</si>
  <si>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</si>
  <si>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</si>
  <si>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</si>
  <si>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</si>
  <si>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</si>
  <si>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</si>
  <si>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</si>
  <si>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</si>
  <si>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</si>
  <si>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</si>
  <si>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</si>
  <si>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</si>
  <si>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</si>
  <si>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</si>
  <si>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</si>
  <si>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</si>
  <si>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</si>
  <si>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</si>
  <si>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</si>
  <si>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</si>
  <si>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</si>
  <si>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</si>
  <si>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</si>
  <si>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</si>
  <si>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</si>
  <si>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</si>
  <si>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</si>
  <si>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</si>
  <si>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</si>
  <si>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</si>
  <si>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</si>
  <si>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</si>
  <si>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</si>
  <si>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</si>
  <si>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</si>
  <si>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</si>
  <si>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</si>
  <si>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</si>
  <si>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</si>
  <si>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</si>
  <si>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</si>
  <si>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</si>
  <si>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</si>
  <si>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</si>
  <si>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</si>
  <si>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</si>
  <si>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</si>
  <si>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</si>
  <si>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</si>
  <si>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</si>
  <si>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</si>
  <si>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</si>
  <si>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</si>
  <si>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</si>
  <si>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</si>
  <si>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</si>
  <si>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</si>
  <si>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</si>
  <si>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</si>
  <si>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</si>
  <si>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</si>
  <si>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</si>
  <si>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</si>
  <si>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</si>
  <si>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</si>
  <si>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</si>
  <si>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</si>
  <si>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</si>
  <si>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</si>
  <si>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</si>
  <si>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</si>
  <si>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</si>
  <si>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</si>
  <si>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</si>
  <si>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</si>
  <si>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</si>
  <si>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</si>
  <si>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</si>
  <si>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</si>
  <si>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</si>
  <si>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</si>
  <si>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</si>
  <si>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</si>
  <si>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</si>
  <si>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</si>
  <si>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</si>
  <si>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</si>
  <si>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</si>
  <si>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</si>
  <si>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</si>
  <si>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</si>
  <si>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</si>
  <si>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</si>
  <si>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</si>
  <si>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</si>
  <si>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</si>
  <si>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</si>
  <si>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</si>
  <si>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</si>
  <si>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</si>
  <si>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</si>
  <si>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</si>
  <si>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</si>
  <si>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</si>
  <si>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</si>
  <si>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</si>
  <si>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</si>
  <si>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</si>
  <si>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</si>
  <si>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</si>
  <si>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</si>
  <si>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</si>
  <si>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</si>
  <si>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</si>
  <si>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</si>
  <si>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</si>
  <si>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</si>
  <si>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</si>
  <si>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</si>
  <si>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</si>
  <si>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</si>
  <si>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</si>
  <si>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</si>
  <si>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</si>
  <si>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</si>
  <si>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</si>
  <si>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</si>
  <si>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</si>
  <si>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</si>
  <si>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</si>
  <si>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</si>
  <si>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</si>
  <si>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</si>
  <si>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</si>
  <si>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</si>
  <si>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</si>
  <si>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</si>
  <si>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</si>
  <si>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</si>
  <si>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</si>
  <si>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</si>
  <si>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</si>
  <si>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</si>
  <si>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</si>
  <si>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</si>
  <si>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</si>
  <si>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</si>
  <si>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</si>
  <si>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</si>
  <si>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</si>
  <si>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</si>
  <si>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</si>
  <si>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</si>
  <si>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</si>
  <si>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</si>
  <si>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</si>
  <si>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</si>
  <si>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</si>
  <si>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</si>
  <si>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</si>
  <si>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</si>
  <si>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</si>
  <si>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</si>
  <si>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</si>
  <si>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</si>
  <si>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</si>
  <si>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</si>
  <si>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</si>
  <si>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</si>
  <si>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</si>
  <si>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</si>
  <si>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</si>
  <si>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</si>
  <si>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</si>
  <si>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</si>
  <si>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</si>
  <si>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</si>
  <si>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</si>
  <si>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</si>
  <si>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</si>
  <si>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</si>
  <si>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</si>
  <si>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</si>
  <si>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</si>
  <si>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</si>
  <si>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</si>
  <si>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</si>
  <si>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</si>
  <si>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</si>
  <si>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</si>
  <si>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</si>
  <si>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</si>
  <si>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</si>
  <si>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</si>
  <si>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</si>
  <si>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</si>
  <si>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</si>
  <si>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</si>
  <si>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</si>
  <si>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</si>
  <si>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</si>
  <si>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</si>
  <si>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</si>
  <si>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</si>
  <si>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</si>
  <si>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</si>
  <si>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</si>
  <si>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</si>
  <si>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</si>
  <si>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</si>
  <si>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</si>
  <si>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</si>
  <si>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</si>
  <si>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</si>
  <si>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</si>
  <si>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</si>
  <si>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</si>
  <si>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</si>
  <si>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</si>
  <si>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</si>
  <si>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</si>
  <si>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</si>
  <si>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</si>
  <si>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</si>
  <si>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</si>
  <si>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</si>
  <si>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</si>
  <si>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</si>
  <si>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</si>
  <si>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Q_MTEP_EP_0</t>
  </si>
  <si>
    <t>Q_MTEP_EP_21_0</t>
  </si>
  <si>
    <t>Q_MTEP_EP_21_21_0</t>
  </si>
  <si>
    <t>Q_MTEP_EP_22_2201_0</t>
  </si>
  <si>
    <t>Q_MTEP_EP_22_2202_0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</si>
  <si>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</si>
  <si>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</si>
  <si>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</si>
  <si>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</si>
  <si>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</si>
  <si>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</si>
  <si>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</si>
  <si>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</si>
  <si>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</si>
  <si>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</si>
  <si>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</si>
  <si>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</si>
  <si>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</si>
  <si>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</si>
  <si>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Industry non energetic uses</t>
  </si>
  <si>
    <t>Q_Mtep_indus_21_0</t>
  </si>
  <si>
    <t>Q_Mtep_indus_22_0</t>
  </si>
  <si>
    <t>Q_Mtep_indus_23_0</t>
  </si>
  <si>
    <t>Q_Mtep_indus_24_0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</si>
  <si>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</si>
  <si>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</si>
  <si>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</si>
  <si>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</si>
  <si>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</si>
  <si>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</si>
  <si>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</si>
  <si>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</si>
  <si>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</si>
  <si>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</si>
  <si>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</si>
  <si>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</si>
  <si>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</si>
  <si>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</si>
  <si>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</si>
  <si>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</si>
  <si>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</si>
  <si>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</si>
  <si>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</si>
  <si>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</si>
  <si>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</si>
  <si>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</si>
  <si>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</si>
  <si>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</si>
  <si>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</si>
  <si>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</si>
  <si>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</si>
  <si>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</si>
  <si>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</si>
  <si>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</si>
  <si>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</si>
  <si>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</si>
  <si>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</si>
  <si>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</si>
  <si>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</si>
  <si>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</si>
  <si>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</si>
  <si>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</si>
  <si>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</si>
  <si>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</si>
  <si>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</si>
  <si>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</si>
  <si>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</si>
  <si>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</si>
  <si>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</si>
  <si>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</si>
  <si>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</si>
  <si>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</si>
  <si>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</si>
  <si>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</si>
  <si>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</si>
  <si>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</si>
  <si>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</si>
  <si>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</si>
  <si>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</si>
  <si>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</si>
  <si>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</si>
  <si>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</si>
  <si>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</si>
  <si>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</si>
  <si>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</si>
  <si>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</si>
  <si>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</si>
  <si>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</si>
  <si>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</si>
  <si>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</si>
  <si>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</si>
  <si>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</si>
  <si>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</si>
  <si>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</si>
  <si>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</si>
  <si>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</si>
  <si>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</si>
  <si>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</si>
  <si>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</si>
  <si>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</si>
  <si>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</si>
  <si>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</si>
  <si>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</si>
  <si>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</si>
  <si>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</si>
  <si>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</si>
  <si>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</si>
  <si>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</si>
  <si>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</si>
  <si>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</si>
  <si>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</si>
  <si>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</si>
  <si>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EMS_SEC_TOT_21_19_0</t>
  </si>
  <si>
    <t>EMS_SEC_TOT_21_20_0</t>
  </si>
  <si>
    <t>EMS_SEC_TOT_21_2304_0</t>
  </si>
  <si>
    <t>EMS_SEC_TOT_2201_0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</si>
  <si>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</si>
  <si>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</si>
  <si>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</si>
  <si>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</si>
  <si>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</si>
  <si>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</si>
  <si>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EMS_SEC_TOT_24_2201_0</t>
  </si>
  <si>
    <t>EMS_SEC_TOT_24_2303_0</t>
  </si>
  <si>
    <t>EMS_SEC_TOT_24_2401_0</t>
  </si>
  <si>
    <t>IC_HH_22_H01_0</t>
  </si>
  <si>
    <t>IC_HH_24_H01_0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</si>
  <si>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</si>
  <si>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</si>
  <si>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</si>
  <si>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</si>
  <si>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</si>
  <si>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</si>
  <si>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</si>
  <si>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</si>
  <si>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</si>
  <si>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</si>
  <si>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</si>
  <si>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</si>
  <si>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</si>
  <si>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</si>
  <si>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</si>
  <si>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</si>
  <si>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</si>
  <si>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</si>
  <si>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</si>
  <si>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</si>
  <si>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</si>
  <si>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</si>
  <si>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</si>
  <si>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</si>
  <si>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</si>
  <si>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</si>
  <si>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</si>
  <si>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</si>
  <si>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</si>
  <si>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</si>
  <si>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</si>
  <si>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</si>
  <si>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</si>
  <si>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</si>
  <si>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</si>
  <si>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</si>
  <si>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</si>
  <si>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</si>
  <si>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</si>
  <si>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</si>
  <si>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</si>
  <si>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</si>
  <si>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</si>
  <si>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</si>
  <si>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</si>
  <si>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</si>
  <si>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</si>
  <si>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</si>
  <si>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</si>
  <si>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</si>
  <si>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</si>
  <si>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</si>
  <si>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</si>
  <si>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</si>
  <si>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</si>
  <si>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</si>
  <si>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</si>
  <si>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</si>
  <si>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</si>
  <si>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</si>
  <si>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</si>
  <si>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</si>
  <si>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</si>
  <si>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</si>
  <si>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</si>
  <si>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</si>
  <si>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</si>
  <si>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</si>
  <si>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</si>
  <si>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</si>
  <si>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</si>
  <si>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</si>
  <si>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</si>
  <si>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</si>
  <si>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</si>
  <si>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</si>
  <si>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</si>
  <si>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</si>
  <si>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</si>
  <si>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</si>
  <si>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</si>
  <si>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</si>
  <si>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</si>
  <si>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</si>
  <si>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</si>
  <si>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</si>
  <si>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</si>
  <si>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</si>
  <si>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</si>
  <si>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</si>
  <si>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</si>
  <si>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</si>
  <si>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</si>
  <si>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</si>
  <si>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</si>
  <si>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</si>
  <si>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</si>
  <si>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</si>
  <si>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</si>
  <si>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</si>
  <si>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</si>
  <si>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</si>
  <si>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</si>
  <si>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</si>
  <si>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</si>
  <si>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</si>
  <si>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</si>
  <si>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</si>
  <si>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</si>
  <si>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</si>
  <si>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</si>
  <si>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</si>
  <si>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</si>
  <si>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</si>
  <si>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</si>
  <si>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</si>
  <si>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</si>
  <si>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</si>
  <si>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</si>
  <si>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</si>
  <si>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</si>
  <si>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Bilan 2015 v2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</si>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</sst>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5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164" fontId="11" fillId="5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" fontId="11" fillId="5" borderId="4" xfId="0" quotePrefix="1" applyNumberFormat="1" applyFont="1" applyFill="1" applyBorder="1" applyAlignment="1">
      <alignment horizontal="right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" fontId="13" fillId="2" borderId="0" xfId="0" applyNumberFormat="1" applyFont="1" applyFill="1" applyAlignment="1">
      <alignment horizontal="right"/>
    </xf>
    <xf numFmtId="2" fontId="13" fillId="2" borderId="0" xfId="0" applyNumberFormat="1" applyFont="1" applyFill="1" applyAlignment="1">
      <alignment horizontal="right"/>
    </xf>
    <xf numFmtId="1" fontId="13" fillId="2" borderId="18" xfId="0" applyNumberFormat="1" applyFont="1" applyFill="1" applyBorder="1" applyAlignment="1">
      <alignment horizontal="right"/>
    </xf>
    <xf numFmtId="1" fontId="14" fillId="3" borderId="1" xfId="0" applyNumberFormat="1" applyFont="1" applyFill="1" applyBorder="1" applyAlignment="1">
      <alignment horizontal="right"/>
    </xf>
    <xf numFmtId="1" fontId="14" fillId="3" borderId="15" xfId="0" applyNumberFormat="1" applyFont="1" applyFill="1" applyBorder="1" applyAlignment="1">
      <alignment horizontal="right"/>
    </xf>
    <xf numFmtId="1" fontId="14" fillId="4" borderId="1" xfId="0" applyNumberFormat="1" applyFont="1" applyFill="1" applyBorder="1"/>
    <xf numFmtId="1" fontId="14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230.61297337819997</c:v>
                </c:pt>
                <c:pt idx="1">
                  <c:v>231.33882108840001</c:v>
                </c:pt>
                <c:pt idx="2">
                  <c:v>207.4066040287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8.6413757770864366E-3</c:v>
                </c:pt>
                <c:pt idx="1">
                  <c:v>6.957205692108958E-3</c:v>
                </c:pt>
                <c:pt idx="2">
                  <c:v>7.0660959987249071E-3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0.69408091302681629</c:v>
                </c:pt>
                <c:pt idx="1">
                  <c:v>0.6484685862047711</c:v>
                </c:pt>
                <c:pt idx="2">
                  <c:v>0.37300389183831151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0.10258601323215469</c:v>
                </c:pt>
                <c:pt idx="1">
                  <c:v>0.10222058432174828</c:v>
                </c:pt>
                <c:pt idx="2">
                  <c:v>9.791181400583826E-2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3.6998234278649053E-2</c:v>
                </c:pt>
                <c:pt idx="1">
                  <c:v>6.0326902218242121E-2</c:v>
                </c:pt>
                <c:pt idx="2">
                  <c:v>0.17656228755650713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8.3952357056094787E-2</c:v>
                </c:pt>
                <c:pt idx="1">
                  <c:v>0.13922108434281297</c:v>
                </c:pt>
                <c:pt idx="2">
                  <c:v>0.26336672850131992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7.3741106629198888E-2</c:v>
                </c:pt>
                <c:pt idx="1">
                  <c:v>4.2805637220316627E-2</c:v>
                </c:pt>
                <c:pt idx="2">
                  <c:v>8.2089182099298288E-2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0.95161573824907064</c:v>
                </c:pt>
                <c:pt idx="1">
                  <c:v>0.939126965172844</c:v>
                </c:pt>
                <c:pt idx="2">
                  <c:v>0.93651036759441297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4.8384261750929358E-2</c:v>
                </c:pt>
                <c:pt idx="1">
                  <c:v>6.0873034827155878E-2</c:v>
                </c:pt>
                <c:pt idx="2">
                  <c:v>6.3489632405587013E-2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0.98439656249736285</c:v>
                </c:pt>
                <c:pt idx="1">
                  <c:v>0.97850009739731159</c:v>
                </c:pt>
                <c:pt idx="2">
                  <c:v>0.95693676437195752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1.5603437502637161E-2</c:v>
                </c:pt>
                <c:pt idx="1">
                  <c:v>2.1499902602688418E-2</c:v>
                </c:pt>
                <c:pt idx="2">
                  <c:v>4.3063235628042401E-2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48.06691481679389</c:v>
                </c:pt>
                <c:pt idx="1">
                  <c:v>36.433112379643738</c:v>
                </c:pt>
                <c:pt idx="2">
                  <c:v>28.968105396878357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131.42707673691942</c:v>
                </c:pt>
                <c:pt idx="1">
                  <c:v>119.1930114945154</c:v>
                </c:pt>
                <c:pt idx="2">
                  <c:v>90.226389015609527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25.093120715759969</c:v>
                </c:pt>
                <c:pt idx="1">
                  <c:v>18.555223617839744</c:v>
                </c:pt>
                <c:pt idx="2">
                  <c:v>21.324007010468105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110.31669080234748</c:v>
                </c:pt>
                <c:pt idx="1">
                  <c:v>117.80730176229847</c:v>
                </c:pt>
                <c:pt idx="2">
                  <c:v>154.26344264917472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0.10383954239058077</c:v>
                </c:pt>
                <c:pt idx="1">
                  <c:v>5.8205343194125195E-2</c:v>
                </c:pt>
                <c:pt idx="2">
                  <c:v>1.5195457027525932E-2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0.71137272844952482</c:v>
                </c:pt>
                <c:pt idx="1">
                  <c:v>0.61280978282289555</c:v>
                </c:pt>
                <c:pt idx="2">
                  <c:v>0.22246574566301036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0.17621775638525167</c:v>
                </c:pt>
                <c:pt idx="1">
                  <c:v>0.21062232404516934</c:v>
                </c:pt>
                <c:pt idx="2">
                  <c:v>9.9914420330803208E-2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8.5699727227163958E-3</c:v>
                </c:pt>
                <c:pt idx="1">
                  <c:v>0.11836254992668327</c:v>
                </c:pt>
                <c:pt idx="2">
                  <c:v>0.66242437710278335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0.15571015232263219</c:v>
                </c:pt>
                <c:pt idx="1">
                  <c:v>0.10501572380794749</c:v>
                </c:pt>
                <c:pt idx="2">
                  <c:v>6.497109914656557E-2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0.75980312613110723</c:v>
                </c:pt>
                <c:pt idx="1">
                  <c:v>0.71716550078506192</c:v>
                </c:pt>
                <c:pt idx="2">
                  <c:v>0.59369796040074774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8.4486721698164263E-2</c:v>
                </c:pt>
                <c:pt idx="1">
                  <c:v>0.17781877535762572</c:v>
                </c:pt>
                <c:pt idx="2">
                  <c:v>0.34166095030455401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calibrations/Bilan%20BAU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uedardh/threeme/data/calibrations/PER2050%20Run%20Final_Transports_Bilan%20NRJ%20modes%20et%20vecteurs_H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0"/>
      <sheetData sheetId="21">
        <row r="13">
          <cell r="L13">
            <v>40.000032758951647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>
        <row r="43">
          <cell r="B43">
            <v>0.94932135581836274</v>
          </cell>
        </row>
      </sheetData>
      <sheetData sheetId="1">
        <row r="4">
          <cell r="AO4">
            <v>5.7685383911644614E-2</v>
          </cell>
        </row>
      </sheetData>
      <sheetData sheetId="2">
        <row r="5">
          <cell r="S5">
            <v>4.0180008871909827</v>
          </cell>
          <cell r="T5">
            <v>30.768734982691875</v>
          </cell>
          <cell r="U5">
            <v>33.587164295203614</v>
          </cell>
          <cell r="V5">
            <v>21.403403739642165</v>
          </cell>
          <cell r="W5">
            <v>42.550469711649903</v>
          </cell>
        </row>
        <row r="53">
          <cell r="E53">
            <v>0.2888533698158528</v>
          </cell>
        </row>
        <row r="54">
          <cell r="E54"/>
        </row>
        <row r="55">
          <cell r="E55"/>
        </row>
        <row r="56">
          <cell r="E56">
            <v>8.1685296646603608E-2</v>
          </cell>
        </row>
        <row r="57">
          <cell r="E57">
            <v>16.418508876414059</v>
          </cell>
        </row>
        <row r="58">
          <cell r="E58">
            <v>0</v>
          </cell>
        </row>
      </sheetData>
      <sheetData sheetId="3"/>
      <sheetData sheetId="4"/>
      <sheetData sheetId="5"/>
      <sheetData sheetId="6"/>
      <sheetData sheetId="7">
        <row r="13">
          <cell r="S13">
            <v>0.74651762682717104</v>
          </cell>
          <cell r="T13">
            <v>10.069552160228</v>
          </cell>
          <cell r="U13">
            <v>13.6203670581426</v>
          </cell>
          <cell r="V13">
            <v>12.701365476499801</v>
          </cell>
          <cell r="W13">
            <v>0.94471195184866696</v>
          </cell>
        </row>
        <row r="23">
          <cell r="S23">
            <v>0.20038837309893301</v>
          </cell>
          <cell r="T23">
            <v>10.2038364932448</v>
          </cell>
          <cell r="U23">
            <v>11.7825435723501</v>
          </cell>
          <cell r="V23">
            <v>7.13877632922933</v>
          </cell>
          <cell r="W23">
            <v>6.6215426095074303E-2</v>
          </cell>
        </row>
        <row r="29">
          <cell r="S29">
            <v>6.4536710533781398E-3</v>
          </cell>
          <cell r="T29">
            <v>1.1415347236508699</v>
          </cell>
          <cell r="U29">
            <v>1.21184436300186</v>
          </cell>
          <cell r="V29">
            <v>0.710753475039681</v>
          </cell>
          <cell r="W29">
            <v>0</v>
          </cell>
        </row>
        <row r="36"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</row>
        <row r="37">
          <cell r="S37">
            <v>0.15947740517817899</v>
          </cell>
          <cell r="T37">
            <v>1.36555364478838</v>
          </cell>
          <cell r="U37">
            <v>5.7855655010651166</v>
          </cell>
          <cell r="V37">
            <v>0.19611511847279733</v>
          </cell>
          <cell r="W37">
            <v>5.1017483519633103E-2</v>
          </cell>
        </row>
        <row r="38">
          <cell r="S38">
            <v>0</v>
          </cell>
          <cell r="T38">
            <v>0</v>
          </cell>
          <cell r="U38">
            <v>9.0670749742659484E-2</v>
          </cell>
          <cell r="V38">
            <v>8.9099999999999999E-2</v>
          </cell>
          <cell r="W38">
            <v>0</v>
          </cell>
        </row>
        <row r="39">
          <cell r="S39">
            <v>0</v>
          </cell>
          <cell r="T39">
            <v>0</v>
          </cell>
          <cell r="U39">
            <v>0.36223952016398392</v>
          </cell>
          <cell r="V39">
            <v>0.61136732184832765</v>
          </cell>
          <cell r="W39">
            <v>0</v>
          </cell>
        </row>
        <row r="40">
          <cell r="S40"/>
          <cell r="T40"/>
          <cell r="U40"/>
          <cell r="V40"/>
          <cell r="W40">
            <v>0</v>
          </cell>
        </row>
        <row r="41"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2.9481554218018502</v>
          </cell>
        </row>
        <row r="42"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39.807000000000002</v>
          </cell>
        </row>
        <row r="43">
          <cell r="S43">
            <v>3.371</v>
          </cell>
          <cell r="T43">
            <v>2.3566094604778201</v>
          </cell>
          <cell r="U43">
            <v>6.6752954110546101</v>
          </cell>
          <cell r="V43">
            <v>3.01546564464017</v>
          </cell>
        </row>
        <row r="44">
          <cell r="S44"/>
          <cell r="T44"/>
          <cell r="U44"/>
          <cell r="V44"/>
          <cell r="W44">
            <v>0</v>
          </cell>
        </row>
        <row r="45"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</row>
        <row r="46">
          <cell r="P46">
            <v>1.367053569012338</v>
          </cell>
          <cell r="S46">
            <v>2.2137192704974398E-3</v>
          </cell>
          <cell r="U46">
            <v>3.6764196608413298E-2</v>
          </cell>
          <cell r="V46">
            <v>4.3073392295861899E-2</v>
          </cell>
          <cell r="W46">
            <v>0</v>
          </cell>
        </row>
        <row r="51">
          <cell r="E51">
            <v>4.2518176113648583</v>
          </cell>
        </row>
        <row r="52">
          <cell r="E52">
            <v>1.1015862413247299</v>
          </cell>
        </row>
        <row r="53">
          <cell r="E53">
            <v>13.661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50 3me"/>
      <sheetName val="2030 3me"/>
      <sheetName val="2015 3me"/>
      <sheetName val="TEND"/>
    </sheetNames>
    <sheetDataSet>
      <sheetData sheetId="0" refreshError="1"/>
      <sheetData sheetId="1" refreshError="1"/>
      <sheetData sheetId="2" refreshError="1">
        <row r="6">
          <cell r="C6">
            <v>24.955144671922621</v>
          </cell>
          <cell r="D6">
            <v>0.45893974508638563</v>
          </cell>
          <cell r="E6">
            <v>1.0033520234968822</v>
          </cell>
          <cell r="F6">
            <v>14.872727037738935</v>
          </cell>
          <cell r="G6">
            <v>0.51996440733239224</v>
          </cell>
          <cell r="H6">
            <v>1.0147952642584237</v>
          </cell>
        </row>
        <row r="7">
          <cell r="C7">
            <v>1.6032250661677957E-2</v>
          </cell>
          <cell r="D7">
            <v>0.92867970118698906</v>
          </cell>
          <cell r="E7">
            <v>0</v>
          </cell>
          <cell r="F7">
            <v>0</v>
          </cell>
          <cell r="G7">
            <v>0</v>
          </cell>
          <cell r="H7"/>
        </row>
        <row r="8">
          <cell r="C8"/>
          <cell r="D8">
            <v>0</v>
          </cell>
          <cell r="E8">
            <v>0.04</v>
          </cell>
          <cell r="F8">
            <v>0</v>
          </cell>
          <cell r="G8">
            <v>0</v>
          </cell>
          <cell r="H8"/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8" t="s">
        <v>454</v>
      </c>
      <c r="B1" s="244" t="s">
        <v>390</v>
      </c>
      <c r="C1" s="239">
        <v>2</v>
      </c>
      <c r="D1" s="239">
        <f>C1+1</f>
        <v>3</v>
      </c>
      <c r="E1" s="239">
        <f t="shared" ref="E1:AS1" si="0">D1+1</f>
        <v>4</v>
      </c>
      <c r="F1" s="239">
        <f t="shared" si="0"/>
        <v>5</v>
      </c>
      <c r="G1" s="239">
        <f t="shared" si="0"/>
        <v>6</v>
      </c>
      <c r="H1" s="239">
        <f t="shared" si="0"/>
        <v>7</v>
      </c>
      <c r="I1" s="239">
        <f t="shared" si="0"/>
        <v>8</v>
      </c>
      <c r="J1" s="239">
        <f t="shared" si="0"/>
        <v>9</v>
      </c>
      <c r="K1" s="239">
        <f t="shared" si="0"/>
        <v>10</v>
      </c>
      <c r="L1" s="239">
        <f t="shared" si="0"/>
        <v>11</v>
      </c>
      <c r="M1" s="239">
        <f t="shared" si="0"/>
        <v>12</v>
      </c>
      <c r="N1" s="239">
        <f t="shared" si="0"/>
        <v>13</v>
      </c>
      <c r="O1" s="239">
        <f>N1+1</f>
        <v>14</v>
      </c>
      <c r="P1" s="239">
        <f t="shared" si="0"/>
        <v>15</v>
      </c>
      <c r="Q1" s="239">
        <f t="shared" si="0"/>
        <v>16</v>
      </c>
      <c r="R1" s="239">
        <f t="shared" si="0"/>
        <v>17</v>
      </c>
      <c r="S1" s="239">
        <f t="shared" si="0"/>
        <v>18</v>
      </c>
      <c r="T1" s="239">
        <f t="shared" si="0"/>
        <v>19</v>
      </c>
      <c r="U1" s="239">
        <f t="shared" si="0"/>
        <v>20</v>
      </c>
      <c r="V1" s="239">
        <f t="shared" si="0"/>
        <v>21</v>
      </c>
      <c r="W1" s="239">
        <f t="shared" si="0"/>
        <v>22</v>
      </c>
      <c r="X1" s="239">
        <f t="shared" si="0"/>
        <v>23</v>
      </c>
      <c r="Y1" s="239">
        <f t="shared" si="0"/>
        <v>24</v>
      </c>
      <c r="Z1" s="239">
        <f t="shared" si="0"/>
        <v>25</v>
      </c>
      <c r="AA1" s="239">
        <f t="shared" si="0"/>
        <v>26</v>
      </c>
      <c r="AB1" s="239">
        <f t="shared" si="0"/>
        <v>27</v>
      </c>
      <c r="AC1" s="239">
        <f t="shared" si="0"/>
        <v>28</v>
      </c>
      <c r="AD1" s="239">
        <f t="shared" si="0"/>
        <v>29</v>
      </c>
      <c r="AE1" s="239">
        <f t="shared" si="0"/>
        <v>30</v>
      </c>
      <c r="AF1" s="239">
        <f t="shared" si="0"/>
        <v>31</v>
      </c>
      <c r="AG1" s="239">
        <f t="shared" si="0"/>
        <v>32</v>
      </c>
      <c r="AH1" s="239">
        <f t="shared" si="0"/>
        <v>33</v>
      </c>
      <c r="AI1" s="239">
        <f t="shared" si="0"/>
        <v>34</v>
      </c>
      <c r="AJ1" s="239">
        <f t="shared" si="0"/>
        <v>35</v>
      </c>
      <c r="AK1" s="239">
        <f t="shared" si="0"/>
        <v>36</v>
      </c>
      <c r="AL1" s="239">
        <f t="shared" si="0"/>
        <v>37</v>
      </c>
      <c r="AM1" s="239">
        <f t="shared" si="0"/>
        <v>38</v>
      </c>
      <c r="AN1" s="239">
        <f t="shared" si="0"/>
        <v>39</v>
      </c>
      <c r="AO1" s="239">
        <f t="shared" si="0"/>
        <v>40</v>
      </c>
      <c r="AP1" s="239">
        <f t="shared" si="0"/>
        <v>41</v>
      </c>
      <c r="AQ1" s="239">
        <f t="shared" si="0"/>
        <v>42</v>
      </c>
      <c r="AR1" s="239">
        <f t="shared" si="0"/>
        <v>43</v>
      </c>
      <c r="AS1" s="239">
        <f t="shared" si="0"/>
        <v>44</v>
      </c>
      <c r="AT1" s="239">
        <f>AS1+1</f>
        <v>45</v>
      </c>
      <c r="AU1" s="239">
        <f>AT1+1</f>
        <v>46</v>
      </c>
      <c r="AV1" s="239">
        <f t="shared" ref="AV1:AW1" si="1">AU1+1</f>
        <v>47</v>
      </c>
      <c r="AW1" s="239">
        <f t="shared" si="1"/>
        <v>48</v>
      </c>
    </row>
    <row r="2" spans="1:49" x14ac:dyDescent="0.25">
      <c r="B2" s="248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45</v>
      </c>
      <c r="C3">
        <v>81.950785300185998</v>
      </c>
      <c r="D3">
        <v>83.266531665913007</v>
      </c>
      <c r="E3">
        <v>84.607581080000003</v>
      </c>
      <c r="F3">
        <v>84.606708940000004</v>
      </c>
      <c r="G3">
        <v>81.328303730000002</v>
      </c>
      <c r="H3">
        <v>78.120322450000003</v>
      </c>
      <c r="I3">
        <v>78.125820579999996</v>
      </c>
      <c r="J3">
        <v>77.13303415</v>
      </c>
      <c r="K3">
        <v>73.921340279999995</v>
      </c>
      <c r="L3">
        <v>72.12127993</v>
      </c>
      <c r="M3">
        <v>71.734060330000005</v>
      </c>
      <c r="N3">
        <v>71.935266960000007</v>
      </c>
      <c r="O3">
        <v>72.337060149999999</v>
      </c>
      <c r="P3">
        <v>71.219596879999997</v>
      </c>
      <c r="Q3">
        <v>69.399674849999997</v>
      </c>
      <c r="R3">
        <v>68.619409989999994</v>
      </c>
      <c r="S3">
        <v>69.117888750000006</v>
      </c>
      <c r="T3">
        <v>69.010186189999999</v>
      </c>
      <c r="U3">
        <v>68.634342970000006</v>
      </c>
      <c r="V3">
        <v>68.249005679999996</v>
      </c>
      <c r="W3">
        <v>67.434799029999894</v>
      </c>
      <c r="X3">
        <v>66.387614909999996</v>
      </c>
      <c r="Y3">
        <v>65.585694169999996</v>
      </c>
      <c r="Z3">
        <v>65.152265439999894</v>
      </c>
      <c r="AA3">
        <v>64.977567199999996</v>
      </c>
      <c r="AB3">
        <v>64.976252369999997</v>
      </c>
      <c r="AC3">
        <v>65.084482649999998</v>
      </c>
      <c r="AD3">
        <v>64.947416459999999</v>
      </c>
      <c r="AE3">
        <v>64.798966219999997</v>
      </c>
      <c r="AF3">
        <v>64.629387859999994</v>
      </c>
      <c r="AG3">
        <v>64.433406259999998</v>
      </c>
      <c r="AH3">
        <v>64.224938519999995</v>
      </c>
      <c r="AI3">
        <v>63.942438439999997</v>
      </c>
      <c r="AJ3">
        <v>63.620673920000002</v>
      </c>
      <c r="AK3">
        <v>63.2900457</v>
      </c>
      <c r="AL3">
        <v>62.944725669999997</v>
      </c>
      <c r="AM3">
        <v>62.589122770000003</v>
      </c>
      <c r="AN3">
        <v>62.295032130000003</v>
      </c>
      <c r="AO3">
        <v>61.985199459999997</v>
      </c>
      <c r="AP3">
        <v>61.672371140000003</v>
      </c>
      <c r="AQ3">
        <v>61.37864269</v>
      </c>
      <c r="AR3">
        <v>61.086417529999999</v>
      </c>
      <c r="AS3">
        <v>60.816853729999998</v>
      </c>
      <c r="AT3">
        <v>60.577128719999997</v>
      </c>
      <c r="AU3">
        <v>60.363307710000001</v>
      </c>
      <c r="AV3">
        <v>60.18353072</v>
      </c>
      <c r="AW3">
        <v>60.099414160000002</v>
      </c>
    </row>
    <row r="4" spans="1:49" x14ac:dyDescent="0.25">
      <c r="B4" s="16" t="s">
        <v>46</v>
      </c>
      <c r="C4">
        <v>81.272732788877605</v>
      </c>
      <c r="D4">
        <v>82.577592802213303</v>
      </c>
      <c r="E4">
        <v>83.907546510000003</v>
      </c>
      <c r="F4">
        <v>83.500259310000004</v>
      </c>
      <c r="G4">
        <v>79.875946060000004</v>
      </c>
      <c r="H4">
        <v>76.353615480000002</v>
      </c>
      <c r="I4">
        <v>75.989126060000004</v>
      </c>
      <c r="J4">
        <v>74.660097350000001</v>
      </c>
      <c r="K4">
        <v>71.204796180000002</v>
      </c>
      <c r="L4">
        <v>69.134387439999998</v>
      </c>
      <c r="M4">
        <v>68.430133290000001</v>
      </c>
      <c r="N4">
        <v>68.289685169999998</v>
      </c>
      <c r="O4">
        <v>68.466907789999894</v>
      </c>
      <c r="P4">
        <v>67.197643749999997</v>
      </c>
      <c r="Q4">
        <v>65.263589179999997</v>
      </c>
      <c r="R4">
        <v>64.304278310000001</v>
      </c>
      <c r="S4">
        <v>65.773670730000006</v>
      </c>
      <c r="T4">
        <v>65.465630559999994</v>
      </c>
      <c r="U4">
        <v>64.906828000000004</v>
      </c>
      <c r="V4">
        <v>64.343409539999996</v>
      </c>
      <c r="W4">
        <v>63.454025700000003</v>
      </c>
      <c r="X4">
        <v>62.34779726</v>
      </c>
      <c r="Y4">
        <v>61.59487464</v>
      </c>
      <c r="Z4">
        <v>61.18802968</v>
      </c>
      <c r="AA4">
        <v>61.024183389999997</v>
      </c>
      <c r="AB4">
        <v>61.021981150000002</v>
      </c>
      <c r="AC4">
        <v>61.122592670000003</v>
      </c>
      <c r="AD4">
        <v>60.997179709999997</v>
      </c>
      <c r="AE4">
        <v>60.861240389999999</v>
      </c>
      <c r="AF4">
        <v>60.705634209999999</v>
      </c>
      <c r="AG4">
        <v>60.524871449999999</v>
      </c>
      <c r="AH4">
        <v>60.332555720000002</v>
      </c>
      <c r="AI4">
        <v>60.065506210000002</v>
      </c>
      <c r="AJ4">
        <v>59.761503060000003</v>
      </c>
      <c r="AK4">
        <v>59.449099820000001</v>
      </c>
      <c r="AL4">
        <v>59.123470060000002</v>
      </c>
      <c r="AM4">
        <v>58.788125469999997</v>
      </c>
      <c r="AN4">
        <v>58.498264980000002</v>
      </c>
      <c r="AO4">
        <v>58.193230679999999</v>
      </c>
      <c r="AP4">
        <v>57.884974040000003</v>
      </c>
      <c r="AQ4">
        <v>57.594205690000003</v>
      </c>
      <c r="AR4">
        <v>57.30437723</v>
      </c>
      <c r="AS4">
        <v>57.03316255</v>
      </c>
      <c r="AT4">
        <v>56.789680609999998</v>
      </c>
      <c r="AU4">
        <v>56.570207570000001</v>
      </c>
      <c r="AV4">
        <v>56.38233529</v>
      </c>
      <c r="AW4">
        <v>56.283724450000001</v>
      </c>
    </row>
    <row r="5" spans="1:49" x14ac:dyDescent="0.25">
      <c r="B5" s="16" t="s">
        <v>47</v>
      </c>
      <c r="C5">
        <v>0.67805251130835598</v>
      </c>
      <c r="D5">
        <v>0.68893886369971102</v>
      </c>
      <c r="E5">
        <v>0.70003457099999999</v>
      </c>
      <c r="F5">
        <v>1.1064496349999999</v>
      </c>
      <c r="G5">
        <v>1.452357678</v>
      </c>
      <c r="H5">
        <v>1.7667069689999999</v>
      </c>
      <c r="I5">
        <v>2.1366945190000002</v>
      </c>
      <c r="J5">
        <v>2.472936808</v>
      </c>
      <c r="K5">
        <v>2.7165441050000001</v>
      </c>
      <c r="L5">
        <v>2.986892493</v>
      </c>
      <c r="M5">
        <v>3.303927039</v>
      </c>
      <c r="N5">
        <v>3.6455817989999999</v>
      </c>
      <c r="O5">
        <v>3.8701523600000001</v>
      </c>
      <c r="P5">
        <v>4.0219531330000002</v>
      </c>
      <c r="Q5">
        <v>4.1360856789999998</v>
      </c>
      <c r="R5">
        <v>4.3151316770000001</v>
      </c>
      <c r="S5">
        <v>3.3442180210000001</v>
      </c>
      <c r="T5">
        <v>3.544555629</v>
      </c>
      <c r="U5">
        <v>3.7275149660000002</v>
      </c>
      <c r="V5">
        <v>3.9055961340000001</v>
      </c>
      <c r="W5">
        <v>3.9807733359999999</v>
      </c>
      <c r="X5">
        <v>4.0398176479999997</v>
      </c>
      <c r="Y5">
        <v>3.99081953</v>
      </c>
      <c r="Z5">
        <v>3.9642357690000001</v>
      </c>
      <c r="AA5">
        <v>3.9533838160000001</v>
      </c>
      <c r="AB5">
        <v>3.9542712259999999</v>
      </c>
      <c r="AC5">
        <v>3.961889979</v>
      </c>
      <c r="AD5">
        <v>3.9502367459999999</v>
      </c>
      <c r="AE5">
        <v>3.937725827</v>
      </c>
      <c r="AF5">
        <v>3.9237536479999999</v>
      </c>
      <c r="AG5">
        <v>3.9085348139999998</v>
      </c>
      <c r="AH5">
        <v>3.8923828070000002</v>
      </c>
      <c r="AI5">
        <v>3.8769322260000001</v>
      </c>
      <c r="AJ5">
        <v>3.8591708549999999</v>
      </c>
      <c r="AK5">
        <v>3.8409458779999999</v>
      </c>
      <c r="AL5">
        <v>3.821255608</v>
      </c>
      <c r="AM5">
        <v>3.8009973010000002</v>
      </c>
      <c r="AN5">
        <v>3.7967671549999999</v>
      </c>
      <c r="AO5">
        <v>3.7919687830000002</v>
      </c>
      <c r="AP5">
        <v>3.7873971069999999</v>
      </c>
      <c r="AQ5">
        <v>3.7844369950000001</v>
      </c>
      <c r="AR5">
        <v>3.782040303</v>
      </c>
      <c r="AS5">
        <v>3.7836911770000001</v>
      </c>
      <c r="AT5">
        <v>3.787448119</v>
      </c>
      <c r="AU5">
        <v>3.7931001310000001</v>
      </c>
      <c r="AV5">
        <v>3.8011954299999999</v>
      </c>
      <c r="AW5">
        <v>3.8156897129999998</v>
      </c>
    </row>
    <row r="6" spans="1:49" x14ac:dyDescent="0.25">
      <c r="B6" s="16" t="s">
        <v>48</v>
      </c>
      <c r="C6">
        <v>28.634797354551999</v>
      </c>
      <c r="D6">
        <v>29.094538288267</v>
      </c>
      <c r="E6">
        <v>29.721453270000001</v>
      </c>
      <c r="F6">
        <v>30.321327360000002</v>
      </c>
      <c r="G6">
        <v>30.87076205</v>
      </c>
      <c r="H6">
        <v>28.799571530000001</v>
      </c>
      <c r="I6">
        <v>29.81356066</v>
      </c>
      <c r="J6">
        <v>30.753677799999998</v>
      </c>
      <c r="K6">
        <v>30.949725239999999</v>
      </c>
      <c r="L6">
        <v>30.719984849999999</v>
      </c>
      <c r="M6">
        <v>30.593956909999999</v>
      </c>
      <c r="N6">
        <v>30.144163339999999</v>
      </c>
      <c r="O6">
        <v>29.398657360000001</v>
      </c>
      <c r="P6">
        <v>28.946183120000001</v>
      </c>
      <c r="Q6">
        <v>28.59089664</v>
      </c>
      <c r="R6">
        <v>27.526179450000001</v>
      </c>
      <c r="S6">
        <v>25.28281342</v>
      </c>
      <c r="T6">
        <v>24.831258559999998</v>
      </c>
      <c r="U6">
        <v>24.685742730000001</v>
      </c>
      <c r="V6">
        <v>24.701617339999999</v>
      </c>
      <c r="W6">
        <v>24.714307080000001</v>
      </c>
      <c r="X6">
        <v>24.768485720000001</v>
      </c>
      <c r="Y6">
        <v>24.527163529999999</v>
      </c>
      <c r="Z6">
        <v>24.318828910000001</v>
      </c>
      <c r="AA6">
        <v>24.144410969999999</v>
      </c>
      <c r="AB6">
        <v>24.060386399999999</v>
      </c>
      <c r="AC6">
        <v>24.002347919999998</v>
      </c>
      <c r="AD6">
        <v>23.727710330000001</v>
      </c>
      <c r="AE6">
        <v>23.504130549999999</v>
      </c>
      <c r="AF6">
        <v>23.318056200000001</v>
      </c>
      <c r="AG6">
        <v>23.13340135</v>
      </c>
      <c r="AH6">
        <v>22.970021169999999</v>
      </c>
      <c r="AI6">
        <v>22.743053</v>
      </c>
      <c r="AJ6">
        <v>22.5176041</v>
      </c>
      <c r="AK6">
        <v>22.291278899999998</v>
      </c>
      <c r="AL6">
        <v>22.03564751</v>
      </c>
      <c r="AM6">
        <v>21.77512312</v>
      </c>
      <c r="AN6">
        <v>21.525890740000001</v>
      </c>
      <c r="AO6">
        <v>21.265202649999999</v>
      </c>
      <c r="AP6">
        <v>20.992857520000001</v>
      </c>
      <c r="AQ6">
        <v>20.71006835</v>
      </c>
      <c r="AR6">
        <v>20.416004969999999</v>
      </c>
      <c r="AS6">
        <v>20.02537233</v>
      </c>
      <c r="AT6">
        <v>19.622801719999998</v>
      </c>
      <c r="AU6">
        <v>19.209866699999999</v>
      </c>
      <c r="AV6">
        <v>18.78744038</v>
      </c>
      <c r="AW6">
        <v>18.361019460000001</v>
      </c>
    </row>
    <row r="7" spans="1:49" x14ac:dyDescent="0.25">
      <c r="B7" s="16" t="s">
        <v>49</v>
      </c>
      <c r="C7">
        <v>0.36749349586970598</v>
      </c>
      <c r="D7">
        <v>0.37339372281503302</v>
      </c>
      <c r="E7">
        <v>0.38143942939999997</v>
      </c>
      <c r="F7">
        <v>0.35271607259999999</v>
      </c>
      <c r="G7">
        <v>0.32549617460000002</v>
      </c>
      <c r="H7">
        <v>0.27523652310000002</v>
      </c>
      <c r="I7">
        <v>0.25825895040000002</v>
      </c>
      <c r="J7">
        <v>0.2414682819</v>
      </c>
      <c r="K7">
        <v>0.22026288720000001</v>
      </c>
      <c r="L7">
        <v>0.1981650334</v>
      </c>
      <c r="M7">
        <v>0.1788805725</v>
      </c>
      <c r="N7">
        <v>0.15975418999999999</v>
      </c>
      <c r="O7">
        <v>0.14421488669999999</v>
      </c>
      <c r="P7">
        <v>0.13143392440000001</v>
      </c>
      <c r="Q7">
        <v>0.12016486949999999</v>
      </c>
      <c r="R7">
        <v>0.1070851511</v>
      </c>
      <c r="S7">
        <v>0.10594859180000001</v>
      </c>
      <c r="T7">
        <v>0.1698379776</v>
      </c>
      <c r="U7">
        <v>0.23170392300000001</v>
      </c>
      <c r="V7">
        <v>0.29236270390000002</v>
      </c>
      <c r="W7">
        <v>0.25378151659999998</v>
      </c>
      <c r="X7">
        <v>0.2157148378</v>
      </c>
      <c r="Y7">
        <v>0.21230166119999999</v>
      </c>
      <c r="Z7">
        <v>0.2091876731</v>
      </c>
      <c r="AA7">
        <v>0.2063756243</v>
      </c>
      <c r="AB7">
        <v>0.20434847850000001</v>
      </c>
      <c r="AC7">
        <v>0.20254572879999999</v>
      </c>
      <c r="AD7">
        <v>0.2067458794</v>
      </c>
      <c r="AE7">
        <v>0.21137986319999999</v>
      </c>
      <c r="AF7">
        <v>0.21636492060000001</v>
      </c>
      <c r="AG7">
        <v>0.2217555933</v>
      </c>
      <c r="AH7">
        <v>0.2274028894</v>
      </c>
      <c r="AI7">
        <v>0.22807150440000001</v>
      </c>
      <c r="AJ7">
        <v>0.2287891255</v>
      </c>
      <c r="AK7">
        <v>0.22953333440000001</v>
      </c>
      <c r="AL7">
        <v>0.2301522033</v>
      </c>
      <c r="AM7">
        <v>0.23075981100000001</v>
      </c>
      <c r="AN7">
        <v>0.23661120939999999</v>
      </c>
      <c r="AO7">
        <v>0.24247016299999999</v>
      </c>
      <c r="AP7">
        <v>0.24832805259999999</v>
      </c>
      <c r="AQ7">
        <v>0.25419274139999998</v>
      </c>
      <c r="AR7">
        <v>0.26004772129999998</v>
      </c>
      <c r="AS7">
        <v>0.26354364720000001</v>
      </c>
      <c r="AT7">
        <v>0.26701276480000002</v>
      </c>
      <c r="AU7">
        <v>0.27047205169999999</v>
      </c>
      <c r="AV7">
        <v>0.2739308084</v>
      </c>
      <c r="AW7">
        <v>0.27746964190000001</v>
      </c>
    </row>
    <row r="8" spans="1:49" x14ac:dyDescent="0.25">
      <c r="B8" t="s">
        <v>50</v>
      </c>
      <c r="C8">
        <v>1.4676116307532601</v>
      </c>
      <c r="D8">
        <v>1.4911746101974399</v>
      </c>
      <c r="E8">
        <v>1.5233057169999999</v>
      </c>
      <c r="F8">
        <v>1.492372295</v>
      </c>
      <c r="G8">
        <v>1.4591107480000001</v>
      </c>
      <c r="H8">
        <v>1.307190463</v>
      </c>
      <c r="I8">
        <v>1.2995070179999999</v>
      </c>
      <c r="J8">
        <v>1.287282246</v>
      </c>
      <c r="K8">
        <v>1.244071827</v>
      </c>
      <c r="L8">
        <v>1.185827704</v>
      </c>
      <c r="M8">
        <v>1.134091731</v>
      </c>
      <c r="N8">
        <v>1.0730691400000001</v>
      </c>
      <c r="O8">
        <v>1.167460234</v>
      </c>
      <c r="P8">
        <v>1.2823188729999999</v>
      </c>
      <c r="Q8">
        <v>1.412936465</v>
      </c>
      <c r="R8">
        <v>1.517507771</v>
      </c>
      <c r="S8">
        <v>2.241929743</v>
      </c>
      <c r="T8">
        <v>1.6761483210000001</v>
      </c>
      <c r="U8">
        <v>1.163926115</v>
      </c>
      <c r="V8">
        <v>0.6810681864</v>
      </c>
      <c r="W8">
        <v>0.65506021989999996</v>
      </c>
      <c r="X8">
        <v>0.63021213970000001</v>
      </c>
      <c r="Y8">
        <v>0.62489860949999998</v>
      </c>
      <c r="Z8">
        <v>0.62041692260000003</v>
      </c>
      <c r="AA8">
        <v>0.6167940864</v>
      </c>
      <c r="AB8">
        <v>0.61545164870000002</v>
      </c>
      <c r="AC8">
        <v>0.61477165280000001</v>
      </c>
      <c r="AD8">
        <v>0.62029542439999996</v>
      </c>
      <c r="AE8">
        <v>0.62713267630000002</v>
      </c>
      <c r="AF8">
        <v>0.63499718319999998</v>
      </c>
      <c r="AG8">
        <v>0.64366112519999996</v>
      </c>
      <c r="AH8">
        <v>0.65301855809999998</v>
      </c>
      <c r="AI8">
        <v>0.66254737730000002</v>
      </c>
      <c r="AJ8">
        <v>0.6723055631</v>
      </c>
      <c r="AK8">
        <v>0.68223212519999998</v>
      </c>
      <c r="AL8">
        <v>0.69222337300000003</v>
      </c>
      <c r="AM8">
        <v>0.70227924409999998</v>
      </c>
      <c r="AN8">
        <v>0.71232335660000001</v>
      </c>
      <c r="AO8">
        <v>0.7222725753</v>
      </c>
      <c r="AP8">
        <v>0.73210659759999996</v>
      </c>
      <c r="AQ8">
        <v>0.74185391739999995</v>
      </c>
      <c r="AR8">
        <v>0.75147134299999996</v>
      </c>
      <c r="AS8">
        <v>1.040035005</v>
      </c>
      <c r="AT8">
        <v>1.3326381970000001</v>
      </c>
      <c r="AU8">
        <v>1.6292292180000001</v>
      </c>
      <c r="AV8">
        <v>1.9297750979999999</v>
      </c>
      <c r="AW8">
        <v>2.234856964</v>
      </c>
    </row>
    <row r="9" spans="1:49" x14ac:dyDescent="0.25">
      <c r="B9" t="s">
        <v>51</v>
      </c>
      <c r="C9">
        <v>1.4643633957556199</v>
      </c>
      <c r="D9">
        <v>1.4878742237362399</v>
      </c>
      <c r="E9">
        <v>1.5199342149999999</v>
      </c>
      <c r="F9">
        <v>1.449317755</v>
      </c>
      <c r="G9">
        <v>1.3791877990000001</v>
      </c>
      <c r="H9">
        <v>1.202604255</v>
      </c>
      <c r="I9">
        <v>1.1636200880000001</v>
      </c>
      <c r="J9">
        <v>1.1219023960000001</v>
      </c>
      <c r="K9">
        <v>1.0552988539999999</v>
      </c>
      <c r="L9">
        <v>0.97903973619999995</v>
      </c>
      <c r="M9">
        <v>0.91132991249999995</v>
      </c>
      <c r="N9">
        <v>0.83927417940000004</v>
      </c>
      <c r="O9">
        <v>0.7562898173</v>
      </c>
      <c r="P9">
        <v>0.68803762909999999</v>
      </c>
      <c r="Q9">
        <v>0.62792646839999999</v>
      </c>
      <c r="R9">
        <v>0.55858218439999996</v>
      </c>
      <c r="S9">
        <v>0.20882492720000001</v>
      </c>
      <c r="T9">
        <v>0.1678600073</v>
      </c>
      <c r="U9">
        <v>0.13129412360000001</v>
      </c>
      <c r="V9">
        <v>9.71273842E-2</v>
      </c>
      <c r="W9">
        <v>7.6700284199999996E-2</v>
      </c>
      <c r="X9">
        <v>5.6448720100000002E-2</v>
      </c>
      <c r="Y9">
        <v>5.5952959599999998E-2</v>
      </c>
      <c r="Z9">
        <v>5.55318879E-2</v>
      </c>
      <c r="AA9">
        <v>5.5187843299999997E-2</v>
      </c>
      <c r="AB9">
        <v>5.5048043200000001E-2</v>
      </c>
      <c r="AC9">
        <v>5.4967549599999999E-2</v>
      </c>
      <c r="AD9">
        <v>5.5447462599999997E-2</v>
      </c>
      <c r="AE9">
        <v>5.6044809299999998E-2</v>
      </c>
      <c r="AF9">
        <v>5.6733930000000002E-2</v>
      </c>
      <c r="AG9">
        <v>5.7493400399999998E-2</v>
      </c>
      <c r="AH9">
        <v>5.8314709100000001E-2</v>
      </c>
      <c r="AI9">
        <v>5.9162979800000001E-2</v>
      </c>
      <c r="AJ9">
        <v>6.0031702100000001E-2</v>
      </c>
      <c r="AK9">
        <v>6.0915428299999998E-2</v>
      </c>
      <c r="AL9">
        <v>6.1804764700000001E-2</v>
      </c>
      <c r="AM9">
        <v>6.2699837899999999E-2</v>
      </c>
      <c r="AN9">
        <v>6.3593962200000007E-2</v>
      </c>
      <c r="AO9">
        <v>6.4479574600000006E-2</v>
      </c>
      <c r="AP9">
        <v>6.5354864400000004E-2</v>
      </c>
      <c r="AQ9">
        <v>6.6222377099999896E-2</v>
      </c>
      <c r="AR9">
        <v>6.7078258900000007E-2</v>
      </c>
      <c r="AS9">
        <v>6.7743910800000001E-2</v>
      </c>
      <c r="AT9">
        <v>6.8399156799999999E-2</v>
      </c>
      <c r="AU9">
        <v>6.9048461500000005E-2</v>
      </c>
      <c r="AV9">
        <v>6.9694274900000006E-2</v>
      </c>
      <c r="AW9">
        <v>7.0357093900000001E-2</v>
      </c>
    </row>
    <row r="10" spans="1:49" x14ac:dyDescent="0.25">
      <c r="B10" t="s">
        <v>52</v>
      </c>
      <c r="C10">
        <v>0.29584764130791702</v>
      </c>
      <c r="D10">
        <v>0.300597570883747</v>
      </c>
      <c r="E10">
        <v>0.30707470139999998</v>
      </c>
      <c r="F10">
        <v>0.50824374520000004</v>
      </c>
      <c r="G10">
        <v>0.69868408999999998</v>
      </c>
      <c r="H10">
        <v>0.80462112190000001</v>
      </c>
      <c r="I10">
        <v>0.9738710371</v>
      </c>
      <c r="J10">
        <v>1.131313937</v>
      </c>
      <c r="K10">
        <v>1.2460746140000001</v>
      </c>
      <c r="L10">
        <v>1.321989812</v>
      </c>
      <c r="M10">
        <v>1.3775397439999999</v>
      </c>
      <c r="N10">
        <v>1.3908296979999999</v>
      </c>
      <c r="O10">
        <v>1.5753787990000001</v>
      </c>
      <c r="P10">
        <v>1.8015054660000001</v>
      </c>
      <c r="Q10">
        <v>2.0666114599999998</v>
      </c>
      <c r="R10">
        <v>2.3108075280000002</v>
      </c>
      <c r="S10">
        <v>3.0580754200000002</v>
      </c>
      <c r="T10">
        <v>3.1586140509999998</v>
      </c>
      <c r="U10">
        <v>3.2883720410000001</v>
      </c>
      <c r="V10">
        <v>3.4332084890000001</v>
      </c>
      <c r="W10">
        <v>3.7424775050000001</v>
      </c>
      <c r="X10">
        <v>4.0573267260000003</v>
      </c>
      <c r="Y10">
        <v>4.3013944579999999</v>
      </c>
      <c r="Z10">
        <v>4.5482943310000001</v>
      </c>
      <c r="AA10">
        <v>4.7993335410000002</v>
      </c>
      <c r="AB10">
        <v>4.9738077499999997</v>
      </c>
      <c r="AC10">
        <v>5.1531145460000003</v>
      </c>
      <c r="AD10">
        <v>5.454217023</v>
      </c>
      <c r="AE10">
        <v>5.7664457200000001</v>
      </c>
      <c r="AF10">
        <v>6.0886369269999996</v>
      </c>
      <c r="AG10">
        <v>6.4328128619999996</v>
      </c>
      <c r="AH10">
        <v>6.7858148260000002</v>
      </c>
      <c r="AI10">
        <v>7.1568328389999998</v>
      </c>
      <c r="AJ10">
        <v>7.5334029669999998</v>
      </c>
      <c r="AK10">
        <v>7.9150125180000002</v>
      </c>
      <c r="AL10">
        <v>8.3124469800000007</v>
      </c>
      <c r="AM10">
        <v>8.7140188290000005</v>
      </c>
      <c r="AN10">
        <v>9.1330433640000006</v>
      </c>
      <c r="AO10">
        <v>9.555360683</v>
      </c>
      <c r="AP10">
        <v>9.9804940369999997</v>
      </c>
      <c r="AQ10">
        <v>10.40862396</v>
      </c>
      <c r="AR10">
        <v>10.83894724</v>
      </c>
      <c r="AS10">
        <v>11.256516980000001</v>
      </c>
      <c r="AT10">
        <v>11.676988700000001</v>
      </c>
      <c r="AU10">
        <v>12.10097165</v>
      </c>
      <c r="AV10">
        <v>12.528795069999999</v>
      </c>
      <c r="AW10">
        <v>12.964158640000001</v>
      </c>
    </row>
    <row r="11" spans="1:49" x14ac:dyDescent="0.25">
      <c r="B11" t="s">
        <v>53</v>
      </c>
      <c r="C11">
        <v>6.65657192942814E-2</v>
      </c>
      <c r="D11">
        <v>6.7634453448843099E-2</v>
      </c>
      <c r="E11">
        <v>6.9091807800000002E-2</v>
      </c>
      <c r="F11">
        <v>8.7444802099999996E-2</v>
      </c>
      <c r="G11">
        <v>0.1104491593</v>
      </c>
      <c r="H11">
        <v>0.12782928660000001</v>
      </c>
      <c r="I11">
        <v>0.16416760429999999</v>
      </c>
      <c r="J11">
        <v>0.21008737159999999</v>
      </c>
      <c r="K11">
        <v>0.2622943646</v>
      </c>
      <c r="L11">
        <v>0.32298505979999997</v>
      </c>
      <c r="M11">
        <v>0.39904912390000002</v>
      </c>
      <c r="N11">
        <v>0.48777913579999999</v>
      </c>
      <c r="O11">
        <v>0.57010583140000004</v>
      </c>
      <c r="P11">
        <v>0.67270908519999995</v>
      </c>
      <c r="Q11">
        <v>0.79629092189999995</v>
      </c>
      <c r="R11">
        <v>0.91875121630000001</v>
      </c>
      <c r="S11">
        <v>1.34770952</v>
      </c>
      <c r="T11">
        <v>1.39201741</v>
      </c>
      <c r="U11">
        <v>1.4492024219999999</v>
      </c>
      <c r="V11">
        <v>1.5130325870000001</v>
      </c>
      <c r="W11">
        <v>1.5834486109999999</v>
      </c>
      <c r="X11">
        <v>1.656363756</v>
      </c>
      <c r="Y11">
        <v>1.7671470680000001</v>
      </c>
      <c r="Z11">
        <v>1.878985516</v>
      </c>
      <c r="AA11">
        <v>1.992458139</v>
      </c>
      <c r="AB11">
        <v>2.1117335129999999</v>
      </c>
      <c r="AC11">
        <v>2.2329336020000001</v>
      </c>
      <c r="AD11">
        <v>2.5194110630000002</v>
      </c>
      <c r="AE11">
        <v>2.8107809850000001</v>
      </c>
      <c r="AF11">
        <v>3.1072955439999999</v>
      </c>
      <c r="AG11">
        <v>3.4224460620000001</v>
      </c>
      <c r="AH11">
        <v>3.7432637670000002</v>
      </c>
      <c r="AI11">
        <v>4.0811002639999998</v>
      </c>
      <c r="AJ11">
        <v>4.4235508619999999</v>
      </c>
      <c r="AK11">
        <v>4.7703920269999998</v>
      </c>
      <c r="AL11">
        <v>5.1332214110000001</v>
      </c>
      <c r="AM11">
        <v>5.5000280679999998</v>
      </c>
      <c r="AN11">
        <v>5.8848952089999997</v>
      </c>
      <c r="AO11">
        <v>6.2736687409999998</v>
      </c>
      <c r="AP11">
        <v>6.6659558089999997</v>
      </c>
      <c r="AQ11">
        <v>7.061799605</v>
      </c>
      <c r="AR11">
        <v>7.4605838589999998</v>
      </c>
      <c r="AS11">
        <v>7.7028900040000003</v>
      </c>
      <c r="AT11">
        <v>7.9465266349999997</v>
      </c>
      <c r="AU11">
        <v>8.1919294439999994</v>
      </c>
      <c r="AV11">
        <v>8.4393347349999903</v>
      </c>
      <c r="AW11">
        <v>8.6912326350000004</v>
      </c>
    </row>
    <row r="12" spans="1:49" x14ac:dyDescent="0.25">
      <c r="B12" t="s">
        <v>54</v>
      </c>
      <c r="C12">
        <v>3.32767453113023</v>
      </c>
      <c r="D12">
        <v>3.3811014220943498</v>
      </c>
      <c r="E12">
        <v>3.4539557539999999</v>
      </c>
      <c r="F12">
        <v>3.5213444589999998</v>
      </c>
      <c r="G12">
        <v>3.5827889239999999</v>
      </c>
      <c r="H12">
        <v>3.340207688</v>
      </c>
      <c r="I12">
        <v>3.455531562</v>
      </c>
      <c r="J12">
        <v>3.562145449</v>
      </c>
      <c r="K12">
        <v>3.5824897660000001</v>
      </c>
      <c r="L12">
        <v>3.5535524490000001</v>
      </c>
      <c r="M12">
        <v>3.536640819</v>
      </c>
      <c r="N12">
        <v>3.482347533</v>
      </c>
      <c r="O12">
        <v>3.590182837</v>
      </c>
      <c r="P12">
        <v>3.7368061460000002</v>
      </c>
      <c r="Q12">
        <v>3.901730175</v>
      </c>
      <c r="R12">
        <v>3.9709606829999999</v>
      </c>
      <c r="S12">
        <v>3.7368309420000001</v>
      </c>
      <c r="T12">
        <v>3.859684637</v>
      </c>
      <c r="U12">
        <v>4.0182430790000003</v>
      </c>
      <c r="V12">
        <v>4.19522672</v>
      </c>
      <c r="W12">
        <v>4.037083763</v>
      </c>
      <c r="X12">
        <v>3.8860841960000001</v>
      </c>
      <c r="Y12">
        <v>3.851565468</v>
      </c>
      <c r="Z12">
        <v>3.8221920470000001</v>
      </c>
      <c r="AA12">
        <v>3.7981233269999999</v>
      </c>
      <c r="AB12">
        <v>3.7888121149999998</v>
      </c>
      <c r="AC12">
        <v>3.7835819370000001</v>
      </c>
      <c r="AD12">
        <v>3.8149313669999998</v>
      </c>
      <c r="AE12">
        <v>3.8543633389999998</v>
      </c>
      <c r="AF12">
        <v>3.90010346</v>
      </c>
      <c r="AG12">
        <v>3.9509065639999998</v>
      </c>
      <c r="AH12">
        <v>4.005948944</v>
      </c>
      <c r="AI12">
        <v>4.0630156790000003</v>
      </c>
      <c r="AJ12">
        <v>4.1214732969999996</v>
      </c>
      <c r="AK12">
        <v>4.180947035</v>
      </c>
      <c r="AL12">
        <v>4.2409349729999999</v>
      </c>
      <c r="AM12">
        <v>4.3013040020000002</v>
      </c>
      <c r="AN12">
        <v>4.3617199729999996</v>
      </c>
      <c r="AO12">
        <v>4.4215380069999997</v>
      </c>
      <c r="AP12">
        <v>4.480634598</v>
      </c>
      <c r="AQ12">
        <v>4.5391849110000004</v>
      </c>
      <c r="AR12">
        <v>4.5969254079999997</v>
      </c>
      <c r="AS12">
        <v>4.642165501</v>
      </c>
      <c r="AT12">
        <v>4.6866868850000003</v>
      </c>
      <c r="AU12">
        <v>4.7307956710000001</v>
      </c>
      <c r="AV12">
        <v>4.7746598259999997</v>
      </c>
      <c r="AW12">
        <v>4.8196835519999999</v>
      </c>
    </row>
    <row r="13" spans="1:49" x14ac:dyDescent="0.25">
      <c r="B13" t="s">
        <v>55</v>
      </c>
      <c r="C13">
        <v>0.21556468620722</v>
      </c>
      <c r="D13">
        <v>0.21902564697065</v>
      </c>
      <c r="E13">
        <v>0.2237451053</v>
      </c>
      <c r="F13">
        <v>0.23806455130000001</v>
      </c>
      <c r="G13">
        <v>0.2527882561</v>
      </c>
      <c r="H13">
        <v>0.24595666229999999</v>
      </c>
      <c r="I13">
        <v>0.26555191179999998</v>
      </c>
      <c r="J13">
        <v>0.28569041229999997</v>
      </c>
      <c r="K13">
        <v>0.29985992239999998</v>
      </c>
      <c r="L13">
        <v>0.31041710509999998</v>
      </c>
      <c r="M13">
        <v>0.3224209985</v>
      </c>
      <c r="N13">
        <v>0.33132478360000001</v>
      </c>
      <c r="O13">
        <v>0.38085183220000002</v>
      </c>
      <c r="P13">
        <v>0.44197501769999997</v>
      </c>
      <c r="Q13">
        <v>0.51453160480000004</v>
      </c>
      <c r="R13">
        <v>0.58385913769999997</v>
      </c>
      <c r="S13">
        <v>0.44418740169999998</v>
      </c>
      <c r="T13">
        <v>0.57298788119999999</v>
      </c>
      <c r="U13">
        <v>0.70029342159999997</v>
      </c>
      <c r="V13">
        <v>0.82651939399999996</v>
      </c>
      <c r="W13">
        <v>0.82316525740000002</v>
      </c>
      <c r="X13">
        <v>0.82120163359999998</v>
      </c>
      <c r="Y13">
        <v>0.84865285850000005</v>
      </c>
      <c r="Z13">
        <v>0.87687632319999997</v>
      </c>
      <c r="AA13">
        <v>0.90604721710000002</v>
      </c>
      <c r="AB13">
        <v>0.93738189650000003</v>
      </c>
      <c r="AC13">
        <v>0.96963169279999994</v>
      </c>
      <c r="AD13">
        <v>0.98582391899999999</v>
      </c>
      <c r="AE13">
        <v>1.004091214</v>
      </c>
      <c r="AF13">
        <v>1.0240184050000001</v>
      </c>
      <c r="AG13">
        <v>1.0457998500000001</v>
      </c>
      <c r="AH13">
        <v>1.0687647440000001</v>
      </c>
      <c r="AI13">
        <v>1.144917725</v>
      </c>
      <c r="AJ13">
        <v>1.222151566</v>
      </c>
      <c r="AK13">
        <v>1.3003934049999999</v>
      </c>
      <c r="AL13">
        <v>1.3823367209999999</v>
      </c>
      <c r="AM13">
        <v>1.4651601080000001</v>
      </c>
      <c r="AN13">
        <v>1.4979129149999999</v>
      </c>
      <c r="AO13">
        <v>1.5306468900000001</v>
      </c>
      <c r="AP13">
        <v>1.563310666</v>
      </c>
      <c r="AQ13">
        <v>1.5959567560000001</v>
      </c>
      <c r="AR13">
        <v>1.6284843369999999</v>
      </c>
      <c r="AS13">
        <v>1.663663356</v>
      </c>
      <c r="AT13">
        <v>1.6988709360000001</v>
      </c>
      <c r="AU13">
        <v>1.7342085860000001</v>
      </c>
      <c r="AV13">
        <v>1.769731693</v>
      </c>
      <c r="AW13">
        <v>1.8059616519999999</v>
      </c>
    </row>
    <row r="14" spans="1:49" x14ac:dyDescent="0.25">
      <c r="B14" t="s">
        <v>56</v>
      </c>
      <c r="C14">
        <v>35.839918454870201</v>
      </c>
      <c r="D14">
        <v>36.415339938413297</v>
      </c>
      <c r="E14">
        <v>37.200000000000003</v>
      </c>
      <c r="F14">
        <v>37.97083104</v>
      </c>
      <c r="G14">
        <v>38.679267199999998</v>
      </c>
      <c r="H14">
        <v>36.103217530000002</v>
      </c>
      <c r="I14">
        <v>37.394068840000003</v>
      </c>
      <c r="J14">
        <v>38.593567890000003</v>
      </c>
      <c r="K14">
        <v>38.86007747</v>
      </c>
      <c r="L14">
        <v>38.591961750000003</v>
      </c>
      <c r="M14">
        <v>38.453909809999999</v>
      </c>
      <c r="N14">
        <v>37.908541999999997</v>
      </c>
      <c r="O14">
        <v>37.583141599999998</v>
      </c>
      <c r="P14">
        <v>37.700969260000001</v>
      </c>
      <c r="Q14">
        <v>38.031088609999998</v>
      </c>
      <c r="R14">
        <v>37.493733120000002</v>
      </c>
      <c r="S14">
        <v>36.426319960000001</v>
      </c>
      <c r="T14">
        <v>35.828408840000002</v>
      </c>
      <c r="U14">
        <v>35.668777849999998</v>
      </c>
      <c r="V14">
        <v>35.740162810000001</v>
      </c>
      <c r="W14">
        <v>35.886024239999998</v>
      </c>
      <c r="X14">
        <v>36.091837730000002</v>
      </c>
      <c r="Y14">
        <v>36.189076610000001</v>
      </c>
      <c r="Z14">
        <v>36.330313609999997</v>
      </c>
      <c r="AA14">
        <v>36.518730740000002</v>
      </c>
      <c r="AB14">
        <v>36.746969849999999</v>
      </c>
      <c r="AC14">
        <v>37.013894630000003</v>
      </c>
      <c r="AD14">
        <v>37.384582469999998</v>
      </c>
      <c r="AE14">
        <v>37.834369150000001</v>
      </c>
      <c r="AF14">
        <v>38.34620657</v>
      </c>
      <c r="AG14">
        <v>38.908276809999997</v>
      </c>
      <c r="AH14">
        <v>39.512549610000001</v>
      </c>
      <c r="AI14">
        <v>40.13870137</v>
      </c>
      <c r="AJ14">
        <v>40.779309189999999</v>
      </c>
      <c r="AK14">
        <v>41.430704779999999</v>
      </c>
      <c r="AL14">
        <v>42.088767939999997</v>
      </c>
      <c r="AM14">
        <v>42.751373020000003</v>
      </c>
      <c r="AN14">
        <v>43.415990729999997</v>
      </c>
      <c r="AO14">
        <v>44.075639279999997</v>
      </c>
      <c r="AP14">
        <v>44.729042139999997</v>
      </c>
      <c r="AQ14">
        <v>45.37790262</v>
      </c>
      <c r="AR14">
        <v>46.019543140000003</v>
      </c>
      <c r="AS14">
        <v>46.661930740000003</v>
      </c>
      <c r="AT14">
        <v>47.299924990000001</v>
      </c>
      <c r="AU14">
        <v>47.93652178</v>
      </c>
      <c r="AV14">
        <v>48.573361890000001</v>
      </c>
      <c r="AW14">
        <v>49.224739649999997</v>
      </c>
    </row>
    <row r="15" spans="1:49" x14ac:dyDescent="0.25">
      <c r="B15" t="s">
        <v>57</v>
      </c>
      <c r="C15">
        <v>36.006525643363197</v>
      </c>
      <c r="D15">
        <v>36.584622059208101</v>
      </c>
      <c r="E15">
        <v>37.372</v>
      </c>
      <c r="F15">
        <v>37.815006609999998</v>
      </c>
      <c r="G15">
        <v>37.222733320000003</v>
      </c>
      <c r="H15">
        <v>36.183200290000002</v>
      </c>
      <c r="I15">
        <v>37.16778154</v>
      </c>
      <c r="J15">
        <v>37.340036640000001</v>
      </c>
      <c r="K15">
        <v>36.240405070000001</v>
      </c>
      <c r="L15">
        <v>35.690080180000002</v>
      </c>
      <c r="M15">
        <v>35.79157283</v>
      </c>
      <c r="N15">
        <v>36.398448469999998</v>
      </c>
      <c r="O15">
        <v>37.429282409999999</v>
      </c>
      <c r="P15">
        <v>37.347960989999997</v>
      </c>
      <c r="Q15">
        <v>36.021782330000001</v>
      </c>
      <c r="R15">
        <v>34.838898139999998</v>
      </c>
      <c r="S15">
        <v>33.886760879999997</v>
      </c>
      <c r="T15">
        <v>32.73240405</v>
      </c>
      <c r="U15">
        <v>31.97969239</v>
      </c>
      <c r="V15">
        <v>31.388474479999999</v>
      </c>
      <c r="W15">
        <v>30.693956119999999</v>
      </c>
      <c r="X15">
        <v>29.964169829999999</v>
      </c>
      <c r="Y15">
        <v>29.717450580000001</v>
      </c>
      <c r="Z15">
        <v>29.635712059999999</v>
      </c>
      <c r="AA15">
        <v>29.629844980000001</v>
      </c>
      <c r="AB15">
        <v>29.66359332</v>
      </c>
      <c r="AC15">
        <v>29.721573580000001</v>
      </c>
      <c r="AD15">
        <v>29.83750539</v>
      </c>
      <c r="AE15">
        <v>29.935072659999999</v>
      </c>
      <c r="AF15">
        <v>30.029954180000001</v>
      </c>
      <c r="AG15">
        <v>30.128447359999999</v>
      </c>
      <c r="AH15">
        <v>30.242023469999999</v>
      </c>
      <c r="AI15">
        <v>30.38988243</v>
      </c>
      <c r="AJ15">
        <v>30.554875989999999</v>
      </c>
      <c r="AK15">
        <v>30.73887414</v>
      </c>
      <c r="AL15">
        <v>30.932241999999999</v>
      </c>
      <c r="AM15">
        <v>31.132060299999999</v>
      </c>
      <c r="AN15">
        <v>31.29446725</v>
      </c>
      <c r="AO15">
        <v>31.460604480000001</v>
      </c>
      <c r="AP15">
        <v>31.627882769999999</v>
      </c>
      <c r="AQ15">
        <v>31.8009311</v>
      </c>
      <c r="AR15">
        <v>31.96949609</v>
      </c>
      <c r="AS15">
        <v>32.144221530000003</v>
      </c>
      <c r="AT15">
        <v>32.318669020000002</v>
      </c>
      <c r="AU15">
        <v>32.489752619999997</v>
      </c>
      <c r="AV15">
        <v>32.660295050000002</v>
      </c>
      <c r="AW15">
        <v>32.856659209999997</v>
      </c>
    </row>
    <row r="16" spans="1:49" x14ac:dyDescent="0.25">
      <c r="B16" t="s">
        <v>58</v>
      </c>
      <c r="C16">
        <v>33.108335480742298</v>
      </c>
      <c r="D16">
        <v>33.639900516080203</v>
      </c>
      <c r="E16">
        <v>34.363901859999999</v>
      </c>
      <c r="F16">
        <v>34.492994840000001</v>
      </c>
      <c r="G16">
        <v>33.681046469999998</v>
      </c>
      <c r="H16">
        <v>32.478419340000002</v>
      </c>
      <c r="I16">
        <v>33.095210010000002</v>
      </c>
      <c r="J16">
        <v>32.982519979999999</v>
      </c>
      <c r="K16">
        <v>31.755044860000002</v>
      </c>
      <c r="L16">
        <v>31.022572199999999</v>
      </c>
      <c r="M16">
        <v>30.861828719999998</v>
      </c>
      <c r="N16">
        <v>31.13395818</v>
      </c>
      <c r="O16">
        <v>31.036310669999999</v>
      </c>
      <c r="P16">
        <v>29.79829956</v>
      </c>
      <c r="Q16">
        <v>27.40542336</v>
      </c>
      <c r="R16">
        <v>25.004794780000001</v>
      </c>
      <c r="S16">
        <v>23.192862139999999</v>
      </c>
      <c r="T16">
        <v>22.300114829999998</v>
      </c>
      <c r="U16">
        <v>21.689015470000001</v>
      </c>
      <c r="V16">
        <v>21.19350674</v>
      </c>
      <c r="W16">
        <v>20.511657719999999</v>
      </c>
      <c r="X16">
        <v>19.81329126</v>
      </c>
      <c r="Y16">
        <v>19.44818283</v>
      </c>
      <c r="Z16">
        <v>19.19296391</v>
      </c>
      <c r="AA16">
        <v>18.987165019999999</v>
      </c>
      <c r="AB16">
        <v>18.80110625</v>
      </c>
      <c r="AC16">
        <v>18.62953109</v>
      </c>
      <c r="AD16">
        <v>18.520823750000002</v>
      </c>
      <c r="AE16">
        <v>18.400628510000001</v>
      </c>
      <c r="AF16">
        <v>18.278821260000001</v>
      </c>
      <c r="AG16">
        <v>18.155001070000001</v>
      </c>
      <c r="AH16">
        <v>18.040231139999999</v>
      </c>
      <c r="AI16">
        <v>18.045003950000002</v>
      </c>
      <c r="AJ16">
        <v>18.059467510000001</v>
      </c>
      <c r="AK16">
        <v>18.084585059999998</v>
      </c>
      <c r="AL16">
        <v>18.11267342</v>
      </c>
      <c r="AM16">
        <v>18.143822749999998</v>
      </c>
      <c r="AN16">
        <v>18.129016480000001</v>
      </c>
      <c r="AO16">
        <v>18.115345649999998</v>
      </c>
      <c r="AP16">
        <v>18.101291060000001</v>
      </c>
      <c r="AQ16">
        <v>18.089475629999999</v>
      </c>
      <c r="AR16">
        <v>18.07404408</v>
      </c>
      <c r="AS16">
        <v>18.05795814</v>
      </c>
      <c r="AT16">
        <v>18.040037040000001</v>
      </c>
      <c r="AU16">
        <v>18.018562939999999</v>
      </c>
      <c r="AV16">
        <v>17.99511807</v>
      </c>
      <c r="AW16">
        <v>17.98412867</v>
      </c>
    </row>
    <row r="17" spans="2:49" x14ac:dyDescent="0.25">
      <c r="B17" t="s">
        <v>59</v>
      </c>
      <c r="C17">
        <v>1.54983431156195</v>
      </c>
      <c r="D17">
        <v>1.57471740274219</v>
      </c>
      <c r="E17">
        <v>1.60860863</v>
      </c>
      <c r="F17">
        <v>1.873045431</v>
      </c>
      <c r="G17">
        <v>2.0754851909999998</v>
      </c>
      <c r="H17">
        <v>2.2326601930000001</v>
      </c>
      <c r="I17">
        <v>2.5031553309999999</v>
      </c>
      <c r="J17">
        <v>2.7132442110000001</v>
      </c>
      <c r="K17">
        <v>2.8130980879999998</v>
      </c>
      <c r="L17">
        <v>2.9335770700000001</v>
      </c>
      <c r="M17">
        <v>3.0904166169999998</v>
      </c>
      <c r="N17">
        <v>3.2769217739999998</v>
      </c>
      <c r="O17">
        <v>4.2821366830000001</v>
      </c>
      <c r="P17">
        <v>5.3894024490000003</v>
      </c>
      <c r="Q17">
        <v>6.4974709669999999</v>
      </c>
      <c r="R17">
        <v>7.7712311219999997</v>
      </c>
      <c r="S17">
        <v>6.5734077810000002</v>
      </c>
      <c r="T17">
        <v>6.5555590429999997</v>
      </c>
      <c r="U17">
        <v>6.6020690350000004</v>
      </c>
      <c r="V17">
        <v>6.6697492279999997</v>
      </c>
      <c r="W17">
        <v>6.5425599739999996</v>
      </c>
      <c r="X17">
        <v>6.4071779720000004</v>
      </c>
      <c r="Y17">
        <v>6.4327959970000004</v>
      </c>
      <c r="Z17">
        <v>6.4933815370000003</v>
      </c>
      <c r="AA17">
        <v>6.5704810240000002</v>
      </c>
      <c r="AB17">
        <v>6.6570499449999998</v>
      </c>
      <c r="AC17">
        <v>6.7493900839999998</v>
      </c>
      <c r="AD17">
        <v>6.8609264300000001</v>
      </c>
      <c r="AE17">
        <v>6.9682816140000003</v>
      </c>
      <c r="AF17">
        <v>7.0749933360000004</v>
      </c>
      <c r="AG17">
        <v>7.1826433359999999</v>
      </c>
      <c r="AH17">
        <v>7.2939068130000004</v>
      </c>
      <c r="AI17">
        <v>7.3451512479999996</v>
      </c>
      <c r="AJ17">
        <v>7.4006273760000001</v>
      </c>
      <c r="AK17">
        <v>7.4608146499999997</v>
      </c>
      <c r="AL17">
        <v>7.522907773</v>
      </c>
      <c r="AM17">
        <v>7.5866963959999998</v>
      </c>
      <c r="AN17">
        <v>7.6595534770000002</v>
      </c>
      <c r="AO17">
        <v>7.73363537</v>
      </c>
      <c r="AP17">
        <v>7.8083142069999996</v>
      </c>
      <c r="AQ17">
        <v>7.8847407909999996</v>
      </c>
      <c r="AR17">
        <v>7.9603798350000003</v>
      </c>
      <c r="AS17">
        <v>8.0053252589999904</v>
      </c>
      <c r="AT17">
        <v>8.0502224909999995</v>
      </c>
      <c r="AU17">
        <v>8.0943027999999995</v>
      </c>
      <c r="AV17">
        <v>8.1382692159999994</v>
      </c>
      <c r="AW17">
        <v>8.1886920669999999</v>
      </c>
    </row>
    <row r="18" spans="2:49" x14ac:dyDescent="0.25">
      <c r="B18" t="s">
        <v>60</v>
      </c>
      <c r="C18">
        <v>0.19372928894524399</v>
      </c>
      <c r="D18">
        <v>0.196839675342774</v>
      </c>
      <c r="E18">
        <v>0.2010760788</v>
      </c>
      <c r="F18">
        <v>0.1902792515</v>
      </c>
      <c r="G18">
        <v>0.17516555170000001</v>
      </c>
      <c r="H18">
        <v>0.1592430926</v>
      </c>
      <c r="I18">
        <v>0.15297957619999999</v>
      </c>
      <c r="J18">
        <v>0.1437324207</v>
      </c>
      <c r="K18">
        <v>0.13046266030000001</v>
      </c>
      <c r="L18">
        <v>0.12015833369999999</v>
      </c>
      <c r="M18">
        <v>0.1126938831</v>
      </c>
      <c r="N18">
        <v>0.1071804604</v>
      </c>
      <c r="O18">
        <v>0.10699223720000001</v>
      </c>
      <c r="P18">
        <v>0.10286664080000001</v>
      </c>
      <c r="Q18">
        <v>9.4737187799999997E-2</v>
      </c>
      <c r="R18">
        <v>8.6558189899999999E-2</v>
      </c>
      <c r="S18">
        <v>0.36762458209999999</v>
      </c>
      <c r="T18">
        <v>0.33218184280000002</v>
      </c>
      <c r="U18">
        <v>0.30260375969999997</v>
      </c>
      <c r="V18">
        <v>0.27590727339999999</v>
      </c>
      <c r="W18">
        <v>0.34665886099999998</v>
      </c>
      <c r="X18">
        <v>0.41446690850000001</v>
      </c>
      <c r="Y18">
        <v>0.41074184079999998</v>
      </c>
      <c r="Z18">
        <v>0.40930003619999999</v>
      </c>
      <c r="AA18">
        <v>0.40890653360000001</v>
      </c>
      <c r="AB18">
        <v>0.40895398220000001</v>
      </c>
      <c r="AC18">
        <v>0.40933373950000002</v>
      </c>
      <c r="AD18">
        <v>0.42622022440000001</v>
      </c>
      <c r="AE18">
        <v>0.4428518481</v>
      </c>
      <c r="AF18">
        <v>0.4594404607</v>
      </c>
      <c r="AG18">
        <v>0.47618879110000001</v>
      </c>
      <c r="AH18">
        <v>0.49317870559999999</v>
      </c>
      <c r="AI18">
        <v>0.51473096529999995</v>
      </c>
      <c r="AJ18">
        <v>0.53668436900000005</v>
      </c>
      <c r="AK18">
        <v>0.55910434630000005</v>
      </c>
      <c r="AL18">
        <v>0.58218923389999999</v>
      </c>
      <c r="AM18">
        <v>0.60555908989999996</v>
      </c>
      <c r="AN18">
        <v>0.62656219390000001</v>
      </c>
      <c r="AO18">
        <v>0.64780716719999998</v>
      </c>
      <c r="AP18">
        <v>0.66924531109999996</v>
      </c>
      <c r="AQ18">
        <v>0.6909788657</v>
      </c>
      <c r="AR18">
        <v>0.71278876300000005</v>
      </c>
      <c r="AS18">
        <v>0.73158717520000005</v>
      </c>
      <c r="AT18">
        <v>0.75059709210000003</v>
      </c>
      <c r="AU18">
        <v>0.76974623509999995</v>
      </c>
      <c r="AV18">
        <v>0.78909930340000001</v>
      </c>
      <c r="AW18">
        <v>0.80930611019999998</v>
      </c>
    </row>
    <row r="19" spans="2:49" x14ac:dyDescent="0.25">
      <c r="B19" t="s">
        <v>61</v>
      </c>
      <c r="C19">
        <v>0.57343869527792402</v>
      </c>
      <c r="D19">
        <v>0.58264543901461296</v>
      </c>
      <c r="E19">
        <v>0.59518519319999996</v>
      </c>
      <c r="F19">
        <v>0.59025817150000004</v>
      </c>
      <c r="G19">
        <v>0.56945333099999995</v>
      </c>
      <c r="H19">
        <v>0.54253642639999999</v>
      </c>
      <c r="I19">
        <v>0.54621121790000005</v>
      </c>
      <c r="J19">
        <v>0.53782472599999998</v>
      </c>
      <c r="K19">
        <v>0.51160068520000002</v>
      </c>
      <c r="L19">
        <v>0.49380746069999998</v>
      </c>
      <c r="M19">
        <v>0.48535885379999999</v>
      </c>
      <c r="N19">
        <v>0.4837679513</v>
      </c>
      <c r="O19">
        <v>0.49943353550000003</v>
      </c>
      <c r="P19">
        <v>0.49659683329999998</v>
      </c>
      <c r="Q19">
        <v>0.47299204160000002</v>
      </c>
      <c r="R19">
        <v>0.44693613269999999</v>
      </c>
      <c r="S19">
        <v>1.2379398239999999</v>
      </c>
      <c r="T19">
        <v>1.046002549</v>
      </c>
      <c r="U19">
        <v>0.87858781190000002</v>
      </c>
      <c r="V19">
        <v>0.72445410470000005</v>
      </c>
      <c r="W19">
        <v>0.71941802720000003</v>
      </c>
      <c r="X19">
        <v>0.71319125480000001</v>
      </c>
      <c r="Y19">
        <v>0.70790560199999997</v>
      </c>
      <c r="Z19">
        <v>0.70654441290000003</v>
      </c>
      <c r="AA19">
        <v>0.70699124989999995</v>
      </c>
      <c r="AB19">
        <v>0.70793191470000005</v>
      </c>
      <c r="AC19">
        <v>0.70945145300000001</v>
      </c>
      <c r="AD19">
        <v>0.70750615849999998</v>
      </c>
      <c r="AE19">
        <v>0.70512310190000005</v>
      </c>
      <c r="AF19">
        <v>0.70267779259999996</v>
      </c>
      <c r="AG19">
        <v>0.70020588770000003</v>
      </c>
      <c r="AH19">
        <v>0.6980835192</v>
      </c>
      <c r="AI19">
        <v>0.69898781649999997</v>
      </c>
      <c r="AJ19">
        <v>0.70027168240000004</v>
      </c>
      <c r="AK19">
        <v>0.7019737036</v>
      </c>
      <c r="AL19">
        <v>0.70383909180000004</v>
      </c>
      <c r="AM19">
        <v>0.70582993569999997</v>
      </c>
      <c r="AN19">
        <v>0.70846248609999996</v>
      </c>
      <c r="AO19">
        <v>0.71116965089999995</v>
      </c>
      <c r="AP19">
        <v>0.71389262990000002</v>
      </c>
      <c r="AQ19">
        <v>0.71673565340000001</v>
      </c>
      <c r="AR19">
        <v>0.71946741059999997</v>
      </c>
      <c r="AS19">
        <v>0.72450156259999998</v>
      </c>
      <c r="AT19">
        <v>0.72954555730000004</v>
      </c>
      <c r="AU19">
        <v>0.73452968919999995</v>
      </c>
      <c r="AV19">
        <v>0.73951761400000005</v>
      </c>
      <c r="AW19">
        <v>0.74510721020000004</v>
      </c>
    </row>
    <row r="20" spans="2:49" x14ac:dyDescent="0.25">
      <c r="B20" t="s">
        <v>62</v>
      </c>
      <c r="C20">
        <v>0.19372928894524399</v>
      </c>
      <c r="D20">
        <v>0.196839675342774</v>
      </c>
      <c r="E20">
        <v>0.2010760788</v>
      </c>
      <c r="F20">
        <v>0.2107932927</v>
      </c>
      <c r="G20">
        <v>0.21497076809999999</v>
      </c>
      <c r="H20">
        <v>0.21649938329999999</v>
      </c>
      <c r="I20">
        <v>0.23040657449999999</v>
      </c>
      <c r="J20">
        <v>0.23981785110000001</v>
      </c>
      <c r="K20">
        <v>0.24114504950000001</v>
      </c>
      <c r="L20">
        <v>0.2460432025</v>
      </c>
      <c r="M20">
        <v>0.25563668150000002</v>
      </c>
      <c r="N20">
        <v>0.26934182550000002</v>
      </c>
      <c r="O20">
        <v>0.28780736489999997</v>
      </c>
      <c r="P20">
        <v>0.29620040330000003</v>
      </c>
      <c r="Q20">
        <v>0.29200684380000003</v>
      </c>
      <c r="R20">
        <v>0.28558945029999999</v>
      </c>
      <c r="S20">
        <v>0.321504073</v>
      </c>
      <c r="T20">
        <v>0.3007259551</v>
      </c>
      <c r="U20">
        <v>0.28440471969999997</v>
      </c>
      <c r="V20">
        <v>0.27009995840000001</v>
      </c>
      <c r="W20">
        <v>0.268667245</v>
      </c>
      <c r="X20">
        <v>0.2667753571</v>
      </c>
      <c r="Y20">
        <v>0.26756963039999998</v>
      </c>
      <c r="Z20">
        <v>0.2698209218</v>
      </c>
      <c r="AA20">
        <v>0.27275879390000002</v>
      </c>
      <c r="AB20">
        <v>0.27598405720000002</v>
      </c>
      <c r="AC20">
        <v>0.27944704660000003</v>
      </c>
      <c r="AD20">
        <v>0.27890743470000001</v>
      </c>
      <c r="AE20">
        <v>0.27819536319999999</v>
      </c>
      <c r="AF20">
        <v>0.27745868159999998</v>
      </c>
      <c r="AG20">
        <v>0.27672698150000002</v>
      </c>
      <c r="AH20">
        <v>0.27613347259999999</v>
      </c>
      <c r="AI20">
        <v>0.2766779895</v>
      </c>
      <c r="AJ20">
        <v>0.27737383640000002</v>
      </c>
      <c r="AK20">
        <v>0.2782366174</v>
      </c>
      <c r="AL20">
        <v>0.27919029690000002</v>
      </c>
      <c r="AM20">
        <v>0.2801955384</v>
      </c>
      <c r="AN20">
        <v>0.2815369345</v>
      </c>
      <c r="AO20">
        <v>0.28291076240000002</v>
      </c>
      <c r="AP20">
        <v>0.28429370739999998</v>
      </c>
      <c r="AQ20">
        <v>0.28572734910000003</v>
      </c>
      <c r="AR20">
        <v>0.28711953709999999</v>
      </c>
      <c r="AS20">
        <v>0.28925892069999998</v>
      </c>
      <c r="AT20">
        <v>0.29140413700000001</v>
      </c>
      <c r="AU20">
        <v>0.29352733809999998</v>
      </c>
      <c r="AV20">
        <v>0.29565394270000001</v>
      </c>
      <c r="AW20">
        <v>0.29802309020000001</v>
      </c>
    </row>
    <row r="21" spans="2:49" x14ac:dyDescent="0.25">
      <c r="B21" t="s">
        <v>63</v>
      </c>
      <c r="C21">
        <v>0.38745857789048899</v>
      </c>
      <c r="D21">
        <v>0.39367935068554899</v>
      </c>
      <c r="E21">
        <v>0.4021521575</v>
      </c>
      <c r="F21">
        <v>0.45763562130000002</v>
      </c>
      <c r="G21">
        <v>0.5066120086</v>
      </c>
      <c r="H21">
        <v>0.55384185529999996</v>
      </c>
      <c r="I21">
        <v>0.63981882680000002</v>
      </c>
      <c r="J21">
        <v>0.72289745090000002</v>
      </c>
      <c r="K21">
        <v>0.7890537259</v>
      </c>
      <c r="L21">
        <v>0.87392192170000005</v>
      </c>
      <c r="M21">
        <v>0.98563807410000004</v>
      </c>
      <c r="N21">
        <v>1.127278276</v>
      </c>
      <c r="O21">
        <v>1.2166019210000001</v>
      </c>
      <c r="P21">
        <v>1.2645951049999999</v>
      </c>
      <c r="Q21">
        <v>1.259151935</v>
      </c>
      <c r="R21">
        <v>1.2437884619999999</v>
      </c>
      <c r="S21">
        <v>2.193422483</v>
      </c>
      <c r="T21">
        <v>2.197819838</v>
      </c>
      <c r="U21">
        <v>2.223011589</v>
      </c>
      <c r="V21">
        <v>2.2547571749999999</v>
      </c>
      <c r="W21">
        <v>2.3049943019999999</v>
      </c>
      <c r="X21">
        <v>2.3492670800000002</v>
      </c>
      <c r="Y21">
        <v>2.4502546729999999</v>
      </c>
      <c r="Z21">
        <v>2.563701241</v>
      </c>
      <c r="AA21">
        <v>2.683542359</v>
      </c>
      <c r="AB21">
        <v>2.8125671699999999</v>
      </c>
      <c r="AC21">
        <v>2.9444201649999999</v>
      </c>
      <c r="AD21">
        <v>3.0431213869999998</v>
      </c>
      <c r="AE21">
        <v>3.1399922290000002</v>
      </c>
      <c r="AF21">
        <v>3.2365626509999998</v>
      </c>
      <c r="AG21">
        <v>3.3376812939999998</v>
      </c>
      <c r="AH21">
        <v>3.4404898149999998</v>
      </c>
      <c r="AI21">
        <v>3.509330458</v>
      </c>
      <c r="AJ21">
        <v>3.5804512129999999</v>
      </c>
      <c r="AK21">
        <v>3.6541597609999998</v>
      </c>
      <c r="AL21">
        <v>3.7314421879999999</v>
      </c>
      <c r="AM21">
        <v>3.8099565900000001</v>
      </c>
      <c r="AN21">
        <v>3.8893356809999999</v>
      </c>
      <c r="AO21">
        <v>3.9697358760000001</v>
      </c>
      <c r="AP21">
        <v>4.0508458579999997</v>
      </c>
      <c r="AQ21">
        <v>4.1332728049999998</v>
      </c>
      <c r="AR21">
        <v>4.2156964590000001</v>
      </c>
      <c r="AS21">
        <v>4.3355904809999997</v>
      </c>
      <c r="AT21">
        <v>4.4568627039999997</v>
      </c>
      <c r="AU21">
        <v>4.5790836150000001</v>
      </c>
      <c r="AV21">
        <v>4.7026368999999999</v>
      </c>
      <c r="AW21">
        <v>4.8314020610000004</v>
      </c>
    </row>
    <row r="22" spans="2:49" x14ac:dyDescent="0.25">
      <c r="B22" t="s">
        <v>64</v>
      </c>
      <c r="C22">
        <v>5.5705789795526002</v>
      </c>
      <c r="D22">
        <v>5.6600164269241402</v>
      </c>
      <c r="E22">
        <v>5.7508898210000003</v>
      </c>
      <c r="F22">
        <v>5.7774918450000001</v>
      </c>
      <c r="G22">
        <v>4.999395475</v>
      </c>
      <c r="H22">
        <v>4.2504394520000002</v>
      </c>
      <c r="I22">
        <v>4.5163678650000003</v>
      </c>
      <c r="J22">
        <v>4.4003801219999996</v>
      </c>
      <c r="K22">
        <v>4.2012699590000002</v>
      </c>
      <c r="L22">
        <v>4.4248385529999998</v>
      </c>
      <c r="M22">
        <v>4.5880123819999996</v>
      </c>
      <c r="N22">
        <v>4.5938878619999999</v>
      </c>
      <c r="O22">
        <v>3.9255753009999999</v>
      </c>
      <c r="P22">
        <v>3.260453633</v>
      </c>
      <c r="Q22">
        <v>2.8433898979999999</v>
      </c>
      <c r="R22">
        <v>2.6415165580000002</v>
      </c>
      <c r="S22">
        <v>2.4817507330000002</v>
      </c>
      <c r="T22">
        <v>2.4116772929999999</v>
      </c>
      <c r="U22">
        <v>2.4041946009999999</v>
      </c>
      <c r="V22">
        <v>2.4275430889999998</v>
      </c>
      <c r="W22">
        <v>2.4506847899999999</v>
      </c>
      <c r="X22">
        <v>2.475378289</v>
      </c>
      <c r="Y22">
        <v>2.5016050349999999</v>
      </c>
      <c r="Z22">
        <v>2.5342458470000002</v>
      </c>
      <c r="AA22">
        <v>2.5725072419999999</v>
      </c>
      <c r="AB22">
        <v>2.6161369369999998</v>
      </c>
      <c r="AC22">
        <v>2.6643125680000002</v>
      </c>
      <c r="AD22">
        <v>2.7142866899999998</v>
      </c>
      <c r="AE22">
        <v>2.7638035460000001</v>
      </c>
      <c r="AF22">
        <v>2.8129871959999999</v>
      </c>
      <c r="AG22">
        <v>2.8619166800000002</v>
      </c>
      <c r="AH22">
        <v>2.9114967479999998</v>
      </c>
      <c r="AI22">
        <v>2.9595780509999998</v>
      </c>
      <c r="AJ22">
        <v>3.007739333</v>
      </c>
      <c r="AK22">
        <v>3.0574288840000001</v>
      </c>
      <c r="AL22">
        <v>3.1080361590000001</v>
      </c>
      <c r="AM22">
        <v>3.1594371639999999</v>
      </c>
      <c r="AN22">
        <v>3.2113218699999999</v>
      </c>
      <c r="AO22">
        <v>3.263257184</v>
      </c>
      <c r="AP22">
        <v>3.3154123609999999</v>
      </c>
      <c r="AQ22">
        <v>3.3686476270000001</v>
      </c>
      <c r="AR22">
        <v>3.4217805960000001</v>
      </c>
      <c r="AS22">
        <v>3.4781138810000001</v>
      </c>
      <c r="AT22">
        <v>3.5371358659999999</v>
      </c>
      <c r="AU22">
        <v>3.5980051679999998</v>
      </c>
      <c r="AV22">
        <v>3.6607368089999999</v>
      </c>
      <c r="AW22">
        <v>3.728512614</v>
      </c>
    </row>
    <row r="23" spans="2:49" x14ac:dyDescent="0.25">
      <c r="B23" t="s">
        <v>65</v>
      </c>
      <c r="C23">
        <v>159.36780837797201</v>
      </c>
      <c r="D23">
        <v>161.92651009045801</v>
      </c>
      <c r="E23">
        <v>164.93047089999999</v>
      </c>
      <c r="F23">
        <v>166.17003840000001</v>
      </c>
      <c r="G23">
        <v>162.2296997</v>
      </c>
      <c r="H23">
        <v>154.6571797</v>
      </c>
      <c r="I23">
        <v>157.20403880000001</v>
      </c>
      <c r="J23">
        <v>157.46701880000001</v>
      </c>
      <c r="K23">
        <v>153.22309279999999</v>
      </c>
      <c r="L23">
        <v>150.8281604</v>
      </c>
      <c r="M23">
        <v>150.5675554</v>
      </c>
      <c r="N23">
        <v>150.8361453</v>
      </c>
      <c r="O23">
        <v>151.2750595</v>
      </c>
      <c r="P23">
        <v>149.5289808</v>
      </c>
      <c r="Q23">
        <v>146.2959357</v>
      </c>
      <c r="R23">
        <v>143.59355780000001</v>
      </c>
      <c r="S23">
        <v>141.91272029999999</v>
      </c>
      <c r="T23">
        <v>139.9826764</v>
      </c>
      <c r="U23">
        <v>138.6870078</v>
      </c>
      <c r="V23">
        <v>137.80518609999999</v>
      </c>
      <c r="W23">
        <v>136.46546420000001</v>
      </c>
      <c r="X23">
        <v>134.91900079999999</v>
      </c>
      <c r="Y23">
        <v>133.99382639999999</v>
      </c>
      <c r="Z23">
        <v>133.652537</v>
      </c>
      <c r="AA23">
        <v>133.6986502</v>
      </c>
      <c r="AB23">
        <v>134.00295249999999</v>
      </c>
      <c r="AC23">
        <v>134.4842634</v>
      </c>
      <c r="AD23">
        <v>134.883791</v>
      </c>
      <c r="AE23">
        <v>135.33221159999999</v>
      </c>
      <c r="AF23">
        <v>135.81853580000001</v>
      </c>
      <c r="AG23">
        <v>136.33204710000001</v>
      </c>
      <c r="AH23">
        <v>136.89100830000001</v>
      </c>
      <c r="AI23">
        <v>137.43060030000001</v>
      </c>
      <c r="AJ23">
        <v>137.96259839999999</v>
      </c>
      <c r="AK23">
        <v>138.5170535</v>
      </c>
      <c r="AL23">
        <v>139.0737718</v>
      </c>
      <c r="AM23">
        <v>139.6319933</v>
      </c>
      <c r="AN23">
        <v>140.216812</v>
      </c>
      <c r="AO23">
        <v>140.78470039999999</v>
      </c>
      <c r="AP23">
        <v>141.3447084</v>
      </c>
      <c r="AQ23">
        <v>141.92612399999999</v>
      </c>
      <c r="AR23">
        <v>142.49723729999999</v>
      </c>
      <c r="AS23">
        <v>143.10111989999999</v>
      </c>
      <c r="AT23">
        <v>143.73285859999999</v>
      </c>
      <c r="AU23">
        <v>144.38758730000001</v>
      </c>
      <c r="AV23">
        <v>145.07792449999999</v>
      </c>
      <c r="AW23">
        <v>145.90932559999999</v>
      </c>
    </row>
    <row r="24" spans="2:49" x14ac:dyDescent="0.25">
      <c r="B24" t="s">
        <v>66</v>
      </c>
      <c r="C24">
        <v>2.7703288319169999</v>
      </c>
      <c r="D24">
        <v>2.8148073574016701</v>
      </c>
      <c r="E24">
        <v>2.86</v>
      </c>
      <c r="F24">
        <v>2.930718615</v>
      </c>
      <c r="G24">
        <v>2.8443372079999998</v>
      </c>
      <c r="H24">
        <v>2.864374357</v>
      </c>
      <c r="I24">
        <v>2.9919291170000002</v>
      </c>
      <c r="J24">
        <v>2.912194232</v>
      </c>
      <c r="K24">
        <v>2.8673825919999998</v>
      </c>
      <c r="L24">
        <v>2.7353150770000001</v>
      </c>
      <c r="M24">
        <v>2.8491310599999999</v>
      </c>
      <c r="N24">
        <v>2.8809968449999999</v>
      </c>
      <c r="O24">
        <v>2.994445684</v>
      </c>
      <c r="P24">
        <v>3.0594444410000001</v>
      </c>
      <c r="Q24">
        <v>3.0613356070000002</v>
      </c>
      <c r="R24">
        <v>3.0896947539999999</v>
      </c>
      <c r="S24">
        <v>3.1547622309999999</v>
      </c>
      <c r="T24">
        <v>3.2212324560000001</v>
      </c>
      <c r="U24">
        <v>3.258044677</v>
      </c>
      <c r="V24">
        <v>3.276744597</v>
      </c>
      <c r="W24">
        <v>3.2604102419999998</v>
      </c>
      <c r="X24">
        <v>3.2210407779999999</v>
      </c>
      <c r="Y24">
        <v>3.2080686090000001</v>
      </c>
      <c r="Z24">
        <v>3.2223515300000001</v>
      </c>
      <c r="AA24">
        <v>3.256042694</v>
      </c>
      <c r="AB24">
        <v>3.3029068530000001</v>
      </c>
      <c r="AC24">
        <v>3.358350648</v>
      </c>
      <c r="AD24">
        <v>3.4193458510000001</v>
      </c>
      <c r="AE24">
        <v>3.4824987969999999</v>
      </c>
      <c r="AF24">
        <v>3.546558149</v>
      </c>
      <c r="AG24">
        <v>3.6108495880000002</v>
      </c>
      <c r="AH24">
        <v>3.6754576729999999</v>
      </c>
      <c r="AI24">
        <v>3.7379387199999998</v>
      </c>
      <c r="AJ24">
        <v>3.7986998939999999</v>
      </c>
      <c r="AK24">
        <v>3.8584122710000002</v>
      </c>
      <c r="AL24">
        <v>3.9172898119999999</v>
      </c>
      <c r="AM24">
        <v>3.9757392149999999</v>
      </c>
      <c r="AN24">
        <v>4.0329379789999997</v>
      </c>
      <c r="AO24">
        <v>4.0894731330000003</v>
      </c>
      <c r="AP24">
        <v>4.1457555240000001</v>
      </c>
      <c r="AQ24">
        <v>4.2024557189999996</v>
      </c>
      <c r="AR24">
        <v>4.2594036019999999</v>
      </c>
      <c r="AS24">
        <v>4.3162384459999998</v>
      </c>
      <c r="AT24">
        <v>4.3732355619999996</v>
      </c>
      <c r="AU24">
        <v>4.4307472890000001</v>
      </c>
      <c r="AV24">
        <v>4.489309843</v>
      </c>
      <c r="AW24">
        <v>4.5506815319999996</v>
      </c>
    </row>
    <row r="25" spans="2:49" x14ac:dyDescent="0.25">
      <c r="B25" t="s">
        <v>67</v>
      </c>
      <c r="C25">
        <v>46.663857241186399</v>
      </c>
      <c r="D25">
        <v>47.413060563046002</v>
      </c>
      <c r="E25">
        <v>48.17429259</v>
      </c>
      <c r="F25">
        <v>48.65395659</v>
      </c>
      <c r="G25">
        <v>46.325953349999999</v>
      </c>
      <c r="H25">
        <v>41.661597350000001</v>
      </c>
      <c r="I25">
        <v>43.170673309999998</v>
      </c>
      <c r="J25">
        <v>43.949916739999999</v>
      </c>
      <c r="K25">
        <v>41.687448629999999</v>
      </c>
      <c r="L25">
        <v>40.931396990000003</v>
      </c>
      <c r="M25">
        <v>41.120646800000003</v>
      </c>
      <c r="N25">
        <v>41.424437949999998</v>
      </c>
      <c r="O25">
        <v>40.864205560000002</v>
      </c>
      <c r="P25">
        <v>39.519075190000002</v>
      </c>
      <c r="Q25">
        <v>38.019381719999998</v>
      </c>
      <c r="R25">
        <v>36.999820489999998</v>
      </c>
      <c r="S25">
        <v>36.527057880000001</v>
      </c>
      <c r="T25">
        <v>35.947707020000003</v>
      </c>
      <c r="U25">
        <v>35.83348075</v>
      </c>
      <c r="V25">
        <v>36.072172930000001</v>
      </c>
      <c r="W25">
        <v>36.109098590000002</v>
      </c>
      <c r="X25">
        <v>36.12095532</v>
      </c>
      <c r="Y25">
        <v>36.247516240000003</v>
      </c>
      <c r="Z25">
        <v>36.585646629999999</v>
      </c>
      <c r="AA25">
        <v>37.043947029999998</v>
      </c>
      <c r="AB25">
        <v>37.580641800000002</v>
      </c>
      <c r="AC25">
        <v>38.174776039999998</v>
      </c>
      <c r="AD25">
        <v>38.82020859</v>
      </c>
      <c r="AE25">
        <v>39.471695410000002</v>
      </c>
      <c r="AF25">
        <v>40.131181249999997</v>
      </c>
      <c r="AG25">
        <v>40.798501680000001</v>
      </c>
      <c r="AH25">
        <v>41.489415909999998</v>
      </c>
      <c r="AI25">
        <v>42.163208679999997</v>
      </c>
      <c r="AJ25">
        <v>42.837474110000002</v>
      </c>
      <c r="AK25">
        <v>43.537458559999997</v>
      </c>
      <c r="AL25">
        <v>44.24672194</v>
      </c>
      <c r="AM25">
        <v>44.962881369999998</v>
      </c>
      <c r="AN25">
        <v>45.668760640000002</v>
      </c>
      <c r="AO25">
        <v>46.359908169999997</v>
      </c>
      <c r="AP25">
        <v>47.045197440000003</v>
      </c>
      <c r="AQ25">
        <v>47.743285239999999</v>
      </c>
      <c r="AR25">
        <v>48.427669850000001</v>
      </c>
      <c r="AS25">
        <v>49.136247570000002</v>
      </c>
      <c r="AT25">
        <v>49.863433909999998</v>
      </c>
      <c r="AU25">
        <v>50.598611980000001</v>
      </c>
      <c r="AV25">
        <v>51.346449819999997</v>
      </c>
      <c r="AW25">
        <v>52.17163652</v>
      </c>
    </row>
    <row r="26" spans="2:49" x14ac:dyDescent="0.25">
      <c r="B26" t="s">
        <v>68</v>
      </c>
      <c r="C26">
        <v>39.525714811669303</v>
      </c>
      <c r="D26">
        <v>40.160312947925298</v>
      </c>
      <c r="E26">
        <v>40.805099759999997</v>
      </c>
      <c r="F26">
        <v>40.488255080000002</v>
      </c>
      <c r="G26">
        <v>39.883273719999998</v>
      </c>
      <c r="H26">
        <v>39.756531619999997</v>
      </c>
      <c r="I26">
        <v>39.43994507</v>
      </c>
      <c r="J26">
        <v>38.928627609999999</v>
      </c>
      <c r="K26">
        <v>38.277585449999997</v>
      </c>
      <c r="L26">
        <v>37.805260009999998</v>
      </c>
      <c r="M26">
        <v>37.435054790000002</v>
      </c>
      <c r="N26">
        <v>37.260038209999998</v>
      </c>
      <c r="O26">
        <v>37.147123489999998</v>
      </c>
      <c r="P26">
        <v>36.778638729999997</v>
      </c>
      <c r="Q26">
        <v>36.13240502</v>
      </c>
      <c r="R26">
        <v>35.535262799999998</v>
      </c>
      <c r="S26">
        <v>35.001773460000003</v>
      </c>
      <c r="T26">
        <v>34.420910390000003</v>
      </c>
      <c r="U26">
        <v>34.112749460000003</v>
      </c>
      <c r="V26">
        <v>33.715446040000003</v>
      </c>
      <c r="W26">
        <v>33.257561610000003</v>
      </c>
      <c r="X26">
        <v>32.735128879999998</v>
      </c>
      <c r="Y26">
        <v>32.33626872</v>
      </c>
      <c r="Z26">
        <v>31.980432239999999</v>
      </c>
      <c r="AA26">
        <v>31.681810800000001</v>
      </c>
      <c r="AB26">
        <v>31.435255819999998</v>
      </c>
      <c r="AC26">
        <v>31.229304899999999</v>
      </c>
      <c r="AD26">
        <v>31.03757787</v>
      </c>
      <c r="AE26">
        <v>30.86140236</v>
      </c>
      <c r="AF26">
        <v>30.70204438</v>
      </c>
      <c r="AG26">
        <v>30.55809198</v>
      </c>
      <c r="AH26">
        <v>30.431500459999999</v>
      </c>
      <c r="AI26">
        <v>30.325165850000001</v>
      </c>
      <c r="AJ26">
        <v>30.227892350000001</v>
      </c>
      <c r="AK26">
        <v>30.138788430000002</v>
      </c>
      <c r="AL26">
        <v>30.054110229999999</v>
      </c>
      <c r="AM26">
        <v>29.971558179999999</v>
      </c>
      <c r="AN26">
        <v>29.890878019999999</v>
      </c>
      <c r="AO26">
        <v>29.809377529999999</v>
      </c>
      <c r="AP26">
        <v>29.72460109</v>
      </c>
      <c r="AQ26">
        <v>29.63768683</v>
      </c>
      <c r="AR26">
        <v>29.545773409999999</v>
      </c>
      <c r="AS26">
        <v>29.449172950000001</v>
      </c>
      <c r="AT26">
        <v>29.3461949</v>
      </c>
      <c r="AU26">
        <v>29.234334870000001</v>
      </c>
      <c r="AV26">
        <v>29.113301419999999</v>
      </c>
      <c r="AW26">
        <v>28.998110329999999</v>
      </c>
    </row>
    <row r="27" spans="2:49" x14ac:dyDescent="0.25">
      <c r="B27" t="s">
        <v>69</v>
      </c>
      <c r="C27">
        <v>21.072806770403201</v>
      </c>
      <c r="D27">
        <v>21.411137499294501</v>
      </c>
      <c r="E27">
        <v>21.754900240000001</v>
      </c>
      <c r="F27">
        <v>22.656291620000001</v>
      </c>
      <c r="G27">
        <v>23.130521550000001</v>
      </c>
      <c r="H27">
        <v>22.643861050000002</v>
      </c>
      <c r="I27">
        <v>23.562706559999999</v>
      </c>
      <c r="J27">
        <v>24.029595430000001</v>
      </c>
      <c r="K27">
        <v>23.866052660000001</v>
      </c>
      <c r="L27">
        <v>23.78938668</v>
      </c>
      <c r="M27">
        <v>24.117242990000001</v>
      </c>
      <c r="N27">
        <v>24.957802659999999</v>
      </c>
      <c r="O27">
        <v>25.649627370000001</v>
      </c>
      <c r="P27">
        <v>25.380803579999998</v>
      </c>
      <c r="Q27">
        <v>24.309823219999998</v>
      </c>
      <c r="R27">
        <v>23.074897450000002</v>
      </c>
      <c r="S27">
        <v>21.91470443</v>
      </c>
      <c r="T27">
        <v>20.986446099999998</v>
      </c>
      <c r="U27">
        <v>20.250648200000001</v>
      </c>
      <c r="V27">
        <v>19.73122158</v>
      </c>
      <c r="W27">
        <v>19.236804769999999</v>
      </c>
      <c r="X27">
        <v>18.777873110000002</v>
      </c>
      <c r="Y27">
        <v>18.588094160000001</v>
      </c>
      <c r="Z27">
        <v>18.582816220000002</v>
      </c>
      <c r="AA27">
        <v>18.674792620000002</v>
      </c>
      <c r="AB27">
        <v>18.81155948</v>
      </c>
      <c r="AC27">
        <v>18.96493461</v>
      </c>
      <c r="AD27">
        <v>19.14118453</v>
      </c>
      <c r="AE27">
        <v>19.324597489999999</v>
      </c>
      <c r="AF27">
        <v>19.510077330000001</v>
      </c>
      <c r="AG27">
        <v>19.69520292</v>
      </c>
      <c r="AH27">
        <v>19.881212869999999</v>
      </c>
      <c r="AI27">
        <v>20.0592127</v>
      </c>
      <c r="AJ27">
        <v>20.22790311</v>
      </c>
      <c r="AK27">
        <v>20.387458559999999</v>
      </c>
      <c r="AL27">
        <v>20.537206269999999</v>
      </c>
      <c r="AM27">
        <v>20.67867876</v>
      </c>
      <c r="AN27">
        <v>20.8104592</v>
      </c>
      <c r="AO27">
        <v>20.934579750000001</v>
      </c>
      <c r="AP27">
        <v>21.052972199999999</v>
      </c>
      <c r="AQ27">
        <v>21.17063186</v>
      </c>
      <c r="AR27">
        <v>21.28925061</v>
      </c>
      <c r="AS27">
        <v>21.411909269999999</v>
      </c>
      <c r="AT27">
        <v>21.541114189999998</v>
      </c>
      <c r="AU27">
        <v>21.683117580000001</v>
      </c>
      <c r="AV27">
        <v>21.843284329999999</v>
      </c>
      <c r="AW27">
        <v>22.032754199999999</v>
      </c>
    </row>
    <row r="28" spans="2:49" x14ac:dyDescent="0.25">
      <c r="B28" t="s">
        <v>70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27.493876839999999</v>
      </c>
      <c r="H28">
        <v>27.400459649999998</v>
      </c>
      <c r="I28">
        <v>27.269156460000001</v>
      </c>
      <c r="J28">
        <v>27.091169350000001</v>
      </c>
      <c r="K28">
        <v>26.678040079999999</v>
      </c>
      <c r="L28">
        <v>26.209465720000001</v>
      </c>
      <c r="M28">
        <v>25.775135429999999</v>
      </c>
      <c r="N28">
        <v>25.534568490000002</v>
      </c>
      <c r="O28">
        <v>25.29835873</v>
      </c>
      <c r="P28">
        <v>25.063526370000002</v>
      </c>
      <c r="Q28">
        <v>24.82182246</v>
      </c>
      <c r="R28">
        <v>24.579651309999999</v>
      </c>
      <c r="S28">
        <v>24.45957795</v>
      </c>
      <c r="T28">
        <v>24.31628723</v>
      </c>
      <c r="U28">
        <v>24.037190079999998</v>
      </c>
      <c r="V28">
        <v>23.727474919999999</v>
      </c>
      <c r="W28">
        <v>23.374861859999999</v>
      </c>
      <c r="X28">
        <v>22.9889987</v>
      </c>
      <c r="Y28">
        <v>22.62466547</v>
      </c>
      <c r="Z28">
        <v>22.282142199999999</v>
      </c>
      <c r="AA28">
        <v>21.953539939999999</v>
      </c>
      <c r="AB28">
        <v>21.629541029999999</v>
      </c>
      <c r="AC28">
        <v>21.30314473</v>
      </c>
      <c r="AD28">
        <v>20.966722829999998</v>
      </c>
      <c r="AE28">
        <v>20.616436879999998</v>
      </c>
      <c r="AF28">
        <v>20.250043609999999</v>
      </c>
      <c r="AG28">
        <v>19.866782839999999</v>
      </c>
      <c r="AH28">
        <v>19.467330539999999</v>
      </c>
      <c r="AI28">
        <v>19.051733280000001</v>
      </c>
      <c r="AJ28">
        <v>18.622519709999999</v>
      </c>
      <c r="AK28">
        <v>18.182539429999999</v>
      </c>
      <c r="AL28">
        <v>17.734984260000001</v>
      </c>
      <c r="AM28">
        <v>17.28305443</v>
      </c>
      <c r="AN28">
        <v>16.831862130000001</v>
      </c>
      <c r="AO28">
        <v>16.384122000000001</v>
      </c>
      <c r="AP28">
        <v>15.942189300000001</v>
      </c>
      <c r="AQ28">
        <v>15.508601280000001</v>
      </c>
      <c r="AR28">
        <v>15.0855382</v>
      </c>
      <c r="AS28">
        <v>14.67491646</v>
      </c>
      <c r="AT28">
        <v>14.27874662</v>
      </c>
      <c r="AU28">
        <v>13.898638</v>
      </c>
      <c r="AV28">
        <v>13.535832210000001</v>
      </c>
      <c r="AW28">
        <v>13.191770249999999</v>
      </c>
    </row>
    <row r="29" spans="2:49" x14ac:dyDescent="0.25">
      <c r="B29" t="s">
        <v>71</v>
      </c>
      <c r="C29">
        <v>22.604062437828901</v>
      </c>
      <c r="D29">
        <v>22.966977971759398</v>
      </c>
      <c r="E29">
        <v>23.33572023</v>
      </c>
      <c r="F29">
        <v>23.666589070000001</v>
      </c>
      <c r="G29">
        <v>22.55173684</v>
      </c>
      <c r="H29">
        <v>20.33035594</v>
      </c>
      <c r="I29">
        <v>20.769629030000001</v>
      </c>
      <c r="J29">
        <v>20.55551595</v>
      </c>
      <c r="K29">
        <v>19.8465837</v>
      </c>
      <c r="L29">
        <v>19.357335970000001</v>
      </c>
      <c r="M29">
        <v>19.27034432</v>
      </c>
      <c r="N29">
        <v>18.778301079999999</v>
      </c>
      <c r="O29">
        <v>19.321298639999998</v>
      </c>
      <c r="P29">
        <v>19.72749254</v>
      </c>
      <c r="Q29">
        <v>19.951166709999999</v>
      </c>
      <c r="R29">
        <v>20.314230999999999</v>
      </c>
      <c r="S29">
        <v>20.854844379999999</v>
      </c>
      <c r="T29">
        <v>21.090093199999998</v>
      </c>
      <c r="U29">
        <v>21.194894649999998</v>
      </c>
      <c r="V29">
        <v>21.282125969999999</v>
      </c>
      <c r="W29">
        <v>21.226727109999999</v>
      </c>
      <c r="X29">
        <v>21.075003930000001</v>
      </c>
      <c r="Y29">
        <v>20.989213190000001</v>
      </c>
      <c r="Z29">
        <v>20.99914815</v>
      </c>
      <c r="AA29">
        <v>21.088517079999999</v>
      </c>
      <c r="AB29">
        <v>21.243047499999999</v>
      </c>
      <c r="AC29">
        <v>21.4537525</v>
      </c>
      <c r="AD29">
        <v>21.498751339999998</v>
      </c>
      <c r="AE29">
        <v>21.575580630000001</v>
      </c>
      <c r="AF29">
        <v>21.6786311</v>
      </c>
      <c r="AG29">
        <v>21.8026181</v>
      </c>
      <c r="AH29">
        <v>21.946090890000001</v>
      </c>
      <c r="AI29">
        <v>22.093341049999999</v>
      </c>
      <c r="AJ29">
        <v>22.24810926</v>
      </c>
      <c r="AK29">
        <v>22.41239625</v>
      </c>
      <c r="AL29">
        <v>22.583459250000001</v>
      </c>
      <c r="AM29">
        <v>22.76008131</v>
      </c>
      <c r="AN29">
        <v>22.981914020000001</v>
      </c>
      <c r="AO29">
        <v>23.207239829999999</v>
      </c>
      <c r="AP29">
        <v>23.433992870000001</v>
      </c>
      <c r="AQ29">
        <v>23.663463109999999</v>
      </c>
      <c r="AR29">
        <v>23.889601670000001</v>
      </c>
      <c r="AS29">
        <v>24.112635170000001</v>
      </c>
      <c r="AT29">
        <v>24.330133419999999</v>
      </c>
      <c r="AU29">
        <v>24.54213755</v>
      </c>
      <c r="AV29">
        <v>24.749746859999998</v>
      </c>
      <c r="AW29">
        <v>24.96437281</v>
      </c>
    </row>
    <row r="30" spans="2:49" x14ac:dyDescent="0.25">
      <c r="B30" t="s">
        <v>72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34664.492760000001</v>
      </c>
      <c r="T30">
        <v>34956.188179999997</v>
      </c>
      <c r="U30">
        <v>35116.03026</v>
      </c>
      <c r="V30">
        <v>35229.844590000001</v>
      </c>
      <c r="W30">
        <v>35278.914470000003</v>
      </c>
      <c r="X30">
        <v>35281.670850000002</v>
      </c>
      <c r="Y30">
        <v>35334.628700000001</v>
      </c>
      <c r="Z30">
        <v>35439.273880000001</v>
      </c>
      <c r="AA30">
        <v>35585.101999999999</v>
      </c>
      <c r="AB30">
        <v>35758.46471</v>
      </c>
      <c r="AC30">
        <v>35949.997230000001</v>
      </c>
      <c r="AD30">
        <v>36147.993600000002</v>
      </c>
      <c r="AE30">
        <v>36347.699050000003</v>
      </c>
      <c r="AF30">
        <v>36546.461819999997</v>
      </c>
      <c r="AG30">
        <v>36743.51139</v>
      </c>
      <c r="AH30">
        <v>36939.940790000001</v>
      </c>
      <c r="AI30">
        <v>37133.812279999998</v>
      </c>
      <c r="AJ30">
        <v>37327.437980000002</v>
      </c>
      <c r="AK30">
        <v>37522.54507</v>
      </c>
      <c r="AL30">
        <v>37720.837229999997</v>
      </c>
      <c r="AM30">
        <v>37923.086000000003</v>
      </c>
      <c r="AN30">
        <v>38136.423779999997</v>
      </c>
      <c r="AO30">
        <v>38359.627240000002</v>
      </c>
      <c r="AP30">
        <v>38590.033909999998</v>
      </c>
      <c r="AQ30">
        <v>38826.083440000002</v>
      </c>
      <c r="AR30">
        <v>39065.656849999999</v>
      </c>
      <c r="AS30">
        <v>39306.746590000002</v>
      </c>
      <c r="AT30">
        <v>39549.086990000003</v>
      </c>
      <c r="AU30">
        <v>39792.306819999998</v>
      </c>
      <c r="AV30">
        <v>40036.071069999998</v>
      </c>
      <c r="AW30">
        <v>40282.721729999997</v>
      </c>
    </row>
    <row r="31" spans="2:49" x14ac:dyDescent="0.25">
      <c r="B31" t="s">
        <v>73</v>
      </c>
      <c r="C31">
        <v>17.998489648965599</v>
      </c>
      <c r="D31">
        <v>18.287461222056098</v>
      </c>
      <c r="E31">
        <v>18.581072330000001</v>
      </c>
      <c r="F31">
        <v>27.034501370000001</v>
      </c>
      <c r="G31">
        <v>90.789482939999999</v>
      </c>
      <c r="H31">
        <v>149.7273271</v>
      </c>
      <c r="I31">
        <v>210.18230149999999</v>
      </c>
      <c r="J31">
        <v>285.4553664</v>
      </c>
      <c r="K31">
        <v>357.67949979999997</v>
      </c>
      <c r="L31">
        <v>421.25416239999998</v>
      </c>
      <c r="M31">
        <v>481.85068610000002</v>
      </c>
      <c r="N31">
        <v>526.77129330000002</v>
      </c>
      <c r="O31">
        <v>562.59710199999995</v>
      </c>
      <c r="P31">
        <v>613.20183550000002</v>
      </c>
      <c r="Q31">
        <v>689.45517500000005</v>
      </c>
      <c r="R31">
        <v>762.64481920000003</v>
      </c>
      <c r="S31">
        <v>868.60230139999999</v>
      </c>
      <c r="T31">
        <v>946.30718479999996</v>
      </c>
      <c r="U31">
        <v>1030.5476000000001</v>
      </c>
      <c r="V31">
        <v>1121.7235479999999</v>
      </c>
      <c r="W31">
        <v>1219.1319109999999</v>
      </c>
      <c r="X31">
        <v>1322.442933</v>
      </c>
      <c r="Y31">
        <v>1427.077276</v>
      </c>
      <c r="Z31">
        <v>1528.36644</v>
      </c>
      <c r="AA31">
        <v>1623.6247840000001</v>
      </c>
      <c r="AB31">
        <v>1710.4722569999999</v>
      </c>
      <c r="AC31">
        <v>1787.340222</v>
      </c>
      <c r="AD31">
        <v>1852.953109</v>
      </c>
      <c r="AE31">
        <v>1906.7582640000001</v>
      </c>
      <c r="AF31">
        <v>1948.471288</v>
      </c>
      <c r="AG31">
        <v>1978.046564</v>
      </c>
      <c r="AH31">
        <v>1995.639995</v>
      </c>
      <c r="AI31">
        <v>2001.6964949999999</v>
      </c>
      <c r="AJ31">
        <v>1996.599246</v>
      </c>
      <c r="AK31">
        <v>1980.799051</v>
      </c>
      <c r="AL31">
        <v>1954.976756</v>
      </c>
      <c r="AM31">
        <v>1919.920271</v>
      </c>
      <c r="AN31">
        <v>1876.88463</v>
      </c>
      <c r="AO31">
        <v>1826.79934</v>
      </c>
      <c r="AP31">
        <v>1770.618483</v>
      </c>
      <c r="AQ31">
        <v>1709.3988690000001</v>
      </c>
      <c r="AR31">
        <v>1644.1998590000001</v>
      </c>
      <c r="AS31">
        <v>1576.0837289999999</v>
      </c>
      <c r="AT31">
        <v>1506.0265569999999</v>
      </c>
      <c r="AU31">
        <v>1434.9003760000001</v>
      </c>
      <c r="AV31">
        <v>1363.470454</v>
      </c>
      <c r="AW31">
        <v>1292.431801</v>
      </c>
    </row>
    <row r="32" spans="2:49" x14ac:dyDescent="0.25">
      <c r="B32" t="s">
        <v>74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2396.9278599999998</v>
      </c>
      <c r="H32">
        <v>2798.3786709999999</v>
      </c>
      <c r="I32">
        <v>3155.681525</v>
      </c>
      <c r="J32">
        <v>3477.3848210000001</v>
      </c>
      <c r="K32">
        <v>3706.547513</v>
      </c>
      <c r="L32">
        <v>3894.4624159999998</v>
      </c>
      <c r="M32">
        <v>4070.4415399999998</v>
      </c>
      <c r="N32">
        <v>4285.2968860000001</v>
      </c>
      <c r="O32">
        <v>4481.0259569999998</v>
      </c>
      <c r="P32">
        <v>4669.269327</v>
      </c>
      <c r="Q32">
        <v>4851.9471380000005</v>
      </c>
      <c r="R32">
        <v>5018.184972</v>
      </c>
      <c r="S32">
        <v>5239.896839</v>
      </c>
      <c r="T32">
        <v>5404.3966360000004</v>
      </c>
      <c r="U32">
        <v>5519.3261599999996</v>
      </c>
      <c r="V32">
        <v>5611.0525909999997</v>
      </c>
      <c r="W32">
        <v>5675.8376669999998</v>
      </c>
      <c r="X32">
        <v>5716.1431570000004</v>
      </c>
      <c r="Y32">
        <v>5750.3480650000001</v>
      </c>
      <c r="Z32">
        <v>5777.2150570000003</v>
      </c>
      <c r="AA32">
        <v>5793.8943710000003</v>
      </c>
      <c r="AB32">
        <v>5797.1125949999996</v>
      </c>
      <c r="AC32">
        <v>5784.5317439999999</v>
      </c>
      <c r="AD32">
        <v>5753.7870359999997</v>
      </c>
      <c r="AE32">
        <v>5703.9156059999996</v>
      </c>
      <c r="AF32">
        <v>5634.5687879999996</v>
      </c>
      <c r="AG32">
        <v>5545.9620359999999</v>
      </c>
      <c r="AH32">
        <v>5438.8336259999996</v>
      </c>
      <c r="AI32">
        <v>5313.8297570000004</v>
      </c>
      <c r="AJ32">
        <v>5172.4450930000003</v>
      </c>
      <c r="AK32">
        <v>5016.3779430000004</v>
      </c>
      <c r="AL32">
        <v>4847.5679270000001</v>
      </c>
      <c r="AM32">
        <v>4668.0612010000004</v>
      </c>
      <c r="AN32">
        <v>4480.3462509999999</v>
      </c>
      <c r="AO32">
        <v>4286.4509529999996</v>
      </c>
      <c r="AP32">
        <v>4088.357473</v>
      </c>
      <c r="AQ32">
        <v>3888.060911</v>
      </c>
      <c r="AR32">
        <v>3687.4254989999999</v>
      </c>
      <c r="AS32">
        <v>3488.1444670000001</v>
      </c>
      <c r="AT32">
        <v>3291.779282</v>
      </c>
      <c r="AU32">
        <v>3099.6612209999998</v>
      </c>
      <c r="AV32">
        <v>2912.8928700000001</v>
      </c>
      <c r="AW32">
        <v>2732.3929899999998</v>
      </c>
    </row>
    <row r="33" spans="2:49" x14ac:dyDescent="0.25">
      <c r="B33" t="s">
        <v>75</v>
      </c>
      <c r="C33">
        <v>3720.5673609549599</v>
      </c>
      <c r="D33">
        <v>3780.3022733867101</v>
      </c>
      <c r="E33">
        <v>3840.9962489999998</v>
      </c>
      <c r="F33">
        <v>4360.0319810000001</v>
      </c>
      <c r="G33">
        <v>4821.2249510000001</v>
      </c>
      <c r="H33">
        <v>5318.8058179999998</v>
      </c>
      <c r="I33">
        <v>5759.0399429999998</v>
      </c>
      <c r="J33">
        <v>6146.6359160000002</v>
      </c>
      <c r="K33">
        <v>6400.5063490000002</v>
      </c>
      <c r="L33">
        <v>6597.9789419999997</v>
      </c>
      <c r="M33">
        <v>6780.544159</v>
      </c>
      <c r="N33">
        <v>7040.4805429999997</v>
      </c>
      <c r="O33">
        <v>7274.5566060000001</v>
      </c>
      <c r="P33">
        <v>7493.0460929999999</v>
      </c>
      <c r="Q33">
        <v>7691.9766460000001</v>
      </c>
      <c r="R33">
        <v>7870.6246709999996</v>
      </c>
      <c r="S33">
        <v>8104.5500549999997</v>
      </c>
      <c r="T33">
        <v>8286.27222599999</v>
      </c>
      <c r="U33">
        <v>8387.4741389999999</v>
      </c>
      <c r="V33">
        <v>8454.4442610000006</v>
      </c>
      <c r="W33">
        <v>8482.2485780000006</v>
      </c>
      <c r="X33">
        <v>8475.6430450000007</v>
      </c>
      <c r="Y33">
        <v>8460.1090399999903</v>
      </c>
      <c r="Z33">
        <v>8435.7125689999903</v>
      </c>
      <c r="AA33">
        <v>8399.0943900000002</v>
      </c>
      <c r="AB33">
        <v>8346.3056319999996</v>
      </c>
      <c r="AC33">
        <v>8274.5126099999998</v>
      </c>
      <c r="AD33">
        <v>8180.7458139999999</v>
      </c>
      <c r="AE33">
        <v>8063.7967870000002</v>
      </c>
      <c r="AF33">
        <v>7923.2579370000003</v>
      </c>
      <c r="AG33">
        <v>7759.4716770000005</v>
      </c>
      <c r="AH33">
        <v>7573.4972079999998</v>
      </c>
      <c r="AI33">
        <v>7366.3222400000004</v>
      </c>
      <c r="AJ33">
        <v>7140.0590430000002</v>
      </c>
      <c r="AK33">
        <v>6897.0911999999998</v>
      </c>
      <c r="AL33">
        <v>6640.0458140000001</v>
      </c>
      <c r="AM33">
        <v>6371.6614310000004</v>
      </c>
      <c r="AN33">
        <v>6095.1964349999998</v>
      </c>
      <c r="AO33">
        <v>5813.2769189999999</v>
      </c>
      <c r="AP33">
        <v>5528.4446159999998</v>
      </c>
      <c r="AQ33">
        <v>5243.210008</v>
      </c>
      <c r="AR33">
        <v>4959.882627</v>
      </c>
      <c r="AS33">
        <v>4680.5452020000002</v>
      </c>
      <c r="AT33">
        <v>4407.0845330000002</v>
      </c>
      <c r="AU33">
        <v>4141.0854300000001</v>
      </c>
      <c r="AV33">
        <v>3883.8361749999999</v>
      </c>
      <c r="AW33">
        <v>3636.3802679999999</v>
      </c>
    </row>
    <row r="34" spans="2:49" x14ac:dyDescent="0.25">
      <c r="B34" t="s">
        <v>76</v>
      </c>
      <c r="C34">
        <v>5208.7853750706399</v>
      </c>
      <c r="D34">
        <v>5292.4141090967596</v>
      </c>
      <c r="E34">
        <v>5377.3855290000001</v>
      </c>
      <c r="F34">
        <v>5763.2341130000004</v>
      </c>
      <c r="G34">
        <v>6098.8579149999996</v>
      </c>
      <c r="H34">
        <v>6478.1436620000004</v>
      </c>
      <c r="I34">
        <v>6809.3125030000001</v>
      </c>
      <c r="J34">
        <v>7093.7137339999999</v>
      </c>
      <c r="K34">
        <v>7253.1785380000001</v>
      </c>
      <c r="L34">
        <v>7363.8396570000004</v>
      </c>
      <c r="M34">
        <v>7465.3760979999997</v>
      </c>
      <c r="N34">
        <v>7628.1928889999999</v>
      </c>
      <c r="O34">
        <v>7773.2800610000004</v>
      </c>
      <c r="P34">
        <v>7904.218108</v>
      </c>
      <c r="Q34">
        <v>8010.4348460000001</v>
      </c>
      <c r="R34">
        <v>8107.6214179999997</v>
      </c>
      <c r="S34">
        <v>8236.9530780000005</v>
      </c>
      <c r="T34">
        <v>8357.4272500000006</v>
      </c>
      <c r="U34">
        <v>8397.698429</v>
      </c>
      <c r="V34">
        <v>8407.0159760000006</v>
      </c>
      <c r="W34">
        <v>8380.8016250000001</v>
      </c>
      <c r="X34">
        <v>8323.9308170000004</v>
      </c>
      <c r="Y34">
        <v>8260.3493490000001</v>
      </c>
      <c r="Z34">
        <v>8190.8520740000004</v>
      </c>
      <c r="AA34">
        <v>8112.518548</v>
      </c>
      <c r="AB34">
        <v>8021.8647639999999</v>
      </c>
      <c r="AC34">
        <v>7916.3513970000004</v>
      </c>
      <c r="AD34">
        <v>7793.2718500000001</v>
      </c>
      <c r="AE34">
        <v>7651.4735199999996</v>
      </c>
      <c r="AF34">
        <v>7490.5276229999999</v>
      </c>
      <c r="AG34">
        <v>7310.6887349999997</v>
      </c>
      <c r="AH34">
        <v>7112.8724179999999</v>
      </c>
      <c r="AI34">
        <v>6897.9398719999999</v>
      </c>
      <c r="AJ34">
        <v>6667.7855179999997</v>
      </c>
      <c r="AK34">
        <v>6424.5512570000001</v>
      </c>
      <c r="AL34">
        <v>6170.5693860000001</v>
      </c>
      <c r="AM34">
        <v>5908.2619189999996</v>
      </c>
      <c r="AN34">
        <v>5640.4890599999999</v>
      </c>
      <c r="AO34">
        <v>5369.5406149999999</v>
      </c>
      <c r="AP34">
        <v>5097.6227310000004</v>
      </c>
      <c r="AQ34">
        <v>4826.8964759999999</v>
      </c>
      <c r="AR34">
        <v>4559.3336259999996</v>
      </c>
      <c r="AS34">
        <v>4296.7018559999997</v>
      </c>
      <c r="AT34">
        <v>4040.588726</v>
      </c>
      <c r="AU34">
        <v>3792.313443</v>
      </c>
      <c r="AV34">
        <v>3552.932926</v>
      </c>
      <c r="AW34">
        <v>3323.2857709999998</v>
      </c>
    </row>
    <row r="35" spans="2:49" x14ac:dyDescent="0.25">
      <c r="B35" t="s">
        <v>77</v>
      </c>
      <c r="C35">
        <v>13521.9613593495</v>
      </c>
      <c r="D35">
        <v>13739.0608227762</v>
      </c>
      <c r="E35">
        <v>13959.64589</v>
      </c>
      <c r="F35">
        <v>13387.104240000001</v>
      </c>
      <c r="G35">
        <v>12832.969810000001</v>
      </c>
      <c r="H35">
        <v>12362.902050000001</v>
      </c>
      <c r="I35">
        <v>11917.784949999999</v>
      </c>
      <c r="J35">
        <v>11490.20795</v>
      </c>
      <c r="K35">
        <v>11030.2912</v>
      </c>
      <c r="L35">
        <v>10589.831169999999</v>
      </c>
      <c r="M35">
        <v>10181.76305</v>
      </c>
      <c r="N35">
        <v>9832.9913890000007</v>
      </c>
      <c r="O35">
        <v>9508.1765599999999</v>
      </c>
      <c r="P35">
        <v>9190.3521729999902</v>
      </c>
      <c r="Q35">
        <v>8882.8847920000007</v>
      </c>
      <c r="R35">
        <v>8589.6904020000002</v>
      </c>
      <c r="S35">
        <v>8317.8716619999996</v>
      </c>
      <c r="T35">
        <v>8086.1679469999999</v>
      </c>
      <c r="U35">
        <v>7812.008143</v>
      </c>
      <c r="V35">
        <v>7541.8544760000004</v>
      </c>
      <c r="W35">
        <v>7272.1500530000003</v>
      </c>
      <c r="X35">
        <v>7004.7304949999998</v>
      </c>
      <c r="Y35">
        <v>6750.5494900000003</v>
      </c>
      <c r="Z35">
        <v>6509.4360489999999</v>
      </c>
      <c r="AA35">
        <v>6278.9442870000003</v>
      </c>
      <c r="AB35">
        <v>6056.4062690000001</v>
      </c>
      <c r="AC35">
        <v>5839.6459880000002</v>
      </c>
      <c r="AD35">
        <v>5626.443867</v>
      </c>
      <c r="AE35">
        <v>5415.3834589999997</v>
      </c>
      <c r="AF35">
        <v>5205.4644939999998</v>
      </c>
      <c r="AG35">
        <v>4996.0826569999999</v>
      </c>
      <c r="AH35">
        <v>4787.0182629999999</v>
      </c>
      <c r="AI35">
        <v>4578.0956219999998</v>
      </c>
      <c r="AJ35">
        <v>4369.6761450000004</v>
      </c>
      <c r="AK35">
        <v>4162.2780620000003</v>
      </c>
      <c r="AL35">
        <v>3956.53298</v>
      </c>
      <c r="AM35">
        <v>3753.1434140000001</v>
      </c>
      <c r="AN35">
        <v>3553.051191</v>
      </c>
      <c r="AO35">
        <v>3356.9402209999998</v>
      </c>
      <c r="AP35">
        <v>3165.4773070000001</v>
      </c>
      <c r="AQ35">
        <v>2979.3281200000001</v>
      </c>
      <c r="AR35">
        <v>2799.0889139999999</v>
      </c>
      <c r="AS35">
        <v>2625.2830090000002</v>
      </c>
      <c r="AT35">
        <v>2458.3639840000001</v>
      </c>
      <c r="AU35">
        <v>2298.6763820000001</v>
      </c>
      <c r="AV35">
        <v>2146.4578670000001</v>
      </c>
      <c r="AW35">
        <v>2001.859688</v>
      </c>
    </row>
    <row r="36" spans="2:49" x14ac:dyDescent="0.25">
      <c r="B36" t="s">
        <v>78</v>
      </c>
      <c r="C36">
        <v>4769.5635809194901</v>
      </c>
      <c r="D36">
        <v>4846.1404669702097</v>
      </c>
      <c r="E36">
        <v>4923.9468200000001</v>
      </c>
      <c r="F36">
        <v>4709.5182020000002</v>
      </c>
      <c r="G36">
        <v>4493.3139760000004</v>
      </c>
      <c r="H36">
        <v>4304.9842500000004</v>
      </c>
      <c r="I36">
        <v>4127.5869640000001</v>
      </c>
      <c r="J36">
        <v>3955.826329</v>
      </c>
      <c r="K36">
        <v>3776.02781</v>
      </c>
      <c r="L36">
        <v>3601.3029369999999</v>
      </c>
      <c r="M36">
        <v>3438.5936409999999</v>
      </c>
      <c r="N36">
        <v>3292.8042519999999</v>
      </c>
      <c r="O36">
        <v>3156.1154310000002</v>
      </c>
      <c r="P36">
        <v>3026.1253929999998</v>
      </c>
      <c r="Q36">
        <v>2901.0512920000001</v>
      </c>
      <c r="R36">
        <v>2781.2904199999998</v>
      </c>
      <c r="S36">
        <v>2665.6617860000001</v>
      </c>
      <c r="T36">
        <v>2541.8861139999999</v>
      </c>
      <c r="U36">
        <v>2415.642194</v>
      </c>
      <c r="V36">
        <v>2295.5377680000001</v>
      </c>
      <c r="W36">
        <v>2180.5864069999998</v>
      </c>
      <c r="X36">
        <v>2070.9064109999999</v>
      </c>
      <c r="Y36">
        <v>1968.3048249999999</v>
      </c>
      <c r="Z36">
        <v>1872.4123059999999</v>
      </c>
      <c r="AA36">
        <v>1782.4240339999999</v>
      </c>
      <c r="AB36">
        <v>1697.509002</v>
      </c>
      <c r="AC36">
        <v>1616.956551</v>
      </c>
      <c r="AD36">
        <v>1540.0689850000001</v>
      </c>
      <c r="AE36">
        <v>1466.3304049999999</v>
      </c>
      <c r="AF36">
        <v>1395.3253460000001</v>
      </c>
      <c r="AG36">
        <v>1326.7331200000001</v>
      </c>
      <c r="AH36">
        <v>1260.3233949999999</v>
      </c>
      <c r="AI36">
        <v>1195.890255</v>
      </c>
      <c r="AJ36">
        <v>1133.3414760000001</v>
      </c>
      <c r="AK36">
        <v>1072.6264229999999</v>
      </c>
      <c r="AL36">
        <v>1013.7313339999999</v>
      </c>
      <c r="AM36">
        <v>956.66791809999995</v>
      </c>
      <c r="AN36">
        <v>901.51077789999999</v>
      </c>
      <c r="AO36">
        <v>848.29049150000003</v>
      </c>
      <c r="AP36">
        <v>797.04365129999996</v>
      </c>
      <c r="AQ36">
        <v>747.81728599999997</v>
      </c>
      <c r="AR36">
        <v>700.65346239999997</v>
      </c>
      <c r="AS36">
        <v>655.58728450000001</v>
      </c>
      <c r="AT36">
        <v>612.64650659999995</v>
      </c>
      <c r="AU36">
        <v>571.84265500000004</v>
      </c>
      <c r="AV36">
        <v>533.17088999999999</v>
      </c>
      <c r="AW36">
        <v>496.6142524</v>
      </c>
    </row>
    <row r="37" spans="2:49" x14ac:dyDescent="0.25">
      <c r="B37" t="s">
        <v>79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1989.160159</v>
      </c>
      <c r="H37">
        <v>1869.6870510000001</v>
      </c>
      <c r="I37">
        <v>1758.168729</v>
      </c>
      <c r="J37">
        <v>1651.8658339999999</v>
      </c>
      <c r="K37">
        <v>1548.4436499999999</v>
      </c>
      <c r="L37">
        <v>1449.0455509999999</v>
      </c>
      <c r="M37">
        <v>1356.872259</v>
      </c>
      <c r="N37">
        <v>1275.4609190000001</v>
      </c>
      <c r="O37">
        <v>1199.166414</v>
      </c>
      <c r="P37">
        <v>1127.322208</v>
      </c>
      <c r="Q37">
        <v>1059.1767669999999</v>
      </c>
      <c r="R37">
        <v>994.34245699999997</v>
      </c>
      <c r="S37">
        <v>933.88327939999999</v>
      </c>
      <c r="T37">
        <v>874.90401220000001</v>
      </c>
      <c r="U37">
        <v>818.06899539999995</v>
      </c>
      <c r="V37">
        <v>764.58654290000004</v>
      </c>
      <c r="W37">
        <v>714.19835439999997</v>
      </c>
      <c r="X37">
        <v>666.86136120000003</v>
      </c>
      <c r="Y37">
        <v>622.81163560000005</v>
      </c>
      <c r="Z37">
        <v>581.90250040000001</v>
      </c>
      <c r="AA37">
        <v>543.88260760000003</v>
      </c>
      <c r="AB37">
        <v>508.50060159999998</v>
      </c>
      <c r="AC37">
        <v>475.52537560000002</v>
      </c>
      <c r="AD37">
        <v>444.73399949999998</v>
      </c>
      <c r="AE37">
        <v>415.93514149999999</v>
      </c>
      <c r="AF37">
        <v>388.95957379999999</v>
      </c>
      <c r="AG37">
        <v>363.65895210000002</v>
      </c>
      <c r="AH37">
        <v>339.90475880000002</v>
      </c>
      <c r="AI37">
        <v>317.57810760000001</v>
      </c>
      <c r="AJ37">
        <v>296.58269510000002</v>
      </c>
      <c r="AK37">
        <v>276.8333422</v>
      </c>
      <c r="AL37">
        <v>258.25416109999998</v>
      </c>
      <c r="AM37">
        <v>240.7772847</v>
      </c>
      <c r="AN37">
        <v>224.34670259999999</v>
      </c>
      <c r="AO37">
        <v>208.90559189999999</v>
      </c>
      <c r="AP37">
        <v>194.40196259999999</v>
      </c>
      <c r="AQ37">
        <v>180.78881459999999</v>
      </c>
      <c r="AR37">
        <v>168.0221473</v>
      </c>
      <c r="AS37">
        <v>156.06054710000001</v>
      </c>
      <c r="AT37">
        <v>144.86498599999999</v>
      </c>
      <c r="AU37">
        <v>134.39754139999999</v>
      </c>
      <c r="AV37">
        <v>124.6211892</v>
      </c>
      <c r="AW37">
        <v>115.5001146</v>
      </c>
    </row>
    <row r="38" spans="2:49" x14ac:dyDescent="0.25">
      <c r="B38" t="s">
        <v>80</v>
      </c>
      <c r="C38">
        <v>6.9573204344700098E-3</v>
      </c>
      <c r="D38">
        <v>7.06902246445449E-3</v>
      </c>
      <c r="E38">
        <v>7.1825179100000001E-3</v>
      </c>
      <c r="F38">
        <v>2.3230064000000002E-2</v>
      </c>
      <c r="G38">
        <v>5.4623611000000002E-2</v>
      </c>
      <c r="H38">
        <v>0.1119963559</v>
      </c>
      <c r="I38">
        <v>0.19645021209999999</v>
      </c>
      <c r="J38">
        <v>0.31947961590000001</v>
      </c>
      <c r="K38">
        <v>0.46726479609999999</v>
      </c>
      <c r="L38">
        <v>0.66399826360000003</v>
      </c>
      <c r="M38">
        <v>0.95404388429999998</v>
      </c>
      <c r="N38">
        <v>1.401691129</v>
      </c>
      <c r="O38">
        <v>2.0075084689999998</v>
      </c>
      <c r="P38">
        <v>2.7962955310000002</v>
      </c>
      <c r="Q38">
        <v>3.824386257</v>
      </c>
      <c r="R38">
        <v>5.1489478340000003</v>
      </c>
      <c r="S38">
        <v>8.1787776700000006</v>
      </c>
      <c r="T38">
        <v>14.08697748</v>
      </c>
      <c r="U38">
        <v>24.911796549999998</v>
      </c>
      <c r="V38">
        <v>37.599684549999999</v>
      </c>
      <c r="W38">
        <v>52.387233559999999</v>
      </c>
      <c r="X38">
        <v>69.738135869999894</v>
      </c>
      <c r="Y38">
        <v>90.909688459999998</v>
      </c>
      <c r="Z38">
        <v>116.62788759999999</v>
      </c>
      <c r="AA38">
        <v>147.52748800000001</v>
      </c>
      <c r="AB38">
        <v>184.1741834</v>
      </c>
      <c r="AC38">
        <v>227.14120159999999</v>
      </c>
      <c r="AD38">
        <v>276.87599510000001</v>
      </c>
      <c r="AE38">
        <v>333.8709533</v>
      </c>
      <c r="AF38">
        <v>398.57957750000003</v>
      </c>
      <c r="AG38">
        <v>471.4085991</v>
      </c>
      <c r="AH38">
        <v>552.72296710000001</v>
      </c>
      <c r="AI38">
        <v>642.64342839999995</v>
      </c>
      <c r="AJ38">
        <v>741.31833830000005</v>
      </c>
      <c r="AK38">
        <v>848.75508590000004</v>
      </c>
      <c r="AL38">
        <v>964.83939989999999</v>
      </c>
      <c r="AM38">
        <v>1089.2906539999999</v>
      </c>
      <c r="AN38">
        <v>1222.166655</v>
      </c>
      <c r="AO38">
        <v>1362.929846</v>
      </c>
      <c r="AP38">
        <v>1510.858479</v>
      </c>
      <c r="AQ38">
        <v>1665.2645299999999</v>
      </c>
      <c r="AR38">
        <v>1825.390461</v>
      </c>
      <c r="AS38">
        <v>1990.4895309999999</v>
      </c>
      <c r="AT38">
        <v>2160.002422</v>
      </c>
      <c r="AU38">
        <v>2333.4099249999999</v>
      </c>
      <c r="AV38">
        <v>2510.25531</v>
      </c>
      <c r="AW38">
        <v>2690.4563629999998</v>
      </c>
    </row>
    <row r="39" spans="2:49" x14ac:dyDescent="0.25">
      <c r="B39" t="s">
        <v>81</v>
      </c>
      <c r="C39">
        <v>1.59483191497851E-2</v>
      </c>
      <c r="D39">
        <v>1.6204374572364899E-2</v>
      </c>
      <c r="E39">
        <v>1.6464540999999999E-2</v>
      </c>
      <c r="F39">
        <v>4.0602838000000002E-2</v>
      </c>
      <c r="G39">
        <v>7.8322673199999998E-2</v>
      </c>
      <c r="H39">
        <v>0.1395009827</v>
      </c>
      <c r="I39">
        <v>0.22335326359999999</v>
      </c>
      <c r="J39">
        <v>0.33799628539999998</v>
      </c>
      <c r="K39">
        <v>0.47031016310000001</v>
      </c>
      <c r="L39">
        <v>0.63978902159999995</v>
      </c>
      <c r="M39">
        <v>0.87764766530000005</v>
      </c>
      <c r="N39">
        <v>1.2351438969999999</v>
      </c>
      <c r="O39">
        <v>1.7060560330000001</v>
      </c>
      <c r="P39">
        <v>2.3032859729999999</v>
      </c>
      <c r="Q39">
        <v>3.0622234609999999</v>
      </c>
      <c r="R39">
        <v>4.0169737679999997</v>
      </c>
      <c r="S39">
        <v>6.1741352300000001</v>
      </c>
      <c r="T39">
        <v>10.306991180000001</v>
      </c>
      <c r="U39">
        <v>17.736195760000001</v>
      </c>
      <c r="V39">
        <v>26.25497932</v>
      </c>
      <c r="W39">
        <v>35.970698689999999</v>
      </c>
      <c r="X39">
        <v>47.133812800000001</v>
      </c>
      <c r="Y39">
        <v>60.497202080000001</v>
      </c>
      <c r="Z39">
        <v>76.446737440000007</v>
      </c>
      <c r="AA39">
        <v>95.299202969999996</v>
      </c>
      <c r="AB39">
        <v>117.3195508</v>
      </c>
      <c r="AC39">
        <v>142.76949980000001</v>
      </c>
      <c r="AD39">
        <v>171.8270445</v>
      </c>
      <c r="AE39">
        <v>204.68973389999999</v>
      </c>
      <c r="AF39">
        <v>241.52377720000001</v>
      </c>
      <c r="AG39">
        <v>282.46009249999997</v>
      </c>
      <c r="AH39">
        <v>327.59757719999999</v>
      </c>
      <c r="AI39">
        <v>376.8904627</v>
      </c>
      <c r="AJ39">
        <v>430.30621869999999</v>
      </c>
      <c r="AK39">
        <v>487.72965950000003</v>
      </c>
      <c r="AL39">
        <v>548.97761060000005</v>
      </c>
      <c r="AM39">
        <v>613.77725039999996</v>
      </c>
      <c r="AN39">
        <v>682.03831760000003</v>
      </c>
      <c r="AO39">
        <v>753.35344610000004</v>
      </c>
      <c r="AP39">
        <v>827.22439320000001</v>
      </c>
      <c r="AQ39">
        <v>903.17761840000003</v>
      </c>
      <c r="AR39">
        <v>980.71190230000002</v>
      </c>
      <c r="AS39">
        <v>1059.3397540000001</v>
      </c>
      <c r="AT39">
        <v>1138.6766</v>
      </c>
      <c r="AU39">
        <v>1218.364998</v>
      </c>
      <c r="AV39">
        <v>1298.084914</v>
      </c>
      <c r="AW39">
        <v>1377.7000889999999</v>
      </c>
    </row>
    <row r="40" spans="2:49" x14ac:dyDescent="0.25">
      <c r="B40" t="s">
        <v>82</v>
      </c>
      <c r="C40">
        <v>6.5291776385026298E-2</v>
      </c>
      <c r="D40">
        <v>6.63400569741113E-2</v>
      </c>
      <c r="E40">
        <v>6.7405168000000001E-2</v>
      </c>
      <c r="F40">
        <v>0.1487682119</v>
      </c>
      <c r="G40">
        <v>0.25619837969999998</v>
      </c>
      <c r="H40">
        <v>0.41062881470000001</v>
      </c>
      <c r="I40">
        <v>0.60471436869999995</v>
      </c>
      <c r="J40">
        <v>0.84757318800000003</v>
      </c>
      <c r="K40">
        <v>1.110901938</v>
      </c>
      <c r="L40">
        <v>1.4267945660000001</v>
      </c>
      <c r="M40">
        <v>1.830928227</v>
      </c>
      <c r="N40">
        <v>2.4065524850000002</v>
      </c>
      <c r="O40">
        <v>3.121687519</v>
      </c>
      <c r="P40">
        <v>3.9753600040000001</v>
      </c>
      <c r="Q40">
        <v>4.9951421040000001</v>
      </c>
      <c r="R40">
        <v>6.2017008779999996</v>
      </c>
      <c r="S40">
        <v>8.8465408330000006</v>
      </c>
      <c r="T40">
        <v>13.680799710000001</v>
      </c>
      <c r="U40">
        <v>21.92210923</v>
      </c>
      <c r="V40">
        <v>30.781671889999998</v>
      </c>
      <c r="W40">
        <v>40.237006280000003</v>
      </c>
      <c r="X40">
        <v>50.398249059999998</v>
      </c>
      <c r="Y40">
        <v>61.822093940000002</v>
      </c>
      <c r="Z40">
        <v>74.66825772</v>
      </c>
      <c r="AA40">
        <v>89.017038110000001</v>
      </c>
      <c r="AB40">
        <v>104.8936544</v>
      </c>
      <c r="AC40">
        <v>122.3109694</v>
      </c>
      <c r="AD40">
        <v>141.21018989999999</v>
      </c>
      <c r="AE40">
        <v>161.53854490000001</v>
      </c>
      <c r="AF40">
        <v>183.2116892</v>
      </c>
      <c r="AG40">
        <v>206.1136233</v>
      </c>
      <c r="AH40">
        <v>230.10061020000001</v>
      </c>
      <c r="AI40">
        <v>254.94053220000001</v>
      </c>
      <c r="AJ40">
        <v>280.4147749</v>
      </c>
      <c r="AK40">
        <v>306.26116109999998</v>
      </c>
      <c r="AL40">
        <v>332.19065949999998</v>
      </c>
      <c r="AM40">
        <v>357.88202969999998</v>
      </c>
      <c r="AN40">
        <v>383.11251779999998</v>
      </c>
      <c r="AO40">
        <v>407.52514980000001</v>
      </c>
      <c r="AP40">
        <v>430.74586260000001</v>
      </c>
      <c r="AQ40">
        <v>452.43452630000002</v>
      </c>
      <c r="AR40">
        <v>472.2653085</v>
      </c>
      <c r="AS40">
        <v>489.94212060000001</v>
      </c>
      <c r="AT40">
        <v>505.22935749999999</v>
      </c>
      <c r="AU40">
        <v>517.92176589999997</v>
      </c>
      <c r="AV40">
        <v>527.84550509999997</v>
      </c>
      <c r="AW40">
        <v>534.88995609999995</v>
      </c>
    </row>
    <row r="41" spans="2:49" x14ac:dyDescent="0.25">
      <c r="B41" t="s">
        <v>83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5.9257453179999997</v>
      </c>
      <c r="H41">
        <v>9.4211864100000007</v>
      </c>
      <c r="I41">
        <v>13.78057321</v>
      </c>
      <c r="J41">
        <v>19.191872360000001</v>
      </c>
      <c r="K41">
        <v>25.025787279999999</v>
      </c>
      <c r="L41">
        <v>31.98281613</v>
      </c>
      <c r="M41">
        <v>40.810494239999997</v>
      </c>
      <c r="N41">
        <v>53.330714190000002</v>
      </c>
      <c r="O41">
        <v>68.815744609999996</v>
      </c>
      <c r="P41">
        <v>87.222056530000003</v>
      </c>
      <c r="Q41">
        <v>109.1274299</v>
      </c>
      <c r="R41">
        <v>134.9673463</v>
      </c>
      <c r="S41">
        <v>191.62054219999999</v>
      </c>
      <c r="T41">
        <v>295.12266899999997</v>
      </c>
      <c r="U41">
        <v>471.5880257</v>
      </c>
      <c r="V41">
        <v>661.46956929999999</v>
      </c>
      <c r="W41">
        <v>864.65519849999998</v>
      </c>
      <c r="X41">
        <v>1084.0200789999999</v>
      </c>
      <c r="Y41">
        <v>1332.248738</v>
      </c>
      <c r="Z41">
        <v>1613.6915770000001</v>
      </c>
      <c r="AA41">
        <v>1931.16237</v>
      </c>
      <c r="AB41">
        <v>2286.441491</v>
      </c>
      <c r="AC41">
        <v>2681.2025870000002</v>
      </c>
      <c r="AD41">
        <v>3115.684385</v>
      </c>
      <c r="AE41">
        <v>3590.4273549999998</v>
      </c>
      <c r="AF41">
        <v>4105.4381990000002</v>
      </c>
      <c r="AG41">
        <v>4660.1787679999998</v>
      </c>
      <c r="AH41">
        <v>5253.6514040000002</v>
      </c>
      <c r="AI41">
        <v>5882.8989410000004</v>
      </c>
      <c r="AJ41">
        <v>6545.3671729999996</v>
      </c>
      <c r="AK41">
        <v>7237.5373410000002</v>
      </c>
      <c r="AL41">
        <v>7955.2429380000003</v>
      </c>
      <c r="AM41">
        <v>8693.4555839999903</v>
      </c>
      <c r="AN41">
        <v>9449.7153920000001</v>
      </c>
      <c r="AO41">
        <v>10217.899149999999</v>
      </c>
      <c r="AP41">
        <v>10991.16894</v>
      </c>
      <c r="AQ41">
        <v>11763.3616</v>
      </c>
      <c r="AR41">
        <v>12528.37571</v>
      </c>
      <c r="AS41">
        <v>13280.625400000001</v>
      </c>
      <c r="AT41">
        <v>14016.01137</v>
      </c>
      <c r="AU41">
        <v>14731.02259</v>
      </c>
      <c r="AV41">
        <v>15422.80919</v>
      </c>
      <c r="AW41">
        <v>16090.61609</v>
      </c>
    </row>
    <row r="42" spans="2:49" x14ac:dyDescent="0.25">
      <c r="B42" t="s">
        <v>84</v>
      </c>
      <c r="C42">
        <v>0.60453762790594801</v>
      </c>
      <c r="D42">
        <v>0.61424367506521405</v>
      </c>
      <c r="E42">
        <v>0.62410555599999995</v>
      </c>
      <c r="F42">
        <v>1.3632967760000001</v>
      </c>
      <c r="G42">
        <v>2.3208876869999999</v>
      </c>
      <c r="H42">
        <v>3.6766973219999999</v>
      </c>
      <c r="I42">
        <v>5.3609007039999996</v>
      </c>
      <c r="J42">
        <v>7.4420866380000001</v>
      </c>
      <c r="K42" s="100">
        <v>9.678018776</v>
      </c>
      <c r="L42" s="100">
        <v>12.33392261</v>
      </c>
      <c r="M42" s="100">
        <v>15.683468939999999</v>
      </c>
      <c r="N42" s="100">
        <v>20.415936080000002</v>
      </c>
      <c r="O42" s="100">
        <v>26.243099569999998</v>
      </c>
      <c r="P42">
        <v>33.135691850000001</v>
      </c>
      <c r="Q42">
        <v>41.294973800000001</v>
      </c>
      <c r="R42">
        <v>50.86589043</v>
      </c>
      <c r="S42">
        <v>71.791692749999996</v>
      </c>
      <c r="T42">
        <v>109.8479784</v>
      </c>
      <c r="U42">
        <v>174.3850018</v>
      </c>
      <c r="V42">
        <v>243.35395740000001</v>
      </c>
      <c r="W42">
        <v>316.61349569999999</v>
      </c>
      <c r="X42">
        <v>395.09997540000001</v>
      </c>
      <c r="Y42">
        <v>483.25770510000001</v>
      </c>
      <c r="Z42">
        <v>582.49915069999997</v>
      </c>
      <c r="AA42">
        <v>693.68042390000005</v>
      </c>
      <c r="AB42">
        <v>817.28894070000001</v>
      </c>
      <c r="AC42">
        <v>953.77380270000003</v>
      </c>
      <c r="AD42">
        <v>1103.0821249999999</v>
      </c>
      <c r="AE42">
        <v>1265.2673219999999</v>
      </c>
      <c r="AF42">
        <v>1440.1977489999999</v>
      </c>
      <c r="AG42">
        <v>1627.555871</v>
      </c>
      <c r="AH42">
        <v>1826.869884</v>
      </c>
      <c r="AI42">
        <v>2037.008709</v>
      </c>
      <c r="AJ42">
        <v>2256.9941429999999</v>
      </c>
      <c r="AK42">
        <v>2485.5345390000002</v>
      </c>
      <c r="AL42">
        <v>2721.1390299999998</v>
      </c>
      <c r="AM42">
        <v>2962.0497850000002</v>
      </c>
      <c r="AN42">
        <v>3207.3855199999998</v>
      </c>
      <c r="AO42">
        <v>3455.06763</v>
      </c>
      <c r="AP42">
        <v>3702.8090229999998</v>
      </c>
      <c r="AQ42">
        <v>3948.572717</v>
      </c>
      <c r="AR42">
        <v>4190.369882</v>
      </c>
      <c r="AS42">
        <v>4426.406387</v>
      </c>
      <c r="AT42">
        <v>4655.3966959999998</v>
      </c>
      <c r="AU42">
        <v>4876.2673139999997</v>
      </c>
      <c r="AV42">
        <v>5088.1771310000004</v>
      </c>
      <c r="AW42">
        <v>5290.9709359999997</v>
      </c>
    </row>
    <row r="43" spans="2:49" x14ac:dyDescent="0.25">
      <c r="B43" t="s">
        <v>85</v>
      </c>
      <c r="C43">
        <v>8.2417488223721705E-3</v>
      </c>
      <c r="D43">
        <v>8.3740727655845504E-3</v>
      </c>
      <c r="E43">
        <v>8.5085212099999998E-3</v>
      </c>
      <c r="F43">
        <v>1.4204720400000001E-2</v>
      </c>
      <c r="G43">
        <v>1.55682632E-2</v>
      </c>
      <c r="H43">
        <v>1.435673E-2</v>
      </c>
      <c r="I43">
        <v>1.32394747E-2</v>
      </c>
      <c r="J43">
        <v>1.2209165399999999E-2</v>
      </c>
      <c r="K43">
        <v>1.1259035800000001E-2</v>
      </c>
      <c r="L43">
        <v>1.03828462E-2</v>
      </c>
      <c r="M43">
        <v>9.5748426300000002E-3</v>
      </c>
      <c r="N43">
        <v>8.8297186900000001E-3</v>
      </c>
      <c r="O43">
        <v>8.1425810500000001E-3</v>
      </c>
      <c r="P43">
        <v>7.5089171599999997E-3</v>
      </c>
      <c r="Q43">
        <v>6.9245656299999998E-3</v>
      </c>
      <c r="R43">
        <v>6.3856889200000003E-3</v>
      </c>
      <c r="S43">
        <v>5.8887481500000003E-3</v>
      </c>
      <c r="T43">
        <v>5.4304798099999996E-3</v>
      </c>
      <c r="U43">
        <v>5.00787438E-3</v>
      </c>
      <c r="V43">
        <v>4.6181565299999996E-3</v>
      </c>
      <c r="W43">
        <v>4.2587669200000004E-3</v>
      </c>
      <c r="X43">
        <v>3.9273453699999999E-3</v>
      </c>
      <c r="Y43">
        <v>3.62171538E-3</v>
      </c>
      <c r="Z43">
        <v>3.3398698199999998E-3</v>
      </c>
      <c r="AA43">
        <v>3.0799577699999999E-3</v>
      </c>
      <c r="AB43">
        <v>2.84027234E-3</v>
      </c>
      <c r="AC43">
        <v>2.61923948E-3</v>
      </c>
      <c r="AD43">
        <v>2.4154076099999998E-3</v>
      </c>
      <c r="AE43">
        <v>2.2274381499999998E-3</v>
      </c>
      <c r="AF43">
        <v>2.05409666E-3</v>
      </c>
      <c r="AG43">
        <v>1.8942447799999999E-3</v>
      </c>
      <c r="AH43">
        <v>1.7468327299999999E-3</v>
      </c>
      <c r="AI43">
        <v>1.61089244E-3</v>
      </c>
      <c r="AJ43">
        <v>1.48553116E-3</v>
      </c>
      <c r="AK43">
        <v>1.36992562E-3</v>
      </c>
      <c r="AL43">
        <v>1.2633166300000001E-3</v>
      </c>
      <c r="AM43">
        <v>1.1650040500000001E-3</v>
      </c>
      <c r="AN43">
        <v>1.0743422499999999E-3</v>
      </c>
      <c r="AO43">
        <v>9.9073585400000002E-4</v>
      </c>
      <c r="AP43">
        <v>9.1363578699999999E-4</v>
      </c>
      <c r="AQ43">
        <v>8.4253572599999997E-4</v>
      </c>
      <c r="AR43">
        <v>7.7696874300000002E-4</v>
      </c>
      <c r="AS43">
        <v>7.1650424899999995E-4</v>
      </c>
      <c r="AT43">
        <v>6.6074516400000001E-4</v>
      </c>
      <c r="AU43">
        <v>6.0932530700000005E-4</v>
      </c>
      <c r="AV43">
        <v>5.6190699799999995E-4</v>
      </c>
      <c r="AW43">
        <v>5.1817882499999995E-4</v>
      </c>
    </row>
    <row r="44" spans="2:49" x14ac:dyDescent="0.25">
      <c r="B44" t="s">
        <v>86</v>
      </c>
      <c r="C44">
        <v>0.101255771246286</v>
      </c>
      <c r="D44">
        <v>0.10288146540575301</v>
      </c>
      <c r="E44">
        <v>0.1045332606</v>
      </c>
      <c r="F44">
        <v>0.22614722910000001</v>
      </c>
      <c r="G44">
        <v>0.38079991000000002</v>
      </c>
      <c r="H44">
        <v>0.59646599909999998</v>
      </c>
      <c r="I44">
        <v>0.86118472189999995</v>
      </c>
      <c r="J44">
        <v>1.1840243530000001</v>
      </c>
      <c r="K44">
        <v>1.527459334</v>
      </c>
      <c r="L44">
        <v>1.9310100569999999</v>
      </c>
      <c r="M44">
        <v>2.431801798</v>
      </c>
      <c r="N44">
        <v>3.132704994</v>
      </c>
      <c r="O44">
        <v>3.9865371569999999</v>
      </c>
      <c r="P44">
        <v>4.9850633999999996</v>
      </c>
      <c r="Q44">
        <v>6.1532696250000001</v>
      </c>
      <c r="R44">
        <v>7.5076050719999996</v>
      </c>
      <c r="S44">
        <v>10.4561799</v>
      </c>
      <c r="T44">
        <v>15.77596175</v>
      </c>
      <c r="U44">
        <v>24.716458320000001</v>
      </c>
      <c r="V44">
        <v>34.164944990000002</v>
      </c>
      <c r="W44">
        <v>44.091985010000002</v>
      </c>
      <c r="X44">
        <v>54.618447699999997</v>
      </c>
      <c r="Y44">
        <v>66.339974810000001</v>
      </c>
      <c r="Z44">
        <v>79.439929109999994</v>
      </c>
      <c r="AA44">
        <v>94.029371069999996</v>
      </c>
      <c r="AB44">
        <v>110.1729303</v>
      </c>
      <c r="AC44">
        <v>127.93266250000001</v>
      </c>
      <c r="AD44">
        <v>147.30678979999999</v>
      </c>
      <c r="AE44">
        <v>168.3097343</v>
      </c>
      <c r="AF44">
        <v>190.9337257</v>
      </c>
      <c r="AG44">
        <v>215.1487984</v>
      </c>
      <c r="AH44">
        <v>240.9069384</v>
      </c>
      <c r="AI44">
        <v>268.07625030000003</v>
      </c>
      <c r="AJ44">
        <v>296.54663399999998</v>
      </c>
      <c r="AK44">
        <v>326.16863990000002</v>
      </c>
      <c r="AL44">
        <v>356.76796680000001</v>
      </c>
      <c r="AM44">
        <v>388.13609580000002</v>
      </c>
      <c r="AN44">
        <v>420.17925839999998</v>
      </c>
      <c r="AO44">
        <v>452.64689700000002</v>
      </c>
      <c r="AP44">
        <v>485.26007199999998</v>
      </c>
      <c r="AQ44">
        <v>517.77112590000002</v>
      </c>
      <c r="AR44">
        <v>549.93667149999999</v>
      </c>
      <c r="AS44">
        <v>581.53658689999997</v>
      </c>
      <c r="AT44">
        <v>612.41530750000004</v>
      </c>
      <c r="AU44">
        <v>642.44256970000004</v>
      </c>
      <c r="AV44">
        <v>671.51609089999999</v>
      </c>
      <c r="AW44">
        <v>699.62289650000002</v>
      </c>
    </row>
    <row r="45" spans="2:49" x14ac:dyDescent="0.25">
      <c r="B45" t="s">
        <v>87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88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34367.419000000002</v>
      </c>
      <c r="T46">
        <v>34497.361369999999</v>
      </c>
      <c r="U46">
        <v>34380.765659999997</v>
      </c>
      <c r="V46">
        <v>34196.21516</v>
      </c>
      <c r="W46">
        <v>33924.954599999997</v>
      </c>
      <c r="X46">
        <v>33580.658219999998</v>
      </c>
      <c r="Y46">
        <v>33239.549679999996</v>
      </c>
      <c r="Z46">
        <v>32895.896999999997</v>
      </c>
      <c r="AA46">
        <v>32534.383020000001</v>
      </c>
      <c r="AB46">
        <v>32138.171119999999</v>
      </c>
      <c r="AC46">
        <v>31694.863890000001</v>
      </c>
      <c r="AD46">
        <v>31192.004659999999</v>
      </c>
      <c r="AE46">
        <v>30623.59318</v>
      </c>
      <c r="AF46">
        <v>29986.575049999999</v>
      </c>
      <c r="AG46">
        <v>29280.64374</v>
      </c>
      <c r="AH46">
        <v>28508.089660000001</v>
      </c>
      <c r="AI46">
        <v>27671.352350000001</v>
      </c>
      <c r="AJ46">
        <v>26776.489219999999</v>
      </c>
      <c r="AK46" s="100">
        <v>25830.557280000001</v>
      </c>
      <c r="AL46" s="100">
        <v>24841.678360000002</v>
      </c>
      <c r="AM46" s="100">
        <v>23818.493439999998</v>
      </c>
      <c r="AN46" s="100">
        <v>22771.825049999999</v>
      </c>
      <c r="AO46" s="100">
        <v>21710.204129999998</v>
      </c>
      <c r="AP46" s="100">
        <v>20641.966219999998</v>
      </c>
      <c r="AQ46" s="100">
        <v>19575.500479999999</v>
      </c>
      <c r="AR46" s="100">
        <v>18518.60613</v>
      </c>
      <c r="AS46" s="100">
        <v>17478.40609</v>
      </c>
      <c r="AT46" s="100">
        <v>16461.35457</v>
      </c>
      <c r="AU46" s="100">
        <v>15472.877049999999</v>
      </c>
      <c r="AV46" s="100">
        <v>14517.382369999999</v>
      </c>
      <c r="AW46">
        <v>13598.464889999999</v>
      </c>
    </row>
    <row r="47" spans="2:49" x14ac:dyDescent="0.25">
      <c r="B47" t="s">
        <v>89</v>
      </c>
      <c r="C47">
        <v>2.3360541304970401</v>
      </c>
      <c r="D47" s="100">
        <v>2.3735602351802898</v>
      </c>
      <c r="E47" s="100">
        <v>2.411668513</v>
      </c>
      <c r="F47">
        <v>5.2852616489999997</v>
      </c>
      <c r="G47">
        <v>9.0321458420000003</v>
      </c>
      <c r="H47">
        <v>14.370832610000001</v>
      </c>
      <c r="I47">
        <v>21.04041595</v>
      </c>
      <c r="J47">
        <v>29.335241610000001</v>
      </c>
      <c r="K47">
        <v>38.291001319999999</v>
      </c>
      <c r="L47">
        <v>48.988713490000002</v>
      </c>
      <c r="M47">
        <v>62.597959600000003</v>
      </c>
      <c r="N47" s="100">
        <v>81.931572489999894</v>
      </c>
      <c r="O47" s="100">
        <v>105.8887759</v>
      </c>
      <c r="P47" s="100">
        <v>134.42526219999999</v>
      </c>
      <c r="Q47" s="100">
        <v>168.46434970000001</v>
      </c>
      <c r="R47" s="100">
        <v>208.71484989999999</v>
      </c>
      <c r="S47" s="100">
        <v>297.07375739999998</v>
      </c>
      <c r="T47" s="100">
        <v>458.82680800000003</v>
      </c>
      <c r="U47" s="100">
        <v>735.26459520000003</v>
      </c>
      <c r="V47" s="100">
        <v>1033.629426</v>
      </c>
      <c r="W47" s="100">
        <v>1353.959877</v>
      </c>
      <c r="X47" s="100">
        <v>1701.0126279999999</v>
      </c>
      <c r="Y47" s="100">
        <v>2095.0790240000001</v>
      </c>
      <c r="Z47" s="100">
        <v>2543.3768799999998</v>
      </c>
      <c r="AA47" s="100">
        <v>3050.7189739999999</v>
      </c>
      <c r="AB47" s="100">
        <v>3620.2935910000001</v>
      </c>
      <c r="AC47" s="100">
        <v>4255.1333420000001</v>
      </c>
      <c r="AD47" s="100">
        <v>4955.9889450000001</v>
      </c>
      <c r="AE47" s="100">
        <v>5724.1058709999998</v>
      </c>
      <c r="AF47" s="100">
        <v>6559.8867710000004</v>
      </c>
      <c r="AG47">
        <v>7462.8676459999997</v>
      </c>
      <c r="AH47">
        <v>8431.8511269999999</v>
      </c>
      <c r="AI47">
        <v>9462.4599340000004</v>
      </c>
      <c r="AJ47">
        <v>10550.948770000001</v>
      </c>
      <c r="AK47">
        <v>11691.987800000001</v>
      </c>
      <c r="AL47">
        <v>12879.158869999999</v>
      </c>
      <c r="AM47">
        <v>14104.592559999999</v>
      </c>
      <c r="AN47">
        <v>15364.598739999999</v>
      </c>
      <c r="AO47">
        <v>16649.42311</v>
      </c>
      <c r="AP47">
        <v>17948.06769</v>
      </c>
      <c r="AQ47">
        <v>19250.58296</v>
      </c>
      <c r="AR47">
        <v>20547.050719999999</v>
      </c>
      <c r="AS47">
        <v>21828.340499999998</v>
      </c>
      <c r="AT47">
        <v>23087.732410000001</v>
      </c>
      <c r="AU47">
        <v>24319.429769999999</v>
      </c>
      <c r="AV47">
        <v>25518.688699999999</v>
      </c>
      <c r="AW47">
        <v>26684.256850000002</v>
      </c>
    </row>
    <row r="48" spans="2:49" x14ac:dyDescent="0.25">
      <c r="B48" t="s">
        <v>90</v>
      </c>
      <c r="C48">
        <v>2.1906436884240502E-2</v>
      </c>
      <c r="D48" s="100">
        <v>2.2258151814254699E-2</v>
      </c>
      <c r="E48" s="100">
        <v>2.2615513600000001E-2</v>
      </c>
      <c r="F48">
        <v>3.2561696699999997E-2</v>
      </c>
      <c r="G48">
        <v>0.1049701299</v>
      </c>
      <c r="H48">
        <v>0.17195906650000001</v>
      </c>
      <c r="I48" s="100">
        <v>0.24061789619999999</v>
      </c>
      <c r="J48" s="100">
        <v>0.32598248149999998</v>
      </c>
      <c r="K48" s="100">
        <v>0.40780986889999998</v>
      </c>
      <c r="L48" s="100">
        <v>0.4798239084</v>
      </c>
      <c r="M48" s="100">
        <v>0.54846133559999999</v>
      </c>
      <c r="N48" s="100">
        <v>0.59942711900000001</v>
      </c>
      <c r="O48" s="100">
        <v>0.64009854850000003</v>
      </c>
      <c r="P48" s="100">
        <v>0.69745959850000006</v>
      </c>
      <c r="Q48" s="100">
        <v>0.78379266459999997</v>
      </c>
      <c r="R48" s="100">
        <v>0.86664795319999999</v>
      </c>
      <c r="S48" s="100">
        <v>0.98657954640000001</v>
      </c>
      <c r="T48" s="100">
        <v>1.074534377</v>
      </c>
      <c r="U48" s="100">
        <v>1.169823426</v>
      </c>
      <c r="V48" s="100">
        <v>1.27292498</v>
      </c>
      <c r="W48" s="100">
        <v>1.383040922</v>
      </c>
      <c r="X48" s="100">
        <v>1.4998011600000001</v>
      </c>
      <c r="Y48" s="100">
        <v>1.6180503749999999</v>
      </c>
      <c r="Z48" s="100">
        <v>1.7325128970000001</v>
      </c>
      <c r="AA48" s="100">
        <v>1.8401516600000001</v>
      </c>
      <c r="AB48" s="100">
        <v>1.938274429</v>
      </c>
      <c r="AC48" s="100">
        <v>2.0251066359999998</v>
      </c>
      <c r="AD48" s="100">
        <v>2.0992047839999999</v>
      </c>
      <c r="AE48" s="100">
        <v>2.1599435300000001</v>
      </c>
      <c r="AF48" s="100">
        <v>2.20700121</v>
      </c>
      <c r="AG48" s="100">
        <v>2.240326504</v>
      </c>
      <c r="AH48" s="100">
        <v>2.2600962880000002</v>
      </c>
      <c r="AI48" s="100">
        <v>2.2668138670000002</v>
      </c>
      <c r="AJ48" s="100">
        <v>2.2609136529999998</v>
      </c>
      <c r="AK48" s="100">
        <v>2.2429066560000002</v>
      </c>
      <c r="AL48">
        <v>2.2135640329999999</v>
      </c>
      <c r="AM48">
        <v>2.1737780010000001</v>
      </c>
      <c r="AN48">
        <v>2.124968977</v>
      </c>
      <c r="AO48">
        <v>2.0681891380000001</v>
      </c>
      <c r="AP48">
        <v>2.0045183799999999</v>
      </c>
      <c r="AQ48">
        <v>1.9351526729999999</v>
      </c>
      <c r="AR48">
        <v>1.8612907400000001</v>
      </c>
      <c r="AS48">
        <v>1.7841344210000001</v>
      </c>
      <c r="AT48">
        <v>1.704788046</v>
      </c>
      <c r="AU48">
        <v>1.6242381610000001</v>
      </c>
      <c r="AV48">
        <v>1.543350462</v>
      </c>
      <c r="AW48">
        <v>1.4629110839999999</v>
      </c>
    </row>
    <row r="49" spans="2:49" x14ac:dyDescent="0.25">
      <c r="B49" t="s">
        <v>91</v>
      </c>
      <c r="C49">
        <v>2298.5980133353301</v>
      </c>
      <c r="D49">
        <v>2335.5027479420201</v>
      </c>
      <c r="E49">
        <v>2373</v>
      </c>
      <c r="F49">
        <v>2880.6675749999999</v>
      </c>
      <c r="G49">
        <v>2861.0033020000001</v>
      </c>
      <c r="H49">
        <v>3111.9822159999999</v>
      </c>
      <c r="I49">
        <v>3053.0038719999998</v>
      </c>
      <c r="J49">
        <v>2998.77162</v>
      </c>
      <c r="K49">
        <v>2636.6045880000001</v>
      </c>
      <c r="L49">
        <v>2510.2878329999999</v>
      </c>
      <c r="M49">
        <v>2514.6590849999998</v>
      </c>
      <c r="N49">
        <v>2759.2008080000001</v>
      </c>
      <c r="O49">
        <v>2739.9845359999999</v>
      </c>
      <c r="P49">
        <v>2747.799943</v>
      </c>
      <c r="Q49">
        <v>2755.6376420000001</v>
      </c>
      <c r="R49">
        <v>2743.5121869999998</v>
      </c>
      <c r="S49">
        <v>3003.216414</v>
      </c>
      <c r="T49">
        <v>2989.321316</v>
      </c>
      <c r="U49">
        <v>2880.1680059999999</v>
      </c>
      <c r="V49">
        <v>2846.5793349999999</v>
      </c>
      <c r="W49">
        <v>2790.6920289999998</v>
      </c>
      <c r="X49">
        <v>2748.197189</v>
      </c>
      <c r="Y49">
        <v>2798.6131770000002</v>
      </c>
      <c r="Z49">
        <v>2854.4217239999998</v>
      </c>
      <c r="AA49">
        <v>2903.7482669999999</v>
      </c>
      <c r="AB49">
        <v>2942.6313530000002</v>
      </c>
      <c r="AC49">
        <v>2974.292418</v>
      </c>
      <c r="AD49">
        <v>2995.661529</v>
      </c>
      <c r="AE49">
        <v>3012.7788810000002</v>
      </c>
      <c r="AF49">
        <v>3027.377481</v>
      </c>
      <c r="AG49">
        <v>3041.1321979999998</v>
      </c>
      <c r="AH49">
        <v>3055.8466330000001</v>
      </c>
      <c r="AI49">
        <v>3068.575053</v>
      </c>
      <c r="AJ49">
        <v>3083.4165419999999</v>
      </c>
      <c r="AK49">
        <v>3099.9660760000002</v>
      </c>
      <c r="AL49">
        <v>3118.33457</v>
      </c>
      <c r="AM49">
        <v>3137.7224900000001</v>
      </c>
      <c r="AN49">
        <v>3164.550698</v>
      </c>
      <c r="AO49">
        <v>3191.0185379999998</v>
      </c>
      <c r="AP49">
        <v>3215.5916710000001</v>
      </c>
      <c r="AQ49">
        <v>3239.1650100000002</v>
      </c>
      <c r="AR49">
        <v>3261.058501</v>
      </c>
      <c r="AS49">
        <v>3281.2186790000001</v>
      </c>
      <c r="AT49">
        <v>3301.2311810000001</v>
      </c>
      <c r="AU49">
        <v>3320.9697959999999</v>
      </c>
      <c r="AV49">
        <v>3340.4418209999999</v>
      </c>
      <c r="AW49">
        <v>3362.2982179999999</v>
      </c>
    </row>
    <row r="50" spans="2:49" x14ac:dyDescent="0.25">
      <c r="B50" t="s">
        <v>92</v>
      </c>
      <c r="C50">
        <v>2297.4487143286601</v>
      </c>
      <c r="D50">
        <v>2334.33499656805</v>
      </c>
      <c r="E50">
        <v>2371.219928</v>
      </c>
      <c r="F50">
        <v>2877.606303</v>
      </c>
      <c r="G50">
        <v>2856.8451129999999</v>
      </c>
      <c r="H50">
        <v>3105.940638</v>
      </c>
      <c r="I50">
        <v>3045.2159360000001</v>
      </c>
      <c r="J50">
        <v>2988.8394079999998</v>
      </c>
      <c r="K50">
        <v>2625.3659299999999</v>
      </c>
      <c r="L50">
        <v>2496.6102759999999</v>
      </c>
      <c r="M50">
        <v>2497.2374880000002</v>
      </c>
      <c r="N50">
        <v>2734.995758</v>
      </c>
      <c r="O50">
        <v>2709.651335</v>
      </c>
      <c r="P50">
        <v>2711.0230849999998</v>
      </c>
      <c r="Q50">
        <v>2711.1374449999998</v>
      </c>
      <c r="R50">
        <v>2690.1516200000001</v>
      </c>
      <c r="S50">
        <v>2898.6151060000002</v>
      </c>
      <c r="T50">
        <v>2804.449685</v>
      </c>
      <c r="U50">
        <v>2568.0238519999998</v>
      </c>
      <c r="V50">
        <v>2490.9954699999998</v>
      </c>
      <c r="W50">
        <v>2389.923491</v>
      </c>
      <c r="X50">
        <v>2295.7779110000001</v>
      </c>
      <c r="Y50">
        <v>2272.1722559999998</v>
      </c>
      <c r="Z50">
        <v>2243.0826999999999</v>
      </c>
      <c r="AA50">
        <v>2198.4780110000002</v>
      </c>
      <c r="AB50">
        <v>2135.6466989999999</v>
      </c>
      <c r="AC50">
        <v>2057.717756</v>
      </c>
      <c r="AD50">
        <v>1963.6671449999999</v>
      </c>
      <c r="AE50">
        <v>1858.9818809999999</v>
      </c>
      <c r="AF50">
        <v>1746.1408710000001</v>
      </c>
      <c r="AG50">
        <v>1627.6542979999999</v>
      </c>
      <c r="AH50">
        <v>1506.0952420000001</v>
      </c>
      <c r="AI50">
        <v>1381.791062</v>
      </c>
      <c r="AJ50">
        <v>1258.549503</v>
      </c>
      <c r="AK50">
        <v>1137.8415399999999</v>
      </c>
      <c r="AL50">
        <v>1021.2811799999999</v>
      </c>
      <c r="AM50">
        <v>910.01962119999996</v>
      </c>
      <c r="AN50">
        <v>806.91086489999998</v>
      </c>
      <c r="AO50">
        <v>710.5055486</v>
      </c>
      <c r="AP50" s="100">
        <v>621.27214030000005</v>
      </c>
      <c r="AQ50" s="100">
        <v>539.91295530000002</v>
      </c>
      <c r="AR50" s="100">
        <v>466.49090130000002</v>
      </c>
      <c r="AS50" s="100">
        <v>400.93662449999999</v>
      </c>
      <c r="AT50" s="100">
        <v>343.13572440000002</v>
      </c>
      <c r="AU50">
        <v>292.5617403</v>
      </c>
      <c r="AV50">
        <v>248.62026789999999</v>
      </c>
      <c r="AW50">
        <v>210.83989829999999</v>
      </c>
    </row>
    <row r="51" spans="2:49" x14ac:dyDescent="0.25">
      <c r="B51" t="s">
        <v>93</v>
      </c>
      <c r="C51" s="100">
        <v>1.1492990066676601</v>
      </c>
      <c r="D51" s="100">
        <v>1.1677513739710099</v>
      </c>
      <c r="E51" s="100">
        <v>1.186203066</v>
      </c>
      <c r="F51" s="100">
        <v>9.8994268919999904</v>
      </c>
      <c r="G51" s="100">
        <v>65.858833809999894</v>
      </c>
      <c r="H51" s="100">
        <v>66.003173599999997</v>
      </c>
      <c r="I51" s="100">
        <v>72.106906480000006</v>
      </c>
      <c r="J51" s="100">
        <v>91.629664169999998</v>
      </c>
      <c r="K51" s="100">
        <v>94.438558810000004</v>
      </c>
      <c r="L51" s="100">
        <v>91.409643090000003</v>
      </c>
      <c r="M51">
        <v>93.378948870000002</v>
      </c>
      <c r="N51">
        <v>82.418715030000001</v>
      </c>
      <c r="O51">
        <v>76.819683650000002</v>
      </c>
      <c r="P51">
        <v>94.386609109999995</v>
      </c>
      <c r="Q51">
        <v>123.9733267</v>
      </c>
      <c r="R51">
        <v>126.84374339999999</v>
      </c>
      <c r="S51">
        <v>165.3072736</v>
      </c>
      <c r="T51">
        <v>145.3003932</v>
      </c>
      <c r="U51">
        <v>157.88299739999999</v>
      </c>
      <c r="V51">
        <v>171.37420539999999</v>
      </c>
      <c r="W51">
        <v>184.70202420000001</v>
      </c>
      <c r="X51">
        <v>198.18510040000001</v>
      </c>
      <c r="Y51">
        <v>207.54818969999999</v>
      </c>
      <c r="Z51">
        <v>212.34576200000001</v>
      </c>
      <c r="AA51">
        <v>214.19736660000001</v>
      </c>
      <c r="AB51">
        <v>213.19959539999999</v>
      </c>
      <c r="AC51">
        <v>209.9786464</v>
      </c>
      <c r="AD51">
        <v>204.70551119999999</v>
      </c>
      <c r="AE51">
        <v>198.00384120000001</v>
      </c>
      <c r="AF51">
        <v>190.0988811</v>
      </c>
      <c r="AG51">
        <v>181.20728260000001</v>
      </c>
      <c r="AH51">
        <v>171.52701579999999</v>
      </c>
      <c r="AI51">
        <v>161.35922310000001</v>
      </c>
      <c r="AJ51">
        <v>150.67679799999999</v>
      </c>
      <c r="AK51">
        <v>139.57717740000001</v>
      </c>
      <c r="AL51">
        <v>128.32549169999999</v>
      </c>
      <c r="AM51">
        <v>117.0817833</v>
      </c>
      <c r="AN51" s="100">
        <v>106.3744971</v>
      </c>
      <c r="AO51" s="100">
        <v>95.975770960000006</v>
      </c>
      <c r="AP51" s="100">
        <v>85.982515359999894</v>
      </c>
      <c r="AQ51" s="100">
        <v>76.571707470000007</v>
      </c>
      <c r="AR51" s="100">
        <v>67.828140239999996</v>
      </c>
      <c r="AS51" s="100">
        <v>59.837165669999997</v>
      </c>
      <c r="AT51">
        <v>52.59525816</v>
      </c>
      <c r="AU51">
        <v>46.074329589999998</v>
      </c>
      <c r="AV51">
        <v>40.235477179999997</v>
      </c>
      <c r="AW51">
        <v>35.06799736</v>
      </c>
    </row>
    <row r="52" spans="2:49" x14ac:dyDescent="0.25">
      <c r="B52" t="s">
        <v>94</v>
      </c>
      <c r="C52">
        <v>413.74764240035898</v>
      </c>
      <c r="D52">
        <v>420.39049462956399</v>
      </c>
      <c r="E52">
        <v>427.0331036</v>
      </c>
      <c r="F52">
        <v>521.85508340000001</v>
      </c>
      <c r="G52">
        <v>535.65521720000004</v>
      </c>
      <c r="H52">
        <v>587.98216209999998</v>
      </c>
      <c r="I52">
        <v>575.07551360000002</v>
      </c>
      <c r="J52">
        <v>567.28162480000003</v>
      </c>
      <c r="K52">
        <v>499.77629639999998</v>
      </c>
      <c r="L52">
        <v>476.36218000000002</v>
      </c>
      <c r="M52">
        <v>479.05013000000002</v>
      </c>
      <c r="N52">
        <v>531.62122450000004</v>
      </c>
      <c r="O52">
        <v>529.21520959999998</v>
      </c>
      <c r="P52">
        <v>536.96134289999998</v>
      </c>
      <c r="Q52">
        <v>546.045074</v>
      </c>
      <c r="R52">
        <v>543.82126909999999</v>
      </c>
      <c r="S52">
        <v>612.23209780000002</v>
      </c>
      <c r="T52">
        <v>572.27387050000004</v>
      </c>
      <c r="U52">
        <v>535.50513809999995</v>
      </c>
      <c r="V52">
        <v>521.24597610000001</v>
      </c>
      <c r="W52">
        <v>501.44286520000003</v>
      </c>
      <c r="X52">
        <v>482.00491920000002</v>
      </c>
      <c r="Y52">
        <v>479.04095119999999</v>
      </c>
      <c r="Z52">
        <v>474.36489619999998</v>
      </c>
      <c r="AA52">
        <v>466.2680345</v>
      </c>
      <c r="AB52">
        <v>454.10494519999997</v>
      </c>
      <c r="AC52">
        <v>438.55631649999998</v>
      </c>
      <c r="AD52">
        <v>419.41340380000003</v>
      </c>
      <c r="AE52">
        <v>397.8940978</v>
      </c>
      <c r="AF52">
        <v>374.53766560000003</v>
      </c>
      <c r="AG52">
        <v>349.88109100000003</v>
      </c>
      <c r="AH52">
        <v>324.4639664</v>
      </c>
      <c r="AI52">
        <v>298.25166660000002</v>
      </c>
      <c r="AJ52">
        <v>272.14294339999998</v>
      </c>
      <c r="AK52">
        <v>246.45775939999999</v>
      </c>
      <c r="AL52">
        <v>221.56959040000001</v>
      </c>
      <c r="AM52">
        <v>197.73591450000001</v>
      </c>
      <c r="AN52">
        <v>175.55829539999999</v>
      </c>
      <c r="AO52" s="100">
        <v>154.76978030000001</v>
      </c>
      <c r="AP52" s="100">
        <v>135.4824697</v>
      </c>
      <c r="AQ52" s="100">
        <v>117.8635524</v>
      </c>
      <c r="AR52" s="100">
        <v>101.937421</v>
      </c>
      <c r="AS52" s="100">
        <v>87.678150939999995</v>
      </c>
      <c r="AT52">
        <v>75.085746889999996</v>
      </c>
      <c r="AU52">
        <v>64.051532309999999</v>
      </c>
      <c r="AV52">
        <v>54.450420780000002</v>
      </c>
      <c r="AW52">
        <v>46.184390010000001</v>
      </c>
    </row>
    <row r="53" spans="2:49" x14ac:dyDescent="0.25">
      <c r="B53" t="s">
        <v>95</v>
      </c>
      <c r="C53">
        <v>652.80183578723302</v>
      </c>
      <c r="D53">
        <v>663.28278041553403</v>
      </c>
      <c r="E53">
        <v>673.76334129999998</v>
      </c>
      <c r="F53">
        <v>817.94594629999995</v>
      </c>
      <c r="G53">
        <v>800.49506970000004</v>
      </c>
      <c r="H53">
        <v>872.77346929999999</v>
      </c>
      <c r="I53">
        <v>854.14897489999998</v>
      </c>
      <c r="J53">
        <v>835.77028810000002</v>
      </c>
      <c r="K53">
        <v>732.20785809999995</v>
      </c>
      <c r="L53">
        <v>695.56647229999999</v>
      </c>
      <c r="M53">
        <v>696.02661269999999</v>
      </c>
      <c r="N53">
        <v>787.60519079999995</v>
      </c>
      <c r="O53">
        <v>781.97338090000005</v>
      </c>
      <c r="P53">
        <v>784.60284179999996</v>
      </c>
      <c r="Q53">
        <v>782.04698089999999</v>
      </c>
      <c r="R53">
        <v>777.24542870000005</v>
      </c>
      <c r="S53">
        <v>846.42535840000005</v>
      </c>
      <c r="T53">
        <v>812.42645570000002</v>
      </c>
      <c r="U53">
        <v>746.04800049999994</v>
      </c>
      <c r="V53">
        <v>719.69184510000002</v>
      </c>
      <c r="W53">
        <v>685.73772259999998</v>
      </c>
      <c r="X53">
        <v>653.49163220000003</v>
      </c>
      <c r="Y53">
        <v>644.04911159999995</v>
      </c>
      <c r="Z53">
        <v>633.97777359999998</v>
      </c>
      <c r="AA53">
        <v>619.85750710000002</v>
      </c>
      <c r="AB53">
        <v>600.83726490000004</v>
      </c>
      <c r="AC53">
        <v>577.7249253</v>
      </c>
      <c r="AD53">
        <v>550.16414689999999</v>
      </c>
      <c r="AE53">
        <v>519.684888</v>
      </c>
      <c r="AF53">
        <v>486.9939746</v>
      </c>
      <c r="AG53">
        <v>452.80968789999997</v>
      </c>
      <c r="AH53">
        <v>417.87546739999999</v>
      </c>
      <c r="AI53">
        <v>382.20224660000002</v>
      </c>
      <c r="AJ53">
        <v>346.99145220000003</v>
      </c>
      <c r="AK53">
        <v>312.67877499999997</v>
      </c>
      <c r="AL53">
        <v>279.69322820000002</v>
      </c>
      <c r="AM53">
        <v>248.3506998</v>
      </c>
      <c r="AN53">
        <v>219.3841424</v>
      </c>
      <c r="AO53" s="100">
        <v>192.4148376</v>
      </c>
      <c r="AP53" s="100">
        <v>167.56278760000001</v>
      </c>
      <c r="AQ53" s="100">
        <v>144.99454499999999</v>
      </c>
      <c r="AR53" s="100">
        <v>124.7045261</v>
      </c>
      <c r="AS53" s="100">
        <v>106.64565930000001</v>
      </c>
      <c r="AT53">
        <v>90.784093089999999</v>
      </c>
      <c r="AU53">
        <v>76.964674059999894</v>
      </c>
      <c r="AV53">
        <v>65.01420281</v>
      </c>
      <c r="AW53">
        <v>54.788153700000002</v>
      </c>
    </row>
    <row r="54" spans="2:49" x14ac:dyDescent="0.25">
      <c r="B54" t="s">
        <v>96</v>
      </c>
      <c r="C54">
        <v>643.60744373389196</v>
      </c>
      <c r="D54">
        <v>653.94076942376603</v>
      </c>
      <c r="E54">
        <v>664.27371679999999</v>
      </c>
      <c r="F54">
        <v>804.32216589999996</v>
      </c>
      <c r="G54">
        <v>784.12451080000005</v>
      </c>
      <c r="H54">
        <v>853.90504020000003</v>
      </c>
      <c r="I54">
        <v>835.30453409999996</v>
      </c>
      <c r="J54">
        <v>814.30881869999996</v>
      </c>
      <c r="K54">
        <v>711.50478369999996</v>
      </c>
      <c r="L54">
        <v>675.11081019999995</v>
      </c>
      <c r="M54">
        <v>674.59789320000004</v>
      </c>
      <c r="N54">
        <v>743.77991120000002</v>
      </c>
      <c r="O54">
        <v>738.72086049999996</v>
      </c>
      <c r="P54">
        <v>735.86256460000004</v>
      </c>
      <c r="Q54">
        <v>721.33098819999998</v>
      </c>
      <c r="R54">
        <v>720.56671570000003</v>
      </c>
      <c r="S54">
        <v>760.27496120000001</v>
      </c>
      <c r="T54">
        <v>761.48219319999998</v>
      </c>
      <c r="U54">
        <v>690.65462230000003</v>
      </c>
      <c r="V54">
        <v>662.83493490000001</v>
      </c>
      <c r="W54">
        <v>628.02813690000005</v>
      </c>
      <c r="X54">
        <v>595.33165359999998</v>
      </c>
      <c r="Y54">
        <v>584.19524920000003</v>
      </c>
      <c r="Z54">
        <v>573.33146780000004</v>
      </c>
      <c r="AA54">
        <v>559.08686939999996</v>
      </c>
      <c r="AB54">
        <v>540.67061669999998</v>
      </c>
      <c r="AC54">
        <v>518.75626380000006</v>
      </c>
      <c r="AD54">
        <v>492.97892780000001</v>
      </c>
      <c r="AE54">
        <v>464.68196999999998</v>
      </c>
      <c r="AF54">
        <v>434.49951249999998</v>
      </c>
      <c r="AG54">
        <v>403.08155019999998</v>
      </c>
      <c r="AH54">
        <v>371.10887639999999</v>
      </c>
      <c r="AI54">
        <v>338.59838079999997</v>
      </c>
      <c r="AJ54">
        <v>306.65030539999998</v>
      </c>
      <c r="AK54">
        <v>275.65955339999999</v>
      </c>
      <c r="AL54">
        <v>245.98320820000001</v>
      </c>
      <c r="AM54">
        <v>217.89248480000001</v>
      </c>
      <c r="AN54">
        <v>192.01406069999999</v>
      </c>
      <c r="AO54" s="100">
        <v>168.0001202</v>
      </c>
      <c r="AP54" s="100">
        <v>145.94519869999999</v>
      </c>
      <c r="AQ54" s="100">
        <v>125.9759032</v>
      </c>
      <c r="AR54" s="100">
        <v>108.0711167</v>
      </c>
      <c r="AS54" s="100">
        <v>92.180185100000003</v>
      </c>
      <c r="AT54">
        <v>78.260556140000006</v>
      </c>
      <c r="AU54">
        <v>66.167419050000007</v>
      </c>
      <c r="AV54">
        <v>55.741151559999999</v>
      </c>
      <c r="AW54">
        <v>46.845680059999999</v>
      </c>
    </row>
    <row r="55" spans="2:49" x14ac:dyDescent="0.25">
      <c r="B55" t="s">
        <v>97</v>
      </c>
      <c r="C55">
        <v>413.74764240035898</v>
      </c>
      <c r="D55">
        <v>420.39049462956399</v>
      </c>
      <c r="E55">
        <v>427.0331036</v>
      </c>
      <c r="F55">
        <v>513.81211510000003</v>
      </c>
      <c r="G55">
        <v>487.66356350000001</v>
      </c>
      <c r="H55">
        <v>528.60693200000003</v>
      </c>
      <c r="I55">
        <v>516.97644749999995</v>
      </c>
      <c r="J55">
        <v>499.87708020000002</v>
      </c>
      <c r="K55">
        <v>434.26285840000003</v>
      </c>
      <c r="L55">
        <v>417.92838769999997</v>
      </c>
      <c r="M55">
        <v>416.04326170000002</v>
      </c>
      <c r="N55">
        <v>443.58343780000001</v>
      </c>
      <c r="O55">
        <v>440.39850869999998</v>
      </c>
      <c r="P55">
        <v>422.1115322</v>
      </c>
      <c r="Q55">
        <v>407.73512219999998</v>
      </c>
      <c r="R55">
        <v>398.08069130000001</v>
      </c>
      <c r="S55">
        <v>396.63965689999998</v>
      </c>
      <c r="T55">
        <v>415.60147260000002</v>
      </c>
      <c r="U55">
        <v>355.11396630000002</v>
      </c>
      <c r="V55">
        <v>337.78471000000002</v>
      </c>
      <c r="W55">
        <v>317.21032259999998</v>
      </c>
      <c r="X55">
        <v>298.50651599999998</v>
      </c>
      <c r="Y55">
        <v>290.93420830000002</v>
      </c>
      <c r="Z55">
        <v>284.2211499</v>
      </c>
      <c r="AA55">
        <v>276.07913660000003</v>
      </c>
      <c r="AB55">
        <v>266.09577849999999</v>
      </c>
      <c r="AC55">
        <v>254.55538229999999</v>
      </c>
      <c r="AD55">
        <v>241.2450369</v>
      </c>
      <c r="AE55">
        <v>226.79514599999999</v>
      </c>
      <c r="AF55">
        <v>211.51165470000001</v>
      </c>
      <c r="AG55">
        <v>195.71267649999999</v>
      </c>
      <c r="AH55">
        <v>179.73581250000001</v>
      </c>
      <c r="AI55">
        <v>163.60796289999999</v>
      </c>
      <c r="AJ55">
        <v>147.85255620000001</v>
      </c>
      <c r="AK55">
        <v>132.6545352</v>
      </c>
      <c r="AL55">
        <v>118.167608</v>
      </c>
      <c r="AM55">
        <v>104.5118327</v>
      </c>
      <c r="AN55" s="100">
        <v>91.981194479999999</v>
      </c>
      <c r="AO55" s="100">
        <v>80.39106855</v>
      </c>
      <c r="AP55" s="100">
        <v>69.777569650000004</v>
      </c>
      <c r="AQ55" s="100">
        <v>60.191459790000003</v>
      </c>
      <c r="AR55" s="100">
        <v>51.615121960000003</v>
      </c>
      <c r="AS55" s="100">
        <v>44.022026850000003</v>
      </c>
      <c r="AT55">
        <v>37.383153839999999</v>
      </c>
      <c r="AU55">
        <v>31.624770739999999</v>
      </c>
      <c r="AV55">
        <v>26.666806220000002</v>
      </c>
      <c r="AW55">
        <v>22.441344300000001</v>
      </c>
    </row>
    <row r="56" spans="2:49" x14ac:dyDescent="0.25">
      <c r="B56" t="s">
        <v>98</v>
      </c>
      <c r="C56">
        <v>137.915880800119</v>
      </c>
      <c r="D56">
        <v>140.13016487652101</v>
      </c>
      <c r="E56">
        <v>142.34436790000001</v>
      </c>
      <c r="F56">
        <v>168.75790549999999</v>
      </c>
      <c r="G56">
        <v>150.29524520000001</v>
      </c>
      <c r="H56">
        <v>161.3445127</v>
      </c>
      <c r="I56">
        <v>157.62094329999999</v>
      </c>
      <c r="J56">
        <v>149.45235880000001</v>
      </c>
      <c r="K56">
        <v>128.0478875</v>
      </c>
      <c r="L56">
        <v>119.1294312</v>
      </c>
      <c r="M56">
        <v>117.5477423</v>
      </c>
      <c r="N56">
        <v>121.8054472</v>
      </c>
      <c r="O56">
        <v>119.5605369</v>
      </c>
      <c r="P56">
        <v>115.6220577</v>
      </c>
      <c r="Q56">
        <v>110.4220385</v>
      </c>
      <c r="R56">
        <v>106.0018748</v>
      </c>
      <c r="S56">
        <v>100.8142</v>
      </c>
      <c r="T56">
        <v>83.668825080000005</v>
      </c>
      <c r="U56">
        <v>71.568228880000007</v>
      </c>
      <c r="V56">
        <v>67.883293760000001</v>
      </c>
      <c r="W56">
        <v>63.689709860000001</v>
      </c>
      <c r="X56">
        <v>60.01544414</v>
      </c>
      <c r="Y56">
        <v>58.558446199999999</v>
      </c>
      <c r="Z56">
        <v>57.282953890000002</v>
      </c>
      <c r="AA56">
        <v>55.724748200000001</v>
      </c>
      <c r="AB56">
        <v>53.795009569999998</v>
      </c>
      <c r="AC56">
        <v>51.549416749999999</v>
      </c>
      <c r="AD56">
        <v>48.945628910000003</v>
      </c>
      <c r="AE56">
        <v>46.111146210000001</v>
      </c>
      <c r="AF56">
        <v>43.106256559999999</v>
      </c>
      <c r="AG56">
        <v>39.99340377</v>
      </c>
      <c r="AH56">
        <v>36.837989</v>
      </c>
      <c r="AI56">
        <v>33.646500920000001</v>
      </c>
      <c r="AJ56">
        <v>30.516611019999999</v>
      </c>
      <c r="AK56">
        <v>27.482726840000002</v>
      </c>
      <c r="AL56">
        <v>24.577784269999999</v>
      </c>
      <c r="AM56" s="100">
        <v>21.826182490000001</v>
      </c>
      <c r="AN56" s="100">
        <v>19.291725029999998</v>
      </c>
      <c r="AO56" s="100">
        <v>16.936194329999999</v>
      </c>
      <c r="AP56" s="100">
        <v>14.76798402</v>
      </c>
      <c r="AQ56" s="100">
        <v>12.800378</v>
      </c>
      <c r="AR56" s="100">
        <v>11.032074120000001</v>
      </c>
      <c r="AS56">
        <v>9.4593834030000004</v>
      </c>
      <c r="AT56">
        <v>8.0776877969999994</v>
      </c>
      <c r="AU56">
        <v>6.8729193220000004</v>
      </c>
      <c r="AV56">
        <v>5.8296089569999996</v>
      </c>
      <c r="AW56">
        <v>4.9352604229999999</v>
      </c>
    </row>
    <row r="57" spans="2:49" x14ac:dyDescent="0.25">
      <c r="B57" t="s">
        <v>99</v>
      </c>
      <c r="C57">
        <v>34.478970200029899</v>
      </c>
      <c r="D57">
        <v>35.032541219130302</v>
      </c>
      <c r="E57">
        <v>35.586091969999998</v>
      </c>
      <c r="F57">
        <v>41.013660190000003</v>
      </c>
      <c r="G57">
        <v>32.752672660000002</v>
      </c>
      <c r="H57" s="100">
        <v>35.325348310000003</v>
      </c>
      <c r="I57">
        <v>33.982616299999997</v>
      </c>
      <c r="J57">
        <v>30.519573430000001</v>
      </c>
      <c r="K57">
        <v>25.127686910000001</v>
      </c>
      <c r="L57">
        <v>21.103351669999999</v>
      </c>
      <c r="M57">
        <v>20.592898819999998</v>
      </c>
      <c r="N57">
        <v>24.181831729999999</v>
      </c>
      <c r="O57">
        <v>22.963154750000001</v>
      </c>
      <c r="P57">
        <v>21.476136910000001</v>
      </c>
      <c r="Q57">
        <v>19.583914459999999</v>
      </c>
      <c r="R57">
        <v>17.591897199999998</v>
      </c>
      <c r="S57">
        <v>16.921558340000001</v>
      </c>
      <c r="T57">
        <v>13.696474329999999</v>
      </c>
      <c r="U57">
        <v>11.25089855</v>
      </c>
      <c r="V57">
        <v>10.180504389999999</v>
      </c>
      <c r="W57">
        <v>9.1127097169999995</v>
      </c>
      <c r="X57">
        <v>8.2426453199999994</v>
      </c>
      <c r="Y57">
        <v>7.8461001809999997</v>
      </c>
      <c r="Z57">
        <v>7.5586963860000003</v>
      </c>
      <c r="AA57">
        <v>7.2643484770000004</v>
      </c>
      <c r="AB57">
        <v>6.9434887139999999</v>
      </c>
      <c r="AC57">
        <v>6.5968052610000001</v>
      </c>
      <c r="AD57">
        <v>6.2144897329999997</v>
      </c>
      <c r="AE57">
        <v>5.8107917340000004</v>
      </c>
      <c r="AF57">
        <v>5.3929258009999996</v>
      </c>
      <c r="AG57">
        <v>4.9686058690000001</v>
      </c>
      <c r="AH57">
        <v>4.5461141899999999</v>
      </c>
      <c r="AI57">
        <v>4.1250810739999997</v>
      </c>
      <c r="AJ57">
        <v>3.718837094</v>
      </c>
      <c r="AK57">
        <v>3.3310124590000001</v>
      </c>
      <c r="AL57" s="100">
        <v>2.9642696530000001</v>
      </c>
      <c r="AM57" s="100">
        <v>2.6207236520000001</v>
      </c>
      <c r="AN57" s="100">
        <v>2.3069498739999998</v>
      </c>
      <c r="AO57" s="100">
        <v>2.0177765839999999</v>
      </c>
      <c r="AP57" s="100">
        <v>1.753615191</v>
      </c>
      <c r="AQ57" s="100">
        <v>1.5154094490000001</v>
      </c>
      <c r="AR57">
        <v>1.3025011470000001</v>
      </c>
      <c r="AS57">
        <v>1.1140532889999999</v>
      </c>
      <c r="AT57">
        <v>0.9492285265</v>
      </c>
      <c r="AU57">
        <v>0.80609521240000004</v>
      </c>
      <c r="AV57">
        <v>0.68260043370000001</v>
      </c>
      <c r="AW57">
        <v>0.57707240599999998</v>
      </c>
    </row>
    <row r="58" spans="2:49" x14ac:dyDescent="0.25">
      <c r="B58" t="s">
        <v>100</v>
      </c>
      <c r="C58" s="100">
        <v>1.1492990066676601</v>
      </c>
      <c r="D58" s="100">
        <v>1.1677513739710099</v>
      </c>
      <c r="E58" s="100">
        <v>1.7800717720000001</v>
      </c>
      <c r="F58" s="100">
        <v>3.0612716199999999</v>
      </c>
      <c r="G58" s="100">
        <v>4.1581886020000001</v>
      </c>
      <c r="H58" s="100">
        <v>6.0415774999999998</v>
      </c>
      <c r="I58">
        <v>7.7879360699999998</v>
      </c>
      <c r="J58">
        <v>9.932212109</v>
      </c>
      <c r="K58" s="100">
        <v>11.238657890000001</v>
      </c>
      <c r="L58" s="100">
        <v>13.67755663</v>
      </c>
      <c r="M58">
        <v>17.421597349999999</v>
      </c>
      <c r="N58">
        <v>24.20504944</v>
      </c>
      <c r="O58">
        <v>30.33320131</v>
      </c>
      <c r="P58">
        <v>36.776857939999999</v>
      </c>
      <c r="Q58">
        <v>44.500197399999998</v>
      </c>
      <c r="R58">
        <v>53.36056636</v>
      </c>
      <c r="S58">
        <v>104.60130820000001</v>
      </c>
      <c r="T58">
        <v>184.87163100000001</v>
      </c>
      <c r="U58">
        <v>312.14415359999998</v>
      </c>
      <c r="V58">
        <v>355.58386510000003</v>
      </c>
      <c r="W58">
        <v>400.76853849999998</v>
      </c>
      <c r="X58">
        <v>452.4192784</v>
      </c>
      <c r="Y58">
        <v>526.44092039999998</v>
      </c>
      <c r="Z58">
        <v>611.33902439999997</v>
      </c>
      <c r="AA58">
        <v>705.27025600000002</v>
      </c>
      <c r="AB58">
        <v>806.98465390000001</v>
      </c>
      <c r="AC58">
        <v>916.57466120000004</v>
      </c>
      <c r="AD58">
        <v>1031.9943840000001</v>
      </c>
      <c r="AE58">
        <v>1153.797</v>
      </c>
      <c r="AF58">
        <v>1281.2366099999999</v>
      </c>
      <c r="AG58">
        <v>1413.4779000000001</v>
      </c>
      <c r="AH58">
        <v>1549.751391</v>
      </c>
      <c r="AI58">
        <v>1686.783991</v>
      </c>
      <c r="AJ58">
        <v>1824.867039</v>
      </c>
      <c r="AK58">
        <v>1962.124536</v>
      </c>
      <c r="AL58">
        <v>2097.05339</v>
      </c>
      <c r="AM58">
        <v>2227.7028690000002</v>
      </c>
      <c r="AN58">
        <v>2357.6398330000002</v>
      </c>
      <c r="AO58">
        <v>2480.5129900000002</v>
      </c>
      <c r="AP58">
        <v>2594.3195310000001</v>
      </c>
      <c r="AQ58">
        <v>2699.2520549999999</v>
      </c>
      <c r="AR58">
        <v>2794.567599</v>
      </c>
      <c r="AS58">
        <v>2880.2820550000001</v>
      </c>
      <c r="AT58">
        <v>2958.0954569999999</v>
      </c>
      <c r="AU58">
        <v>3028.4080560000002</v>
      </c>
      <c r="AV58">
        <v>3091.8215530000002</v>
      </c>
      <c r="AW58">
        <v>3151.4583189999998</v>
      </c>
    </row>
    <row r="59" spans="2:49" x14ac:dyDescent="0.25">
      <c r="B59" t="s">
        <v>101</v>
      </c>
      <c r="C59" s="100">
        <v>3.4228836395600501E-3</v>
      </c>
      <c r="D59" s="100">
        <v>3.4778391435562701E-3</v>
      </c>
      <c r="E59" s="100">
        <v>5.3014737799999996E-3</v>
      </c>
      <c r="F59" s="100">
        <v>1.66064969E-2</v>
      </c>
      <c r="G59" s="100">
        <v>3.32013341E-2</v>
      </c>
      <c r="H59" s="100">
        <v>6.1623609500000003E-2</v>
      </c>
      <c r="I59" s="100">
        <v>9.3169526000000003E-2</v>
      </c>
      <c r="J59" s="100">
        <v>0.138317358</v>
      </c>
      <c r="K59" s="100">
        <v>0.17264740719999999</v>
      </c>
      <c r="L59" s="100">
        <v>0.23309648669999999</v>
      </c>
      <c r="M59">
        <v>0.34171863730000002</v>
      </c>
      <c r="N59">
        <v>0.52189190460000001</v>
      </c>
      <c r="O59">
        <v>0.71489836149999997</v>
      </c>
      <c r="P59">
        <v>0.94501340239999998</v>
      </c>
      <c r="Q59">
        <v>1.2457012730000001</v>
      </c>
      <c r="R59">
        <v>1.622179185</v>
      </c>
      <c r="S59">
        <v>3.4305261659999999</v>
      </c>
      <c r="T59">
        <v>6.5446805579999996</v>
      </c>
      <c r="U59">
        <v>11.921081920000001</v>
      </c>
      <c r="V59">
        <v>14.626549199999999</v>
      </c>
      <c r="W59">
        <v>17.713594499999999</v>
      </c>
      <c r="X59">
        <v>21.427729830000001</v>
      </c>
      <c r="Y59">
        <v>26.598644870000001</v>
      </c>
      <c r="Z59">
        <v>32.792883070000002</v>
      </c>
      <c r="AA59">
        <v>39.975700570000001</v>
      </c>
      <c r="AB59">
        <v>48.127433830000001</v>
      </c>
      <c r="AC59">
        <v>57.299639390000003</v>
      </c>
      <c r="AD59">
        <v>67.411151590000003</v>
      </c>
      <c r="AE59">
        <v>78.541728329999998</v>
      </c>
      <c r="AF59">
        <v>90.69079954</v>
      </c>
      <c r="AG59">
        <v>103.8468876</v>
      </c>
      <c r="AH59">
        <v>117.9998621</v>
      </c>
      <c r="AI59">
        <v>132.93392170000001</v>
      </c>
      <c r="AJ59">
        <v>148.68607170000001</v>
      </c>
      <c r="AK59">
        <v>165.12689069999999</v>
      </c>
      <c r="AL59">
        <v>182.13529339999999</v>
      </c>
      <c r="AM59">
        <v>199.53603279999999</v>
      </c>
      <c r="AN59">
        <v>217.64570169999999</v>
      </c>
      <c r="AO59">
        <v>235.87343580000001</v>
      </c>
      <c r="AP59">
        <v>253.993213</v>
      </c>
      <c r="AQ59">
        <v>271.98258659999999</v>
      </c>
      <c r="AR59">
        <v>289.71850060000003</v>
      </c>
      <c r="AS59">
        <v>307.15280280000002</v>
      </c>
      <c r="AT59">
        <v>324.41480039999999</v>
      </c>
      <c r="AU59">
        <v>341.50107589999999</v>
      </c>
      <c r="AV59">
        <v>358.43370670000002</v>
      </c>
      <c r="AW59">
        <v>375.55166079999998</v>
      </c>
    </row>
    <row r="60" spans="2:49" x14ac:dyDescent="0.25">
      <c r="B60" t="s">
        <v>102</v>
      </c>
      <c r="C60" s="100">
        <v>7.8463024968376607E-3</v>
      </c>
      <c r="D60" s="100">
        <v>7.9722774213828399E-3</v>
      </c>
      <c r="E60" s="100">
        <v>1.21526091E-2</v>
      </c>
      <c r="F60" s="100">
        <v>2.5419584200000001E-2</v>
      </c>
      <c r="G60" s="100">
        <v>4.0879589100000002E-2</v>
      </c>
      <c r="H60" s="100">
        <v>6.7273459199999996E-2</v>
      </c>
      <c r="I60" s="100">
        <v>9.4708388500000004E-2</v>
      </c>
      <c r="J60" s="100">
        <v>0.1320245987</v>
      </c>
      <c r="K60" s="100">
        <v>0.15861709060000001</v>
      </c>
      <c r="L60" s="100">
        <v>0.20607887110000001</v>
      </c>
      <c r="M60">
        <v>0.28764767270000002</v>
      </c>
      <c r="N60">
        <v>0.42579566050000001</v>
      </c>
      <c r="O60">
        <v>0.56703228400000005</v>
      </c>
      <c r="P60">
        <v>0.72999694640000001</v>
      </c>
      <c r="Q60">
        <v>0.93818153299999996</v>
      </c>
      <c r="R60">
        <v>1.193055634</v>
      </c>
      <c r="S60">
        <v>2.469766425</v>
      </c>
      <c r="T60">
        <v>4.6133333969999999</v>
      </c>
      <c r="U60">
        <v>8.2313050659999902</v>
      </c>
      <c r="V60">
        <v>9.899032257</v>
      </c>
      <c r="W60">
        <v>11.758908419999999</v>
      </c>
      <c r="X60">
        <v>13.96239027</v>
      </c>
      <c r="Y60">
        <v>17.031390269999999</v>
      </c>
      <c r="Z60">
        <v>20.657488829999998</v>
      </c>
      <c r="AA60">
        <v>24.801627969999998</v>
      </c>
      <c r="AB60">
        <v>29.43662823</v>
      </c>
      <c r="AC60">
        <v>34.579875100000002</v>
      </c>
      <c r="AD60">
        <v>40.168011640000003</v>
      </c>
      <c r="AE60">
        <v>46.234443779999999</v>
      </c>
      <c r="AF60">
        <v>52.763205470000003</v>
      </c>
      <c r="AG60">
        <v>59.731940020000003</v>
      </c>
      <c r="AH60">
        <v>67.118814880000002</v>
      </c>
      <c r="AI60">
        <v>74.786860309999994</v>
      </c>
      <c r="AJ60">
        <v>82.745753140000005</v>
      </c>
      <c r="AK60">
        <v>90.910306050000003</v>
      </c>
      <c r="AL60">
        <v>99.203566629999997</v>
      </c>
      <c r="AM60">
        <v>107.5216329</v>
      </c>
      <c r="AN60">
        <v>116.02583370000001</v>
      </c>
      <c r="AO60">
        <v>124.3920404</v>
      </c>
      <c r="AP60">
        <v>132.49767439999999</v>
      </c>
      <c r="AQ60">
        <v>140.32866440000001</v>
      </c>
      <c r="AR60">
        <v>147.82047979999999</v>
      </c>
      <c r="AS60">
        <v>154.9478446</v>
      </c>
      <c r="AT60">
        <v>161.7757373</v>
      </c>
      <c r="AU60">
        <v>168.30136250000001</v>
      </c>
      <c r="AV60">
        <v>174.53431259999999</v>
      </c>
      <c r="AW60">
        <v>180.63345620000001</v>
      </c>
    </row>
    <row r="61" spans="2:49" x14ac:dyDescent="0.25">
      <c r="B61" t="s">
        <v>103</v>
      </c>
      <c r="C61" s="100">
        <v>3.2122446463563603E-2</v>
      </c>
      <c r="D61" s="100">
        <v>3.2638182731835802E-2</v>
      </c>
      <c r="E61" s="100">
        <v>4.9752292400000002E-2</v>
      </c>
      <c r="F61" s="100">
        <v>8.6608582200000006E-2</v>
      </c>
      <c r="G61" s="100">
        <v>0.1190074606</v>
      </c>
      <c r="H61" s="100">
        <v>0.1743680521</v>
      </c>
      <c r="I61" s="100">
        <v>0.2260411038</v>
      </c>
      <c r="J61" s="100">
        <v>0.2899183032</v>
      </c>
      <c r="K61" s="100">
        <v>0.32928775269999999</v>
      </c>
      <c r="L61" s="100">
        <v>0.40234414120000001</v>
      </c>
      <c r="M61">
        <v>0.51516825720000003</v>
      </c>
      <c r="N61">
        <v>0.718108945</v>
      </c>
      <c r="O61">
        <v>0.9024153828</v>
      </c>
      <c r="P61">
        <v>1.0966053659999999</v>
      </c>
      <c r="Q61">
        <v>1.3291486370000001</v>
      </c>
      <c r="R61">
        <v>1.595285786</v>
      </c>
      <c r="S61">
        <v>3.127462591</v>
      </c>
      <c r="T61">
        <v>5.5227056360000004</v>
      </c>
      <c r="U61">
        <v>9.305963191</v>
      </c>
      <c r="V61">
        <v>10.56556338</v>
      </c>
      <c r="W61">
        <v>11.850795229999999</v>
      </c>
      <c r="X61">
        <v>13.29252732</v>
      </c>
      <c r="Y61">
        <v>15.34588761</v>
      </c>
      <c r="Z61" s="100">
        <v>17.657221669999998</v>
      </c>
      <c r="AA61">
        <v>20.15953975</v>
      </c>
      <c r="AB61">
        <v>22.804012270000001</v>
      </c>
      <c r="AC61">
        <v>25.580245300000001</v>
      </c>
      <c r="AD61">
        <v>28.417583820000001</v>
      </c>
      <c r="AE61">
        <v>31.317474879999999</v>
      </c>
      <c r="AF61">
        <v>34.244237320000003</v>
      </c>
      <c r="AG61">
        <v>37.159653040000002</v>
      </c>
      <c r="AH61">
        <v>40.026957600000003</v>
      </c>
      <c r="AI61">
        <v>42.746584249999998</v>
      </c>
      <c r="AJ61">
        <v>45.313972909999997</v>
      </c>
      <c r="AK61">
        <v>47.668547650000001</v>
      </c>
      <c r="AL61">
        <v>49.763051769999997</v>
      </c>
      <c r="AM61">
        <v>51.54278343</v>
      </c>
      <c r="AN61">
        <v>53.081229639999997</v>
      </c>
      <c r="AO61">
        <v>54.226835809999997</v>
      </c>
      <c r="AP61">
        <v>54.934732230000002</v>
      </c>
      <c r="AQ61">
        <v>55.209742509999998</v>
      </c>
      <c r="AR61">
        <v>55.039694730000001</v>
      </c>
      <c r="AS61">
        <v>54.428976149999997</v>
      </c>
      <c r="AT61">
        <v>53.415028380000003</v>
      </c>
      <c r="AU61">
        <v>52.009868150000003</v>
      </c>
      <c r="AV61">
        <v>50.228934979999998</v>
      </c>
      <c r="AW61">
        <v>48.121922240000004</v>
      </c>
    </row>
    <row r="62" spans="2:49" x14ac:dyDescent="0.25">
      <c r="B62" t="s">
        <v>104</v>
      </c>
      <c r="C62" s="100">
        <v>0.75461419315223899</v>
      </c>
      <c r="D62" s="100">
        <v>0.76672976811017601</v>
      </c>
      <c r="E62" s="100">
        <v>1.1687710650000001</v>
      </c>
      <c r="F62" s="100">
        <v>2.0087700179999999</v>
      </c>
      <c r="G62" s="100">
        <v>2.726695517</v>
      </c>
      <c r="H62" s="100">
        <v>3.9565885879999998</v>
      </c>
      <c r="I62">
        <v>5.0925530539999997</v>
      </c>
      <c r="J62">
        <v>6.4837173019999996</v>
      </c>
      <c r="K62" s="100">
        <v>7.327445838</v>
      </c>
      <c r="L62" s="100">
        <v>8.9045609359999904</v>
      </c>
      <c r="M62">
        <v>11.316613220000001</v>
      </c>
      <c r="N62">
        <v>15.6961339</v>
      </c>
      <c r="O62">
        <v>19.635280550000001</v>
      </c>
      <c r="P62">
        <v>23.761622790000001</v>
      </c>
      <c r="Q62">
        <v>28.69308204</v>
      </c>
      <c r="R62">
        <v>34.332323379999998</v>
      </c>
      <c r="S62">
        <v>67.156491399999894</v>
      </c>
      <c r="T62">
        <v>118.4142312</v>
      </c>
      <c r="U62">
        <v>199.43210139999999</v>
      </c>
      <c r="V62">
        <v>226.58100089999999</v>
      </c>
      <c r="W62">
        <v>254.66186020000001</v>
      </c>
      <c r="X62">
        <v>286.65322329999998</v>
      </c>
      <c r="Y62">
        <v>332.5881981</v>
      </c>
      <c r="Z62">
        <v>385.11978349999998</v>
      </c>
      <c r="AA62">
        <v>443.04990359999999</v>
      </c>
      <c r="AB62">
        <v>505.56413049999998</v>
      </c>
      <c r="AC62">
        <v>572.6942861</v>
      </c>
      <c r="AD62">
        <v>643.13569540000003</v>
      </c>
      <c r="AE62">
        <v>717.20868159999998</v>
      </c>
      <c r="AF62">
        <v>794.42153280000002</v>
      </c>
      <c r="AG62">
        <v>874.22992269999997</v>
      </c>
      <c r="AH62">
        <v>956.13246230000004</v>
      </c>
      <c r="AI62">
        <v>1038.0920040000001</v>
      </c>
      <c r="AJ62">
        <v>1120.2813799999999</v>
      </c>
      <c r="AK62">
        <v>1201.5372629999999</v>
      </c>
      <c r="AL62">
        <v>1280.938075</v>
      </c>
      <c r="AM62">
        <v>1357.297699</v>
      </c>
      <c r="AN62">
        <v>1432.7933169999999</v>
      </c>
      <c r="AO62">
        <v>1503.570168</v>
      </c>
      <c r="AP62">
        <v>1568.4370449999999</v>
      </c>
      <c r="AQ62">
        <v>1627.5365400000001</v>
      </c>
      <c r="AR62">
        <v>1680.4508169999999</v>
      </c>
      <c r="AS62">
        <v>1727.2205590000001</v>
      </c>
      <c r="AT62">
        <v>1768.8976720000001</v>
      </c>
      <c r="AU62">
        <v>1805.751409</v>
      </c>
      <c r="AV62">
        <v>1838.1696750000001</v>
      </c>
      <c r="AW62">
        <v>1868.0255159999999</v>
      </c>
    </row>
    <row r="63" spans="2:49" x14ac:dyDescent="0.25">
      <c r="B63" t="s">
        <v>105</v>
      </c>
      <c r="C63" s="100">
        <v>0.29742225840361802</v>
      </c>
      <c r="D63" s="100">
        <v>0.302197468966243</v>
      </c>
      <c r="E63" s="100">
        <v>0.46065729059999999</v>
      </c>
      <c r="F63" s="100">
        <v>0.78775974540000004</v>
      </c>
      <c r="G63" s="100">
        <v>1.063684045</v>
      </c>
      <c r="H63" s="100">
        <v>1.536423463</v>
      </c>
      <c r="I63" s="100">
        <v>1.9703276869999999</v>
      </c>
      <c r="J63" s="100">
        <v>2.49837665</v>
      </c>
      <c r="K63" s="100">
        <v>2.8150828489999999</v>
      </c>
      <c r="L63" s="100">
        <v>3.409057046</v>
      </c>
      <c r="M63">
        <v>4.3093846659999997</v>
      </c>
      <c r="N63">
        <v>5.9529705599999998</v>
      </c>
      <c r="O63">
        <v>7.415952291</v>
      </c>
      <c r="P63">
        <v>8.934856838</v>
      </c>
      <c r="Q63">
        <v>10.73793502</v>
      </c>
      <c r="R63">
        <v>12.78453326</v>
      </c>
      <c r="S63">
        <v>24.884237370000001</v>
      </c>
      <c r="T63">
        <v>43.643187810000001</v>
      </c>
      <c r="U63">
        <v>73.085504189999995</v>
      </c>
      <c r="V63">
        <v>82.539772909999996</v>
      </c>
      <c r="W63">
        <v>92.197589469999997</v>
      </c>
      <c r="X63">
        <v>103.12566219999999</v>
      </c>
      <c r="Y63">
        <v>118.9048095</v>
      </c>
      <c r="Z63">
        <v>136.8490491</v>
      </c>
      <c r="AA63">
        <v>156.51194649999999</v>
      </c>
      <c r="AB63">
        <v>177.5914291</v>
      </c>
      <c r="AC63">
        <v>200.0871142</v>
      </c>
      <c r="AD63">
        <v>223.53196489999999</v>
      </c>
      <c r="AE63">
        <v>248.0281631</v>
      </c>
      <c r="AF63">
        <v>273.39481000000001</v>
      </c>
      <c r="AG63">
        <v>299.43576849999999</v>
      </c>
      <c r="AH63">
        <v>325.97205709999997</v>
      </c>
      <c r="AI63">
        <v>352.30768760000001</v>
      </c>
      <c r="AJ63">
        <v>378.50751270000001</v>
      </c>
      <c r="AK63">
        <v>404.18196349999999</v>
      </c>
      <c r="AL63">
        <v>429.03130290000001</v>
      </c>
      <c r="AM63">
        <v>452.67254809999997</v>
      </c>
      <c r="AN63">
        <v>475.84544519999997</v>
      </c>
      <c r="AO63">
        <v>497.28409590000001</v>
      </c>
      <c r="AP63">
        <v>516.61825190000002</v>
      </c>
      <c r="AQ63">
        <v>533.9200376</v>
      </c>
      <c r="AR63">
        <v>549.0790892</v>
      </c>
      <c r="AS63">
        <v>562.1353282</v>
      </c>
      <c r="AT63">
        <v>573.4577319</v>
      </c>
      <c r="AU63">
        <v>583.15829870000005</v>
      </c>
      <c r="AV63">
        <v>591.38587240000004</v>
      </c>
      <c r="AW63">
        <v>598.76089750000006</v>
      </c>
    </row>
    <row r="64" spans="2:49" x14ac:dyDescent="0.25">
      <c r="B64" t="s">
        <v>106</v>
      </c>
      <c r="C64" s="100">
        <v>4.0548006191711396E-3</v>
      </c>
      <c r="D64">
        <v>4.1199017546743504E-3</v>
      </c>
      <c r="E64">
        <v>6.2802073999999996E-3</v>
      </c>
      <c r="F64">
        <v>6.3583409000000004E-3</v>
      </c>
      <c r="G64">
        <v>2.4689684999999999E-3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107</v>
      </c>
      <c r="C65" s="100">
        <v>4.9816121892674002E-2</v>
      </c>
      <c r="D65" s="100">
        <v>5.0615935843142099E-2</v>
      </c>
      <c r="E65" s="100">
        <v>7.7156833699999997E-2</v>
      </c>
      <c r="F65" s="100">
        <v>0.12974885259999999</v>
      </c>
      <c r="G65" s="100">
        <v>0.17225168709999999</v>
      </c>
      <c r="H65" s="100">
        <v>0.24530032330000001</v>
      </c>
      <c r="I65" s="100">
        <v>0.3111363103</v>
      </c>
      <c r="J65" s="100">
        <v>0.38985789720000003</v>
      </c>
      <c r="K65" s="100">
        <v>0.4355769538</v>
      </c>
      <c r="L65" s="100">
        <v>0.52241915370000003</v>
      </c>
      <c r="M65" s="100">
        <v>0.65106489759999997</v>
      </c>
      <c r="N65" s="100">
        <v>0.89014847180000001</v>
      </c>
      <c r="O65" s="100">
        <v>1.0976224349999999</v>
      </c>
      <c r="P65" s="100">
        <v>1.3087625970000001</v>
      </c>
      <c r="Q65" s="100">
        <v>1.5561489019999999</v>
      </c>
      <c r="R65" s="100">
        <v>1.8331891140000001</v>
      </c>
      <c r="S65" s="100">
        <v>3.5328242539999999</v>
      </c>
      <c r="T65" s="100">
        <v>6.133492349</v>
      </c>
      <c r="U65" s="100">
        <v>10.16819787</v>
      </c>
      <c r="V65" s="100">
        <v>11.37194646</v>
      </c>
      <c r="W65" s="100">
        <v>12.585790599999999</v>
      </c>
      <c r="X65" s="100">
        <v>13.95774557</v>
      </c>
      <c r="Y65" s="100">
        <v>15.971989969999999</v>
      </c>
      <c r="Z65" s="100">
        <v>18.26259825</v>
      </c>
      <c r="AA65" s="100">
        <v>20.77153762</v>
      </c>
      <c r="AB65" s="100">
        <v>23.46101998</v>
      </c>
      <c r="AC65" s="100">
        <v>26.333501129999998</v>
      </c>
      <c r="AD65" s="100">
        <v>29.329976540000001</v>
      </c>
      <c r="AE65" s="100">
        <v>32.466507880000002</v>
      </c>
      <c r="AF65" s="100">
        <v>35.72202523</v>
      </c>
      <c r="AG65" s="100">
        <v>39.073728410000001</v>
      </c>
      <c r="AH65" s="100">
        <v>42.501237140000001</v>
      </c>
      <c r="AI65" s="100">
        <v>45.916933499999999</v>
      </c>
      <c r="AJ65" s="100">
        <v>49.332348750000001</v>
      </c>
      <c r="AK65" s="100">
        <v>52.699564909999999</v>
      </c>
      <c r="AL65" s="100">
        <v>55.982100500000001</v>
      </c>
      <c r="AM65" s="100">
        <v>59.132173109999997</v>
      </c>
      <c r="AN65" s="100">
        <v>62.248306249999999</v>
      </c>
      <c r="AO65" s="100">
        <v>65.166413489999997</v>
      </c>
      <c r="AP65" s="100">
        <v>67.838614469999996</v>
      </c>
      <c r="AQ65" s="100">
        <v>70.274483610000004</v>
      </c>
      <c r="AR65" s="100">
        <v>72.459018529999994</v>
      </c>
      <c r="AS65" s="100">
        <v>74.396543530000002</v>
      </c>
      <c r="AT65" s="100">
        <v>76.134486100000004</v>
      </c>
      <c r="AU65" s="100">
        <v>77.686041009999997</v>
      </c>
      <c r="AV65" s="100">
        <v>79.069051860000002</v>
      </c>
      <c r="AW65">
        <v>80.364867160000003</v>
      </c>
    </row>
    <row r="66" spans="2:49" x14ac:dyDescent="0.25">
      <c r="B66" t="s">
        <v>108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109</v>
      </c>
      <c r="C67">
        <v>5.2121797950038999</v>
      </c>
      <c r="D67">
        <v>5.29586302754001</v>
      </c>
      <c r="E67">
        <v>5.3808898210000002</v>
      </c>
      <c r="F67">
        <v>5.4164235349999998</v>
      </c>
      <c r="G67">
        <v>4.6478027549999998</v>
      </c>
      <c r="H67">
        <v>3.9084471060000001</v>
      </c>
      <c r="I67">
        <v>4.1822936200000003</v>
      </c>
      <c r="J67">
        <v>4.0741838709999998</v>
      </c>
      <c r="K67">
        <v>3.8838012179999999</v>
      </c>
      <c r="L67">
        <v>4.116883949</v>
      </c>
      <c r="M67">
        <v>4.2892430140000002</v>
      </c>
      <c r="N67">
        <v>4.303069356</v>
      </c>
      <c r="O67">
        <v>3.640586066</v>
      </c>
      <c r="P67">
        <v>2.9801168919999999</v>
      </c>
      <c r="Q67">
        <v>2.5681536469999999</v>
      </c>
      <c r="R67">
        <v>2.3734307530000001</v>
      </c>
      <c r="S67">
        <v>2.2208085770000001</v>
      </c>
      <c r="T67">
        <v>2.1575188449999998</v>
      </c>
      <c r="U67">
        <v>2.1567176840000002</v>
      </c>
      <c r="V67">
        <v>2.1878042290000002</v>
      </c>
      <c r="W67">
        <v>2.218961969</v>
      </c>
      <c r="X67">
        <v>2.2522181460000001</v>
      </c>
      <c r="Y67">
        <v>2.2868754259999999</v>
      </c>
      <c r="Z67">
        <v>2.3271819100000002</v>
      </c>
      <c r="AA67">
        <v>2.3721552140000002</v>
      </c>
      <c r="AB67">
        <v>2.4216281799999999</v>
      </c>
      <c r="AC67">
        <v>2.4749338089999999</v>
      </c>
      <c r="AD67">
        <v>2.5294705400000002</v>
      </c>
      <c r="AE67">
        <v>2.5831096900000001</v>
      </c>
      <c r="AF67">
        <v>2.6360731519999998</v>
      </c>
      <c r="AG67">
        <v>2.6885091600000002</v>
      </c>
      <c r="AH67">
        <v>2.7413662250000002</v>
      </c>
      <c r="AI67">
        <v>2.7925414320000002</v>
      </c>
      <c r="AJ67">
        <v>2.8436642540000001</v>
      </c>
      <c r="AK67">
        <v>2.8962108080000002</v>
      </c>
      <c r="AL67">
        <v>2.9495897109999998</v>
      </c>
      <c r="AM67">
        <v>3.003690755</v>
      </c>
      <c r="AN67">
        <v>3.0582147750000002</v>
      </c>
      <c r="AO67">
        <v>3.1127513570000001</v>
      </c>
      <c r="AP67">
        <v>3.167480125</v>
      </c>
      <c r="AQ67">
        <v>3.22326179</v>
      </c>
      <c r="AR67">
        <v>3.278916642</v>
      </c>
      <c r="AS67">
        <v>3.3377508140000001</v>
      </c>
      <c r="AT67">
        <v>3.399262781</v>
      </c>
      <c r="AU67">
        <v>3.462618779</v>
      </c>
      <c r="AV67">
        <v>3.5278367739999998</v>
      </c>
      <c r="AW67">
        <v>3.5980641649999998</v>
      </c>
    </row>
    <row r="68" spans="2:49" x14ac:dyDescent="0.25">
      <c r="B68" t="s">
        <v>110</v>
      </c>
      <c r="C68">
        <v>0.35839918454870201</v>
      </c>
      <c r="D68">
        <v>0.36415339938413299</v>
      </c>
      <c r="E68">
        <v>0.37</v>
      </c>
      <c r="F68">
        <v>0.36106830960000003</v>
      </c>
      <c r="G68">
        <v>0.35159272009999998</v>
      </c>
      <c r="H68">
        <v>0.34199234630000003</v>
      </c>
      <c r="I68">
        <v>0.3340742451</v>
      </c>
      <c r="J68">
        <v>0.32619625079999998</v>
      </c>
      <c r="K68">
        <v>0.31746874110000001</v>
      </c>
      <c r="L68">
        <v>0.3079546044</v>
      </c>
      <c r="M68">
        <v>0.29876936780000002</v>
      </c>
      <c r="N68" s="100">
        <v>0.29081850640000001</v>
      </c>
      <c r="O68" s="100">
        <v>0.28498923570000001</v>
      </c>
      <c r="P68" s="100">
        <v>0.28033674079999998</v>
      </c>
      <c r="Q68" s="100">
        <v>0.27523625089999998</v>
      </c>
      <c r="R68" s="100">
        <v>0.26808580539999999</v>
      </c>
      <c r="S68" s="100">
        <v>0.26094215599999998</v>
      </c>
      <c r="T68" s="100">
        <v>0.25415844739999999</v>
      </c>
      <c r="U68" s="100">
        <v>0.2474769171</v>
      </c>
      <c r="V68" s="100">
        <v>0.23973886010000001</v>
      </c>
      <c r="W68" s="100">
        <v>0.23172282129999999</v>
      </c>
      <c r="X68" s="100">
        <v>0.22316014319999999</v>
      </c>
      <c r="Y68" s="100">
        <v>0.21472960960000001</v>
      </c>
      <c r="Z68" s="100">
        <v>0.207063937</v>
      </c>
      <c r="AA68" s="100">
        <v>0.2003520278</v>
      </c>
      <c r="AB68" s="100">
        <v>0.1945087569</v>
      </c>
      <c r="AC68" s="100">
        <v>0.18937875940000001</v>
      </c>
      <c r="AD68">
        <v>0.18481615009999999</v>
      </c>
      <c r="AE68">
        <v>0.18069385539999999</v>
      </c>
      <c r="AF68">
        <v>0.1769140441</v>
      </c>
      <c r="AG68">
        <v>0.17340751970000001</v>
      </c>
      <c r="AH68">
        <v>0.17013052279999999</v>
      </c>
      <c r="AI68">
        <v>0.16703661819999999</v>
      </c>
      <c r="AJ68">
        <v>0.1640750792</v>
      </c>
      <c r="AK68">
        <v>0.1612180758</v>
      </c>
      <c r="AL68">
        <v>0.1584464481</v>
      </c>
      <c r="AM68">
        <v>0.15574640919999999</v>
      </c>
      <c r="AN68">
        <v>0.153107094</v>
      </c>
      <c r="AO68" s="100">
        <v>0.15050582709999999</v>
      </c>
      <c r="AP68" s="100">
        <v>0.1479322361</v>
      </c>
      <c r="AQ68" s="100">
        <v>0.14538583629999999</v>
      </c>
      <c r="AR68" s="100">
        <v>0.1428639538</v>
      </c>
      <c r="AS68" s="100">
        <v>0.1403630669</v>
      </c>
      <c r="AT68" s="100">
        <v>0.1378730846</v>
      </c>
      <c r="AU68" s="100">
        <v>0.1353863891</v>
      </c>
      <c r="AV68" s="100">
        <v>0.13290003519999999</v>
      </c>
      <c r="AW68" s="100">
        <v>0.13044844859999999</v>
      </c>
    </row>
    <row r="69" spans="2:49" x14ac:dyDescent="0.25">
      <c r="B69" t="s">
        <v>111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113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114</v>
      </c>
      <c r="C72">
        <v>2.1503951072922098</v>
      </c>
      <c r="D72">
        <v>2.1849203963048001</v>
      </c>
      <c r="E72">
        <v>2.2200000000000002</v>
      </c>
      <c r="F72">
        <v>2.2757915880000001</v>
      </c>
      <c r="G72">
        <v>2.1975115449999998</v>
      </c>
      <c r="H72">
        <v>2.2363739229999999</v>
      </c>
      <c r="I72">
        <v>2.330043893</v>
      </c>
      <c r="J72">
        <v>2.2497401340000001</v>
      </c>
      <c r="K72">
        <v>2.1986272370000002</v>
      </c>
      <c r="L72">
        <v>2.0972687969999999</v>
      </c>
      <c r="M72">
        <v>2.1948213139999999</v>
      </c>
      <c r="N72">
        <v>2.2482312050000002</v>
      </c>
      <c r="O72">
        <v>2.3665394009999998</v>
      </c>
      <c r="P72">
        <v>2.4244161399999999</v>
      </c>
      <c r="Q72">
        <v>2.4161678919999998</v>
      </c>
      <c r="R72">
        <v>2.4498940839999999</v>
      </c>
      <c r="S72">
        <v>2.5457585229999999</v>
      </c>
      <c r="T72">
        <v>2.6181827270000002</v>
      </c>
      <c r="U72">
        <v>2.650083097</v>
      </c>
      <c r="V72">
        <v>2.6573473889999999</v>
      </c>
      <c r="W72">
        <v>2.630148428</v>
      </c>
      <c r="X72">
        <v>2.5809348079999999</v>
      </c>
      <c r="Y72">
        <v>2.5606358990000002</v>
      </c>
      <c r="Z72">
        <v>2.5692345849999998</v>
      </c>
      <c r="AA72">
        <v>2.5983129969999998</v>
      </c>
      <c r="AB72">
        <v>2.640949585</v>
      </c>
      <c r="AC72">
        <v>2.6919538460000001</v>
      </c>
      <c r="AD72">
        <v>2.7470172530000001</v>
      </c>
      <c r="AE72">
        <v>2.8030220689999998</v>
      </c>
      <c r="AF72">
        <v>2.8588929030000001</v>
      </c>
      <c r="AG72">
        <v>2.914153481</v>
      </c>
      <c r="AH72">
        <v>2.9690373120000002</v>
      </c>
      <c r="AI72">
        <v>3.0206830029999998</v>
      </c>
      <c r="AJ72">
        <v>3.0700469159999999</v>
      </c>
      <c r="AK72">
        <v>3.118096118</v>
      </c>
      <c r="AL72">
        <v>3.1652030679999998</v>
      </c>
      <c r="AM72">
        <v>3.2118055280000002</v>
      </c>
      <c r="AN72">
        <v>3.256935151</v>
      </c>
      <c r="AO72">
        <v>3.3012774870000001</v>
      </c>
      <c r="AP72">
        <v>3.3453271039999999</v>
      </c>
      <c r="AQ72">
        <v>3.3897743710000001</v>
      </c>
      <c r="AR72">
        <v>3.4345141610000001</v>
      </c>
      <c r="AS72">
        <v>3.4789487449999998</v>
      </c>
      <c r="AT72">
        <v>3.5235843089999999</v>
      </c>
      <c r="AU72">
        <v>3.5687714229999998</v>
      </c>
      <c r="AV72">
        <v>3.6150071669999999</v>
      </c>
      <c r="AW72">
        <v>3.6639212830000001</v>
      </c>
    </row>
    <row r="73" spans="2:49" x14ac:dyDescent="0.25">
      <c r="B73" t="s">
        <v>115</v>
      </c>
      <c r="C73">
        <v>17.283948650263198</v>
      </c>
      <c r="D73">
        <v>17.561448036494799</v>
      </c>
      <c r="E73">
        <v>17.843402770000001</v>
      </c>
      <c r="F73">
        <v>18.051474809999998</v>
      </c>
      <c r="G73">
        <v>17.044574789999999</v>
      </c>
      <c r="H73">
        <v>15.745327059999999</v>
      </c>
      <c r="I73">
        <v>16.121285969999999</v>
      </c>
      <c r="J73">
        <v>16.391890839999999</v>
      </c>
      <c r="K73">
        <v>15.10656477</v>
      </c>
      <c r="L73">
        <v>14.663835860000001</v>
      </c>
      <c r="M73">
        <v>14.839579390000001</v>
      </c>
      <c r="N73">
        <v>15.40449495</v>
      </c>
      <c r="O73">
        <v>15.339153550000001</v>
      </c>
      <c r="P73">
        <v>14.49811111</v>
      </c>
      <c r="Q73">
        <v>13.43054392</v>
      </c>
      <c r="R73">
        <v>12.78762369</v>
      </c>
      <c r="S73">
        <v>12.675719519999999</v>
      </c>
      <c r="T73">
        <v>12.570181399999999</v>
      </c>
      <c r="U73">
        <v>12.59397953</v>
      </c>
      <c r="V73">
        <v>12.738808669999999</v>
      </c>
      <c r="W73">
        <v>12.729399470000001</v>
      </c>
      <c r="X73">
        <v>12.678218579999999</v>
      </c>
      <c r="Y73">
        <v>12.65040926</v>
      </c>
      <c r="Z73">
        <v>12.75252837</v>
      </c>
      <c r="AA73">
        <v>12.93928528</v>
      </c>
      <c r="AB73">
        <v>13.1825548</v>
      </c>
      <c r="AC73">
        <v>13.46293476</v>
      </c>
      <c r="AD73">
        <v>13.76325166</v>
      </c>
      <c r="AE73">
        <v>14.05587049</v>
      </c>
      <c r="AF73">
        <v>14.34051208</v>
      </c>
      <c r="AG73">
        <v>14.61763504</v>
      </c>
      <c r="AH73">
        <v>14.898425489999999</v>
      </c>
      <c r="AI73">
        <v>15.150843979999999</v>
      </c>
      <c r="AJ73">
        <v>15.390990070000001</v>
      </c>
      <c r="AK73">
        <v>15.638962449999999</v>
      </c>
      <c r="AL73">
        <v>15.88642503</v>
      </c>
      <c r="AM73">
        <v>16.13307034</v>
      </c>
      <c r="AN73">
        <v>16.368395660000001</v>
      </c>
      <c r="AO73">
        <v>16.589247029999999</v>
      </c>
      <c r="AP73">
        <v>16.803942800000002</v>
      </c>
      <c r="AQ73">
        <v>17.025675490000001</v>
      </c>
      <c r="AR73">
        <v>17.238741560000001</v>
      </c>
      <c r="AS73">
        <v>17.463068190000001</v>
      </c>
      <c r="AT73">
        <v>17.69989713</v>
      </c>
      <c r="AU73">
        <v>17.94208471</v>
      </c>
      <c r="AV73">
        <v>18.192779089999998</v>
      </c>
      <c r="AW73">
        <v>18.493307949999998</v>
      </c>
    </row>
    <row r="74" spans="2:49" x14ac:dyDescent="0.25">
      <c r="B74" t="s">
        <v>116</v>
      </c>
      <c r="C74">
        <v>9.6518912203120095</v>
      </c>
      <c r="D74">
        <v>9.8068554558467902</v>
      </c>
      <c r="E74">
        <v>9.9643076920000002</v>
      </c>
      <c r="F74">
        <v>9.5741635800000005</v>
      </c>
      <c r="G74">
        <v>8.9010474249999998</v>
      </c>
      <c r="H74">
        <v>9.1404264220000009</v>
      </c>
      <c r="I74">
        <v>8.4779824979999905</v>
      </c>
      <c r="J74">
        <v>7.8889058480000003</v>
      </c>
      <c r="K74">
        <v>7.461390959</v>
      </c>
      <c r="L74">
        <v>7.2909608490000002</v>
      </c>
      <c r="M74">
        <v>7.1577232970000004</v>
      </c>
      <c r="N74">
        <v>7.2384938830000003</v>
      </c>
      <c r="O74">
        <v>7.234191751</v>
      </c>
      <c r="P74">
        <v>6.970468747</v>
      </c>
      <c r="Q74">
        <v>6.6491168350000001</v>
      </c>
      <c r="R74">
        <v>6.6498409509999998</v>
      </c>
      <c r="S74">
        <v>6.8810788120000002</v>
      </c>
      <c r="T74">
        <v>6.8124015480000004</v>
      </c>
      <c r="U74">
        <v>6.6781130989999999</v>
      </c>
      <c r="V74">
        <v>6.4876058299999997</v>
      </c>
      <c r="W74">
        <v>6.2642149939999996</v>
      </c>
      <c r="X74">
        <v>6.0139248690000002</v>
      </c>
      <c r="Y74">
        <v>5.8276870189999999</v>
      </c>
      <c r="Z74">
        <v>5.6949740479999997</v>
      </c>
      <c r="AA74">
        <v>5.6012522459999996</v>
      </c>
      <c r="AB74">
        <v>5.5337292199999997</v>
      </c>
      <c r="AC74">
        <v>5.4808474509999998</v>
      </c>
      <c r="AD74">
        <v>5.4229270239999998</v>
      </c>
      <c r="AE74">
        <v>5.3632372159999999</v>
      </c>
      <c r="AF74">
        <v>5.3020580730000004</v>
      </c>
      <c r="AG74">
        <v>5.2397342050000004</v>
      </c>
      <c r="AH74">
        <v>5.17775549</v>
      </c>
      <c r="AI74">
        <v>5.1082106600000001</v>
      </c>
      <c r="AJ74">
        <v>5.0388788020000002</v>
      </c>
      <c r="AK74">
        <v>4.9708429089999999</v>
      </c>
      <c r="AL74">
        <v>4.9035906340000004</v>
      </c>
      <c r="AM74">
        <v>4.837013732</v>
      </c>
      <c r="AN74">
        <v>4.769037172</v>
      </c>
      <c r="AO74">
        <v>4.7014262149999997</v>
      </c>
      <c r="AP74">
        <v>4.6343525989999996</v>
      </c>
      <c r="AQ74">
        <v>4.5686005730000003</v>
      </c>
      <c r="AR74">
        <v>4.5035436740000003</v>
      </c>
      <c r="AS74">
        <v>4.4375080860000002</v>
      </c>
      <c r="AT74">
        <v>4.3729211320000001</v>
      </c>
      <c r="AU74">
        <v>4.3087432449999996</v>
      </c>
      <c r="AV74">
        <v>4.2450938779999996</v>
      </c>
      <c r="AW74">
        <v>4.1849683359999998</v>
      </c>
    </row>
    <row r="75" spans="2:49" x14ac:dyDescent="0.25">
      <c r="B75" t="s">
        <v>117</v>
      </c>
      <c r="C75">
        <v>4.6065844460580001</v>
      </c>
      <c r="D75">
        <v>4.68054464938142</v>
      </c>
      <c r="E75">
        <v>4.7556923080000004</v>
      </c>
      <c r="F75">
        <v>4.8425987480000003</v>
      </c>
      <c r="G75">
        <v>4.6901275150000004</v>
      </c>
      <c r="H75">
        <v>4.5877435240000004</v>
      </c>
      <c r="I75">
        <v>4.5656072310000004</v>
      </c>
      <c r="J75" s="42">
        <v>4.3816108710000004</v>
      </c>
      <c r="K75">
        <v>4.1177378429999996</v>
      </c>
      <c r="L75">
        <v>3.9774005039999998</v>
      </c>
      <c r="M75">
        <v>3.9607363630000001</v>
      </c>
      <c r="N75">
        <v>4.1037051550000001</v>
      </c>
      <c r="O75">
        <v>4.1361588969999996</v>
      </c>
      <c r="P75">
        <v>3.932831647</v>
      </c>
      <c r="Q75">
        <v>3.6089324860000001</v>
      </c>
      <c r="R75">
        <v>3.3578730349999999</v>
      </c>
      <c r="S75">
        <v>3.2045904790000002</v>
      </c>
      <c r="T75">
        <v>3.1177499950000001</v>
      </c>
      <c r="U75">
        <v>3.0512967789999998</v>
      </c>
      <c r="V75">
        <v>3.0059019870000001</v>
      </c>
      <c r="W75">
        <v>2.9518685530000002</v>
      </c>
      <c r="X75">
        <v>2.8936675260000002</v>
      </c>
      <c r="Y75">
        <v>2.8724680920000001</v>
      </c>
      <c r="Z75">
        <v>2.8904311219999999</v>
      </c>
      <c r="AA75">
        <v>2.934943692</v>
      </c>
      <c r="AB75">
        <v>2.9950361230000002</v>
      </c>
      <c r="AC75">
        <v>3.0622558579999999</v>
      </c>
      <c r="AD75">
        <v>3.12951508</v>
      </c>
      <c r="AE75">
        <v>3.1927186719999998</v>
      </c>
      <c r="AF75">
        <v>3.250938825</v>
      </c>
      <c r="AG75">
        <v>3.3042154520000002</v>
      </c>
      <c r="AH75">
        <v>3.3537712169999998</v>
      </c>
      <c r="AI75">
        <v>3.396359591</v>
      </c>
      <c r="AJ75">
        <v>3.434003336</v>
      </c>
      <c r="AK75">
        <v>3.4684071849999998</v>
      </c>
      <c r="AL75">
        <v>3.5001091459999998</v>
      </c>
      <c r="AM75">
        <v>3.5297604310000001</v>
      </c>
      <c r="AN75">
        <v>3.5569080080000002</v>
      </c>
      <c r="AO75">
        <v>3.5824717129999999</v>
      </c>
      <c r="AP75">
        <v>3.607273824</v>
      </c>
      <c r="AQ75">
        <v>3.6327973679999999</v>
      </c>
      <c r="AR75">
        <v>3.659347098</v>
      </c>
      <c r="AS75">
        <v>3.6871796739999998</v>
      </c>
      <c r="AT75">
        <v>3.7176258089999998</v>
      </c>
      <c r="AU75">
        <v>3.751703741</v>
      </c>
      <c r="AV75">
        <v>3.7904802000000002</v>
      </c>
      <c r="AW75">
        <v>3.837051298</v>
      </c>
    </row>
    <row r="76" spans="2:49" x14ac:dyDescent="0.25">
      <c r="B76" t="s">
        <v>118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27.492161759999998</v>
      </c>
      <c r="H76">
        <v>27.397730979999999</v>
      </c>
      <c r="I76">
        <v>27.265161979999998</v>
      </c>
      <c r="J76">
        <v>27.08560065</v>
      </c>
      <c r="K76">
        <v>26.670772039999999</v>
      </c>
      <c r="L76">
        <v>26.20016854</v>
      </c>
      <c r="M76">
        <v>25.763257490000001</v>
      </c>
      <c r="N76">
        <v>25.519025559999999</v>
      </c>
      <c r="O76">
        <v>25.278274960000001</v>
      </c>
      <c r="P76">
        <v>25.038033590000001</v>
      </c>
      <c r="Q76">
        <v>24.789877180000001</v>
      </c>
      <c r="R76">
        <v>24.540076630000002</v>
      </c>
      <c r="S76">
        <v>24.403256760000001</v>
      </c>
      <c r="T76">
        <v>24.229312929999999</v>
      </c>
      <c r="U76">
        <v>23.897830840000001</v>
      </c>
      <c r="V76">
        <v>23.531575570000001</v>
      </c>
      <c r="W76">
        <v>23.118259949999999</v>
      </c>
      <c r="X76">
        <v>22.666630420000001</v>
      </c>
      <c r="Y76">
        <v>22.227622159999999</v>
      </c>
      <c r="Z76">
        <v>21.80014761</v>
      </c>
      <c r="AA76">
        <v>21.375405969999999</v>
      </c>
      <c r="AB76">
        <v>20.943475469999999</v>
      </c>
      <c r="AC76">
        <v>20.496780780000002</v>
      </c>
      <c r="AD76">
        <v>20.027551469999999</v>
      </c>
      <c r="AE76">
        <v>19.53171313</v>
      </c>
      <c r="AF76">
        <v>19.006946159999998</v>
      </c>
      <c r="AG76">
        <v>18.452578339999999</v>
      </c>
      <c r="AH76">
        <v>17.869512499999999</v>
      </c>
      <c r="AI76">
        <v>17.25862467</v>
      </c>
      <c r="AJ76">
        <v>16.62315315</v>
      </c>
      <c r="AK76">
        <v>15.966957519999999</v>
      </c>
      <c r="AL76">
        <v>15.29444573</v>
      </c>
      <c r="AM76">
        <v>14.61030918</v>
      </c>
      <c r="AN76">
        <v>13.920359250000001</v>
      </c>
      <c r="AO76">
        <v>13.2291589</v>
      </c>
      <c r="AP76">
        <v>12.54114738</v>
      </c>
      <c r="AQ76">
        <v>11.860747229999999</v>
      </c>
      <c r="AR76">
        <v>11.1920181</v>
      </c>
      <c r="AS76">
        <v>10.53860647</v>
      </c>
      <c r="AT76">
        <v>9.9037962420000003</v>
      </c>
      <c r="AU76">
        <v>9.2902951139999903</v>
      </c>
      <c r="AV76">
        <v>8.7002435889999994</v>
      </c>
      <c r="AW76">
        <v>8.1353199630000006</v>
      </c>
    </row>
    <row r="77" spans="2:49" x14ac:dyDescent="0.25">
      <c r="B77" t="s">
        <v>119</v>
      </c>
      <c r="C77">
        <v>21.139912734115001</v>
      </c>
      <c r="D77">
        <v>21.4793208709597</v>
      </c>
      <c r="E77">
        <v>21.824178320000001</v>
      </c>
      <c r="F77">
        <v>22.089455730000001</v>
      </c>
      <c r="G77">
        <v>21.00288042</v>
      </c>
      <c r="H77">
        <v>19.012720789999999</v>
      </c>
      <c r="I77">
        <v>19.365739749999999</v>
      </c>
      <c r="J77">
        <v>19.135286300000001</v>
      </c>
      <c r="K77">
        <v>18.366247770000001</v>
      </c>
      <c r="L77">
        <v>17.891645390000001</v>
      </c>
      <c r="M77">
        <v>17.817942500000001</v>
      </c>
      <c r="N77">
        <v>17.421316130000001</v>
      </c>
      <c r="O77">
        <v>17.982741600000001</v>
      </c>
      <c r="P77">
        <v>18.355735800000001</v>
      </c>
      <c r="Q77">
        <v>18.505036029999999</v>
      </c>
      <c r="R77">
        <v>18.8341016</v>
      </c>
      <c r="S77">
        <v>19.407484650000001</v>
      </c>
      <c r="T77">
        <v>19.662357459999999</v>
      </c>
      <c r="U77">
        <v>19.763039599999999</v>
      </c>
      <c r="V77">
        <v>19.827766230000002</v>
      </c>
      <c r="W77">
        <v>19.74090756</v>
      </c>
      <c r="X77">
        <v>19.554238359999999</v>
      </c>
      <c r="Y77">
        <v>19.446871739999999</v>
      </c>
      <c r="Z77">
        <v>19.444949709999999</v>
      </c>
      <c r="AA77">
        <v>19.528367020000001</v>
      </c>
      <c r="AB77">
        <v>19.680507169999998</v>
      </c>
      <c r="AC77">
        <v>19.88970995</v>
      </c>
      <c r="AD77">
        <v>19.857153960000002</v>
      </c>
      <c r="AE77">
        <v>19.85240464</v>
      </c>
      <c r="AF77">
        <v>19.870039819999999</v>
      </c>
      <c r="AG77">
        <v>19.905089740000001</v>
      </c>
      <c r="AH77">
        <v>19.95643652</v>
      </c>
      <c r="AI77">
        <v>20.007716540000001</v>
      </c>
      <c r="AJ77">
        <v>20.063601640000002</v>
      </c>
      <c r="AK77">
        <v>20.126779519999999</v>
      </c>
      <c r="AL77">
        <v>20.194952050000001</v>
      </c>
      <c r="AM77">
        <v>20.267163570000001</v>
      </c>
      <c r="AN77">
        <v>20.423396889999999</v>
      </c>
      <c r="AO77">
        <v>20.581618120000002</v>
      </c>
      <c r="AP77">
        <v>20.740327440000002</v>
      </c>
      <c r="AQ77">
        <v>20.901047649999999</v>
      </c>
      <c r="AR77">
        <v>21.058252939999999</v>
      </c>
      <c r="AS77">
        <v>21.211542569999999</v>
      </c>
      <c r="AT77">
        <v>21.359304099999999</v>
      </c>
      <c r="AU77">
        <v>21.501709470000002</v>
      </c>
      <c r="AV77">
        <v>21.639926769999999</v>
      </c>
      <c r="AW77">
        <v>21.784845310000001</v>
      </c>
    </row>
    <row r="78" spans="2:49" x14ac:dyDescent="0.25">
      <c r="B78" t="s">
        <v>120</v>
      </c>
      <c r="C78">
        <v>0.28090746897060498</v>
      </c>
      <c r="D78">
        <v>0.28541752924702302</v>
      </c>
      <c r="E78">
        <v>0.28999999999999998</v>
      </c>
      <c r="F78">
        <v>0.29671057290000002</v>
      </c>
      <c r="G78">
        <v>0.29725247900000001</v>
      </c>
      <c r="H78">
        <v>0.28431366619999998</v>
      </c>
      <c r="I78">
        <v>0.29919877960000002</v>
      </c>
      <c r="J78">
        <v>0.3032131985</v>
      </c>
      <c r="K78">
        <v>0.31208429519999997</v>
      </c>
      <c r="L78">
        <v>0.29977808010000001</v>
      </c>
      <c r="M78">
        <v>0.30706130469999998</v>
      </c>
      <c r="N78">
        <v>0.29323574940000002</v>
      </c>
      <c r="O78">
        <v>0.28667330349999998</v>
      </c>
      <c r="P78">
        <v>0.29120883190000002</v>
      </c>
      <c r="Q78">
        <v>0.30349903760000002</v>
      </c>
      <c r="R78">
        <v>0.30525485289999998</v>
      </c>
      <c r="S78">
        <v>0.29165973499999998</v>
      </c>
      <c r="T78">
        <v>0.2905578801</v>
      </c>
      <c r="U78">
        <v>0.29459896679999997</v>
      </c>
      <c r="V78">
        <v>0.30172330130000002</v>
      </c>
      <c r="W78">
        <v>0.3091534802</v>
      </c>
      <c r="X78">
        <v>0.3165543475</v>
      </c>
      <c r="Y78">
        <v>0.32043513530000001</v>
      </c>
      <c r="Z78">
        <v>0.32251025300000002</v>
      </c>
      <c r="AA78">
        <v>0.32372693060000002</v>
      </c>
      <c r="AB78">
        <v>0.32471114719999999</v>
      </c>
      <c r="AC78">
        <v>0.32589598990000002</v>
      </c>
      <c r="AD78">
        <v>0.32842301369999999</v>
      </c>
      <c r="AE78">
        <v>0.33213368609999999</v>
      </c>
      <c r="AF78">
        <v>0.33678607780000003</v>
      </c>
      <c r="AG78">
        <v>0.34216651399999998</v>
      </c>
      <c r="AH78">
        <v>0.34808340599999998</v>
      </c>
      <c r="AI78">
        <v>0.35454079170000002</v>
      </c>
      <c r="AJ78">
        <v>0.36127025959999998</v>
      </c>
      <c r="AK78">
        <v>0.36809937780000002</v>
      </c>
      <c r="AL78">
        <v>0.37496752789999999</v>
      </c>
      <c r="AM78">
        <v>0.3818677217</v>
      </c>
      <c r="AN78">
        <v>0.3888580874</v>
      </c>
      <c r="AO78">
        <v>0.39586412339999999</v>
      </c>
      <c r="AP78">
        <v>0.4028539136</v>
      </c>
      <c r="AQ78">
        <v>0.40980526249999999</v>
      </c>
      <c r="AR78">
        <v>0.41672007109999998</v>
      </c>
      <c r="AS78">
        <v>0.42371763309999999</v>
      </c>
      <c r="AT78">
        <v>0.43068350770000002</v>
      </c>
      <c r="AU78">
        <v>0.4376465538</v>
      </c>
      <c r="AV78">
        <v>0.44462329900000003</v>
      </c>
      <c r="AW78">
        <v>0.45158915519999998</v>
      </c>
    </row>
    <row r="79" spans="2:49" x14ac:dyDescent="0.25">
      <c r="B79" t="s">
        <v>121</v>
      </c>
      <c r="C79">
        <v>11.323476938849501</v>
      </c>
      <c r="D79">
        <v>11.5052790237851</v>
      </c>
      <c r="E79">
        <v>11.69</v>
      </c>
      <c r="F79">
        <v>11.77969382</v>
      </c>
      <c r="G79">
        <v>11.68072364</v>
      </c>
      <c r="H79">
        <v>10.22164312</v>
      </c>
      <c r="I79">
        <v>10.66750262</v>
      </c>
      <c r="J79">
        <v>11.075122390000001</v>
      </c>
      <c r="K79">
        <v>10.89331424</v>
      </c>
      <c r="L79">
        <v>10.6840083</v>
      </c>
      <c r="M79">
        <v>10.575559760000001</v>
      </c>
      <c r="N79">
        <v>10.285402169999999</v>
      </c>
      <c r="O79">
        <v>10.014997899999999</v>
      </c>
      <c r="P79">
        <v>9.8673948090000003</v>
      </c>
      <c r="Q79">
        <v>9.8387284309999998</v>
      </c>
      <c r="R79">
        <v>9.6416659669999998</v>
      </c>
      <c r="S79">
        <v>9.3352584099999998</v>
      </c>
      <c r="T79">
        <v>9.1637841800000004</v>
      </c>
      <c r="U79">
        <v>9.1766488580000001</v>
      </c>
      <c r="V79">
        <v>9.2967297779999996</v>
      </c>
      <c r="W79">
        <v>9.4335247780000007</v>
      </c>
      <c r="X79">
        <v>9.5961541760000006</v>
      </c>
      <c r="Y79">
        <v>9.7006368199999997</v>
      </c>
      <c r="Z79">
        <v>9.7965406609999999</v>
      </c>
      <c r="AA79">
        <v>9.8932888470000009</v>
      </c>
      <c r="AB79">
        <v>9.9961222840000001</v>
      </c>
      <c r="AC79">
        <v>10.108862909999999</v>
      </c>
      <c r="AD79">
        <v>10.251851630000001</v>
      </c>
      <c r="AE79">
        <v>10.41866504</v>
      </c>
      <c r="AF79">
        <v>10.605226979999999</v>
      </c>
      <c r="AG79">
        <v>10.807677010000001</v>
      </c>
      <c r="AH79">
        <v>11.02369493</v>
      </c>
      <c r="AI79">
        <v>11.24565705</v>
      </c>
      <c r="AJ79">
        <v>11.473276329999999</v>
      </c>
      <c r="AK79">
        <v>11.706787090000001</v>
      </c>
      <c r="AL79">
        <v>11.944062020000001</v>
      </c>
      <c r="AM79">
        <v>12.18464382</v>
      </c>
      <c r="AN79">
        <v>12.425621700000001</v>
      </c>
      <c r="AO79">
        <v>12.665926779999999</v>
      </c>
      <c r="AP79">
        <v>12.90576473</v>
      </c>
      <c r="AQ79">
        <v>13.146424509999999</v>
      </c>
      <c r="AR79">
        <v>13.385508850000001</v>
      </c>
      <c r="AS79">
        <v>13.62964234</v>
      </c>
      <c r="AT79">
        <v>13.876078100000001</v>
      </c>
      <c r="AU79">
        <v>14.12469048</v>
      </c>
      <c r="AV79">
        <v>14.37585558</v>
      </c>
      <c r="AW79">
        <v>14.63426162</v>
      </c>
    </row>
    <row r="80" spans="2:49" x14ac:dyDescent="0.25">
      <c r="B80" t="s">
        <v>122</v>
      </c>
      <c r="C80">
        <v>12.401465507675301</v>
      </c>
      <c r="D80">
        <v>12.6005750477687</v>
      </c>
      <c r="E80">
        <v>12.802881360000001</v>
      </c>
      <c r="F80">
        <v>12.96373159</v>
      </c>
      <c r="G80">
        <v>13.36621242</v>
      </c>
      <c r="H80">
        <v>13.046338759999999</v>
      </c>
      <c r="I80">
        <v>13.35666992</v>
      </c>
      <c r="J80">
        <v>13.72637005</v>
      </c>
      <c r="K80">
        <v>14.034361069999999</v>
      </c>
      <c r="L80">
        <v>14.059228470000001</v>
      </c>
      <c r="M80">
        <v>14.01229328</v>
      </c>
      <c r="N80">
        <v>13.804659279999999</v>
      </c>
      <c r="O80">
        <v>13.637016129999999</v>
      </c>
      <c r="P80">
        <v>13.802401509999999</v>
      </c>
      <c r="Q80">
        <v>14.11352546</v>
      </c>
      <c r="R80">
        <v>14.06527054</v>
      </c>
      <c r="S80">
        <v>13.839613569999999</v>
      </c>
      <c r="T80">
        <v>13.79682994</v>
      </c>
      <c r="U80">
        <v>13.87349322</v>
      </c>
      <c r="V80">
        <v>13.941900459999999</v>
      </c>
      <c r="W80">
        <v>14.034107069999999</v>
      </c>
      <c r="X80">
        <v>14.12501033</v>
      </c>
      <c r="Y80">
        <v>14.105783049999999</v>
      </c>
      <c r="Z80">
        <v>14.073750970000001</v>
      </c>
      <c r="AA80">
        <v>14.044500319999999</v>
      </c>
      <c r="AB80">
        <v>14.021139870000001</v>
      </c>
      <c r="AC80">
        <v>14.005379639999999</v>
      </c>
      <c r="AD80">
        <v>14.016270949999999</v>
      </c>
      <c r="AE80">
        <v>14.044383460000001</v>
      </c>
      <c r="AF80">
        <v>14.08439527</v>
      </c>
      <c r="AG80">
        <v>14.134007799999999</v>
      </c>
      <c r="AH80">
        <v>14.19132411</v>
      </c>
      <c r="AI80">
        <v>14.253466189999999</v>
      </c>
      <c r="AJ80">
        <v>14.31704624</v>
      </c>
      <c r="AK80">
        <v>14.380871519999999</v>
      </c>
      <c r="AL80">
        <v>14.44473268</v>
      </c>
      <c r="AM80">
        <v>14.50754882</v>
      </c>
      <c r="AN80">
        <v>14.570374169999999</v>
      </c>
      <c r="AO80">
        <v>14.629643079999999</v>
      </c>
      <c r="AP80">
        <v>14.684996699999999</v>
      </c>
      <c r="AQ80">
        <v>14.73637274</v>
      </c>
      <c r="AR80">
        <v>14.783868160000001</v>
      </c>
      <c r="AS80">
        <v>14.827676139999999</v>
      </c>
      <c r="AT80">
        <v>14.8664197</v>
      </c>
      <c r="AU80">
        <v>14.900175669999999</v>
      </c>
      <c r="AV80">
        <v>14.92812412</v>
      </c>
      <c r="AW80">
        <v>14.95567239</v>
      </c>
    </row>
    <row r="81" spans="2:49" x14ac:dyDescent="0.25">
      <c r="B81" t="s">
        <v>123</v>
      </c>
      <c r="C81">
        <v>10.826676236859401</v>
      </c>
      <c r="D81">
        <v>11.000502025829901</v>
      </c>
      <c r="E81">
        <v>11.17711864</v>
      </c>
      <c r="F81">
        <v>11.650878110000001</v>
      </c>
      <c r="G81">
        <v>12.07030391</v>
      </c>
      <c r="H81">
        <v>11.45639388</v>
      </c>
      <c r="I81">
        <v>11.918833060000001</v>
      </c>
      <c r="J81">
        <v>12.311504319999999</v>
      </c>
      <c r="K81">
        <v>12.40400122</v>
      </c>
      <c r="L81">
        <v>12.33456367</v>
      </c>
      <c r="M81">
        <v>12.34319629</v>
      </c>
      <c r="N81">
        <v>12.382406530000001</v>
      </c>
      <c r="O81">
        <v>12.49942233</v>
      </c>
      <c r="P81">
        <v>12.54993288</v>
      </c>
      <c r="Q81">
        <v>12.50078442</v>
      </c>
      <c r="R81">
        <v>12.160729079999999</v>
      </c>
      <c r="S81">
        <v>11.64723233</v>
      </c>
      <c r="T81">
        <v>11.247426320000001</v>
      </c>
      <c r="U81">
        <v>10.93647986</v>
      </c>
      <c r="V81">
        <v>10.73534001</v>
      </c>
      <c r="W81">
        <v>10.55684233</v>
      </c>
      <c r="X81">
        <v>10.405525300000001</v>
      </c>
      <c r="Y81">
        <v>10.32116851</v>
      </c>
      <c r="Z81">
        <v>10.30236292</v>
      </c>
      <c r="AA81">
        <v>10.321842289999999</v>
      </c>
      <c r="AB81">
        <v>10.360668</v>
      </c>
      <c r="AC81">
        <v>10.408829989999999</v>
      </c>
      <c r="AD81">
        <v>10.48638609</v>
      </c>
      <c r="AE81">
        <v>10.584095019999999</v>
      </c>
      <c r="AF81">
        <v>10.69491833</v>
      </c>
      <c r="AG81">
        <v>10.81402342</v>
      </c>
      <c r="AH81">
        <v>10.93855874</v>
      </c>
      <c r="AI81">
        <v>11.059696450000001</v>
      </c>
      <c r="AJ81">
        <v>11.175409889999999</v>
      </c>
      <c r="AK81">
        <v>11.2847528</v>
      </c>
      <c r="AL81">
        <v>11.38751549</v>
      </c>
      <c r="AM81">
        <v>11.48478937</v>
      </c>
      <c r="AN81">
        <v>11.576113169999999</v>
      </c>
      <c r="AO81">
        <v>11.661645589999999</v>
      </c>
      <c r="AP81">
        <v>11.742674060000001</v>
      </c>
      <c r="AQ81">
        <v>11.821730000000001</v>
      </c>
      <c r="AR81">
        <v>11.900496629999999</v>
      </c>
      <c r="AS81">
        <v>11.981409960000001</v>
      </c>
      <c r="AT81">
        <v>12.065249140000001</v>
      </c>
      <c r="AU81">
        <v>12.156085620000001</v>
      </c>
      <c r="AV81">
        <v>12.25689934</v>
      </c>
      <c r="AW81">
        <v>12.3721043</v>
      </c>
    </row>
    <row r="82" spans="2:49" x14ac:dyDescent="0.25">
      <c r="B82" t="s">
        <v>124</v>
      </c>
      <c r="C82">
        <v>4.42659733299524E-4</v>
      </c>
      <c r="D82">
        <v>4.4976677849999601E-4</v>
      </c>
      <c r="E82">
        <v>4.5698792999999998E-4</v>
      </c>
      <c r="F82">
        <v>1.0015061200000001E-3</v>
      </c>
      <c r="G82">
        <v>1.7115045499999999E-3</v>
      </c>
      <c r="H82">
        <v>2.7231342199999999E-3</v>
      </c>
      <c r="I82">
        <v>3.98695595E-3</v>
      </c>
      <c r="J82">
        <v>5.5587454300000004E-3</v>
      </c>
      <c r="K82">
        <v>7.2557755400000003E-3</v>
      </c>
      <c r="L82">
        <v>9.2828888500000005E-3</v>
      </c>
      <c r="M82">
        <v>1.18617098E-2</v>
      </c>
      <c r="N82">
        <v>1.5525242999999999E-2</v>
      </c>
      <c r="O82">
        <v>2.00649021E-2</v>
      </c>
      <c r="P82">
        <v>2.5472291000000001E-2</v>
      </c>
      <c r="Q82">
        <v>3.1922369899999997E-2</v>
      </c>
      <c r="R82">
        <v>3.95494516E-2</v>
      </c>
      <c r="S82">
        <v>5.62926126E-2</v>
      </c>
      <c r="T82">
        <v>8.6943256100000005E-2</v>
      </c>
      <c r="U82">
        <v>0.13932555129999999</v>
      </c>
      <c r="V82">
        <v>0.19586280980000001</v>
      </c>
      <c r="W82">
        <v>0.25656234160000002</v>
      </c>
      <c r="X82">
        <v>0.32232549160000001</v>
      </c>
      <c r="Y82">
        <v>0.39699727420000003</v>
      </c>
      <c r="Z82">
        <v>0.48194539520000002</v>
      </c>
      <c r="AA82">
        <v>0.57808183020000004</v>
      </c>
      <c r="AB82">
        <v>0.68601072829999998</v>
      </c>
      <c r="AC82">
        <v>0.80630674000000002</v>
      </c>
      <c r="AD82">
        <v>0.93911211890000001</v>
      </c>
      <c r="AE82">
        <v>1.0846628700000001</v>
      </c>
      <c r="AF82">
        <v>1.2430352920000001</v>
      </c>
      <c r="AG82">
        <v>1.414141461</v>
      </c>
      <c r="AH82">
        <v>1.5977544880000001</v>
      </c>
      <c r="AI82">
        <v>1.79304492</v>
      </c>
      <c r="AJ82">
        <v>1.999303058</v>
      </c>
      <c r="AK82">
        <v>2.215518952</v>
      </c>
      <c r="AL82">
        <v>2.4404764239999999</v>
      </c>
      <c r="AM82">
        <v>2.6726842930000001</v>
      </c>
      <c r="AN82">
        <v>2.911443314</v>
      </c>
      <c r="AO82">
        <v>3.1549051440000002</v>
      </c>
      <c r="AP82">
        <v>3.4009857700000001</v>
      </c>
      <c r="AQ82">
        <v>3.6477998550000001</v>
      </c>
      <c r="AR82">
        <v>3.8934679939999999</v>
      </c>
      <c r="AS82">
        <v>4.1362600540000001</v>
      </c>
      <c r="AT82">
        <v>4.3749026779999998</v>
      </c>
      <c r="AU82">
        <v>4.6082974520000004</v>
      </c>
      <c r="AV82">
        <v>4.8355454550000001</v>
      </c>
      <c r="AW82">
        <v>5.0564093809999999</v>
      </c>
    </row>
    <row r="83" spans="2:49" x14ac:dyDescent="0.25">
      <c r="B83" t="s">
        <v>125</v>
      </c>
      <c r="C83">
        <v>1.20067893172721</v>
      </c>
      <c r="D83">
        <v>1.2199562203467</v>
      </c>
      <c r="E83">
        <v>1.2395430119999999</v>
      </c>
      <c r="F83">
        <v>1.2788154469999999</v>
      </c>
      <c r="G83">
        <v>1.2630633099999999</v>
      </c>
      <c r="H83">
        <v>1.0918049729999999</v>
      </c>
      <c r="I83">
        <v>1.147877493</v>
      </c>
      <c r="J83">
        <v>1.1717991860000001</v>
      </c>
      <c r="K83">
        <v>1.2090608709999999</v>
      </c>
      <c r="L83">
        <v>1.205100343</v>
      </c>
      <c r="M83">
        <v>1.2039374650000001</v>
      </c>
      <c r="N83">
        <v>1.1273130570000001</v>
      </c>
      <c r="O83">
        <v>1.124967024</v>
      </c>
      <c r="P83">
        <v>1.164558883</v>
      </c>
      <c r="Q83">
        <v>1.2426284379999999</v>
      </c>
      <c r="R83">
        <v>1.2812632349999999</v>
      </c>
      <c r="S83">
        <v>1.256263307</v>
      </c>
      <c r="T83">
        <v>1.242867398</v>
      </c>
      <c r="U83">
        <v>1.2482314189999999</v>
      </c>
      <c r="V83">
        <v>1.268606433</v>
      </c>
      <c r="W83">
        <v>1.2958343189999999</v>
      </c>
      <c r="X83">
        <v>1.3262683900000001</v>
      </c>
      <c r="Y83">
        <v>1.344055818</v>
      </c>
      <c r="Z83">
        <v>1.3532034070000001</v>
      </c>
      <c r="AA83">
        <v>1.3572905280000001</v>
      </c>
      <c r="AB83">
        <v>1.358317821</v>
      </c>
      <c r="AC83">
        <v>1.3586193529999999</v>
      </c>
      <c r="AD83">
        <v>1.362538665</v>
      </c>
      <c r="AE83">
        <v>1.3704290830000001</v>
      </c>
      <c r="AF83">
        <v>1.3818446310000001</v>
      </c>
      <c r="AG83">
        <v>1.396260601</v>
      </c>
      <c r="AH83">
        <v>1.4131339359999999</v>
      </c>
      <c r="AI83">
        <v>1.4322959689999999</v>
      </c>
      <c r="AJ83">
        <v>1.453003415</v>
      </c>
      <c r="AK83">
        <v>1.4746750289999999</v>
      </c>
      <c r="AL83">
        <v>1.4970137889999999</v>
      </c>
      <c r="AM83">
        <v>1.5198390079999999</v>
      </c>
      <c r="AN83">
        <v>1.5435802869999999</v>
      </c>
      <c r="AO83">
        <v>1.567654562</v>
      </c>
      <c r="AP83">
        <v>1.591766974</v>
      </c>
      <c r="AQ83">
        <v>1.615770259</v>
      </c>
      <c r="AR83">
        <v>1.6394814369999999</v>
      </c>
      <c r="AS83">
        <v>1.663224617</v>
      </c>
      <c r="AT83">
        <v>1.6865918600000001</v>
      </c>
      <c r="AU83">
        <v>1.7096260000000001</v>
      </c>
      <c r="AV83">
        <v>1.7323141289999999</v>
      </c>
      <c r="AW83">
        <v>1.7547028360000001</v>
      </c>
    </row>
    <row r="84" spans="2:49" x14ac:dyDescent="0.25">
      <c r="B84" t="s">
        <v>126</v>
      </c>
      <c r="C84">
        <v>0.33902625565417799</v>
      </c>
      <c r="D84">
        <v>0.34446943184985501</v>
      </c>
      <c r="E84">
        <v>0.35</v>
      </c>
      <c r="F84">
        <v>0.35821645390000001</v>
      </c>
      <c r="G84">
        <v>0.34957318370000001</v>
      </c>
      <c r="H84">
        <v>0.3436867683</v>
      </c>
      <c r="I84">
        <v>0.36268644430000002</v>
      </c>
      <c r="J84">
        <v>0.35924089990000002</v>
      </c>
      <c r="K84">
        <v>0.35667106009999999</v>
      </c>
      <c r="L84">
        <v>0.33826819930000002</v>
      </c>
      <c r="M84">
        <v>0.34724844090000001</v>
      </c>
      <c r="N84">
        <v>0.33952989090000002</v>
      </c>
      <c r="O84">
        <v>0.3412329791</v>
      </c>
      <c r="P84">
        <v>0.34381946899999999</v>
      </c>
      <c r="Q84">
        <v>0.34166867820000002</v>
      </c>
      <c r="R84">
        <v>0.33454581760000002</v>
      </c>
      <c r="S84">
        <v>0.3173439736</v>
      </c>
      <c r="T84">
        <v>0.31249184899999999</v>
      </c>
      <c r="U84">
        <v>0.31336261300000001</v>
      </c>
      <c r="V84">
        <v>0.31767390719999999</v>
      </c>
      <c r="W84">
        <v>0.321108334</v>
      </c>
      <c r="X84">
        <v>0.32355162189999997</v>
      </c>
      <c r="Y84">
        <v>0.32699757480000002</v>
      </c>
      <c r="Z84">
        <v>0.33060669170000001</v>
      </c>
      <c r="AA84">
        <v>0.3340027659</v>
      </c>
      <c r="AB84">
        <v>0.33724612139999999</v>
      </c>
      <c r="AC84">
        <v>0.3405008122</v>
      </c>
      <c r="AD84">
        <v>0.34390558389999998</v>
      </c>
      <c r="AE84">
        <v>0.34734304249999998</v>
      </c>
      <c r="AF84">
        <v>0.3508791684</v>
      </c>
      <c r="AG84">
        <v>0.35452959299999998</v>
      </c>
      <c r="AH84">
        <v>0.35833695510000002</v>
      </c>
      <c r="AI84">
        <v>0.36271492490000001</v>
      </c>
      <c r="AJ84">
        <v>0.36738271859999999</v>
      </c>
      <c r="AK84">
        <v>0.37221677510000001</v>
      </c>
      <c r="AL84">
        <v>0.37711921590000003</v>
      </c>
      <c r="AM84">
        <v>0.38206596500000001</v>
      </c>
      <c r="AN84">
        <v>0.38714474139999999</v>
      </c>
      <c r="AO84">
        <v>0.39233152189999998</v>
      </c>
      <c r="AP84">
        <v>0.3975745067</v>
      </c>
      <c r="AQ84">
        <v>0.40287608470000003</v>
      </c>
      <c r="AR84">
        <v>0.40816936929999997</v>
      </c>
      <c r="AS84">
        <v>0.41357206759999998</v>
      </c>
      <c r="AT84">
        <v>0.41896774590000002</v>
      </c>
      <c r="AU84">
        <v>0.42432931149999997</v>
      </c>
      <c r="AV84">
        <v>0.42967937680000001</v>
      </c>
      <c r="AW84">
        <v>0.43517109430000001</v>
      </c>
    </row>
    <row r="85" spans="2:49" x14ac:dyDescent="0.25">
      <c r="B85" t="s">
        <v>127</v>
      </c>
      <c r="C85">
        <v>12.8442518570697</v>
      </c>
      <c r="D85">
        <v>13.0504704752259</v>
      </c>
      <c r="E85">
        <v>13.26</v>
      </c>
      <c r="F85">
        <v>13.406364419999999</v>
      </c>
      <c r="G85">
        <v>12.952852180000001</v>
      </c>
      <c r="H85">
        <v>11.78618006</v>
      </c>
      <c r="I85">
        <v>12.199591099999999</v>
      </c>
      <c r="J85">
        <v>12.40871963</v>
      </c>
      <c r="K85">
        <v>11.803768399999999</v>
      </c>
      <c r="L85">
        <v>11.46666888</v>
      </c>
      <c r="M85">
        <v>11.416264630000001</v>
      </c>
      <c r="N85">
        <v>11.431471480000001</v>
      </c>
      <c r="O85">
        <v>11.869468039999999</v>
      </c>
      <c r="P85">
        <v>12.17345239</v>
      </c>
      <c r="Q85">
        <v>12.181955719999999</v>
      </c>
      <c r="R85">
        <v>12.197100089999999</v>
      </c>
      <c r="S85">
        <v>12.29527137</v>
      </c>
      <c r="T85">
        <v>12.056222590000001</v>
      </c>
      <c r="U85">
        <v>11.90613467</v>
      </c>
      <c r="V85">
        <v>11.848830250000001</v>
      </c>
      <c r="W85">
        <v>11.727212379999999</v>
      </c>
      <c r="X85">
        <v>11.59436442</v>
      </c>
      <c r="Y85">
        <v>11.60959474</v>
      </c>
      <c r="Z85">
        <v>11.709395689999999</v>
      </c>
      <c r="AA85">
        <v>11.83921769</v>
      </c>
      <c r="AB85">
        <v>11.980336530000001</v>
      </c>
      <c r="AC85">
        <v>12.128044559999999</v>
      </c>
      <c r="AD85">
        <v>12.275634760000001</v>
      </c>
      <c r="AE85" s="100">
        <v>12.414050189999999</v>
      </c>
      <c r="AF85" s="100">
        <v>12.549369049999999</v>
      </c>
      <c r="AG85">
        <v>12.68468047</v>
      </c>
      <c r="AH85">
        <v>12.82592927</v>
      </c>
      <c r="AI85">
        <v>12.974166220000001</v>
      </c>
      <c r="AJ85" s="100">
        <v>13.129543460000001</v>
      </c>
      <c r="AK85">
        <v>13.29549821</v>
      </c>
      <c r="AL85">
        <v>13.46664518</v>
      </c>
      <c r="AM85">
        <v>13.64147646</v>
      </c>
      <c r="AN85">
        <v>13.8165285</v>
      </c>
      <c r="AO85">
        <v>13.99198301</v>
      </c>
      <c r="AP85">
        <v>14.16800978</v>
      </c>
      <c r="AQ85">
        <v>14.34792345</v>
      </c>
      <c r="AR85">
        <v>14.5245028</v>
      </c>
      <c r="AS85">
        <v>14.70578624</v>
      </c>
      <c r="AT85">
        <v>14.88819589</v>
      </c>
      <c r="AU85">
        <v>15.06921801</v>
      </c>
      <c r="AV85">
        <v>15.249978369999999</v>
      </c>
      <c r="AW85">
        <v>15.44600279</v>
      </c>
    </row>
    <row r="86" spans="2:49" x14ac:dyDescent="0.25">
      <c r="B86" t="s">
        <v>128</v>
      </c>
      <c r="C86" s="100">
        <v>17.113958899133198</v>
      </c>
      <c r="D86">
        <v>17.388729044925601</v>
      </c>
      <c r="E86">
        <v>17.667910710000001</v>
      </c>
      <c r="F86">
        <v>17.589291599999999</v>
      </c>
      <c r="G86" s="100">
        <v>17.26442115</v>
      </c>
      <c r="H86">
        <v>17.227774100000001</v>
      </c>
      <c r="I86">
        <v>17.271218409999999</v>
      </c>
      <c r="J86">
        <v>16.98715546</v>
      </c>
      <c r="K86" s="100">
        <v>16.46436469</v>
      </c>
      <c r="L86" s="100">
        <v>16.14711608</v>
      </c>
      <c r="M86" s="100">
        <v>15.96626884</v>
      </c>
      <c r="N86">
        <v>15.92606655</v>
      </c>
      <c r="O86">
        <v>15.99092637</v>
      </c>
      <c r="P86">
        <v>15.72543173</v>
      </c>
      <c r="Q86">
        <v>15.09452647</v>
      </c>
      <c r="R86">
        <v>14.55206551</v>
      </c>
      <c r="S86">
        <v>14.020138920000001</v>
      </c>
      <c r="T86">
        <v>13.557520459999999</v>
      </c>
      <c r="U86">
        <v>13.313666230000001</v>
      </c>
      <c r="V86">
        <v>13.04620089</v>
      </c>
      <c r="W86">
        <v>12.72751673</v>
      </c>
      <c r="X86">
        <v>12.373033530000001</v>
      </c>
      <c r="Y86">
        <v>12.18806904</v>
      </c>
      <c r="Z86">
        <v>12.004643290000001</v>
      </c>
      <c r="AA86">
        <v>11.83570622</v>
      </c>
      <c r="AB86">
        <v>11.685877980000001</v>
      </c>
      <c r="AC86">
        <v>11.553699050000001</v>
      </c>
      <c r="AD86">
        <v>11.413563740000001</v>
      </c>
      <c r="AE86">
        <v>11.27308783</v>
      </c>
      <c r="AF86">
        <v>11.13867699</v>
      </c>
      <c r="AG86">
        <v>11.01094245</v>
      </c>
      <c r="AH86">
        <v>10.892290340000001</v>
      </c>
      <c r="AI86">
        <v>10.79645238</v>
      </c>
      <c r="AJ86">
        <v>10.707892230000001</v>
      </c>
      <c r="AK86">
        <v>10.62585593</v>
      </c>
      <c r="AL86">
        <v>10.547340459999999</v>
      </c>
      <c r="AM86">
        <v>10.471249220000001</v>
      </c>
      <c r="AN86">
        <v>10.398359579999999</v>
      </c>
      <c r="AO86">
        <v>10.327802399999999</v>
      </c>
      <c r="AP86">
        <v>10.257319559999999</v>
      </c>
      <c r="AQ86">
        <v>10.187327679999999</v>
      </c>
      <c r="AR86">
        <v>10.11549763</v>
      </c>
      <c r="AS86">
        <v>10.04362566</v>
      </c>
      <c r="AT86">
        <v>9.968980985</v>
      </c>
      <c r="AU86">
        <v>9.8900295679999903</v>
      </c>
      <c r="AV86">
        <v>9.807183384</v>
      </c>
      <c r="AW86">
        <v>9.7270211579999994</v>
      </c>
    </row>
    <row r="87" spans="2:49" x14ac:dyDescent="0.25">
      <c r="B87" t="s">
        <v>129</v>
      </c>
      <c r="C87" s="100">
        <v>5.6395460874857797</v>
      </c>
      <c r="D87" s="100">
        <v>5.7300908240832298</v>
      </c>
      <c r="E87" s="100">
        <v>5.8220892859999998</v>
      </c>
      <c r="F87">
        <v>6.1628147609999999</v>
      </c>
      <c r="G87">
        <v>6.3700901209999996</v>
      </c>
      <c r="H87">
        <v>6.5997236480000003</v>
      </c>
      <c r="I87">
        <v>7.0782662729999997</v>
      </c>
      <c r="J87">
        <v>7.336480237</v>
      </c>
      <c r="K87">
        <v>7.3443136029999998</v>
      </c>
      <c r="L87">
        <v>7.4774225039999997</v>
      </c>
      <c r="M87">
        <v>7.8133103339999996</v>
      </c>
      <c r="N87">
        <v>8.4716909729999994</v>
      </c>
      <c r="O87">
        <v>9.0140461399999996</v>
      </c>
      <c r="P87">
        <v>8.898039056</v>
      </c>
      <c r="Q87">
        <v>8.2001063199999997</v>
      </c>
      <c r="R87">
        <v>7.5562953369999999</v>
      </c>
      <c r="S87">
        <v>7.0628816170000004</v>
      </c>
      <c r="T87">
        <v>6.6212697800000004</v>
      </c>
      <c r="U87">
        <v>6.2628715540000002</v>
      </c>
      <c r="V87">
        <v>5.98997958</v>
      </c>
      <c r="W87">
        <v>5.7280938839999997</v>
      </c>
      <c r="X87">
        <v>5.4786802840000002</v>
      </c>
      <c r="Y87">
        <v>5.3944575500000003</v>
      </c>
      <c r="Z87">
        <v>5.3900221740000003</v>
      </c>
      <c r="AA87">
        <v>5.4180066340000002</v>
      </c>
      <c r="AB87">
        <v>5.4558553549999997</v>
      </c>
      <c r="AC87">
        <v>5.4938487560000002</v>
      </c>
      <c r="AD87">
        <v>5.5252833539999999</v>
      </c>
      <c r="AE87">
        <v>5.5477837970000001</v>
      </c>
      <c r="AF87">
        <v>5.5642201690000004</v>
      </c>
      <c r="AG87">
        <v>5.5769640489999999</v>
      </c>
      <c r="AH87">
        <v>5.5888829209999997</v>
      </c>
      <c r="AI87">
        <v>5.6031566599999998</v>
      </c>
      <c r="AJ87">
        <v>5.618489888</v>
      </c>
      <c r="AK87">
        <v>5.6342985729999997</v>
      </c>
      <c r="AL87">
        <v>5.6495816339999996</v>
      </c>
      <c r="AM87">
        <v>5.6641289600000002</v>
      </c>
      <c r="AN87">
        <v>5.6774380210000004</v>
      </c>
      <c r="AO87">
        <v>5.6904624430000004</v>
      </c>
      <c r="AP87">
        <v>5.7030243159999996</v>
      </c>
      <c r="AQ87">
        <v>5.7161044929999996</v>
      </c>
      <c r="AR87">
        <v>5.7294068879999998</v>
      </c>
      <c r="AS87">
        <v>5.7433196449999997</v>
      </c>
      <c r="AT87">
        <v>5.7582392359999997</v>
      </c>
      <c r="AU87" s="100">
        <v>5.7753282180000003</v>
      </c>
      <c r="AV87" s="100">
        <v>5.795904792</v>
      </c>
      <c r="AW87">
        <v>5.8235986009999996</v>
      </c>
    </row>
    <row r="88" spans="2:49" x14ac:dyDescent="0.25">
      <c r="B88" t="s">
        <v>130</v>
      </c>
      <c r="C88" s="100">
        <v>1.0609788529198101E-6</v>
      </c>
      <c r="D88" s="100">
        <v>1.0780132115867701E-6</v>
      </c>
      <c r="E88" s="100">
        <v>1.0953210600000001E-6</v>
      </c>
      <c r="F88" s="100">
        <v>1.48385437E-6</v>
      </c>
      <c r="G88" s="100">
        <v>3.57974302E-6</v>
      </c>
      <c r="H88" s="100">
        <v>5.5337600699999996E-6</v>
      </c>
      <c r="I88" s="100">
        <v>7.5206234800000001E-6</v>
      </c>
      <c r="J88" s="100">
        <v>9.9550279699999907E-6</v>
      </c>
      <c r="K88" s="100">
        <v>1.22653573E-5</v>
      </c>
      <c r="L88" s="100">
        <v>1.4294582700000001E-5</v>
      </c>
      <c r="M88" s="100">
        <v>1.6227746E-5</v>
      </c>
      <c r="N88" s="100">
        <v>1.7687849299999999E-5</v>
      </c>
      <c r="O88" s="100">
        <v>1.8860142400000001E-5</v>
      </c>
      <c r="P88" s="100">
        <v>2.0487769300000001E-5</v>
      </c>
      <c r="Q88" s="100">
        <v>2.2908000200000001E-5</v>
      </c>
      <c r="R88" s="100">
        <v>2.5228076299999999E-5</v>
      </c>
      <c r="S88" s="100">
        <v>2.8580805700000001E-5</v>
      </c>
      <c r="T88" s="100">
        <v>3.1040170600000002E-5</v>
      </c>
      <c r="U88" s="100">
        <v>3.3686074500000003E-5</v>
      </c>
      <c r="V88" s="100">
        <v>3.6539352600000003E-5</v>
      </c>
      <c r="W88" s="100">
        <v>3.9577030300000001E-5</v>
      </c>
      <c r="X88" s="100">
        <v>4.2789683000000001E-5</v>
      </c>
      <c r="Y88" s="100">
        <v>4.6041367399999999E-5</v>
      </c>
      <c r="Z88" s="100">
        <v>4.9187094600000002E-5</v>
      </c>
      <c r="AA88" s="100">
        <v>5.21427721E-5</v>
      </c>
      <c r="AB88" s="100">
        <v>5.4833636700000003E-5</v>
      </c>
      <c r="AC88" s="100">
        <v>5.7210355700000002E-5</v>
      </c>
      <c r="AD88" s="100">
        <v>5.9232664800000001E-5</v>
      </c>
      <c r="AE88" s="100">
        <v>6.0883138699999998E-5</v>
      </c>
      <c r="AF88" s="100">
        <v>6.2152857300000003E-5</v>
      </c>
      <c r="AG88" s="100">
        <v>6.3040476900000006E-5</v>
      </c>
      <c r="AH88" s="100">
        <v>6.3551062499999996E-5</v>
      </c>
      <c r="AI88" s="100">
        <v>6.3698600900000005E-5</v>
      </c>
      <c r="AJ88" s="100">
        <v>6.3495438999999995E-5</v>
      </c>
      <c r="AK88" s="100">
        <v>6.2956082799999995E-5</v>
      </c>
      <c r="AL88" s="100">
        <v>6.2102240999999995E-5</v>
      </c>
      <c r="AM88" s="100">
        <v>6.0958971900000002E-5</v>
      </c>
      <c r="AN88" s="100">
        <v>5.9565943599999999E-5</v>
      </c>
      <c r="AO88" s="100">
        <v>5.7952594400000001E-5</v>
      </c>
      <c r="AP88" s="100">
        <v>5.6149108800000002E-5</v>
      </c>
      <c r="AQ88" s="100">
        <v>5.4188857499999999E-5</v>
      </c>
      <c r="AR88" s="100">
        <v>5.21052481E-5</v>
      </c>
      <c r="AS88" s="100">
        <v>4.9931723699999999E-5</v>
      </c>
      <c r="AT88" s="100">
        <v>4.7699015499999998E-5</v>
      </c>
      <c r="AU88" s="100">
        <v>4.5434558600000002E-5</v>
      </c>
      <c r="AV88" s="100">
        <v>4.3162407900000002E-5</v>
      </c>
      <c r="AW88" s="100">
        <v>4.0904383599999997E-5</v>
      </c>
    </row>
    <row r="89" spans="2:49" x14ac:dyDescent="0.25">
      <c r="B89" t="s">
        <v>131</v>
      </c>
      <c r="C89">
        <v>0.26347077198670499</v>
      </c>
      <c r="D89">
        <v>0.26770088045298701</v>
      </c>
      <c r="E89">
        <v>0.27199890469999999</v>
      </c>
      <c r="F89">
        <v>0.2983178869</v>
      </c>
      <c r="G89">
        <v>0.28579310920000001</v>
      </c>
      <c r="H89">
        <v>0.22583018460000001</v>
      </c>
      <c r="I89">
        <v>0.25601178930000001</v>
      </c>
      <c r="J89">
        <v>0.24843045959999999</v>
      </c>
      <c r="K89">
        <v>0.27127505730000001</v>
      </c>
      <c r="L89">
        <v>0.26059023079999999</v>
      </c>
      <c r="M89">
        <v>0.24846435880000001</v>
      </c>
      <c r="N89">
        <v>0.22967188869999999</v>
      </c>
      <c r="O89">
        <v>0.2135900215</v>
      </c>
      <c r="P89">
        <v>0.20719785960000001</v>
      </c>
      <c r="Q89">
        <v>0.2035022356</v>
      </c>
      <c r="R89">
        <v>0.19886616639999999</v>
      </c>
      <c r="S89">
        <v>0.1910964161</v>
      </c>
      <c r="T89">
        <v>0.18486833380000001</v>
      </c>
      <c r="U89">
        <v>0.18362363200000001</v>
      </c>
      <c r="V89">
        <v>0.18575330970000001</v>
      </c>
      <c r="W89">
        <v>0.18998522600000001</v>
      </c>
      <c r="X89">
        <v>0.1944971787</v>
      </c>
      <c r="Y89">
        <v>0.19828563360000001</v>
      </c>
      <c r="Z89">
        <v>0.20099502920000001</v>
      </c>
      <c r="AA89">
        <v>0.20285953130000001</v>
      </c>
      <c r="AB89">
        <v>0.2042225063</v>
      </c>
      <c r="AC89">
        <v>0.20542319140000001</v>
      </c>
      <c r="AD89">
        <v>0.27905871580000002</v>
      </c>
      <c r="AE89">
        <v>0.3527469097</v>
      </c>
      <c r="AF89">
        <v>0.42674664639999998</v>
      </c>
      <c r="AG89">
        <v>0.50126775810000002</v>
      </c>
      <c r="AH89">
        <v>0.57652043050000001</v>
      </c>
      <c r="AI89">
        <v>0.65332854090000003</v>
      </c>
      <c r="AJ89">
        <v>0.73150420510000003</v>
      </c>
      <c r="AK89">
        <v>0.81094169829999996</v>
      </c>
      <c r="AL89">
        <v>0.89149340749999995</v>
      </c>
      <c r="AM89">
        <v>0.97307873349999996</v>
      </c>
      <c r="AN89">
        <v>1.0149368430000001</v>
      </c>
      <c r="AO89">
        <v>1.0579671509999999</v>
      </c>
      <c r="AP89">
        <v>1.101898464</v>
      </c>
      <c r="AQ89">
        <v>1.1466451950000001</v>
      </c>
      <c r="AR89">
        <v>1.1918672960000001</v>
      </c>
      <c r="AS89">
        <v>1.23786799</v>
      </c>
      <c r="AT89">
        <v>1.2842374640000001</v>
      </c>
      <c r="AU89">
        <v>1.330802075</v>
      </c>
      <c r="AV89">
        <v>1.3775059650000001</v>
      </c>
      <c r="AW89">
        <v>1.4248246689999999</v>
      </c>
    </row>
    <row r="90" spans="2:49" x14ac:dyDescent="0.25">
      <c r="B90" t="s">
        <v>132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133</v>
      </c>
      <c r="C91" s="100">
        <v>640398.31806251395</v>
      </c>
      <c r="D91">
        <v>650680.12020171306</v>
      </c>
      <c r="E91">
        <v>661127</v>
      </c>
      <c r="F91">
        <v>1307140.879</v>
      </c>
      <c r="G91" s="100">
        <v>7469370.7050000001</v>
      </c>
      <c r="H91">
        <v>16360499.35</v>
      </c>
      <c r="I91">
        <v>26083691.539999999</v>
      </c>
      <c r="J91">
        <v>36156348.979999997</v>
      </c>
      <c r="K91" s="100">
        <v>46788996.420000002</v>
      </c>
      <c r="L91" s="100">
        <v>57815845.780000001</v>
      </c>
      <c r="M91">
        <v>69723609.620000005</v>
      </c>
      <c r="N91" s="100">
        <v>82601404.219999999</v>
      </c>
      <c r="O91">
        <v>96798160.379999995</v>
      </c>
      <c r="P91">
        <v>111649812.09999999</v>
      </c>
      <c r="Q91">
        <v>127557727.7</v>
      </c>
      <c r="R91">
        <v>144268943.80000001</v>
      </c>
      <c r="S91">
        <v>163241806.69999999</v>
      </c>
      <c r="T91">
        <v>182933021</v>
      </c>
      <c r="U91">
        <v>205253773.80000001</v>
      </c>
      <c r="V91">
        <v>228433404.59999999</v>
      </c>
      <c r="W91">
        <v>253051102.40000001</v>
      </c>
      <c r="X91">
        <v>277858556.39999998</v>
      </c>
      <c r="Y91">
        <v>303966003.19999999</v>
      </c>
      <c r="Z91">
        <v>330792848.89999998</v>
      </c>
      <c r="AA91">
        <v>357923238.19999999</v>
      </c>
      <c r="AB91">
        <v>385192944.39999998</v>
      </c>
      <c r="AC91">
        <v>412605464.39999998</v>
      </c>
      <c r="AD91">
        <v>440230616.69999999</v>
      </c>
      <c r="AE91">
        <v>468062124.60000002</v>
      </c>
      <c r="AF91">
        <v>495988280.80000001</v>
      </c>
      <c r="AG91">
        <v>523850942.60000002</v>
      </c>
      <c r="AH91">
        <v>551524580.5</v>
      </c>
      <c r="AI91" s="100">
        <v>578885534.29999995</v>
      </c>
      <c r="AJ91">
        <v>605870724.39999998</v>
      </c>
      <c r="AK91">
        <v>632516875.60000002</v>
      </c>
      <c r="AL91" s="100">
        <v>658878824.29999995</v>
      </c>
      <c r="AM91">
        <v>685014175.10000002</v>
      </c>
      <c r="AN91">
        <v>711011392.79999995</v>
      </c>
      <c r="AO91">
        <v>736922428.5</v>
      </c>
      <c r="AP91">
        <v>762816067.29999995</v>
      </c>
      <c r="AQ91">
        <v>788805712.5</v>
      </c>
      <c r="AR91" s="100">
        <v>814937185.60000002</v>
      </c>
      <c r="AS91">
        <v>841270002.5</v>
      </c>
      <c r="AT91">
        <v>867889039.10000002</v>
      </c>
      <c r="AU91">
        <v>894848587.5</v>
      </c>
      <c r="AV91">
        <v>922210156.89999998</v>
      </c>
      <c r="AW91">
        <v>950024269.39999998</v>
      </c>
    </row>
    <row r="92" spans="2:49" x14ac:dyDescent="0.25">
      <c r="B92" t="s">
        <v>134</v>
      </c>
      <c r="C92" s="100">
        <v>41062689.603059798</v>
      </c>
      <c r="D92">
        <v>41721964.366740197</v>
      </c>
      <c r="E92">
        <v>42391824</v>
      </c>
      <c r="F92">
        <v>45367509.340000004</v>
      </c>
      <c r="G92" s="100">
        <v>44962651.5</v>
      </c>
      <c r="H92">
        <v>43554674.520000003</v>
      </c>
      <c r="I92">
        <v>42687492.5</v>
      </c>
      <c r="J92">
        <v>43573196.659999996</v>
      </c>
      <c r="K92" s="100">
        <v>45862595.700000003</v>
      </c>
      <c r="L92" s="100">
        <v>49246529.469999999</v>
      </c>
      <c r="M92">
        <v>53048660.420000002</v>
      </c>
      <c r="N92">
        <v>56562545.969999999</v>
      </c>
      <c r="O92">
        <v>57191364.710000001</v>
      </c>
      <c r="P92">
        <v>57698725.799999997</v>
      </c>
      <c r="Q92">
        <v>58512329.090000004</v>
      </c>
      <c r="R92">
        <v>62055710.770000003</v>
      </c>
      <c r="S92">
        <v>64794458.729999997</v>
      </c>
      <c r="T92">
        <v>68402915.049999997</v>
      </c>
      <c r="U92">
        <v>71175744.670000002</v>
      </c>
      <c r="V92">
        <v>76575168.510000005</v>
      </c>
      <c r="W92">
        <v>80737088.560000002</v>
      </c>
      <c r="X92">
        <v>84770027.390000001</v>
      </c>
      <c r="Y92">
        <v>87441498.799999997</v>
      </c>
      <c r="Z92">
        <v>88924078.920000002</v>
      </c>
      <c r="AA92">
        <v>89877494.390000001</v>
      </c>
      <c r="AB92">
        <v>90739949.870000005</v>
      </c>
      <c r="AC92">
        <v>91693961.709999904</v>
      </c>
      <c r="AD92">
        <v>92664728.069999903</v>
      </c>
      <c r="AE92">
        <v>93316190.739999995</v>
      </c>
      <c r="AF92">
        <v>93479117.870000005</v>
      </c>
      <c r="AG92">
        <v>93159805.760000005</v>
      </c>
      <c r="AH92">
        <v>92480014.640000001</v>
      </c>
      <c r="AI92">
        <v>91548865.260000005</v>
      </c>
      <c r="AJ92">
        <v>90548606.790000007</v>
      </c>
      <c r="AK92">
        <v>89639520.019999996</v>
      </c>
      <c r="AL92">
        <v>88861118.150000006</v>
      </c>
      <c r="AM92">
        <v>88205607.420000002</v>
      </c>
      <c r="AN92">
        <v>87712653.5</v>
      </c>
      <c r="AO92">
        <v>87377533.530000001</v>
      </c>
      <c r="AP92">
        <v>87205549.510000005</v>
      </c>
      <c r="AQ92">
        <v>87235487.530000001</v>
      </c>
      <c r="AR92">
        <v>87386676.900000006</v>
      </c>
      <c r="AS92">
        <v>87661983.739999995</v>
      </c>
      <c r="AT92">
        <v>88126953.819999903</v>
      </c>
      <c r="AU92">
        <v>88751458.310000002</v>
      </c>
      <c r="AV92">
        <v>89514777.959999904</v>
      </c>
      <c r="AW92">
        <v>90370223.659999996</v>
      </c>
    </row>
    <row r="93" spans="2:49" x14ac:dyDescent="0.25">
      <c r="B93" t="s">
        <v>135</v>
      </c>
      <c r="C93" s="100">
        <v>291506404.18067801</v>
      </c>
      <c r="D93" s="100">
        <v>296186633.79021603</v>
      </c>
      <c r="E93" s="100">
        <v>300942006</v>
      </c>
      <c r="F93" s="100">
        <v>326250386.5</v>
      </c>
      <c r="G93">
        <v>351691598.19999999</v>
      </c>
      <c r="H93">
        <v>376594305.80000001</v>
      </c>
      <c r="I93">
        <v>396905949.5</v>
      </c>
      <c r="J93">
        <v>416281455.39999998</v>
      </c>
      <c r="K93" s="100">
        <v>436950525.39999998</v>
      </c>
      <c r="L93" s="100">
        <v>459545636.30000001</v>
      </c>
      <c r="M93">
        <v>481830236.10000002</v>
      </c>
      <c r="N93">
        <v>501904114</v>
      </c>
      <c r="O93">
        <v>512359974.19999999</v>
      </c>
      <c r="P93">
        <v>520369635.5</v>
      </c>
      <c r="Q93">
        <v>529397533.89999998</v>
      </c>
      <c r="R93">
        <v>543041563.39999998</v>
      </c>
      <c r="S93">
        <v>556152509.89999998</v>
      </c>
      <c r="T93">
        <v>568563069.60000002</v>
      </c>
      <c r="U93">
        <v>579866742.39999998</v>
      </c>
      <c r="V93">
        <v>595386510.5</v>
      </c>
      <c r="W93">
        <v>612658985.5</v>
      </c>
      <c r="X93">
        <v>632781338.79999995</v>
      </c>
      <c r="Y93">
        <v>652438097.79999995</v>
      </c>
      <c r="Z93">
        <v>669785905</v>
      </c>
      <c r="AA93">
        <v>683942699.20000005</v>
      </c>
      <c r="AB93">
        <v>695037425.79999995</v>
      </c>
      <c r="AC93">
        <v>703539595</v>
      </c>
      <c r="AD93">
        <v>710061073.10000002</v>
      </c>
      <c r="AE93">
        <v>715064201.79999995</v>
      </c>
      <c r="AF93">
        <v>718917744.89999998</v>
      </c>
      <c r="AG93">
        <v>721874614.39999998</v>
      </c>
      <c r="AH93">
        <v>724183092.10000002</v>
      </c>
      <c r="AI93">
        <v>725871721.5</v>
      </c>
      <c r="AJ93">
        <v>727036841.20000005</v>
      </c>
      <c r="AK93">
        <v>727854529.10000002</v>
      </c>
      <c r="AL93">
        <v>728369282.79999995</v>
      </c>
      <c r="AM93">
        <v>728596844.70000005</v>
      </c>
      <c r="AN93">
        <v>728632349.39999998</v>
      </c>
      <c r="AO93">
        <v>728470209</v>
      </c>
      <c r="AP93">
        <v>728133293.10000002</v>
      </c>
      <c r="AQ93">
        <v>727705833.60000002</v>
      </c>
      <c r="AR93">
        <v>727126623.60000002</v>
      </c>
      <c r="AS93">
        <v>726405200.39999998</v>
      </c>
      <c r="AT93">
        <v>725588866.79999995</v>
      </c>
      <c r="AU93">
        <v>724646589.79999995</v>
      </c>
      <c r="AV93">
        <v>723564904.20000005</v>
      </c>
      <c r="AW93">
        <v>722315433.70000005</v>
      </c>
    </row>
    <row r="94" spans="2:49" x14ac:dyDescent="0.25">
      <c r="B94" t="s">
        <v>136</v>
      </c>
      <c r="C94" s="100">
        <v>640671991.67983496</v>
      </c>
      <c r="D94" s="100">
        <v>650958187.73748195</v>
      </c>
      <c r="E94" s="100">
        <v>661409532</v>
      </c>
      <c r="F94" s="100">
        <v>682011878</v>
      </c>
      <c r="G94" s="100">
        <v>703218361.79999995</v>
      </c>
      <c r="H94" s="100">
        <v>724361944.89999998</v>
      </c>
      <c r="I94" s="100">
        <v>742741991.5</v>
      </c>
      <c r="J94" s="100">
        <v>760619690.10000002</v>
      </c>
      <c r="K94" s="100">
        <v>779512127.29999995</v>
      </c>
      <c r="L94" s="100">
        <v>798960208.79999995</v>
      </c>
      <c r="M94" s="100">
        <v>817011547.20000005</v>
      </c>
      <c r="N94" s="100">
        <v>832344725.10000002</v>
      </c>
      <c r="O94" s="100">
        <v>838484884.89999998</v>
      </c>
      <c r="P94" s="100">
        <v>841924381.39999998</v>
      </c>
      <c r="Q94" s="100">
        <v>845605841</v>
      </c>
      <c r="R94" s="100">
        <v>848896671.5</v>
      </c>
      <c r="S94">
        <v>851413270.10000002</v>
      </c>
      <c r="T94">
        <v>850738075.5</v>
      </c>
      <c r="U94">
        <v>848981299.79999995</v>
      </c>
      <c r="V94">
        <v>846470831.89999998</v>
      </c>
      <c r="W94">
        <v>844431797.5</v>
      </c>
      <c r="X94">
        <v>841984628.70000005</v>
      </c>
      <c r="Y94">
        <v>839892975.70000005</v>
      </c>
      <c r="Z94">
        <v>837369130.79999995</v>
      </c>
      <c r="AA94" s="100">
        <v>834296902</v>
      </c>
      <c r="AB94" s="100">
        <v>830378520.5</v>
      </c>
      <c r="AC94" s="100">
        <v>825529984.60000002</v>
      </c>
      <c r="AD94" s="100">
        <v>819989209.39999998</v>
      </c>
      <c r="AE94" s="100">
        <v>814080827.5</v>
      </c>
      <c r="AF94" s="100">
        <v>808122329.70000005</v>
      </c>
      <c r="AG94" s="100">
        <v>802323605.10000002</v>
      </c>
      <c r="AH94" s="100">
        <v>796893345.5</v>
      </c>
      <c r="AI94" s="100">
        <v>791699234.79999995</v>
      </c>
      <c r="AJ94" s="100">
        <v>786605619.60000002</v>
      </c>
      <c r="AK94" s="100">
        <v>781612346.20000005</v>
      </c>
      <c r="AL94" s="100">
        <v>776600107.39999998</v>
      </c>
      <c r="AM94" s="100">
        <v>771454956.39999998</v>
      </c>
      <c r="AN94" s="100">
        <v>766161409</v>
      </c>
      <c r="AO94" s="100">
        <v>760583091.29999995</v>
      </c>
      <c r="AP94" s="100">
        <v>754656755.20000005</v>
      </c>
      <c r="AQ94" s="100">
        <v>748402027.60000002</v>
      </c>
      <c r="AR94" s="100">
        <v>741734583</v>
      </c>
      <c r="AS94" s="100">
        <v>734631830</v>
      </c>
      <c r="AT94" s="100">
        <v>727067037.79999995</v>
      </c>
      <c r="AU94" s="100">
        <v>718983761.10000002</v>
      </c>
      <c r="AV94" s="100">
        <v>710359079.79999995</v>
      </c>
      <c r="AW94">
        <v>702189455.29999995</v>
      </c>
    </row>
    <row r="95" spans="2:49" x14ac:dyDescent="0.25">
      <c r="B95" t="s">
        <v>137</v>
      </c>
      <c r="C95">
        <v>762047427.55376601</v>
      </c>
      <c r="D95">
        <v>774282345.494367</v>
      </c>
      <c r="E95">
        <v>786713699</v>
      </c>
      <c r="F95">
        <v>775752929.70000005</v>
      </c>
      <c r="G95" s="100">
        <v>763634184.5</v>
      </c>
      <c r="H95" s="100">
        <v>751081528.20000005</v>
      </c>
      <c r="I95" s="100">
        <v>741789323.10000002</v>
      </c>
      <c r="J95" s="100">
        <v>732144264.10000002</v>
      </c>
      <c r="K95" s="100">
        <v>720326642.20000005</v>
      </c>
      <c r="L95" s="100">
        <v>706445100.5</v>
      </c>
      <c r="M95" s="100">
        <v>692756318.29999995</v>
      </c>
      <c r="N95">
        <v>681337587.70000005</v>
      </c>
      <c r="O95">
        <v>674994945.60000002</v>
      </c>
      <c r="P95">
        <v>671100920.39999998</v>
      </c>
      <c r="Q95">
        <v>665596655</v>
      </c>
      <c r="R95">
        <v>654604756</v>
      </c>
      <c r="S95">
        <v>643202244.39999998</v>
      </c>
      <c r="T95">
        <v>632339714</v>
      </c>
      <c r="U95">
        <v>621333175.20000005</v>
      </c>
      <c r="V95">
        <v>606877873.5</v>
      </c>
      <c r="W95">
        <v>591163984.89999998</v>
      </c>
      <c r="X95">
        <v>573729782.29999995</v>
      </c>
      <c r="Y95">
        <v>556224992</v>
      </c>
      <c r="Z95">
        <v>540366026.39999998</v>
      </c>
      <c r="AA95">
        <v>526643942.89999998</v>
      </c>
      <c r="AB95">
        <v>514920462.10000002</v>
      </c>
      <c r="AC95">
        <v>504833475.60000002</v>
      </c>
      <c r="AD95">
        <v>496010453.10000002</v>
      </c>
      <c r="AE95">
        <v>488126847.5</v>
      </c>
      <c r="AF95">
        <v>480929655.89999998</v>
      </c>
      <c r="AG95" s="100">
        <v>474245320.39999998</v>
      </c>
      <c r="AH95" s="100">
        <v>467964338.60000002</v>
      </c>
      <c r="AI95">
        <v>461990339.60000002</v>
      </c>
      <c r="AJ95" s="100">
        <v>456204034</v>
      </c>
      <c r="AK95" s="100">
        <v>450536471.69999999</v>
      </c>
      <c r="AL95">
        <v>444952576.19999999</v>
      </c>
      <c r="AM95">
        <v>439431433</v>
      </c>
      <c r="AN95" s="100">
        <v>433951661.5</v>
      </c>
      <c r="AO95" s="100">
        <v>428468081</v>
      </c>
      <c r="AP95" s="100">
        <v>422958686.89999998</v>
      </c>
      <c r="AQ95" s="100">
        <v>417424180.39999998</v>
      </c>
      <c r="AR95" s="100">
        <v>411868998.19999999</v>
      </c>
      <c r="AS95">
        <v>406288504.30000001</v>
      </c>
      <c r="AT95">
        <v>400656731.89999998</v>
      </c>
      <c r="AU95">
        <v>394958067.39999998</v>
      </c>
      <c r="AV95">
        <v>389188936.60000002</v>
      </c>
      <c r="AW95">
        <v>383369519.80000001</v>
      </c>
    </row>
    <row r="96" spans="2:49" x14ac:dyDescent="0.25">
      <c r="B96" t="s">
        <v>138</v>
      </c>
      <c r="C96">
        <v>399231640.45290101</v>
      </c>
      <c r="D96">
        <v>405641433.57550502</v>
      </c>
      <c r="E96">
        <v>412154138</v>
      </c>
      <c r="F96">
        <v>406697165.30000001</v>
      </c>
      <c r="G96" s="100">
        <v>399866966.39999998</v>
      </c>
      <c r="H96" s="100">
        <v>392526694.5</v>
      </c>
      <c r="I96" s="100">
        <v>387024261.69999999</v>
      </c>
      <c r="J96" s="100">
        <v>381271431.19999999</v>
      </c>
      <c r="K96" s="100">
        <v>373968498.69999999</v>
      </c>
      <c r="L96" s="100">
        <v>365290263.10000002</v>
      </c>
      <c r="M96">
        <v>356692031.80000001</v>
      </c>
      <c r="N96">
        <v>349477567.60000002</v>
      </c>
      <c r="O96">
        <v>345163551.60000002</v>
      </c>
      <c r="P96">
        <v>342388044</v>
      </c>
      <c r="Q96">
        <v>338759288.30000001</v>
      </c>
      <c r="R96">
        <v>332215182.60000002</v>
      </c>
      <c r="S96">
        <v>325417506.69999999</v>
      </c>
      <c r="T96">
        <v>319289080.19999999</v>
      </c>
      <c r="U96">
        <v>312985625</v>
      </c>
      <c r="V96">
        <v>305060566.60000002</v>
      </c>
      <c r="W96">
        <v>296327336.80000001</v>
      </c>
      <c r="X96">
        <v>286506912</v>
      </c>
      <c r="Y96">
        <v>276416074.80000001</v>
      </c>
      <c r="Z96">
        <v>267092586.30000001</v>
      </c>
      <c r="AA96">
        <v>258909983</v>
      </c>
      <c r="AB96">
        <v>251843081.19999999</v>
      </c>
      <c r="AC96">
        <v>245723506.40000001</v>
      </c>
      <c r="AD96">
        <v>240360168.69999999</v>
      </c>
      <c r="AE96">
        <v>235573633</v>
      </c>
      <c r="AF96">
        <v>231218546.30000001</v>
      </c>
      <c r="AG96">
        <v>227190508.5</v>
      </c>
      <c r="AH96">
        <v>223419403.40000001</v>
      </c>
      <c r="AI96">
        <v>219843551.09999999</v>
      </c>
      <c r="AJ96">
        <v>216390043</v>
      </c>
      <c r="AK96">
        <v>213016290.09999999</v>
      </c>
      <c r="AL96">
        <v>209700645.30000001</v>
      </c>
      <c r="AM96">
        <v>206430345.80000001</v>
      </c>
      <c r="AN96">
        <v>203192847</v>
      </c>
      <c r="AO96">
        <v>199963123.80000001</v>
      </c>
      <c r="AP96">
        <v>196729864.19999999</v>
      </c>
      <c r="AQ96">
        <v>193493933.09999999</v>
      </c>
      <c r="AR96">
        <v>190258568.80000001</v>
      </c>
      <c r="AS96">
        <v>187022230.19999999</v>
      </c>
      <c r="AT96">
        <v>183772272.90000001</v>
      </c>
      <c r="AU96">
        <v>180501931.59999999</v>
      </c>
      <c r="AV96">
        <v>177210436.90000001</v>
      </c>
      <c r="AW96">
        <v>173908668.69999999</v>
      </c>
    </row>
    <row r="97" spans="2:49" x14ac:dyDescent="0.25">
      <c r="B97" t="s">
        <v>139</v>
      </c>
      <c r="C97">
        <v>182970972.649156</v>
      </c>
      <c r="D97" s="100">
        <v>185908630.79867601</v>
      </c>
      <c r="E97" s="100">
        <v>188893454</v>
      </c>
      <c r="F97" s="100">
        <v>180356056.19999999</v>
      </c>
      <c r="G97">
        <v>171729621.90000001</v>
      </c>
      <c r="H97">
        <v>163177792.40000001</v>
      </c>
      <c r="I97" s="100">
        <v>155767028.69999999</v>
      </c>
      <c r="J97" s="100">
        <v>148555910.80000001</v>
      </c>
      <c r="K97" s="100">
        <v>141058402.80000001</v>
      </c>
      <c r="L97" s="100">
        <v>133295328.90000001</v>
      </c>
      <c r="M97">
        <v>125935994.59999999</v>
      </c>
      <c r="N97">
        <v>119441055.5</v>
      </c>
      <c r="O97" s="100">
        <v>114282903.8</v>
      </c>
      <c r="P97">
        <v>109843887.5</v>
      </c>
      <c r="Q97">
        <v>105339041.7</v>
      </c>
      <c r="R97">
        <v>100009534.40000001</v>
      </c>
      <c r="S97">
        <v>94856364.879999995</v>
      </c>
      <c r="T97">
        <v>89973627.069999903</v>
      </c>
      <c r="U97">
        <v>85335321.840000004</v>
      </c>
      <c r="V97">
        <v>80410500.530000001</v>
      </c>
      <c r="W97">
        <v>75555454.730000004</v>
      </c>
      <c r="X97">
        <v>70622022.280000001</v>
      </c>
      <c r="Y97">
        <v>65936462.039999999</v>
      </c>
      <c r="Z97">
        <v>61739915.100000001</v>
      </c>
      <c r="AA97">
        <v>58083452.280000001</v>
      </c>
      <c r="AB97">
        <v>54899981.509999998</v>
      </c>
      <c r="AC97">
        <v>52104263.149999999</v>
      </c>
      <c r="AD97">
        <v>49619372.280000001</v>
      </c>
      <c r="AE97">
        <v>47378445.039999999</v>
      </c>
      <c r="AF97">
        <v>45330271.289999999</v>
      </c>
      <c r="AG97">
        <v>43438955.619999997</v>
      </c>
      <c r="AH97">
        <v>41680065.539999999</v>
      </c>
      <c r="AI97">
        <v>40034371.329999998</v>
      </c>
      <c r="AJ97">
        <v>38484064.049999997</v>
      </c>
      <c r="AK97">
        <v>37017632.060000002</v>
      </c>
      <c r="AL97">
        <v>35627520.960000001</v>
      </c>
      <c r="AM97">
        <v>34307859.159999996</v>
      </c>
      <c r="AN97">
        <v>33052555.149999999</v>
      </c>
      <c r="AO97">
        <v>31852979.100000001</v>
      </c>
      <c r="AP97">
        <v>30705280.699999999</v>
      </c>
      <c r="AQ97">
        <v>29607527.699999999</v>
      </c>
      <c r="AR97">
        <v>28558016.98</v>
      </c>
      <c r="AS97">
        <v>27554344.710000001</v>
      </c>
      <c r="AT97">
        <v>26592584.800000001</v>
      </c>
      <c r="AU97">
        <v>25669840.68</v>
      </c>
      <c r="AV97">
        <v>24784102.079999998</v>
      </c>
      <c r="AW97">
        <v>23935345.079999998</v>
      </c>
    </row>
    <row r="98" spans="2:49" x14ac:dyDescent="0.25">
      <c r="B98" s="62" t="s">
        <v>140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775040.22880000004</v>
      </c>
      <c r="T98">
        <v>791818.20169999998</v>
      </c>
      <c r="U98">
        <v>802882.875</v>
      </c>
      <c r="V98">
        <v>815600.75820000004</v>
      </c>
      <c r="W98">
        <v>823666.69149999996</v>
      </c>
      <c r="X98">
        <v>830361.57510000002</v>
      </c>
      <c r="Y98">
        <v>836395.64029999997</v>
      </c>
      <c r="Z98">
        <v>844076.64489999996</v>
      </c>
      <c r="AA98">
        <v>852927.20209999999</v>
      </c>
      <c r="AB98">
        <v>862836.83990000002</v>
      </c>
      <c r="AC98">
        <v>873783.51939999999</v>
      </c>
      <c r="AD98">
        <v>885885.56669999997</v>
      </c>
      <c r="AE98">
        <v>898622.92960000003</v>
      </c>
      <c r="AF98">
        <v>911907.37950000004</v>
      </c>
      <c r="AG98">
        <v>925638.68629999994</v>
      </c>
      <c r="AH98">
        <v>939903.33869999996</v>
      </c>
      <c r="AI98">
        <v>954319.9656</v>
      </c>
      <c r="AJ98">
        <v>969055.07819999999</v>
      </c>
      <c r="AK98">
        <v>984308.59779999999</v>
      </c>
      <c r="AL98">
        <v>999917.80489999999</v>
      </c>
      <c r="AM98">
        <v>1015861.68</v>
      </c>
      <c r="AN98">
        <v>1032273.498</v>
      </c>
      <c r="AO98">
        <v>1049041.31</v>
      </c>
      <c r="AP98">
        <v>1066167.28</v>
      </c>
      <c r="AQ98">
        <v>1083755.0970000001</v>
      </c>
      <c r="AR98">
        <v>1101466.2150000001</v>
      </c>
      <c r="AS98">
        <v>1119424.3870000001</v>
      </c>
      <c r="AT98">
        <v>1137556.8049999999</v>
      </c>
      <c r="AU98">
        <v>1155758.135</v>
      </c>
      <c r="AV98">
        <v>1174066.2350000001</v>
      </c>
      <c r="AW98">
        <v>1193127.3089999999</v>
      </c>
    </row>
    <row r="99" spans="2:49" x14ac:dyDescent="0.25">
      <c r="B99" t="s">
        <v>141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13927087.689999999</v>
      </c>
      <c r="T99">
        <v>14074459.48</v>
      </c>
      <c r="U99">
        <v>14183937.6</v>
      </c>
      <c r="V99">
        <v>14646676.51</v>
      </c>
      <c r="W99">
        <v>14785681.02</v>
      </c>
      <c r="X99">
        <v>14922269.279999999</v>
      </c>
      <c r="Y99">
        <v>14893703.66</v>
      </c>
      <c r="Z99">
        <v>14957543.609999999</v>
      </c>
      <c r="AA99">
        <v>15030245.59</v>
      </c>
      <c r="AB99">
        <v>15102876.43</v>
      </c>
      <c r="AC99">
        <v>15187882.449999999</v>
      </c>
      <c r="AD99">
        <v>15316609.75</v>
      </c>
      <c r="AE99" s="100">
        <v>15436865.68</v>
      </c>
      <c r="AF99" s="100">
        <v>15557797.93</v>
      </c>
      <c r="AG99">
        <v>15682416.369999999</v>
      </c>
      <c r="AH99">
        <v>15839679.16</v>
      </c>
      <c r="AI99">
        <v>15965566.24</v>
      </c>
      <c r="AJ99" s="100">
        <v>16082763.460000001</v>
      </c>
      <c r="AK99">
        <v>16236637.539999999</v>
      </c>
      <c r="AL99">
        <v>16392392.42</v>
      </c>
      <c r="AM99">
        <v>16544226.460000001</v>
      </c>
      <c r="AN99">
        <v>16719368.77</v>
      </c>
      <c r="AO99">
        <v>16885698.059999999</v>
      </c>
      <c r="AP99">
        <v>17058718.870000001</v>
      </c>
      <c r="AQ99">
        <v>17268057.600000001</v>
      </c>
      <c r="AR99">
        <v>17460760.949999999</v>
      </c>
      <c r="AS99">
        <v>17664859.420000002</v>
      </c>
      <c r="AT99">
        <v>17883629.129999999</v>
      </c>
      <c r="AU99">
        <v>18094033.280000001</v>
      </c>
      <c r="AV99">
        <v>18305968.109999999</v>
      </c>
      <c r="AW99">
        <v>18640697.02</v>
      </c>
    </row>
    <row r="100" spans="2:49" x14ac:dyDescent="0.25">
      <c r="B100" t="s">
        <v>142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14702127.92</v>
      </c>
      <c r="T100">
        <v>14866277.68</v>
      </c>
      <c r="U100">
        <v>14986820.470000001</v>
      </c>
      <c r="V100">
        <v>15462277.27</v>
      </c>
      <c r="W100">
        <v>15609347.720000001</v>
      </c>
      <c r="X100">
        <v>15752630.85</v>
      </c>
      <c r="Y100">
        <v>15730099.300000001</v>
      </c>
      <c r="Z100">
        <v>15801620.25</v>
      </c>
      <c r="AA100">
        <v>15883172.800000001</v>
      </c>
      <c r="AB100">
        <v>15965713.27</v>
      </c>
      <c r="AC100">
        <v>16061665.970000001</v>
      </c>
      <c r="AD100">
        <v>16202495.32</v>
      </c>
      <c r="AE100">
        <v>16335488.609999999</v>
      </c>
      <c r="AF100">
        <v>16469705.310000001</v>
      </c>
      <c r="AG100">
        <v>16608055.060000001</v>
      </c>
      <c r="AH100">
        <v>16779582.5</v>
      </c>
      <c r="AI100">
        <v>16919886.210000001</v>
      </c>
      <c r="AJ100">
        <v>17051818.539999999</v>
      </c>
      <c r="AK100">
        <v>17220946.140000001</v>
      </c>
      <c r="AL100">
        <v>17392310.219999999</v>
      </c>
      <c r="AM100">
        <v>17560088.140000001</v>
      </c>
      <c r="AN100">
        <v>17751642.27</v>
      </c>
      <c r="AO100">
        <v>17934739.370000001</v>
      </c>
      <c r="AP100">
        <v>18124886.149999999</v>
      </c>
      <c r="AQ100">
        <v>18351812.690000001</v>
      </c>
      <c r="AR100">
        <v>18562227.170000002</v>
      </c>
      <c r="AS100">
        <v>18784283.809999999</v>
      </c>
      <c r="AT100">
        <v>19021185.940000001</v>
      </c>
      <c r="AU100">
        <v>19249791.420000002</v>
      </c>
      <c r="AV100">
        <v>19480034.34</v>
      </c>
      <c r="AW100">
        <v>19833824.329999998</v>
      </c>
    </row>
    <row r="101" spans="2:49" x14ac:dyDescent="0.25">
      <c r="B101" t="s">
        <v>143</v>
      </c>
      <c r="C101" s="100">
        <v>155811501.157125</v>
      </c>
      <c r="D101" s="100">
        <v>158313105.20686001</v>
      </c>
      <c r="E101" s="100">
        <v>160854873.30000001</v>
      </c>
      <c r="F101">
        <v>157807732.19999999</v>
      </c>
      <c r="G101">
        <v>153188120.80000001</v>
      </c>
      <c r="H101">
        <v>152677255.30000001</v>
      </c>
      <c r="I101">
        <v>149418074.19999999</v>
      </c>
      <c r="J101">
        <v>145570879.90000001</v>
      </c>
      <c r="K101">
        <v>141027183.69999999</v>
      </c>
      <c r="L101">
        <v>137577399.90000001</v>
      </c>
      <c r="M101">
        <v>134663093.90000001</v>
      </c>
      <c r="N101">
        <v>133306268.5</v>
      </c>
      <c r="O101">
        <v>131374612.09999999</v>
      </c>
      <c r="P101">
        <v>127809510.2</v>
      </c>
      <c r="Q101">
        <v>123196645.5</v>
      </c>
      <c r="R101">
        <v>119590249</v>
      </c>
      <c r="S101">
        <v>119258067.7</v>
      </c>
      <c r="T101">
        <v>117336069.09999999</v>
      </c>
      <c r="U101">
        <v>115113122.3</v>
      </c>
      <c r="V101">
        <v>112591162.09999999</v>
      </c>
      <c r="W101">
        <v>109743062.7</v>
      </c>
      <c r="X101">
        <v>106653952.8</v>
      </c>
      <c r="Y101">
        <v>104253642.59999999</v>
      </c>
      <c r="Z101">
        <v>102059478.2</v>
      </c>
      <c r="AA101">
        <v>100021815.7</v>
      </c>
      <c r="AB101">
        <v>98071997.099999994</v>
      </c>
      <c r="AC101">
        <v>96155473.290000007</v>
      </c>
      <c r="AD101">
        <v>94181454.109999999</v>
      </c>
      <c r="AE101">
        <v>92128190.230000004</v>
      </c>
      <c r="AF101">
        <v>89998599.700000003</v>
      </c>
      <c r="AG101">
        <v>87787664.040000007</v>
      </c>
      <c r="AH101">
        <v>85510080.010000005</v>
      </c>
      <c r="AI101">
        <v>83242774.590000004</v>
      </c>
      <c r="AJ101">
        <v>80914551.060000002</v>
      </c>
      <c r="AK101">
        <v>78538974.569999903</v>
      </c>
      <c r="AL101">
        <v>76122450.180000007</v>
      </c>
      <c r="AM101">
        <v>73677997.219999999</v>
      </c>
      <c r="AN101">
        <v>71187259.159999996</v>
      </c>
      <c r="AO101">
        <v>68699119.930000007</v>
      </c>
      <c r="AP101">
        <v>66224264.329999998</v>
      </c>
      <c r="AQ101">
        <v>63778930.210000001</v>
      </c>
      <c r="AR101">
        <v>61370250.090000004</v>
      </c>
      <c r="AS101">
        <v>59002628.210000001</v>
      </c>
      <c r="AT101">
        <v>56693496.490000002</v>
      </c>
      <c r="AU101" s="100">
        <v>54445839.159999996</v>
      </c>
      <c r="AV101" s="100">
        <v>52267061.039999999</v>
      </c>
      <c r="AW101">
        <v>50180032.5</v>
      </c>
    </row>
    <row r="102" spans="2:49" x14ac:dyDescent="0.25">
      <c r="B102" t="s">
        <v>144</v>
      </c>
      <c r="C102" s="100">
        <v>1098851.8998263199</v>
      </c>
      <c r="D102" s="100">
        <v>1116494.32251175</v>
      </c>
      <c r="E102" s="100">
        <v>1134420</v>
      </c>
      <c r="F102" s="100">
        <v>1107035.4369999999</v>
      </c>
      <c r="G102" s="100">
        <v>1077983.28</v>
      </c>
      <c r="H102" s="100">
        <v>1048548.534</v>
      </c>
      <c r="I102">
        <v>1024271.635</v>
      </c>
      <c r="J102" s="100">
        <v>1000117.705</v>
      </c>
      <c r="K102" s="100">
        <v>973359.16020000004</v>
      </c>
      <c r="L102" s="100">
        <v>944188.81720000005</v>
      </c>
      <c r="M102" s="100">
        <v>916026.88159999996</v>
      </c>
      <c r="N102" s="100">
        <v>891649.54059999995</v>
      </c>
      <c r="O102">
        <v>873776.99659999995</v>
      </c>
      <c r="P102">
        <v>859512.44720000005</v>
      </c>
      <c r="Q102">
        <v>843874.34519999998</v>
      </c>
      <c r="R102">
        <v>821951.07940000005</v>
      </c>
      <c r="S102">
        <v>800048.65029999998</v>
      </c>
      <c r="T102">
        <v>779249.79969999997</v>
      </c>
      <c r="U102">
        <v>758764.22790000006</v>
      </c>
      <c r="V102">
        <v>735039.34519999998</v>
      </c>
      <c r="W102">
        <v>710462.17</v>
      </c>
      <c r="X102">
        <v>684208.99910000002</v>
      </c>
      <c r="Y102">
        <v>658360.98309999995</v>
      </c>
      <c r="Z102">
        <v>634858.03079999995</v>
      </c>
      <c r="AA102">
        <v>614279.31720000005</v>
      </c>
      <c r="AB102">
        <v>596363.84860000003</v>
      </c>
      <c r="AC102">
        <v>580635.27639999997</v>
      </c>
      <c r="AD102">
        <v>566646.3162</v>
      </c>
      <c r="AE102">
        <v>554007.36069999996</v>
      </c>
      <c r="AF102">
        <v>542418.45929999999</v>
      </c>
      <c r="AG102">
        <v>531667.45550000004</v>
      </c>
      <c r="AH102">
        <v>521620.18290000001</v>
      </c>
      <c r="AI102">
        <v>512134.27130000002</v>
      </c>
      <c r="AJ102">
        <v>503054.19290000002</v>
      </c>
      <c r="AK102">
        <v>494294.62030000001</v>
      </c>
      <c r="AL102">
        <v>485796.80979999999</v>
      </c>
      <c r="AM102">
        <v>477518.49070000002</v>
      </c>
      <c r="AN102">
        <v>469426.35029999999</v>
      </c>
      <c r="AO102">
        <v>461450.86589999998</v>
      </c>
      <c r="AP102">
        <v>453560.23590000003</v>
      </c>
      <c r="AQ102">
        <v>445752.97409999999</v>
      </c>
      <c r="AR102">
        <v>438020.8823</v>
      </c>
      <c r="AS102">
        <v>430353.163</v>
      </c>
      <c r="AT102">
        <v>422718.87719999999</v>
      </c>
      <c r="AU102">
        <v>415094.66889999999</v>
      </c>
      <c r="AV102">
        <v>407471.50790000003</v>
      </c>
      <c r="AW102">
        <v>399954.94339999999</v>
      </c>
    </row>
    <row r="103" spans="2:49" x14ac:dyDescent="0.25">
      <c r="B103" t="s">
        <v>145</v>
      </c>
      <c r="C103">
        <v>1098851.8998263199</v>
      </c>
      <c r="D103">
        <v>1116494.32251175</v>
      </c>
      <c r="E103">
        <v>1134420</v>
      </c>
      <c r="F103">
        <v>1107035.4369999999</v>
      </c>
      <c r="G103">
        <v>1077983.28</v>
      </c>
      <c r="H103">
        <v>1048548.534</v>
      </c>
      <c r="I103">
        <v>1024271.635</v>
      </c>
      <c r="J103">
        <v>1000117.705</v>
      </c>
      <c r="K103">
        <v>973359.16020000004</v>
      </c>
      <c r="L103">
        <v>944188.81720000005</v>
      </c>
      <c r="M103">
        <v>916026.88159999996</v>
      </c>
      <c r="N103">
        <v>891649.54059999995</v>
      </c>
      <c r="O103">
        <v>873776.99659999995</v>
      </c>
      <c r="P103">
        <v>859512.44720000005</v>
      </c>
      <c r="Q103">
        <v>843874.34519999998</v>
      </c>
      <c r="R103">
        <v>821951.07940000005</v>
      </c>
      <c r="S103">
        <v>800048.65029999998</v>
      </c>
      <c r="T103">
        <v>779249.79969999997</v>
      </c>
      <c r="U103">
        <v>758764.22790000006</v>
      </c>
      <c r="V103">
        <v>735039.34519999998</v>
      </c>
      <c r="W103">
        <v>710462.17</v>
      </c>
      <c r="X103">
        <v>684208.99910000002</v>
      </c>
      <c r="Y103">
        <v>658360.98309999995</v>
      </c>
      <c r="Z103">
        <v>634858.03079999995</v>
      </c>
      <c r="AA103">
        <v>614279.31720000005</v>
      </c>
      <c r="AB103">
        <v>596363.84860000003</v>
      </c>
      <c r="AC103">
        <v>580635.27639999997</v>
      </c>
      <c r="AD103">
        <v>566646.3162</v>
      </c>
      <c r="AE103">
        <v>554007.36069999996</v>
      </c>
      <c r="AF103">
        <v>542418.45929999999</v>
      </c>
      <c r="AG103">
        <v>531667.45550000004</v>
      </c>
      <c r="AH103">
        <v>521620.18290000001</v>
      </c>
      <c r="AI103">
        <v>512134.27130000002</v>
      </c>
      <c r="AJ103">
        <v>503054.19290000002</v>
      </c>
      <c r="AK103">
        <v>494294.62030000001</v>
      </c>
      <c r="AL103">
        <v>485796.80979999999</v>
      </c>
      <c r="AM103">
        <v>477518.49070000002</v>
      </c>
      <c r="AN103">
        <v>469426.35029999999</v>
      </c>
      <c r="AO103">
        <v>461450.86589999998</v>
      </c>
      <c r="AP103">
        <v>453560.23590000003</v>
      </c>
      <c r="AQ103">
        <v>445752.97409999999</v>
      </c>
      <c r="AR103">
        <v>438020.8823</v>
      </c>
      <c r="AS103">
        <v>430353.163</v>
      </c>
      <c r="AT103">
        <v>422718.87719999999</v>
      </c>
      <c r="AU103">
        <v>415094.66889999999</v>
      </c>
      <c r="AV103">
        <v>407471.50790000003</v>
      </c>
      <c r="AW103">
        <v>399954.94339999999</v>
      </c>
    </row>
    <row r="104" spans="2:49" x14ac:dyDescent="0.25">
      <c r="B104" t="s">
        <v>146</v>
      </c>
      <c r="C104" s="100">
        <v>116773651.530883</v>
      </c>
      <c r="D104">
        <v>118648490.27771901</v>
      </c>
      <c r="E104">
        <v>120553430.2</v>
      </c>
      <c r="F104">
        <v>118019997.2</v>
      </c>
      <c r="G104" s="100">
        <v>114447681.3</v>
      </c>
      <c r="H104">
        <v>114346944.90000001</v>
      </c>
      <c r="I104">
        <v>111317119.2</v>
      </c>
      <c r="J104">
        <v>108395705.3</v>
      </c>
      <c r="K104" s="100">
        <v>105272653.5</v>
      </c>
      <c r="L104" s="100">
        <v>102795198.8</v>
      </c>
      <c r="M104">
        <v>100555789.8</v>
      </c>
      <c r="N104" s="100">
        <v>99571855.980000004</v>
      </c>
      <c r="O104">
        <v>98533094.870000005</v>
      </c>
      <c r="P104">
        <v>96701282.060000002</v>
      </c>
      <c r="Q104">
        <v>94666103.879999995</v>
      </c>
      <c r="R104">
        <v>93587847.799999997</v>
      </c>
      <c r="S104">
        <v>95323700.980000004</v>
      </c>
      <c r="T104">
        <v>94288385.659999996</v>
      </c>
      <c r="U104">
        <v>92585104.799999997</v>
      </c>
      <c r="V104">
        <v>90618930.239999995</v>
      </c>
      <c r="W104">
        <v>88527017.090000004</v>
      </c>
      <c r="X104">
        <v>86245004.25</v>
      </c>
      <c r="Y104">
        <v>84365106.519999996</v>
      </c>
      <c r="Z104">
        <v>82680850.790000007</v>
      </c>
      <c r="AA104">
        <v>81122069.799999997</v>
      </c>
      <c r="AB104">
        <v>79618890.489999995</v>
      </c>
      <c r="AC104">
        <v>78115308.439999998</v>
      </c>
      <c r="AD104">
        <v>76534310.019999996</v>
      </c>
      <c r="AE104">
        <v>74868017</v>
      </c>
      <c r="AF104">
        <v>73110284.090000004</v>
      </c>
      <c r="AG104">
        <v>71259469.010000005</v>
      </c>
      <c r="AH104">
        <v>69323394.629999995</v>
      </c>
      <c r="AI104" s="100">
        <v>67274864.510000005</v>
      </c>
      <c r="AJ104">
        <v>65153054.770000003</v>
      </c>
      <c r="AK104">
        <v>62972839.079999998</v>
      </c>
      <c r="AL104" s="100">
        <v>60746612.439999998</v>
      </c>
      <c r="AM104">
        <v>58487481</v>
      </c>
      <c r="AN104">
        <v>56194937.310000002</v>
      </c>
      <c r="AO104">
        <v>53900311.009999998</v>
      </c>
      <c r="AP104">
        <v>51617495.530000001</v>
      </c>
      <c r="AQ104">
        <v>49362162.840000004</v>
      </c>
      <c r="AR104" s="100">
        <v>47144642.780000001</v>
      </c>
      <c r="AS104">
        <v>44969183.579999998</v>
      </c>
      <c r="AT104">
        <v>42854994.899999999</v>
      </c>
      <c r="AU104">
        <v>40807058.020000003</v>
      </c>
      <c r="AV104">
        <v>38832121.5</v>
      </c>
      <c r="AW104">
        <v>36944160.649999999</v>
      </c>
    </row>
    <row r="105" spans="2:49" x14ac:dyDescent="0.25">
      <c r="B105" t="s">
        <v>147</v>
      </c>
      <c r="C105" s="100">
        <v>116773651.530883</v>
      </c>
      <c r="D105">
        <v>118648490.27771901</v>
      </c>
      <c r="E105">
        <v>120553430.2</v>
      </c>
      <c r="F105">
        <v>118019997.2</v>
      </c>
      <c r="G105" s="100">
        <v>114447681.3</v>
      </c>
      <c r="H105">
        <v>114346944.90000001</v>
      </c>
      <c r="I105">
        <v>111317119.2</v>
      </c>
      <c r="J105">
        <v>108395705.3</v>
      </c>
      <c r="K105" s="100">
        <v>105272653.5</v>
      </c>
      <c r="L105" s="100">
        <v>102795198.8</v>
      </c>
      <c r="M105">
        <v>100555789.8</v>
      </c>
      <c r="N105">
        <v>99571855.980000004</v>
      </c>
      <c r="O105">
        <v>98533094.870000005</v>
      </c>
      <c r="P105">
        <v>96701282.060000002</v>
      </c>
      <c r="Q105">
        <v>94666103.879999995</v>
      </c>
      <c r="R105">
        <v>93587847.799999997</v>
      </c>
      <c r="S105">
        <v>95323700.980000004</v>
      </c>
      <c r="T105">
        <v>94288385.659999996</v>
      </c>
      <c r="U105">
        <v>92585104.799999997</v>
      </c>
      <c r="V105">
        <v>90618930.239999995</v>
      </c>
      <c r="W105">
        <v>88527017.090000004</v>
      </c>
      <c r="X105">
        <v>86245004.25</v>
      </c>
      <c r="Y105">
        <v>84365106.519999996</v>
      </c>
      <c r="Z105">
        <v>82680850.790000007</v>
      </c>
      <c r="AA105">
        <v>81122069.799999997</v>
      </c>
      <c r="AB105">
        <v>79618890.489999995</v>
      </c>
      <c r="AC105">
        <v>78115308.439999998</v>
      </c>
      <c r="AD105">
        <v>76534310.019999996</v>
      </c>
      <c r="AE105">
        <v>74868017</v>
      </c>
      <c r="AF105">
        <v>73110284.090000004</v>
      </c>
      <c r="AG105">
        <v>71259469.010000005</v>
      </c>
      <c r="AH105">
        <v>69323394.629999995</v>
      </c>
      <c r="AI105">
        <v>67274864.510000005</v>
      </c>
      <c r="AJ105">
        <v>65153054.770000003</v>
      </c>
      <c r="AK105">
        <v>62972839.079999998</v>
      </c>
      <c r="AL105">
        <v>60746612.439999998</v>
      </c>
      <c r="AM105">
        <v>58487481</v>
      </c>
      <c r="AN105">
        <v>56194937.310000002</v>
      </c>
      <c r="AO105">
        <v>53900311.009999998</v>
      </c>
      <c r="AP105">
        <v>51617495.530000001</v>
      </c>
      <c r="AQ105">
        <v>49362162.840000004</v>
      </c>
      <c r="AR105">
        <v>47144642.780000001</v>
      </c>
      <c r="AS105">
        <v>44969183.579999998</v>
      </c>
      <c r="AT105">
        <v>42854994.899999999</v>
      </c>
      <c r="AU105">
        <v>40807058.020000003</v>
      </c>
      <c r="AV105">
        <v>38832121.5</v>
      </c>
      <c r="AW105">
        <v>36944160.649999999</v>
      </c>
    </row>
    <row r="106" spans="2:49" x14ac:dyDescent="0.25">
      <c r="B106" t="s">
        <v>148</v>
      </c>
      <c r="C106">
        <v>37938997.726415001</v>
      </c>
      <c r="D106">
        <v>38548120.6066292</v>
      </c>
      <c r="E106">
        <v>39167023.149999999</v>
      </c>
      <c r="F106">
        <v>38680699.590000004</v>
      </c>
      <c r="G106">
        <v>37662456.189999998</v>
      </c>
      <c r="H106">
        <v>37281761.899999999</v>
      </c>
      <c r="I106">
        <v>37076683.43</v>
      </c>
      <c r="J106">
        <v>36175056.850000001</v>
      </c>
      <c r="K106" s="100">
        <v>34781171.039999999</v>
      </c>
      <c r="L106" s="100">
        <v>33838012.310000002</v>
      </c>
      <c r="M106">
        <v>33191277.190000001</v>
      </c>
      <c r="N106">
        <v>32842763.010000002</v>
      </c>
      <c r="O106">
        <v>31967740.219999999</v>
      </c>
      <c r="P106">
        <v>30248715.73</v>
      </c>
      <c r="Q106">
        <v>27686667.32</v>
      </c>
      <c r="R106">
        <v>25180450.140000001</v>
      </c>
      <c r="S106">
        <v>23134318.09</v>
      </c>
      <c r="T106">
        <v>22268433.670000002</v>
      </c>
      <c r="U106">
        <v>21769253.289999999</v>
      </c>
      <c r="V106">
        <v>21237192.48</v>
      </c>
      <c r="W106">
        <v>20505583.489999998</v>
      </c>
      <c r="X106">
        <v>19724739.57</v>
      </c>
      <c r="Y106">
        <v>19230175.059999999</v>
      </c>
      <c r="Z106">
        <v>18743769.34</v>
      </c>
      <c r="AA106">
        <v>18285466.629999999</v>
      </c>
      <c r="AB106">
        <v>17856742.760000002</v>
      </c>
      <c r="AC106">
        <v>17459529.57</v>
      </c>
      <c r="AD106">
        <v>17080497.77</v>
      </c>
      <c r="AE106">
        <v>16706165.869999999</v>
      </c>
      <c r="AF106">
        <v>16345897.15</v>
      </c>
      <c r="AG106">
        <v>15996527.57</v>
      </c>
      <c r="AH106">
        <v>15665065.189999999</v>
      </c>
      <c r="AI106">
        <v>15455775.810000001</v>
      </c>
      <c r="AJ106">
        <v>15258442.1</v>
      </c>
      <c r="AK106">
        <v>15071840.869999999</v>
      </c>
      <c r="AL106">
        <v>14890040.93</v>
      </c>
      <c r="AM106">
        <v>14712997.74</v>
      </c>
      <c r="AN106">
        <v>14522895.5</v>
      </c>
      <c r="AO106">
        <v>14337358.060000001</v>
      </c>
      <c r="AP106">
        <v>14153208.560000001</v>
      </c>
      <c r="AQ106">
        <v>13971014.390000001</v>
      </c>
      <c r="AR106">
        <v>13787586.43</v>
      </c>
      <c r="AS106">
        <v>13603091.470000001</v>
      </c>
      <c r="AT106">
        <v>13415782.710000001</v>
      </c>
      <c r="AU106">
        <v>13223686.470000001</v>
      </c>
      <c r="AV106">
        <v>13027468.039999999</v>
      </c>
      <c r="AW106">
        <v>12835916.9</v>
      </c>
    </row>
    <row r="107" spans="2:49" x14ac:dyDescent="0.25">
      <c r="B107" t="s">
        <v>149</v>
      </c>
      <c r="C107" s="100">
        <v>37938997.726415001</v>
      </c>
      <c r="D107" s="100">
        <v>38548120.6066292</v>
      </c>
      <c r="E107" s="100">
        <v>39167023.149999999</v>
      </c>
      <c r="F107" s="100">
        <v>38680699.590000004</v>
      </c>
      <c r="G107" s="100">
        <v>37662456.189999998</v>
      </c>
      <c r="H107">
        <v>37281761.899999999</v>
      </c>
      <c r="I107">
        <v>37076683.43</v>
      </c>
      <c r="J107">
        <v>36175056.850000001</v>
      </c>
      <c r="K107" s="100">
        <v>34781171.039999999</v>
      </c>
      <c r="L107" s="100">
        <v>33838012.310000002</v>
      </c>
      <c r="M107">
        <v>33191277.190000001</v>
      </c>
      <c r="N107">
        <v>32842763.010000002</v>
      </c>
      <c r="O107">
        <v>31967740.219999999</v>
      </c>
      <c r="P107">
        <v>30248715.73</v>
      </c>
      <c r="Q107">
        <v>27686667.32</v>
      </c>
      <c r="R107">
        <v>25180450.140000001</v>
      </c>
      <c r="S107">
        <v>23134318.09</v>
      </c>
      <c r="T107">
        <v>22268433.670000002</v>
      </c>
      <c r="U107">
        <v>21769253.289999999</v>
      </c>
      <c r="V107">
        <v>21237192.48</v>
      </c>
      <c r="W107">
        <v>20505583.489999998</v>
      </c>
      <c r="X107">
        <v>19724739.57</v>
      </c>
      <c r="Y107">
        <v>19230175.059999999</v>
      </c>
      <c r="Z107">
        <v>18743769.34</v>
      </c>
      <c r="AA107">
        <v>18285466.629999999</v>
      </c>
      <c r="AB107">
        <v>17856742.760000002</v>
      </c>
      <c r="AC107">
        <v>17459529.57</v>
      </c>
      <c r="AD107">
        <v>17080497.77</v>
      </c>
      <c r="AE107">
        <v>16706165.869999999</v>
      </c>
      <c r="AF107">
        <v>16345897.15</v>
      </c>
      <c r="AG107">
        <v>15996527.57</v>
      </c>
      <c r="AH107">
        <v>15665065.189999999</v>
      </c>
      <c r="AI107">
        <v>15455775.810000001</v>
      </c>
      <c r="AJ107">
        <v>15258442.1</v>
      </c>
      <c r="AK107">
        <v>15071840.869999999</v>
      </c>
      <c r="AL107">
        <v>14890040.93</v>
      </c>
      <c r="AM107">
        <v>14712997.74</v>
      </c>
      <c r="AN107">
        <v>14522895.5</v>
      </c>
      <c r="AO107">
        <v>14337358.060000001</v>
      </c>
      <c r="AP107">
        <v>14153208.560000001</v>
      </c>
      <c r="AQ107">
        <v>13971014.390000001</v>
      </c>
      <c r="AR107">
        <v>13787586.43</v>
      </c>
      <c r="AS107">
        <v>13603091.470000001</v>
      </c>
      <c r="AT107">
        <v>13415782.710000001</v>
      </c>
      <c r="AU107">
        <v>13223686.470000001</v>
      </c>
      <c r="AV107">
        <v>13027468.039999999</v>
      </c>
      <c r="AW107">
        <v>12835916.9</v>
      </c>
    </row>
    <row r="108" spans="2:49" x14ac:dyDescent="0.25">
      <c r="B108" t="s">
        <v>330</v>
      </c>
      <c r="C108">
        <v>7252609.7292197198</v>
      </c>
      <c r="D108">
        <v>7369052.7243454298</v>
      </c>
      <c r="E108">
        <v>7487365.2489999998</v>
      </c>
      <c r="F108">
        <v>7634584.7869999995</v>
      </c>
      <c r="G108" s="100">
        <v>7341867.2079999996</v>
      </c>
      <c r="H108">
        <v>7407075.9280000003</v>
      </c>
      <c r="I108">
        <v>7687341.932</v>
      </c>
      <c r="J108">
        <v>7403279.9500000002</v>
      </c>
      <c r="K108" s="100">
        <v>7209445.1809999999</v>
      </c>
      <c r="L108" s="100">
        <v>6837424.3530000001</v>
      </c>
      <c r="M108">
        <v>7104491.9579999996</v>
      </c>
      <c r="N108">
        <v>7206609.1299999999</v>
      </c>
      <c r="O108">
        <v>7510852.9939999999</v>
      </c>
      <c r="P108">
        <v>7635248.9309999999</v>
      </c>
      <c r="Q108">
        <v>7553976.2410000004</v>
      </c>
      <c r="R108">
        <v>7578558.7259999998</v>
      </c>
      <c r="S108">
        <v>7910154.4879999999</v>
      </c>
      <c r="T108">
        <v>8086252.8140000002</v>
      </c>
      <c r="U108">
        <v>8153844.2000000002</v>
      </c>
      <c r="V108">
        <v>8155884.9579999996</v>
      </c>
      <c r="W108">
        <v>8063409.4110000003</v>
      </c>
      <c r="X108">
        <v>7906296.5049999999</v>
      </c>
      <c r="Y108">
        <v>7848310.9210000001</v>
      </c>
      <c r="Z108">
        <v>7873234.0609999998</v>
      </c>
      <c r="AA108">
        <v>7956367.6409999998</v>
      </c>
      <c r="AB108">
        <v>8077698.5690000001</v>
      </c>
      <c r="AC108">
        <v>8222887.1830000002</v>
      </c>
      <c r="AD108">
        <v>8381138.9709999999</v>
      </c>
      <c r="AE108">
        <v>8542110.9519999996</v>
      </c>
      <c r="AF108">
        <v>8702821.8650000002</v>
      </c>
      <c r="AG108">
        <v>8861734.7789999899</v>
      </c>
      <c r="AH108">
        <v>9019766.8279999997</v>
      </c>
      <c r="AI108">
        <v>9171376.9399999995</v>
      </c>
      <c r="AJ108">
        <v>9316793.1860000007</v>
      </c>
      <c r="AK108">
        <v>9458605.2420000006</v>
      </c>
      <c r="AL108">
        <v>9597783.0810000002</v>
      </c>
      <c r="AM108">
        <v>9735506.659</v>
      </c>
      <c r="AN108">
        <v>9866473.4379999898</v>
      </c>
      <c r="AO108">
        <v>9995108.3120000008</v>
      </c>
      <c r="AP108">
        <v>10122746.470000001</v>
      </c>
      <c r="AQ108">
        <v>10251357.18</v>
      </c>
      <c r="AR108">
        <v>10380536.710000001</v>
      </c>
      <c r="AS108">
        <v>10508255.210000001</v>
      </c>
      <c r="AT108">
        <v>10636279.609999999</v>
      </c>
      <c r="AU108">
        <v>10765569.77</v>
      </c>
      <c r="AV108">
        <v>10897569.210000001</v>
      </c>
      <c r="AW108">
        <v>11037125.119999999</v>
      </c>
    </row>
    <row r="109" spans="2:49" x14ac:dyDescent="0.25">
      <c r="B109" t="s">
        <v>331</v>
      </c>
      <c r="C109">
        <v>11430890.812091799</v>
      </c>
      <c r="D109">
        <v>11614417.4615063</v>
      </c>
      <c r="E109">
        <v>11800890.689999999</v>
      </c>
      <c r="F109">
        <v>11866264.34</v>
      </c>
      <c r="G109" s="100">
        <v>11295775.310000001</v>
      </c>
      <c r="H109" s="100">
        <v>11328704.380000001</v>
      </c>
      <c r="I109" s="100">
        <v>11231384.710000001</v>
      </c>
      <c r="J109" s="100">
        <v>11068242.800000001</v>
      </c>
      <c r="K109" s="100">
        <v>10408433.720000001</v>
      </c>
      <c r="L109" s="100">
        <v>10066074.4</v>
      </c>
      <c r="M109">
        <v>10105691.07</v>
      </c>
      <c r="N109">
        <v>10278970.220000001</v>
      </c>
      <c r="O109">
        <v>9893749.1559999995</v>
      </c>
      <c r="P109">
        <v>9082543.7740000002</v>
      </c>
      <c r="Q109">
        <v>8083810.0870000003</v>
      </c>
      <c r="R109">
        <v>7310645.7829999998</v>
      </c>
      <c r="S109">
        <v>7055591.8219999997</v>
      </c>
      <c r="T109">
        <v>6941473.983</v>
      </c>
      <c r="U109">
        <v>6897887.7460000003</v>
      </c>
      <c r="V109">
        <v>6886770.1390000004</v>
      </c>
      <c r="W109">
        <v>6846861.1150000002</v>
      </c>
      <c r="X109">
        <v>6809091.8039999995</v>
      </c>
      <c r="Y109">
        <v>6848456.3020000001</v>
      </c>
      <c r="Z109">
        <v>6951960.4720000001</v>
      </c>
      <c r="AA109">
        <v>7096926.3650000002</v>
      </c>
      <c r="AB109">
        <v>7265833.4579999996</v>
      </c>
      <c r="AC109">
        <v>7446978</v>
      </c>
      <c r="AD109">
        <v>7630480.3849999998</v>
      </c>
      <c r="AE109">
        <v>7806104.9139999999</v>
      </c>
      <c r="AF109">
        <v>7972242.4790000003</v>
      </c>
      <c r="AG109">
        <v>8128010.1140000001</v>
      </c>
      <c r="AH109">
        <v>8275880.9759999998</v>
      </c>
      <c r="AI109">
        <v>8432414.1860000007</v>
      </c>
      <c r="AJ109">
        <v>8583414.7479999997</v>
      </c>
      <c r="AK109">
        <v>8731174.8259999994</v>
      </c>
      <c r="AL109">
        <v>8877227.3489999995</v>
      </c>
      <c r="AM109">
        <v>9023375.9340000004</v>
      </c>
      <c r="AN109">
        <v>9163521.46199999</v>
      </c>
      <c r="AO109">
        <v>9305195.4000000004</v>
      </c>
      <c r="AP109">
        <v>9449193.3949999996</v>
      </c>
      <c r="AQ109">
        <v>9596655.4309999999</v>
      </c>
      <c r="AR109">
        <v>9747873.9969999995</v>
      </c>
      <c r="AS109">
        <v>9901082.5109999999</v>
      </c>
      <c r="AT109">
        <v>10058495.539999999</v>
      </c>
      <c r="AU109">
        <v>10221031.869999999</v>
      </c>
      <c r="AV109">
        <v>10389627.34</v>
      </c>
      <c r="AW109">
        <v>10567181.84</v>
      </c>
    </row>
    <row r="110" spans="2:49" x14ac:dyDescent="0.25">
      <c r="B110" t="s">
        <v>332</v>
      </c>
      <c r="C110">
        <v>1153462.4058594101</v>
      </c>
      <c r="D110" s="100">
        <v>1171981.6178834699</v>
      </c>
      <c r="E110" s="100">
        <v>1190798.162</v>
      </c>
      <c r="F110" s="100">
        <v>1152766.5889999999</v>
      </c>
      <c r="G110">
        <v>1074477.497</v>
      </c>
      <c r="H110">
        <v>928578.19180000003</v>
      </c>
      <c r="I110" s="100">
        <v>976378.61320000002</v>
      </c>
      <c r="J110" s="100">
        <v>945063.41500000004</v>
      </c>
      <c r="K110" s="100">
        <v>889020.65930000006</v>
      </c>
      <c r="L110" s="100">
        <v>845043.61190000002</v>
      </c>
      <c r="M110">
        <v>831701.8578</v>
      </c>
      <c r="N110">
        <v>855158.61710000003</v>
      </c>
      <c r="O110">
        <v>852097.10930000001</v>
      </c>
      <c r="P110">
        <v>812425.89809999999</v>
      </c>
      <c r="Q110">
        <v>748281.01329999999</v>
      </c>
      <c r="R110">
        <v>691775.27359999996</v>
      </c>
      <c r="S110">
        <v>642597.11439999996</v>
      </c>
      <c r="T110">
        <v>607002.60739999998</v>
      </c>
      <c r="U110">
        <v>583543.74190000002</v>
      </c>
      <c r="V110">
        <v>568897.86529999995</v>
      </c>
      <c r="W110">
        <v>555304.47459999996</v>
      </c>
      <c r="X110">
        <v>544008.49210000003</v>
      </c>
      <c r="Y110">
        <v>543903.21389999997</v>
      </c>
      <c r="Z110">
        <v>548921.41760000004</v>
      </c>
      <c r="AA110">
        <v>556572.60069999995</v>
      </c>
      <c r="AB110">
        <v>565417.0675</v>
      </c>
      <c r="AC110">
        <v>574887.9584</v>
      </c>
      <c r="AD110">
        <v>584659.85019999999</v>
      </c>
      <c r="AE110">
        <v>594076.89480000001</v>
      </c>
      <c r="AF110">
        <v>603270.83470000001</v>
      </c>
      <c r="AG110">
        <v>612263.75159999996</v>
      </c>
      <c r="AH110">
        <v>621288.34080000001</v>
      </c>
      <c r="AI110">
        <v>632303.30299999996</v>
      </c>
      <c r="AJ110">
        <v>643444.45360000001</v>
      </c>
      <c r="AK110">
        <v>654705.21259999997</v>
      </c>
      <c r="AL110">
        <v>666003.49</v>
      </c>
      <c r="AM110">
        <v>677327.16489999997</v>
      </c>
      <c r="AN110">
        <v>688155.12349999999</v>
      </c>
      <c r="AO110">
        <v>698944.51760000002</v>
      </c>
      <c r="AP110">
        <v>709626.52309999999</v>
      </c>
      <c r="AQ110">
        <v>720272.55949999997</v>
      </c>
      <c r="AR110">
        <v>730835.21149999998</v>
      </c>
      <c r="AS110">
        <v>741214.04489999998</v>
      </c>
      <c r="AT110">
        <v>751500.29429999995</v>
      </c>
      <c r="AU110">
        <v>761751.08299999998</v>
      </c>
      <c r="AV110">
        <v>772035.37179999996</v>
      </c>
      <c r="AW110">
        <v>782641.80429999996</v>
      </c>
    </row>
    <row r="111" spans="2:49" x14ac:dyDescent="0.25">
      <c r="B111" t="s">
        <v>333</v>
      </c>
      <c r="C111">
        <v>6213226.6268323902</v>
      </c>
      <c r="D111">
        <v>6312981.9900512798</v>
      </c>
      <c r="E111">
        <v>6414338.9579999996</v>
      </c>
      <c r="F111">
        <v>6445363.4469999997</v>
      </c>
      <c r="G111">
        <v>5911538.2489999998</v>
      </c>
      <c r="H111">
        <v>5203162.199</v>
      </c>
      <c r="I111">
        <v>5304011.0070000002</v>
      </c>
      <c r="J111">
        <v>5739526.6220000004</v>
      </c>
      <c r="K111">
        <v>5166056.0920000002</v>
      </c>
      <c r="L111">
        <v>4918215.8</v>
      </c>
      <c r="M111">
        <v>4998711.5140000004</v>
      </c>
      <c r="N111">
        <v>5100896.7259999998</v>
      </c>
      <c r="O111">
        <v>5106168.4210000001</v>
      </c>
      <c r="P111">
        <v>4860685.5599999996</v>
      </c>
      <c r="Q111">
        <v>4528882.682</v>
      </c>
      <c r="R111">
        <v>4302995.63</v>
      </c>
      <c r="S111" s="100">
        <v>4273953.8739999998</v>
      </c>
      <c r="T111" s="100">
        <v>4243369.8449999997</v>
      </c>
      <c r="U111" s="100">
        <v>4237701.1370000001</v>
      </c>
      <c r="V111">
        <v>4240525.5860000001</v>
      </c>
      <c r="W111">
        <v>4210395.04</v>
      </c>
      <c r="X111">
        <v>4163998.9440000001</v>
      </c>
      <c r="Y111">
        <v>4150151.6630000002</v>
      </c>
      <c r="Z111">
        <v>4176183.3339999998</v>
      </c>
      <c r="AA111">
        <v>4231712.6780000003</v>
      </c>
      <c r="AB111">
        <v>4307298.8020000001</v>
      </c>
      <c r="AC111">
        <v>4395835.8540000003</v>
      </c>
      <c r="AD111">
        <v>4489764.83</v>
      </c>
      <c r="AE111">
        <v>4582737.148</v>
      </c>
      <c r="AF111">
        <v>4673854.1739999996</v>
      </c>
      <c r="AG111">
        <v>4762665.5269999998</v>
      </c>
      <c r="AH111">
        <v>4850754.0149999997</v>
      </c>
      <c r="AI111">
        <v>4937596.1399999997</v>
      </c>
      <c r="AJ111">
        <v>5021869.4620000003</v>
      </c>
      <c r="AK111">
        <v>5106447.767</v>
      </c>
      <c r="AL111">
        <v>5191260.5810000002</v>
      </c>
      <c r="AM111">
        <v>5276718.1179999998</v>
      </c>
      <c r="AN111">
        <v>5351834.9859999996</v>
      </c>
      <c r="AO111">
        <v>5420468.1550000003</v>
      </c>
      <c r="AP111">
        <v>5484430.4000000004</v>
      </c>
      <c r="AQ111">
        <v>5545807.9029999999</v>
      </c>
      <c r="AR111">
        <v>5603600.3039999995</v>
      </c>
      <c r="AS111">
        <v>5664642.6699999999</v>
      </c>
      <c r="AT111">
        <v>5729044.852</v>
      </c>
      <c r="AU111">
        <v>5795716.9519999996</v>
      </c>
      <c r="AV111">
        <v>5864589.6469999999</v>
      </c>
      <c r="AW111">
        <v>5939674.5029999996</v>
      </c>
    </row>
    <row r="112" spans="2:49" x14ac:dyDescent="0.25">
      <c r="B112" t="s">
        <v>334</v>
      </c>
      <c r="C112" s="100">
        <v>19075228.1274589</v>
      </c>
      <c r="D112">
        <v>19381487.085102599</v>
      </c>
      <c r="E112">
        <v>19692663.129999999</v>
      </c>
      <c r="F112">
        <v>19848526.690000001</v>
      </c>
      <c r="G112" s="100">
        <v>18238982.609999999</v>
      </c>
      <c r="H112">
        <v>15905858.73</v>
      </c>
      <c r="I112">
        <v>16247587.15</v>
      </c>
      <c r="J112">
        <v>17794506.579999998</v>
      </c>
      <c r="K112">
        <v>15971944.57</v>
      </c>
      <c r="L112">
        <v>15208038.09</v>
      </c>
      <c r="M112">
        <v>15432331.6</v>
      </c>
      <c r="N112">
        <v>15548823.859999999</v>
      </c>
      <c r="O112">
        <v>15515290.550000001</v>
      </c>
      <c r="P112">
        <v>14881941.109999999</v>
      </c>
      <c r="Q112">
        <v>14064752.060000001</v>
      </c>
      <c r="R112">
        <v>13530597.390000001</v>
      </c>
      <c r="S112" s="100">
        <v>13689543.43</v>
      </c>
      <c r="T112" s="100">
        <v>13422877.800000001</v>
      </c>
      <c r="U112" s="100">
        <v>13314079.970000001</v>
      </c>
      <c r="V112">
        <v>13541275.74</v>
      </c>
      <c r="W112">
        <v>13457002.15</v>
      </c>
      <c r="X112">
        <v>13343247.15</v>
      </c>
      <c r="Y112">
        <v>13190183.699999999</v>
      </c>
      <c r="Z112">
        <v>13209692.92</v>
      </c>
      <c r="AA112">
        <v>13304281.65</v>
      </c>
      <c r="AB112">
        <v>13440779.199999999</v>
      </c>
      <c r="AC112">
        <v>13609857.310000001</v>
      </c>
      <c r="AD112">
        <v>13817188.23</v>
      </c>
      <c r="AE112">
        <v>14007519.16</v>
      </c>
      <c r="AF112">
        <v>14187321.199999999</v>
      </c>
      <c r="AG112">
        <v>14359451.529999999</v>
      </c>
      <c r="AH112">
        <v>14552875.48</v>
      </c>
      <c r="AI112">
        <v>14705348.279999999</v>
      </c>
      <c r="AJ112">
        <v>14838896.289999999</v>
      </c>
      <c r="AK112">
        <v>14999807.619999999</v>
      </c>
      <c r="AL112">
        <v>15158117.75</v>
      </c>
      <c r="AM112">
        <v>15309622.25</v>
      </c>
      <c r="AN112">
        <v>15440547.960000001</v>
      </c>
      <c r="AO112">
        <v>15533993.130000001</v>
      </c>
      <c r="AP112">
        <v>15610861.279999999</v>
      </c>
      <c r="AQ112">
        <v>15703378.4</v>
      </c>
      <c r="AR112">
        <v>15766277.300000001</v>
      </c>
      <c r="AS112">
        <v>15849310.65</v>
      </c>
      <c r="AT112">
        <v>15954559.109999999</v>
      </c>
      <c r="AU112">
        <v>16059036.85</v>
      </c>
      <c r="AV112">
        <v>16170193.27</v>
      </c>
      <c r="AW112">
        <v>16395608.68</v>
      </c>
    </row>
    <row r="113" spans="2:49" x14ac:dyDescent="0.25">
      <c r="B113" t="s">
        <v>335</v>
      </c>
      <c r="C113">
        <v>14430721.2592922</v>
      </c>
      <c r="D113">
        <v>14662411.1568592</v>
      </c>
      <c r="E113">
        <v>14897820.91</v>
      </c>
      <c r="F113">
        <v>14896691.220000001</v>
      </c>
      <c r="G113">
        <v>13890520.32</v>
      </c>
      <c r="H113">
        <v>12682347.67</v>
      </c>
      <c r="I113">
        <v>13187346.77</v>
      </c>
      <c r="J113">
        <v>12323572.82</v>
      </c>
      <c r="K113">
        <v>11251094.029999999</v>
      </c>
      <c r="L113">
        <v>11075091.26</v>
      </c>
      <c r="M113">
        <v>10991302.109999999</v>
      </c>
      <c r="N113">
        <v>11545341.279999999</v>
      </c>
      <c r="O113">
        <v>11244841.779999999</v>
      </c>
      <c r="P113">
        <v>10408093.27</v>
      </c>
      <c r="Q113">
        <v>9442199.9979999997</v>
      </c>
      <c r="R113">
        <v>8789215.2050000001</v>
      </c>
      <c r="S113">
        <v>8801067.8599999994</v>
      </c>
      <c r="T113">
        <v>8791583.3900000006</v>
      </c>
      <c r="U113" s="100">
        <v>8837677.8330000006</v>
      </c>
      <c r="V113">
        <v>8884063.1730000004</v>
      </c>
      <c r="W113">
        <v>8838904.5099999998</v>
      </c>
      <c r="X113">
        <v>8742947.9710000008</v>
      </c>
      <c r="Y113">
        <v>8702963.59799999</v>
      </c>
      <c r="Z113">
        <v>8733480.4690000005</v>
      </c>
      <c r="AA113">
        <v>8819772.08699999</v>
      </c>
      <c r="AB113">
        <v>8945001.33699999</v>
      </c>
      <c r="AC113">
        <v>9095188.4609999899</v>
      </c>
      <c r="AD113">
        <v>9259354.2880000006</v>
      </c>
      <c r="AE113">
        <v>9422429.3870000001</v>
      </c>
      <c r="AF113">
        <v>9581922.6339999996</v>
      </c>
      <c r="AG113">
        <v>9737011.3910000008</v>
      </c>
      <c r="AH113">
        <v>9890329.1760000009</v>
      </c>
      <c r="AI113">
        <v>10038789.970000001</v>
      </c>
      <c r="AJ113">
        <v>10182796.93</v>
      </c>
      <c r="AK113">
        <v>10327456.41</v>
      </c>
      <c r="AL113">
        <v>10473292.289999999</v>
      </c>
      <c r="AM113">
        <v>10620954.890000001</v>
      </c>
      <c r="AN113">
        <v>10757181.43</v>
      </c>
      <c r="AO113">
        <v>10888607.92</v>
      </c>
      <c r="AP113">
        <v>11017115.130000001</v>
      </c>
      <c r="AQ113">
        <v>11145523.560000001</v>
      </c>
      <c r="AR113">
        <v>11272224.26</v>
      </c>
      <c r="AS113">
        <v>11402923.9</v>
      </c>
      <c r="AT113">
        <v>11538521.449999999</v>
      </c>
      <c r="AU113">
        <v>11678142.26</v>
      </c>
      <c r="AV113">
        <v>11821970.609999999</v>
      </c>
      <c r="AW113">
        <v>11976322.83</v>
      </c>
    </row>
    <row r="114" spans="2:49" x14ac:dyDescent="0.25">
      <c r="B114" t="s">
        <v>336</v>
      </c>
      <c r="C114">
        <v>9280975.6555804294</v>
      </c>
      <c r="D114">
        <v>9429984.7217474096</v>
      </c>
      <c r="E114">
        <v>9581386.1769999899</v>
      </c>
      <c r="F114">
        <v>9625379.8619999997</v>
      </c>
      <c r="G114">
        <v>9428706.8379999995</v>
      </c>
      <c r="H114">
        <v>8845154.0319999997</v>
      </c>
      <c r="I114">
        <v>9118182.5360000003</v>
      </c>
      <c r="J114">
        <v>9030025.2990000006</v>
      </c>
      <c r="K114">
        <v>8681398.5130000003</v>
      </c>
      <c r="L114">
        <v>8706962.4399999995</v>
      </c>
      <c r="M114">
        <v>8724924.9719999898</v>
      </c>
      <c r="N114">
        <v>8945335.4110000003</v>
      </c>
      <c r="O114">
        <v>8852096.2139999997</v>
      </c>
      <c r="P114">
        <v>8564236.9580000006</v>
      </c>
      <c r="Q114">
        <v>8230513.79</v>
      </c>
      <c r="R114">
        <v>7993616.6789999995</v>
      </c>
      <c r="S114">
        <v>7801958.6569999997</v>
      </c>
      <c r="T114">
        <v>7697057.9809999997</v>
      </c>
      <c r="U114">
        <v>7642149.6919999998</v>
      </c>
      <c r="V114">
        <v>7615603.7450000001</v>
      </c>
      <c r="W114">
        <v>7544029.7189999996</v>
      </c>
      <c r="X114">
        <v>7455461.3679999998</v>
      </c>
      <c r="Y114">
        <v>7436315.4720000001</v>
      </c>
      <c r="Z114">
        <v>7460846.159</v>
      </c>
      <c r="AA114">
        <v>7512699.0369999995</v>
      </c>
      <c r="AB114">
        <v>7581524.9079999998</v>
      </c>
      <c r="AC114">
        <v>7662937.1100000003</v>
      </c>
      <c r="AD114">
        <v>7754707.5530000003</v>
      </c>
      <c r="AE114">
        <v>7847695.8389999997</v>
      </c>
      <c r="AF114">
        <v>7942157.7029999997</v>
      </c>
      <c r="AG114">
        <v>8037406.9550000001</v>
      </c>
      <c r="AH114">
        <v>8135390.2479999997</v>
      </c>
      <c r="AI114">
        <v>8253874.3059999999</v>
      </c>
      <c r="AJ114">
        <v>8374703.7060000002</v>
      </c>
      <c r="AK114">
        <v>8498875.5789999999</v>
      </c>
      <c r="AL114">
        <v>8625577.0580000002</v>
      </c>
      <c r="AM114">
        <v>8754868.0480000004</v>
      </c>
      <c r="AN114">
        <v>8876129.4639999997</v>
      </c>
      <c r="AO114">
        <v>8996319.2300000004</v>
      </c>
      <c r="AP114">
        <v>9115503.6769999899</v>
      </c>
      <c r="AQ114">
        <v>9234444.3760000002</v>
      </c>
      <c r="AR114">
        <v>9351856.63199999</v>
      </c>
      <c r="AS114">
        <v>9470101.7060000002</v>
      </c>
      <c r="AT114">
        <v>9589498.2359999996</v>
      </c>
      <c r="AU114">
        <v>9709363.3719999995</v>
      </c>
      <c r="AV114">
        <v>9829602.4279999901</v>
      </c>
      <c r="AW114">
        <v>9953035.977</v>
      </c>
    </row>
    <row r="115" spans="2:49" x14ac:dyDescent="0.25">
      <c r="B115" t="s">
        <v>337</v>
      </c>
      <c r="C115">
        <v>10784142.4039852</v>
      </c>
      <c r="D115">
        <v>10957285.2985109</v>
      </c>
      <c r="E115">
        <v>11133208.460000001</v>
      </c>
      <c r="F115">
        <v>11198965.869999999</v>
      </c>
      <c r="G115">
        <v>11252674.26</v>
      </c>
      <c r="H115">
        <v>10507377.560000001</v>
      </c>
      <c r="I115">
        <v>10920683.65</v>
      </c>
      <c r="J115">
        <v>11079671.57</v>
      </c>
      <c r="K115">
        <v>10904839.16</v>
      </c>
      <c r="L115">
        <v>10897934.859999999</v>
      </c>
      <c r="M115">
        <v>10899953.01</v>
      </c>
      <c r="N115">
        <v>11045155.98</v>
      </c>
      <c r="O115">
        <v>11233141.619999999</v>
      </c>
      <c r="P115">
        <v>11278697.51</v>
      </c>
      <c r="Q115">
        <v>11218899.939999999</v>
      </c>
      <c r="R115">
        <v>11129392.960000001</v>
      </c>
      <c r="S115">
        <v>11223180.73</v>
      </c>
      <c r="T115">
        <v>11166076.550000001</v>
      </c>
      <c r="U115">
        <v>11106906.390000001</v>
      </c>
      <c r="V115">
        <v>11070416.310000001</v>
      </c>
      <c r="W115">
        <v>10999446.949999999</v>
      </c>
      <c r="X115">
        <v>10909726.029999999</v>
      </c>
      <c r="Y115">
        <v>10933715.35</v>
      </c>
      <c r="Z115">
        <v>11020184.210000001</v>
      </c>
      <c r="AA115">
        <v>11146014.75</v>
      </c>
      <c r="AB115">
        <v>11295218.76</v>
      </c>
      <c r="AC115">
        <v>11459966.65</v>
      </c>
      <c r="AD115">
        <v>11638361.630000001</v>
      </c>
      <c r="AE115">
        <v>11822173.890000001</v>
      </c>
      <c r="AF115">
        <v>12010633.66</v>
      </c>
      <c r="AG115">
        <v>12202547.58</v>
      </c>
      <c r="AH115">
        <v>12398912.99</v>
      </c>
      <c r="AI115">
        <v>12615151.77</v>
      </c>
      <c r="AJ115">
        <v>12833895.83</v>
      </c>
      <c r="AK115">
        <v>13055648.300000001</v>
      </c>
      <c r="AL115">
        <v>13280346.140000001</v>
      </c>
      <c r="AM115">
        <v>13508358.1</v>
      </c>
      <c r="AN115">
        <v>13730533.710000001</v>
      </c>
      <c r="AO115">
        <v>13954112.66</v>
      </c>
      <c r="AP115">
        <v>14179131.65</v>
      </c>
      <c r="AQ115">
        <v>14405799.609999999</v>
      </c>
      <c r="AR115">
        <v>14633759.189999999</v>
      </c>
      <c r="AS115">
        <v>14859961.810000001</v>
      </c>
      <c r="AT115">
        <v>15085913.17</v>
      </c>
      <c r="AU115">
        <v>15312173.99</v>
      </c>
      <c r="AV115">
        <v>15539236.08</v>
      </c>
      <c r="AW115">
        <v>15768127.470000001</v>
      </c>
    </row>
    <row r="116" spans="2:49" x14ac:dyDescent="0.25">
      <c r="B116" t="s">
        <v>338</v>
      </c>
      <c r="C116">
        <v>584137.44729637203</v>
      </c>
      <c r="D116">
        <v>593515.96295732597</v>
      </c>
      <c r="E116">
        <v>603045.05370000005</v>
      </c>
      <c r="F116">
        <v>616102.60239999997</v>
      </c>
      <c r="G116">
        <v>588410.39549999998</v>
      </c>
      <c r="H116">
        <v>503440.5882</v>
      </c>
      <c r="I116">
        <v>527919.92799999996</v>
      </c>
      <c r="J116">
        <v>534693.01910000003</v>
      </c>
      <c r="K116">
        <v>495017.6041</v>
      </c>
      <c r="L116">
        <v>460394.88939999999</v>
      </c>
      <c r="M116">
        <v>446089.73869999999</v>
      </c>
      <c r="N116">
        <v>462855.06969999999</v>
      </c>
      <c r="O116">
        <v>454034.55829999998</v>
      </c>
      <c r="P116">
        <v>430599.33199999999</v>
      </c>
      <c r="Q116">
        <v>397955.11739999999</v>
      </c>
      <c r="R116">
        <v>367245.27470000001</v>
      </c>
      <c r="S116">
        <v>353052.16979999997</v>
      </c>
      <c r="T116">
        <v>340329.6862</v>
      </c>
      <c r="U116">
        <v>332717.89</v>
      </c>
      <c r="V116">
        <v>329057.88510000001</v>
      </c>
      <c r="W116">
        <v>324047.90700000001</v>
      </c>
      <c r="X116">
        <v>319410.05530000001</v>
      </c>
      <c r="Y116">
        <v>318677.51079999999</v>
      </c>
      <c r="Z116">
        <v>320673.33230000001</v>
      </c>
      <c r="AA116">
        <v>324017.33909999998</v>
      </c>
      <c r="AB116">
        <v>328018.73239999998</v>
      </c>
      <c r="AC116">
        <v>332420.31510000001</v>
      </c>
      <c r="AD116">
        <v>337136.52919999999</v>
      </c>
      <c r="AE116">
        <v>341675.98139999999</v>
      </c>
      <c r="AF116">
        <v>346130.36780000001</v>
      </c>
      <c r="AG116">
        <v>350523.36810000002</v>
      </c>
      <c r="AH116">
        <v>355051.45770000003</v>
      </c>
      <c r="AI116">
        <v>360262.80080000003</v>
      </c>
      <c r="AJ116">
        <v>365516.90100000001</v>
      </c>
      <c r="AK116">
        <v>370979.80080000003</v>
      </c>
      <c r="AL116">
        <v>376509.35119999998</v>
      </c>
      <c r="AM116">
        <v>382090.46539999999</v>
      </c>
      <c r="AN116">
        <v>387455.05829999998</v>
      </c>
      <c r="AO116">
        <v>392771.67820000002</v>
      </c>
      <c r="AP116">
        <v>398082.34110000002</v>
      </c>
      <c r="AQ116">
        <v>403513.61139999999</v>
      </c>
      <c r="AR116">
        <v>408865.35759999999</v>
      </c>
      <c r="AS116">
        <v>414259.38679999998</v>
      </c>
      <c r="AT116">
        <v>419728.89889999997</v>
      </c>
      <c r="AU116">
        <v>425211.45760000002</v>
      </c>
      <c r="AV116">
        <v>430758.38299999997</v>
      </c>
      <c r="AW116">
        <v>436870.98489999998</v>
      </c>
    </row>
    <row r="117" spans="2:49" x14ac:dyDescent="0.25">
      <c r="B117" t="s">
        <v>339</v>
      </c>
      <c r="C117">
        <v>22712835.5539211</v>
      </c>
      <c r="D117">
        <v>23077497.475414101</v>
      </c>
      <c r="E117">
        <v>23448014.239999998</v>
      </c>
      <c r="F117">
        <v>23507752.899999999</v>
      </c>
      <c r="G117">
        <v>20569099.09</v>
      </c>
      <c r="H117">
        <v>16809278.280000001</v>
      </c>
      <c r="I117">
        <v>18341314.02</v>
      </c>
      <c r="J117">
        <v>18149374.25</v>
      </c>
      <c r="K117">
        <v>17087665.059999999</v>
      </c>
      <c r="L117">
        <v>17624452.030000001</v>
      </c>
      <c r="M117">
        <v>18149914.039999999</v>
      </c>
      <c r="N117">
        <v>18013313.199999999</v>
      </c>
      <c r="O117">
        <v>16300345.32</v>
      </c>
      <c r="P117">
        <v>14394323.5</v>
      </c>
      <c r="Q117">
        <v>13062156.609999999</v>
      </c>
      <c r="R117">
        <v>12363423.460000001</v>
      </c>
      <c r="S117">
        <v>11873199.869999999</v>
      </c>
      <c r="T117">
        <v>11626302.23</v>
      </c>
      <c r="U117">
        <v>11598991.27</v>
      </c>
      <c r="V117">
        <v>11684036.32</v>
      </c>
      <c r="W117">
        <v>11743536.689999999</v>
      </c>
      <c r="X117">
        <v>11799342.189999999</v>
      </c>
      <c r="Y117">
        <v>11902145.42</v>
      </c>
      <c r="Z117">
        <v>12048622.560000001</v>
      </c>
      <c r="AA117">
        <v>12223269.99</v>
      </c>
      <c r="AB117">
        <v>12419947.699999999</v>
      </c>
      <c r="AC117">
        <v>12634691.77</v>
      </c>
      <c r="AD117">
        <v>12857442.970000001</v>
      </c>
      <c r="AE117">
        <v>13078406.720000001</v>
      </c>
      <c r="AF117">
        <v>13299180.76</v>
      </c>
      <c r="AG117">
        <v>13520288.07</v>
      </c>
      <c r="AH117">
        <v>13745687.199999999</v>
      </c>
      <c r="AI117">
        <v>13974380.789999999</v>
      </c>
      <c r="AJ117">
        <v>14205404.039999999</v>
      </c>
      <c r="AK117">
        <v>14443940.880000001</v>
      </c>
      <c r="AL117">
        <v>14687086.609999999</v>
      </c>
      <c r="AM117">
        <v>14934248.27</v>
      </c>
      <c r="AN117">
        <v>15178424.439999999</v>
      </c>
      <c r="AO117">
        <v>15420489.710000001</v>
      </c>
      <c r="AP117">
        <v>15661380.970000001</v>
      </c>
      <c r="AQ117">
        <v>15904406.25</v>
      </c>
      <c r="AR117">
        <v>16144726.67</v>
      </c>
      <c r="AS117">
        <v>16395605.279999999</v>
      </c>
      <c r="AT117">
        <v>16654786.32</v>
      </c>
      <c r="AU117">
        <v>16918912.800000001</v>
      </c>
      <c r="AV117">
        <v>17187921.82</v>
      </c>
      <c r="AW117">
        <v>17473677.93</v>
      </c>
    </row>
    <row r="118" spans="2:49" x14ac:dyDescent="0.25">
      <c r="B118" t="s">
        <v>340</v>
      </c>
      <c r="C118">
        <v>611949.61832884501</v>
      </c>
      <c r="D118">
        <v>621774.66739182698</v>
      </c>
      <c r="E118">
        <v>631757.4608</v>
      </c>
      <c r="F118">
        <v>623751.04669999995</v>
      </c>
      <c r="G118">
        <v>573271.22100000002</v>
      </c>
      <c r="H118">
        <v>484751.66700000002</v>
      </c>
      <c r="I118">
        <v>523315.26630000002</v>
      </c>
      <c r="J118">
        <v>514962.95299999998</v>
      </c>
      <c r="K118">
        <v>474703.10979999998</v>
      </c>
      <c r="L118">
        <v>453355.74599999998</v>
      </c>
      <c r="M118">
        <v>452632.30369999999</v>
      </c>
      <c r="N118">
        <v>433930.29930000001</v>
      </c>
      <c r="O118">
        <v>419569.82260000001</v>
      </c>
      <c r="P118">
        <v>387617.01549999998</v>
      </c>
      <c r="Q118">
        <v>341919.99570000003</v>
      </c>
      <c r="R118">
        <v>304525.59250000003</v>
      </c>
      <c r="S118">
        <v>279845.10330000002</v>
      </c>
      <c r="T118">
        <v>266113.03129999997</v>
      </c>
      <c r="U118">
        <v>257080.46049999999</v>
      </c>
      <c r="V118">
        <v>251301.64550000001</v>
      </c>
      <c r="W118">
        <v>244882.1673</v>
      </c>
      <c r="X118">
        <v>239171.46669999999</v>
      </c>
      <c r="Y118">
        <v>238378.92869999999</v>
      </c>
      <c r="Z118">
        <v>239975.78779999999</v>
      </c>
      <c r="AA118">
        <v>242555.11129999999</v>
      </c>
      <c r="AB118">
        <v>245382.2353</v>
      </c>
      <c r="AC118">
        <v>248208.37880000001</v>
      </c>
      <c r="AD118">
        <v>250936.85389999999</v>
      </c>
      <c r="AE118">
        <v>253174.6575</v>
      </c>
      <c r="AF118">
        <v>255084.20629999999</v>
      </c>
      <c r="AG118">
        <v>256727.91390000001</v>
      </c>
      <c r="AH118">
        <v>258298.88440000001</v>
      </c>
      <c r="AI118">
        <v>261348.44440000001</v>
      </c>
      <c r="AJ118">
        <v>264476.73820000002</v>
      </c>
      <c r="AK118">
        <v>267712.48</v>
      </c>
      <c r="AL118">
        <v>270976.34139999998</v>
      </c>
      <c r="AM118">
        <v>274274.13010000001</v>
      </c>
      <c r="AN118">
        <v>277237.85950000002</v>
      </c>
      <c r="AO118">
        <v>280224.22730000003</v>
      </c>
      <c r="AP118">
        <v>283224.76010000001</v>
      </c>
      <c r="AQ118">
        <v>286270.21000000002</v>
      </c>
      <c r="AR118">
        <v>289304.51659999997</v>
      </c>
      <c r="AS118">
        <v>292279.72859999997</v>
      </c>
      <c r="AT118">
        <v>295235.87819999998</v>
      </c>
      <c r="AU118">
        <v>298162.32079999999</v>
      </c>
      <c r="AV118">
        <v>301086.3444</v>
      </c>
      <c r="AW118">
        <v>304169.7525</v>
      </c>
    </row>
    <row r="119" spans="2:49" x14ac:dyDescent="0.25">
      <c r="B119" t="s">
        <v>341</v>
      </c>
      <c r="C119">
        <v>18607410.1111531</v>
      </c>
      <c r="D119">
        <v>18906158.099225</v>
      </c>
      <c r="E119">
        <v>19209702.579999998</v>
      </c>
      <c r="F119">
        <v>19459660.43</v>
      </c>
      <c r="G119">
        <v>18586834.07</v>
      </c>
      <c r="H119">
        <v>16926934.030000001</v>
      </c>
      <c r="I119">
        <v>17140218.969999999</v>
      </c>
      <c r="J119">
        <v>16949706.800000001</v>
      </c>
      <c r="K119">
        <v>16185963.289999999</v>
      </c>
      <c r="L119">
        <v>15735133.65</v>
      </c>
      <c r="M119">
        <v>15692977.810000001</v>
      </c>
      <c r="N119">
        <v>15857698.880000001</v>
      </c>
      <c r="O119">
        <v>15567935.98</v>
      </c>
      <c r="P119">
        <v>14863309.25</v>
      </c>
      <c r="Q119">
        <v>13872442.65</v>
      </c>
      <c r="R119">
        <v>13121003.960000001</v>
      </c>
      <c r="S119">
        <v>12778508.85</v>
      </c>
      <c r="T119">
        <v>12431282.939999999</v>
      </c>
      <c r="U119">
        <v>12291400.960000001</v>
      </c>
      <c r="V119">
        <v>12249767.59</v>
      </c>
      <c r="W119">
        <v>12136326.380000001</v>
      </c>
      <c r="X119">
        <v>12007180.02</v>
      </c>
      <c r="Y119">
        <v>11999824.560000001</v>
      </c>
      <c r="Z119">
        <v>12071643.59</v>
      </c>
      <c r="AA119">
        <v>12185961.98</v>
      </c>
      <c r="AB119">
        <v>12323270.279999999</v>
      </c>
      <c r="AC119">
        <v>12475053.85</v>
      </c>
      <c r="AD119">
        <v>12637979.140000001</v>
      </c>
      <c r="AE119">
        <v>12791386.109999999</v>
      </c>
      <c r="AF119">
        <v>12940473.029999999</v>
      </c>
      <c r="AG119">
        <v>13086015.24</v>
      </c>
      <c r="AH119">
        <v>13233750.529999999</v>
      </c>
      <c r="AI119">
        <v>13409580.66</v>
      </c>
      <c r="AJ119">
        <v>13586995.689999999</v>
      </c>
      <c r="AK119">
        <v>13770266.77</v>
      </c>
      <c r="AL119">
        <v>13956197.82</v>
      </c>
      <c r="AM119">
        <v>14144491.390000001</v>
      </c>
      <c r="AN119">
        <v>14324569.460000001</v>
      </c>
      <c r="AO119">
        <v>14509457.73</v>
      </c>
      <c r="AP119">
        <v>14697325.109999999</v>
      </c>
      <c r="AQ119">
        <v>14890909.41</v>
      </c>
      <c r="AR119">
        <v>15085259.93</v>
      </c>
      <c r="AS119">
        <v>15282743.58</v>
      </c>
      <c r="AT119">
        <v>15479940.99</v>
      </c>
      <c r="AU119">
        <v>15677821.449999999</v>
      </c>
      <c r="AV119">
        <v>15877985.92</v>
      </c>
      <c r="AW119">
        <v>16093105.08</v>
      </c>
    </row>
    <row r="120" spans="2:49" x14ac:dyDescent="0.25">
      <c r="B120" t="s">
        <v>342</v>
      </c>
      <c r="C120">
        <v>583438.23064318695</v>
      </c>
      <c r="D120">
        <v>592805.52015460597</v>
      </c>
      <c r="E120">
        <v>602323.20449999999</v>
      </c>
      <c r="F120">
        <v>620589.29260000004</v>
      </c>
      <c r="G120">
        <v>602140.79779999994</v>
      </c>
      <c r="H120">
        <v>534997.57339999999</v>
      </c>
      <c r="I120">
        <v>531264.69169999997</v>
      </c>
      <c r="J120">
        <v>545038.56779999996</v>
      </c>
      <c r="K120">
        <v>531245.8726</v>
      </c>
      <c r="L120">
        <v>522813.94520000002</v>
      </c>
      <c r="M120">
        <v>487962.78950000001</v>
      </c>
      <c r="N120">
        <v>445891.10590000002</v>
      </c>
      <c r="O120">
        <v>422429.08350000001</v>
      </c>
      <c r="P120">
        <v>404613.6483</v>
      </c>
      <c r="Q120">
        <v>382599.57569999999</v>
      </c>
      <c r="R120">
        <v>360721.87280000001</v>
      </c>
      <c r="S120">
        <v>340992.7242</v>
      </c>
      <c r="T120">
        <v>332229.77960000001</v>
      </c>
      <c r="U120">
        <v>332250.64860000001</v>
      </c>
      <c r="V120">
        <v>350760.95980000001</v>
      </c>
      <c r="W120">
        <v>357382.77429999999</v>
      </c>
      <c r="X120">
        <v>364672.82870000001</v>
      </c>
      <c r="Y120">
        <v>363256.49660000001</v>
      </c>
      <c r="Z120">
        <v>362655.81650000002</v>
      </c>
      <c r="AA120">
        <v>360207.1189</v>
      </c>
      <c r="AB120">
        <v>356224.73479999998</v>
      </c>
      <c r="AC120">
        <v>351896.68109999999</v>
      </c>
      <c r="AD120">
        <v>349279.46230000001</v>
      </c>
      <c r="AE120">
        <v>346068.45059999998</v>
      </c>
      <c r="AF120">
        <v>342778.68430000002</v>
      </c>
      <c r="AG120">
        <v>339519.15019999997</v>
      </c>
      <c r="AH120">
        <v>337457.89289999998</v>
      </c>
      <c r="AI120">
        <v>336575.4791</v>
      </c>
      <c r="AJ120">
        <v>335533.60580000002</v>
      </c>
      <c r="AK120">
        <v>335838.83319999999</v>
      </c>
      <c r="AL120">
        <v>336109.5735</v>
      </c>
      <c r="AM120">
        <v>336135.24709999998</v>
      </c>
      <c r="AN120">
        <v>336608.20079999999</v>
      </c>
      <c r="AO120">
        <v>336709.73</v>
      </c>
      <c r="AP120">
        <v>336950.77439999999</v>
      </c>
      <c r="AQ120">
        <v>338353.61660000001</v>
      </c>
      <c r="AR120">
        <v>339047.228</v>
      </c>
      <c r="AS120">
        <v>340075.41080000001</v>
      </c>
      <c r="AT120">
        <v>341509.52069999999</v>
      </c>
      <c r="AU120">
        <v>342503.45329999999</v>
      </c>
      <c r="AV120">
        <v>343393.69959999999</v>
      </c>
      <c r="AW120">
        <v>348318.3775</v>
      </c>
    </row>
    <row r="121" spans="2:49" x14ac:dyDescent="0.25">
      <c r="B121" t="s">
        <v>343</v>
      </c>
      <c r="C121">
        <v>1203838.10610542</v>
      </c>
      <c r="D121">
        <v>1223166.1162914101</v>
      </c>
      <c r="E121">
        <v>1242804.4439999999</v>
      </c>
      <c r="F121">
        <v>1270353.351</v>
      </c>
      <c r="G121">
        <v>1210704.6710000001</v>
      </c>
      <c r="H121">
        <v>1175684.3929999999</v>
      </c>
      <c r="I121">
        <v>1207926.206</v>
      </c>
      <c r="J121">
        <v>1179410.5689999999</v>
      </c>
      <c r="K121">
        <v>1123567.2320000001</v>
      </c>
      <c r="L121">
        <v>1131677.077</v>
      </c>
      <c r="M121">
        <v>1140136.9909999999</v>
      </c>
      <c r="N121">
        <v>1111490.92</v>
      </c>
      <c r="O121">
        <v>1176927.6399999999</v>
      </c>
      <c r="P121">
        <v>1193191.4650000001</v>
      </c>
      <c r="Q121">
        <v>1163290.686</v>
      </c>
      <c r="R121">
        <v>1200889.2590000001</v>
      </c>
      <c r="S121">
        <v>1284549.2309999999</v>
      </c>
      <c r="T121">
        <v>1317399.4469999999</v>
      </c>
      <c r="U121">
        <v>1328603.2279999999</v>
      </c>
      <c r="V121">
        <v>1331978.08</v>
      </c>
      <c r="W121">
        <v>1322516.6640000001</v>
      </c>
      <c r="X121">
        <v>1304460.4080000001</v>
      </c>
      <c r="Y121">
        <v>1304827.1299999999</v>
      </c>
      <c r="Z121">
        <v>1319808.372</v>
      </c>
      <c r="AA121">
        <v>1344631.737</v>
      </c>
      <c r="AB121">
        <v>1373669.193</v>
      </c>
      <c r="AC121">
        <v>1404201.02</v>
      </c>
      <c r="AD121">
        <v>1432656.476</v>
      </c>
      <c r="AE121">
        <v>1458321.42</v>
      </c>
      <c r="AF121">
        <v>1481717.4280000001</v>
      </c>
      <c r="AG121">
        <v>1503452.703</v>
      </c>
      <c r="AH121">
        <v>1524395.7120000001</v>
      </c>
      <c r="AI121">
        <v>1543355.1980000001</v>
      </c>
      <c r="AJ121">
        <v>1561363.452</v>
      </c>
      <c r="AK121">
        <v>1579200.497</v>
      </c>
      <c r="AL121">
        <v>1597036.8670000001</v>
      </c>
      <c r="AM121">
        <v>1614913.0660000001</v>
      </c>
      <c r="AN121">
        <v>1632162.5789999999</v>
      </c>
      <c r="AO121">
        <v>1649193.6059999999</v>
      </c>
      <c r="AP121">
        <v>1666088.2819999999</v>
      </c>
      <c r="AQ121">
        <v>1683193.16</v>
      </c>
      <c r="AR121">
        <v>1700251.4639999999</v>
      </c>
      <c r="AS121">
        <v>1716777.15</v>
      </c>
      <c r="AT121">
        <v>1733199.898</v>
      </c>
      <c r="AU121">
        <v>1749571.0789999999</v>
      </c>
      <c r="AV121">
        <v>1766074.8670000001</v>
      </c>
      <c r="AW121">
        <v>1783815.0759999999</v>
      </c>
    </row>
    <row r="122" spans="2:49" x14ac:dyDescent="0.25">
      <c r="B122" t="s">
        <v>344</v>
      </c>
      <c r="C122">
        <v>3445488.6699329801</v>
      </c>
      <c r="D122">
        <v>3500807.1050036401</v>
      </c>
      <c r="E122">
        <v>3557013.6949999998</v>
      </c>
      <c r="F122">
        <v>3550814.034</v>
      </c>
      <c r="G122">
        <v>3341671.702</v>
      </c>
      <c r="H122">
        <v>3083919.781</v>
      </c>
      <c r="I122">
        <v>3093360.1430000002</v>
      </c>
      <c r="J122">
        <v>2990247.355</v>
      </c>
      <c r="K122">
        <v>2838920.5890000002</v>
      </c>
      <c r="L122">
        <v>2776517.1510000001</v>
      </c>
      <c r="M122">
        <v>2715443.4739999999</v>
      </c>
      <c r="N122">
        <v>2528442.3089999999</v>
      </c>
      <c r="O122">
        <v>2642264.9789999998</v>
      </c>
      <c r="P122">
        <v>2734601.3659999999</v>
      </c>
      <c r="Q122">
        <v>2806007.398</v>
      </c>
      <c r="R122">
        <v>2901024.503</v>
      </c>
      <c r="S122">
        <v>3025702.56</v>
      </c>
      <c r="T122">
        <v>3058335.128</v>
      </c>
      <c r="U122">
        <v>3073428.1889999998</v>
      </c>
      <c r="V122">
        <v>3079035.1060000001</v>
      </c>
      <c r="W122">
        <v>3073414.5610000002</v>
      </c>
      <c r="X122">
        <v>3059957.3309999998</v>
      </c>
      <c r="Y122">
        <v>3058629.6710000001</v>
      </c>
      <c r="Z122">
        <v>3067724.0269999998</v>
      </c>
      <c r="AA122">
        <v>3084895.4789999998</v>
      </c>
      <c r="AB122">
        <v>3107127.2740000002</v>
      </c>
      <c r="AC122">
        <v>3132454.09</v>
      </c>
      <c r="AD122">
        <v>2979768.625</v>
      </c>
      <c r="AE122">
        <v>2824320.9610000001</v>
      </c>
      <c r="AF122">
        <v>2665954.679</v>
      </c>
      <c r="AG122">
        <v>2504614.27</v>
      </c>
      <c r="AH122">
        <v>2340694.0729999999</v>
      </c>
      <c r="AI122">
        <v>2174493.2289999998</v>
      </c>
      <c r="AJ122">
        <v>2005610.0490000001</v>
      </c>
      <c r="AK122">
        <v>1834754.9950000001</v>
      </c>
      <c r="AL122">
        <v>1662110.098</v>
      </c>
      <c r="AM122">
        <v>1487798.1</v>
      </c>
      <c r="AN122">
        <v>1492839.6880000001</v>
      </c>
      <c r="AO122">
        <v>1498327.601</v>
      </c>
      <c r="AP122">
        <v>1504120.304</v>
      </c>
      <c r="AQ122">
        <v>1510281.915</v>
      </c>
      <c r="AR122">
        <v>1516629.334</v>
      </c>
      <c r="AS122">
        <v>1522774.942</v>
      </c>
      <c r="AT122">
        <v>1529066.594</v>
      </c>
      <c r="AU122">
        <v>1535539.2790000001</v>
      </c>
      <c r="AV122">
        <v>1542272.0759999999</v>
      </c>
      <c r="AW122">
        <v>1549829.6839999999</v>
      </c>
    </row>
    <row r="123" spans="2:49" x14ac:dyDescent="0.25">
      <c r="B123" t="s">
        <v>345</v>
      </c>
      <c r="C123">
        <v>54169719.695498198</v>
      </c>
      <c r="D123">
        <v>55039432.066901699</v>
      </c>
      <c r="E123">
        <v>55923107.950000003</v>
      </c>
      <c r="F123">
        <v>55922909.630000003</v>
      </c>
      <c r="G123">
        <v>52819338.979999997</v>
      </c>
      <c r="H123">
        <v>48002282.75</v>
      </c>
      <c r="I123">
        <v>48280320.689999998</v>
      </c>
      <c r="J123">
        <v>47556768.409999996</v>
      </c>
      <c r="K123">
        <v>44975862.409999996</v>
      </c>
      <c r="L123">
        <v>43585358.469999999</v>
      </c>
      <c r="M123">
        <v>43080055.979999997</v>
      </c>
      <c r="N123">
        <v>41690962.840000004</v>
      </c>
      <c r="O123">
        <v>42884187.5</v>
      </c>
      <c r="P123">
        <v>43634921.310000002</v>
      </c>
      <c r="Q123">
        <v>43845087.030000001</v>
      </c>
      <c r="R123">
        <v>44453452.829999998</v>
      </c>
      <c r="S123">
        <v>46363902.25</v>
      </c>
      <c r="T123">
        <v>46866343.170000002</v>
      </c>
      <c r="U123">
        <v>46998558.020000003</v>
      </c>
      <c r="V123">
        <v>47050634.979999997</v>
      </c>
      <c r="W123">
        <v>46724722.789999999</v>
      </c>
      <c r="X123">
        <v>46160150.329999998</v>
      </c>
      <c r="Y123">
        <v>45862606.619999997</v>
      </c>
      <c r="Z123">
        <v>45813625.149999999</v>
      </c>
      <c r="AA123">
        <v>45968120.270000003</v>
      </c>
      <c r="AB123">
        <v>46292104.240000002</v>
      </c>
      <c r="AC123">
        <v>46762166.700000003</v>
      </c>
      <c r="AD123">
        <v>46821899.5</v>
      </c>
      <c r="AE123">
        <v>46959498.420000002</v>
      </c>
      <c r="AF123">
        <v>47161094.119999997</v>
      </c>
      <c r="AG123">
        <v>47412628.329999998</v>
      </c>
      <c r="AH123">
        <v>47710417.729999997</v>
      </c>
      <c r="AI123">
        <v>48011927.890000001</v>
      </c>
      <c r="AJ123">
        <v>48330435.049999997</v>
      </c>
      <c r="AK123">
        <v>48671550.210000001</v>
      </c>
      <c r="AL123">
        <v>49028204.399999999</v>
      </c>
      <c r="AM123">
        <v>49396854.869999997</v>
      </c>
      <c r="AN123">
        <v>49759096.310000002</v>
      </c>
      <c r="AO123">
        <v>50126886.859999999</v>
      </c>
      <c r="AP123">
        <v>50495817.670000002</v>
      </c>
      <c r="AQ123">
        <v>50868890.649999999</v>
      </c>
      <c r="AR123">
        <v>51230949.039999999</v>
      </c>
      <c r="AS123">
        <v>51578488</v>
      </c>
      <c r="AT123">
        <v>51908367.07</v>
      </c>
      <c r="AU123">
        <v>52220773.280000001</v>
      </c>
      <c r="AV123">
        <v>52518650.549999997</v>
      </c>
      <c r="AW123">
        <v>52829380.780000001</v>
      </c>
    </row>
    <row r="124" spans="2:49" x14ac:dyDescent="0.25">
      <c r="B124" t="s">
        <v>346</v>
      </c>
      <c r="C124">
        <v>1681202.1785921501</v>
      </c>
      <c r="D124">
        <v>1708194.4233697001</v>
      </c>
      <c r="E124">
        <v>1735620.037</v>
      </c>
      <c r="F124">
        <v>2101689.1439999999</v>
      </c>
      <c r="G124">
        <v>1890658.473</v>
      </c>
      <c r="H124">
        <v>1428120.469</v>
      </c>
      <c r="I124">
        <v>1825535.5449999999</v>
      </c>
      <c r="J124">
        <v>1521231.8970000001</v>
      </c>
      <c r="K124">
        <v>1910382.6070000001</v>
      </c>
      <c r="L124">
        <v>1806265.845</v>
      </c>
      <c r="M124">
        <v>1908341.7749999999</v>
      </c>
      <c r="N124">
        <v>2025288.6880000001</v>
      </c>
      <c r="O124">
        <v>2028644.8459999999</v>
      </c>
      <c r="P124">
        <v>2018625.8740000001</v>
      </c>
      <c r="Q124">
        <v>1983938.3589999999</v>
      </c>
      <c r="R124">
        <v>1959274.1359999999</v>
      </c>
      <c r="S124">
        <v>2193841.906</v>
      </c>
      <c r="T124">
        <v>2151976.7969999998</v>
      </c>
      <c r="U124">
        <v>2116272.298</v>
      </c>
      <c r="V124">
        <v>2088714.2290000001</v>
      </c>
      <c r="W124">
        <v>2083807.986</v>
      </c>
      <c r="X124">
        <v>2068400.94</v>
      </c>
      <c r="Y124">
        <v>2065734.7180000001</v>
      </c>
      <c r="Z124">
        <v>2072772.797</v>
      </c>
      <c r="AA124">
        <v>2087645.3689999999</v>
      </c>
      <c r="AB124">
        <v>2108563.6910000001</v>
      </c>
      <c r="AC124">
        <v>2134259.3139999998</v>
      </c>
      <c r="AD124">
        <v>2163994.5159999998</v>
      </c>
      <c r="AE124">
        <v>2195912.3629999999</v>
      </c>
      <c r="AF124">
        <v>2229643.0860000001</v>
      </c>
      <c r="AG124">
        <v>2264827.5809999998</v>
      </c>
      <c r="AH124">
        <v>2301494.5529999998</v>
      </c>
      <c r="AI124">
        <v>2338732.4500000002</v>
      </c>
      <c r="AJ124">
        <v>2376457.5690000001</v>
      </c>
      <c r="AK124">
        <v>2414872.3659999999</v>
      </c>
      <c r="AL124">
        <v>2453828.889</v>
      </c>
      <c r="AM124">
        <v>2493262.0129999998</v>
      </c>
      <c r="AN124">
        <v>2532288.1349999998</v>
      </c>
      <c r="AO124">
        <v>2571658.29</v>
      </c>
      <c r="AP124">
        <v>2611238.8450000002</v>
      </c>
      <c r="AQ124">
        <v>2651248.6329999999</v>
      </c>
      <c r="AR124">
        <v>2691288.87</v>
      </c>
      <c r="AS124">
        <v>2731362.1630000002</v>
      </c>
      <c r="AT124">
        <v>2771304.9109999998</v>
      </c>
      <c r="AU124">
        <v>2811207.52</v>
      </c>
      <c r="AV124">
        <v>2851232.6189999999</v>
      </c>
      <c r="AW124">
        <v>2892420.7930000001</v>
      </c>
    </row>
    <row r="125" spans="2:49" x14ac:dyDescent="0.25">
      <c r="B125" t="s">
        <v>347</v>
      </c>
      <c r="C125">
        <v>4024444.3979525198</v>
      </c>
      <c r="D125">
        <v>4089058.1545050698</v>
      </c>
      <c r="E125">
        <v>4154709.3059999999</v>
      </c>
      <c r="F125">
        <v>4299067.4859999996</v>
      </c>
      <c r="G125">
        <v>4273092.9610000001</v>
      </c>
      <c r="H125">
        <v>3473860.6340000001</v>
      </c>
      <c r="I125">
        <v>3590061.1129999999</v>
      </c>
      <c r="J125">
        <v>3770473.8960000002</v>
      </c>
      <c r="K125">
        <v>3680225.929</v>
      </c>
      <c r="L125">
        <v>3553336.4010000001</v>
      </c>
      <c r="M125">
        <v>3511918.531</v>
      </c>
      <c r="N125">
        <v>3557506.8629999999</v>
      </c>
      <c r="O125">
        <v>3605972.8709999998</v>
      </c>
      <c r="P125">
        <v>3638791.8829999999</v>
      </c>
      <c r="Q125">
        <v>3649880.2209999999</v>
      </c>
      <c r="R125">
        <v>3659558.0759999999</v>
      </c>
      <c r="S125">
        <v>3774728.6129999999</v>
      </c>
      <c r="T125">
        <v>3798175.0079999999</v>
      </c>
      <c r="U125">
        <v>3785650.5449999999</v>
      </c>
      <c r="V125">
        <v>3764628.84</v>
      </c>
      <c r="W125">
        <v>3755741.2829999998</v>
      </c>
      <c r="X125">
        <v>3726879.0460000001</v>
      </c>
      <c r="Y125">
        <v>3723467.2259999998</v>
      </c>
      <c r="Z125">
        <v>3736992.7319999998</v>
      </c>
      <c r="AA125">
        <v>3764355.1359999999</v>
      </c>
      <c r="AB125">
        <v>3801749.4360000002</v>
      </c>
      <c r="AC125">
        <v>3846778.89</v>
      </c>
      <c r="AD125">
        <v>3898076.31</v>
      </c>
      <c r="AE125">
        <v>3952655.3080000002</v>
      </c>
      <c r="AF125">
        <v>4009280.8149999999</v>
      </c>
      <c r="AG125">
        <v>4067233.78</v>
      </c>
      <c r="AH125">
        <v>4126634.1880000001</v>
      </c>
      <c r="AI125">
        <v>4186117.5610000002</v>
      </c>
      <c r="AJ125">
        <v>4245802.5190000003</v>
      </c>
      <c r="AK125">
        <v>4305907.3080000002</v>
      </c>
      <c r="AL125">
        <v>4366985.4469999997</v>
      </c>
      <c r="AM125">
        <v>4429113.7180000003</v>
      </c>
      <c r="AN125">
        <v>4489527.6579999998</v>
      </c>
      <c r="AO125">
        <v>4549701.4579999996</v>
      </c>
      <c r="AP125">
        <v>4609494.8370000003</v>
      </c>
      <c r="AQ125">
        <v>4669447.9340000004</v>
      </c>
      <c r="AR125">
        <v>4729209.3760000002</v>
      </c>
      <c r="AS125">
        <v>4789802.3109999998</v>
      </c>
      <c r="AT125">
        <v>4851284.1900000004</v>
      </c>
      <c r="AU125">
        <v>4913529.2929999996</v>
      </c>
      <c r="AV125">
        <v>4976412.9079999998</v>
      </c>
      <c r="AW125">
        <v>5041551.2529999996</v>
      </c>
    </row>
    <row r="126" spans="2:49" x14ac:dyDescent="0.25">
      <c r="B126" t="s">
        <v>348</v>
      </c>
      <c r="C126">
        <v>20645665.186372198</v>
      </c>
      <c r="D126">
        <v>20977138.018968999</v>
      </c>
      <c r="E126">
        <v>21313932.760000002</v>
      </c>
      <c r="F126">
        <v>22007926.02</v>
      </c>
      <c r="G126">
        <v>21824820.859999999</v>
      </c>
      <c r="H126">
        <v>21517964.829999998</v>
      </c>
      <c r="I126">
        <v>22148946.32</v>
      </c>
      <c r="J126">
        <v>21976714.82</v>
      </c>
      <c r="K126">
        <v>21137798.600000001</v>
      </c>
      <c r="L126">
        <v>20808912.760000002</v>
      </c>
      <c r="M126">
        <v>21164507.18</v>
      </c>
      <c r="N126">
        <v>22424182.859999999</v>
      </c>
      <c r="O126">
        <v>23022640.510000002</v>
      </c>
      <c r="P126">
        <v>21976970.109999999</v>
      </c>
      <c r="Q126">
        <v>19748784.109999999</v>
      </c>
      <c r="R126">
        <v>17759298.120000001</v>
      </c>
      <c r="S126">
        <v>16548779.9</v>
      </c>
      <c r="T126">
        <v>15751195.060000001</v>
      </c>
      <c r="U126" s="100">
        <v>15091876.539999999</v>
      </c>
      <c r="V126">
        <v>14584364.970000001</v>
      </c>
      <c r="W126">
        <v>14030811.92</v>
      </c>
      <c r="X126">
        <v>13486879.300000001</v>
      </c>
      <c r="Y126">
        <v>13255789.539999999</v>
      </c>
      <c r="Z126">
        <v>13224760.039999999</v>
      </c>
      <c r="AA126">
        <v>13302761.640000001</v>
      </c>
      <c r="AB126">
        <v>13432776.720000001</v>
      </c>
      <c r="AC126">
        <v>13582722.779999999</v>
      </c>
      <c r="AD126">
        <v>13736702.1</v>
      </c>
      <c r="AE126">
        <v>13871740.74</v>
      </c>
      <c r="AF126">
        <v>13987656.890000001</v>
      </c>
      <c r="AG126">
        <v>14084934.720000001</v>
      </c>
      <c r="AH126">
        <v>14170670.970000001</v>
      </c>
      <c r="AI126">
        <v>14266562.060000001</v>
      </c>
      <c r="AJ126">
        <v>14347855.300000001</v>
      </c>
      <c r="AK126">
        <v>14419392.810000001</v>
      </c>
      <c r="AL126">
        <v>14481418.039999999</v>
      </c>
      <c r="AM126">
        <v>14536429.449999999</v>
      </c>
      <c r="AN126">
        <v>14574131.75</v>
      </c>
      <c r="AO126">
        <v>14606547.470000001</v>
      </c>
      <c r="AP126">
        <v>14636261.5</v>
      </c>
      <c r="AQ126">
        <v>14668624.9</v>
      </c>
      <c r="AR126">
        <v>14704107.050000001</v>
      </c>
      <c r="AS126">
        <v>14742716.300000001</v>
      </c>
      <c r="AT126">
        <v>14789165.02</v>
      </c>
      <c r="AU126">
        <v>14847223.4</v>
      </c>
      <c r="AV126">
        <v>14921045.720000001</v>
      </c>
      <c r="AW126">
        <v>15022672.300000001</v>
      </c>
    </row>
    <row r="127" spans="2:49" x14ac:dyDescent="0.25">
      <c r="B127" t="s">
        <v>349</v>
      </c>
      <c r="C127">
        <v>263090454.30178601</v>
      </c>
      <c r="D127">
        <v>267314456.64462</v>
      </c>
      <c r="E127">
        <v>271606277.19999999</v>
      </c>
      <c r="F127">
        <v>272200607</v>
      </c>
      <c r="G127">
        <v>257949668.09999999</v>
      </c>
      <c r="H127">
        <v>236398154</v>
      </c>
      <c r="I127">
        <v>240224745.09999999</v>
      </c>
      <c r="J127">
        <v>236480528.59999999</v>
      </c>
      <c r="K127">
        <v>222911297.09999999</v>
      </c>
      <c r="L127">
        <v>215935074.5</v>
      </c>
      <c r="M127">
        <v>214278387.59999999</v>
      </c>
      <c r="N127">
        <v>213406870.40000001</v>
      </c>
      <c r="O127">
        <v>212219240.5</v>
      </c>
      <c r="P127">
        <v>205474788.5</v>
      </c>
      <c r="Q127">
        <v>195892580.59999999</v>
      </c>
      <c r="R127">
        <v>188947320.59999999</v>
      </c>
      <c r="S127">
        <v>182801852.09999999</v>
      </c>
      <c r="T127">
        <v>180767529.30000001</v>
      </c>
      <c r="U127">
        <v>179199431.30000001</v>
      </c>
      <c r="V127">
        <v>178510269.59999999</v>
      </c>
      <c r="W127">
        <v>176678700.5</v>
      </c>
      <c r="X127">
        <v>174346525.19999999</v>
      </c>
      <c r="Y127">
        <v>173614676.90000001</v>
      </c>
      <c r="Z127">
        <v>174199314.80000001</v>
      </c>
      <c r="AA127">
        <v>175604053.5</v>
      </c>
      <c r="AB127">
        <v>177585089</v>
      </c>
      <c r="AC127">
        <v>179941075.09999999</v>
      </c>
      <c r="AD127">
        <v>181927614.19999999</v>
      </c>
      <c r="AE127">
        <v>183946907.5</v>
      </c>
      <c r="AF127">
        <v>185640040.09999999</v>
      </c>
      <c r="AG127">
        <v>187599349.09999999</v>
      </c>
      <c r="AH127">
        <v>189620033.59999999</v>
      </c>
      <c r="AI127">
        <v>191618883.59999999</v>
      </c>
      <c r="AJ127">
        <v>193577572</v>
      </c>
      <c r="AK127">
        <v>195589499.59999999</v>
      </c>
      <c r="AL127">
        <v>197640626.5</v>
      </c>
      <c r="AM127">
        <v>199698565.40000001</v>
      </c>
      <c r="AN127">
        <v>201794029.30000001</v>
      </c>
      <c r="AO127">
        <v>203843877.09999999</v>
      </c>
      <c r="AP127">
        <v>205868573.40000001</v>
      </c>
      <c r="AQ127">
        <v>207930895.59999999</v>
      </c>
      <c r="AR127">
        <v>209948657</v>
      </c>
      <c r="AS127">
        <v>212676769.09999999</v>
      </c>
      <c r="AT127">
        <v>215550711.90000001</v>
      </c>
      <c r="AU127">
        <v>218459009.5</v>
      </c>
      <c r="AV127">
        <v>221410397.40000001</v>
      </c>
      <c r="AW127">
        <v>224625292.5</v>
      </c>
    </row>
    <row r="128" spans="2:49" x14ac:dyDescent="0.25">
      <c r="B128" t="s">
        <v>350</v>
      </c>
      <c r="C128">
        <v>5733644.7015537601</v>
      </c>
      <c r="D128">
        <v>5825700.2218371304</v>
      </c>
      <c r="E128">
        <v>5919233.7230000002</v>
      </c>
      <c r="F128">
        <v>6060247.3770000003</v>
      </c>
      <c r="G128">
        <v>6058177.5130000003</v>
      </c>
      <c r="H128">
        <v>6375761.4960000003</v>
      </c>
      <c r="I128">
        <v>6521749.3830000004</v>
      </c>
      <c r="J128">
        <v>6511524.4450000003</v>
      </c>
      <c r="K128">
        <v>6404560.7309999997</v>
      </c>
      <c r="L128">
        <v>6418633.102</v>
      </c>
      <c r="M128">
        <v>6528496.7800000003</v>
      </c>
      <c r="N128">
        <v>6849139.4019999998</v>
      </c>
      <c r="O128">
        <v>6856349.4019999998</v>
      </c>
      <c r="P128">
        <v>6379222.2910000002</v>
      </c>
      <c r="Q128">
        <v>5575215.8169999998</v>
      </c>
      <c r="R128">
        <v>4854222.3250000002</v>
      </c>
      <c r="S128">
        <v>4353901.733</v>
      </c>
      <c r="T128">
        <v>4095868.071</v>
      </c>
      <c r="U128">
        <v>3903280.43</v>
      </c>
      <c r="V128">
        <v>3765637.0690000001</v>
      </c>
      <c r="W128">
        <v>3627821.1310000001</v>
      </c>
      <c r="X128">
        <v>3496185.372</v>
      </c>
      <c r="Y128">
        <v>3444930.0980000002</v>
      </c>
      <c r="Z128">
        <v>3432421.1540000001</v>
      </c>
      <c r="AA128">
        <v>3436801.0329999998</v>
      </c>
      <c r="AB128">
        <v>3445313.9670000002</v>
      </c>
      <c r="AC128">
        <v>3453138.9190000002</v>
      </c>
      <c r="AD128">
        <v>3458979.0589999999</v>
      </c>
      <c r="AE128">
        <v>3458631.3130000001</v>
      </c>
      <c r="AF128">
        <v>3454203.7489999998</v>
      </c>
      <c r="AG128">
        <v>3447049.1129999999</v>
      </c>
      <c r="AH128">
        <v>3439825.79</v>
      </c>
      <c r="AI128">
        <v>3449203.9509999999</v>
      </c>
      <c r="AJ128">
        <v>3460473.2039999999</v>
      </c>
      <c r="AK128">
        <v>3472829.6860000002</v>
      </c>
      <c r="AL128">
        <v>3485436.6979999999</v>
      </c>
      <c r="AM128">
        <v>3498097.3849999998</v>
      </c>
      <c r="AN128">
        <v>3506750.3369999998</v>
      </c>
      <c r="AO128">
        <v>3515462.915</v>
      </c>
      <c r="AP128">
        <v>3523763.08</v>
      </c>
      <c r="AQ128">
        <v>3531888.7009999999</v>
      </c>
      <c r="AR128">
        <v>3539817.5559999999</v>
      </c>
      <c r="AS128">
        <v>3547070.946</v>
      </c>
      <c r="AT128">
        <v>3554757.0240000002</v>
      </c>
      <c r="AU128">
        <v>3563523.199</v>
      </c>
      <c r="AV128">
        <v>3573932.1129999999</v>
      </c>
      <c r="AW128">
        <v>3587442.0690000001</v>
      </c>
    </row>
    <row r="129" spans="2:49" x14ac:dyDescent="0.25">
      <c r="B129" t="s">
        <v>324</v>
      </c>
      <c r="C129">
        <v>746221.21464997705</v>
      </c>
      <c r="D129">
        <v>758202.03762327298</v>
      </c>
      <c r="E129">
        <v>770375.21660000004</v>
      </c>
      <c r="F129">
        <v>781116.42779999995</v>
      </c>
      <c r="G129">
        <v>666987.85510000004</v>
      </c>
      <c r="H129">
        <v>570725.18290000001</v>
      </c>
      <c r="I129">
        <v>582588.37230000005</v>
      </c>
      <c r="J129">
        <v>625902.06099999999</v>
      </c>
      <c r="K129">
        <v>584306.94279999996</v>
      </c>
      <c r="L129">
        <v>603578.35450000002</v>
      </c>
      <c r="M129">
        <v>631637.52679999999</v>
      </c>
      <c r="N129">
        <v>626288.67469999997</v>
      </c>
      <c r="O129">
        <v>518509.13150000002</v>
      </c>
      <c r="P129">
        <v>420542.2586</v>
      </c>
      <c r="Q129">
        <v>364464.67930000002</v>
      </c>
      <c r="R129">
        <v>337352.29229999997</v>
      </c>
      <c r="S129">
        <v>315278.56030000001</v>
      </c>
      <c r="T129">
        <v>302875.64899999998</v>
      </c>
      <c r="U129">
        <v>301681.68440000003</v>
      </c>
      <c r="V129">
        <v>312270.99910000002</v>
      </c>
      <c r="W129">
        <v>318281.7831</v>
      </c>
      <c r="X129">
        <v>325366.3272</v>
      </c>
      <c r="Y129">
        <v>327702.08299999998</v>
      </c>
      <c r="Z129">
        <v>331577.9436</v>
      </c>
      <c r="AA129">
        <v>335680.91269999999</v>
      </c>
      <c r="AB129">
        <v>339991.62890000001</v>
      </c>
      <c r="AC129">
        <v>344743.03340000001</v>
      </c>
      <c r="AD129">
        <v>350508.25829999999</v>
      </c>
      <c r="AE129">
        <v>356021.20150000002</v>
      </c>
      <c r="AF129">
        <v>361420.20429999998</v>
      </c>
      <c r="AG129">
        <v>366748.7611</v>
      </c>
      <c r="AH129">
        <v>372695.69799999997</v>
      </c>
      <c r="AI129">
        <v>377618.35239999997</v>
      </c>
      <c r="AJ129">
        <v>382173.7721</v>
      </c>
      <c r="AK129">
        <v>387500.93060000002</v>
      </c>
      <c r="AL129">
        <v>392799.484</v>
      </c>
      <c r="AM129">
        <v>397942.94579999999</v>
      </c>
      <c r="AN129">
        <v>402937.01819999999</v>
      </c>
      <c r="AO129">
        <v>407101.3101</v>
      </c>
      <c r="AP129">
        <v>410913.03399999999</v>
      </c>
      <c r="AQ129">
        <v>415186.2905</v>
      </c>
      <c r="AR129">
        <v>418720.87349999999</v>
      </c>
      <c r="AS129">
        <v>423064.63909999997</v>
      </c>
      <c r="AT129">
        <v>428176.1335</v>
      </c>
      <c r="AU129">
        <v>433399.3836</v>
      </c>
      <c r="AV129">
        <v>438906.53610000003</v>
      </c>
      <c r="AW129">
        <v>447604.49300000002</v>
      </c>
    </row>
    <row r="130" spans="2:49" x14ac:dyDescent="0.25">
      <c r="B130" t="s">
        <v>325</v>
      </c>
      <c r="C130">
        <v>480333.66960581898</v>
      </c>
      <c r="D130">
        <v>488045.58203966799</v>
      </c>
      <c r="E130">
        <v>495881.31170000002</v>
      </c>
      <c r="F130">
        <v>498904.75339999999</v>
      </c>
      <c r="G130">
        <v>431516.11070000002</v>
      </c>
      <c r="H130">
        <v>384403.37609999999</v>
      </c>
      <c r="I130">
        <v>399482.91560000001</v>
      </c>
      <c r="J130">
        <v>366975.3</v>
      </c>
      <c r="K130">
        <v>350922.14299999998</v>
      </c>
      <c r="L130">
        <v>377272.31069999997</v>
      </c>
      <c r="M130">
        <v>386191.24369999999</v>
      </c>
      <c r="N130">
        <v>396465.8627</v>
      </c>
      <c r="O130">
        <v>315037.56559999997</v>
      </c>
      <c r="P130">
        <v>244013.03080000001</v>
      </c>
      <c r="Q130">
        <v>202691.7169</v>
      </c>
      <c r="R130">
        <v>181629.94760000001</v>
      </c>
      <c r="S130">
        <v>167583.0925</v>
      </c>
      <c r="T130">
        <v>163829.66959999999</v>
      </c>
      <c r="U130">
        <v>165595.50820000001</v>
      </c>
      <c r="V130">
        <v>169839.68849999999</v>
      </c>
      <c r="W130">
        <v>173995.07139999999</v>
      </c>
      <c r="X130">
        <v>178263.03020000001</v>
      </c>
      <c r="Y130">
        <v>181255.17929999999</v>
      </c>
      <c r="Z130">
        <v>184000.2372</v>
      </c>
      <c r="AA130">
        <v>186890.9914</v>
      </c>
      <c r="AB130">
        <v>190087.77350000001</v>
      </c>
      <c r="AC130">
        <v>193586.18640000001</v>
      </c>
      <c r="AD130">
        <v>197445.8781</v>
      </c>
      <c r="AE130">
        <v>201443.21359999999</v>
      </c>
      <c r="AF130">
        <v>205500.5577</v>
      </c>
      <c r="AG130">
        <v>209577.27220000001</v>
      </c>
      <c r="AH130">
        <v>213686.2703</v>
      </c>
      <c r="AI130">
        <v>217660.88389999999</v>
      </c>
      <c r="AJ130">
        <v>221625.5238</v>
      </c>
      <c r="AK130">
        <v>225653.9516</v>
      </c>
      <c r="AL130">
        <v>229740.82870000001</v>
      </c>
      <c r="AM130">
        <v>233889.05609999999</v>
      </c>
      <c r="AN130">
        <v>238047.07620000001</v>
      </c>
      <c r="AO130">
        <v>242203.47349999999</v>
      </c>
      <c r="AP130">
        <v>246361.06690000001</v>
      </c>
      <c r="AQ130">
        <v>250559.99290000001</v>
      </c>
      <c r="AR130">
        <v>254764.4278</v>
      </c>
      <c r="AS130">
        <v>259258.3811</v>
      </c>
      <c r="AT130">
        <v>263995.2622</v>
      </c>
      <c r="AU130">
        <v>268930.44420000003</v>
      </c>
      <c r="AV130">
        <v>274050.34669999999</v>
      </c>
      <c r="AW130">
        <v>279472.7597</v>
      </c>
    </row>
    <row r="131" spans="2:49" x14ac:dyDescent="0.25">
      <c r="B131" t="s">
        <v>326</v>
      </c>
      <c r="C131">
        <v>1469582.3108926199</v>
      </c>
      <c r="D131">
        <v>1493176.93024387</v>
      </c>
      <c r="E131">
        <v>1517150.3689999999</v>
      </c>
      <c r="F131">
        <v>1535612.7679999999</v>
      </c>
      <c r="G131">
        <v>1387122.2150000001</v>
      </c>
      <c r="H131">
        <v>1291058.564</v>
      </c>
      <c r="I131">
        <v>1324302.57</v>
      </c>
      <c r="J131">
        <v>1272531.558</v>
      </c>
      <c r="K131">
        <v>1269996.419</v>
      </c>
      <c r="L131">
        <v>1393576.787</v>
      </c>
      <c r="M131">
        <v>1449529.5959999999</v>
      </c>
      <c r="N131">
        <v>1482928.453</v>
      </c>
      <c r="O131">
        <v>1176943.781</v>
      </c>
      <c r="P131">
        <v>910337.65910000005</v>
      </c>
      <c r="Q131">
        <v>766717.72889999999</v>
      </c>
      <c r="R131">
        <v>703546.08129999996</v>
      </c>
      <c r="S131">
        <v>634018.57759999996</v>
      </c>
      <c r="T131">
        <v>616096.3689</v>
      </c>
      <c r="U131">
        <v>622104.20669999998</v>
      </c>
      <c r="V131">
        <v>639386.26489999995</v>
      </c>
      <c r="W131">
        <v>660391.96239999996</v>
      </c>
      <c r="X131">
        <v>683706.23809999996</v>
      </c>
      <c r="Y131">
        <v>700184.14170000004</v>
      </c>
      <c r="Z131">
        <v>714973.23320000002</v>
      </c>
      <c r="AA131">
        <v>730389.26459999999</v>
      </c>
      <c r="AB131">
        <v>747298.95380000002</v>
      </c>
      <c r="AC131">
        <v>765742.22939999995</v>
      </c>
      <c r="AD131">
        <v>785531.51450000005</v>
      </c>
      <c r="AE131">
        <v>806139.48100000003</v>
      </c>
      <c r="AF131">
        <v>827257.66940000001</v>
      </c>
      <c r="AG131">
        <v>848711.299</v>
      </c>
      <c r="AH131">
        <v>870484.72499999998</v>
      </c>
      <c r="AI131">
        <v>891728.81400000001</v>
      </c>
      <c r="AJ131">
        <v>913002.32290000003</v>
      </c>
      <c r="AK131">
        <v>934548.28940000001</v>
      </c>
      <c r="AL131">
        <v>956416.34820000001</v>
      </c>
      <c r="AM131">
        <v>978627.11369999999</v>
      </c>
      <c r="AN131">
        <v>1001317.196</v>
      </c>
      <c r="AO131">
        <v>1024318.16</v>
      </c>
      <c r="AP131">
        <v>1047585.095</v>
      </c>
      <c r="AQ131">
        <v>1071221.416</v>
      </c>
      <c r="AR131">
        <v>1095147.71</v>
      </c>
      <c r="AS131">
        <v>1120326.5360000001</v>
      </c>
      <c r="AT131">
        <v>1146650.9269999999</v>
      </c>
      <c r="AU131">
        <v>1173972.227</v>
      </c>
      <c r="AV131">
        <v>1202235.2420000001</v>
      </c>
      <c r="AW131">
        <v>1231766.814</v>
      </c>
    </row>
    <row r="132" spans="2:49" x14ac:dyDescent="0.25">
      <c r="B132" t="s">
        <v>327</v>
      </c>
      <c r="C132">
        <v>225722.47732836599</v>
      </c>
      <c r="D132">
        <v>229346.52471387701</v>
      </c>
      <c r="E132">
        <v>233028.7574</v>
      </c>
      <c r="F132">
        <v>236117.3125</v>
      </c>
      <c r="G132">
        <v>220564.84099999999</v>
      </c>
      <c r="H132">
        <v>206198.03909999999</v>
      </c>
      <c r="I132">
        <v>213791.5165</v>
      </c>
      <c r="J132">
        <v>210518.4754</v>
      </c>
      <c r="K132">
        <v>211594.56</v>
      </c>
      <c r="L132">
        <v>226884.17860000001</v>
      </c>
      <c r="M132">
        <v>235051.7591</v>
      </c>
      <c r="N132">
        <v>240546.0343</v>
      </c>
      <c r="O132">
        <v>210179.87820000001</v>
      </c>
      <c r="P132">
        <v>181118.2003</v>
      </c>
      <c r="Q132">
        <v>164781.93539999999</v>
      </c>
      <c r="R132">
        <v>157993.3009</v>
      </c>
      <c r="S132">
        <v>150918.48689999999</v>
      </c>
      <c r="T132">
        <v>148226.8376</v>
      </c>
      <c r="U132">
        <v>148386.95600000001</v>
      </c>
      <c r="V132">
        <v>150238.701</v>
      </c>
      <c r="W132">
        <v>152532.7003</v>
      </c>
      <c r="X132">
        <v>155027.53909999999</v>
      </c>
      <c r="Y132">
        <v>157863.12239999999</v>
      </c>
      <c r="Z132">
        <v>160977.8027</v>
      </c>
      <c r="AA132">
        <v>164386.2444</v>
      </c>
      <c r="AB132">
        <v>168066.408</v>
      </c>
      <c r="AC132">
        <v>171962.1201</v>
      </c>
      <c r="AD132">
        <v>175964.7757</v>
      </c>
      <c r="AE132">
        <v>180013.10079999999</v>
      </c>
      <c r="AF132">
        <v>184089.27549999999</v>
      </c>
      <c r="AG132">
        <v>188189.4944</v>
      </c>
      <c r="AH132">
        <v>192326.14730000001</v>
      </c>
      <c r="AI132">
        <v>196433.71160000001</v>
      </c>
      <c r="AJ132">
        <v>200568.98929999999</v>
      </c>
      <c r="AK132">
        <v>204757.87210000001</v>
      </c>
      <c r="AL132">
        <v>209007.0736</v>
      </c>
      <c r="AM132">
        <v>213319.81150000001</v>
      </c>
      <c r="AN132">
        <v>217764.2101</v>
      </c>
      <c r="AO132">
        <v>222312.1931</v>
      </c>
      <c r="AP132">
        <v>226950.8406</v>
      </c>
      <c r="AQ132">
        <v>231686.42060000001</v>
      </c>
      <c r="AR132">
        <v>236512.15969999999</v>
      </c>
      <c r="AS132">
        <v>241488.7874</v>
      </c>
      <c r="AT132">
        <v>246607.79070000001</v>
      </c>
      <c r="AU132">
        <v>251857.65849999999</v>
      </c>
      <c r="AV132">
        <v>257239.5085</v>
      </c>
      <c r="AW132">
        <v>262791.33539999998</v>
      </c>
    </row>
    <row r="133" spans="2:49" x14ac:dyDescent="0.25">
      <c r="B133" t="s">
        <v>328</v>
      </c>
      <c r="C133">
        <v>20679763.666016001</v>
      </c>
      <c r="D133">
        <v>21011783.9607329</v>
      </c>
      <c r="E133">
        <v>21349135.030000001</v>
      </c>
      <c r="F133">
        <v>21421301.27</v>
      </c>
      <c r="G133">
        <v>18669449.129999999</v>
      </c>
      <c r="H133">
        <v>15262260.529999999</v>
      </c>
      <c r="I133">
        <v>16651525.560000001</v>
      </c>
      <c r="J133">
        <v>16454473.539999999</v>
      </c>
      <c r="K133">
        <v>15524877.26</v>
      </c>
      <c r="L133">
        <v>16090649.93</v>
      </c>
      <c r="M133">
        <v>16609378.93</v>
      </c>
      <c r="N133">
        <v>16495694.68</v>
      </c>
      <c r="O133">
        <v>14778471.789999999</v>
      </c>
      <c r="P133">
        <v>12911193.789999999</v>
      </c>
      <c r="Q133">
        <v>11661852.390000001</v>
      </c>
      <c r="R133">
        <v>11048033.16</v>
      </c>
      <c r="S133">
        <v>10603003.039999999</v>
      </c>
      <c r="T133">
        <v>10380731.550000001</v>
      </c>
      <c r="U133">
        <v>10373404.199999999</v>
      </c>
      <c r="V133">
        <v>10473915.279999999</v>
      </c>
      <c r="W133">
        <v>10562499.289999999</v>
      </c>
      <c r="X133">
        <v>10649955.060000001</v>
      </c>
      <c r="Y133">
        <v>10766138.76</v>
      </c>
      <c r="Z133">
        <v>10916806.27</v>
      </c>
      <c r="AA133">
        <v>11091907.73</v>
      </c>
      <c r="AB133">
        <v>11287718.859999999</v>
      </c>
      <c r="AC133">
        <v>11500744.800000001</v>
      </c>
      <c r="AD133">
        <v>11720804.390000001</v>
      </c>
      <c r="AE133">
        <v>11940195.210000001</v>
      </c>
      <c r="AF133">
        <v>12159924.789999999</v>
      </c>
      <c r="AG133">
        <v>12380453.560000001</v>
      </c>
      <c r="AH133">
        <v>12604995.140000001</v>
      </c>
      <c r="AI133">
        <v>12826104.48</v>
      </c>
      <c r="AJ133">
        <v>13049010.890000001</v>
      </c>
      <c r="AK133">
        <v>13278650.310000001</v>
      </c>
      <c r="AL133">
        <v>13512601.859999999</v>
      </c>
      <c r="AM133">
        <v>13750281.91</v>
      </c>
      <c r="AN133">
        <v>13987018.07</v>
      </c>
      <c r="AO133">
        <v>14222063.74</v>
      </c>
      <c r="AP133">
        <v>14456285.369999999</v>
      </c>
      <c r="AQ133">
        <v>14692763.619999999</v>
      </c>
      <c r="AR133">
        <v>14927104.539999999</v>
      </c>
      <c r="AS133">
        <v>15172040.9</v>
      </c>
      <c r="AT133">
        <v>15425374.689999999</v>
      </c>
      <c r="AU133">
        <v>15683988.539999999</v>
      </c>
      <c r="AV133">
        <v>15947797.01</v>
      </c>
      <c r="AW133">
        <v>16227767.689999999</v>
      </c>
    </row>
    <row r="134" spans="2:49" x14ac:dyDescent="0.25">
      <c r="B134" t="s">
        <v>329</v>
      </c>
      <c r="C134">
        <v>2009388.6600685499</v>
      </c>
      <c r="D134">
        <v>2041650.04496113</v>
      </c>
      <c r="E134">
        <v>2074429.3970000001</v>
      </c>
      <c r="F134">
        <v>2118726.0460000001</v>
      </c>
      <c r="G134">
        <v>1795245.7169999999</v>
      </c>
      <c r="H134">
        <v>1623204.277</v>
      </c>
      <c r="I134">
        <v>1629435.1</v>
      </c>
      <c r="J134">
        <v>1536570.5120000001</v>
      </c>
      <c r="K134">
        <v>1530450.8030000001</v>
      </c>
      <c r="L134">
        <v>1676331.943</v>
      </c>
      <c r="M134">
        <v>1763767.84</v>
      </c>
      <c r="N134">
        <v>1788205.8330000001</v>
      </c>
      <c r="O134">
        <v>1355459.7520000001</v>
      </c>
      <c r="P134">
        <v>998201.72530000005</v>
      </c>
      <c r="Q134">
        <v>805941.18330000003</v>
      </c>
      <c r="R134">
        <v>714984.43629999994</v>
      </c>
      <c r="S134">
        <v>635873.56779999996</v>
      </c>
      <c r="T134">
        <v>602225.6078</v>
      </c>
      <c r="U134">
        <v>599516.45209999999</v>
      </c>
      <c r="V134">
        <v>611344.80940000003</v>
      </c>
      <c r="W134">
        <v>626873.61100000003</v>
      </c>
      <c r="X134">
        <v>645569.89599999995</v>
      </c>
      <c r="Y134">
        <v>662097.60320000001</v>
      </c>
      <c r="Z134">
        <v>677979.09820000001</v>
      </c>
      <c r="AA134">
        <v>693913.78090000001</v>
      </c>
      <c r="AB134">
        <v>710472.03379999998</v>
      </c>
      <c r="AC134">
        <v>727750.46499999997</v>
      </c>
      <c r="AD134">
        <v>745563.20200000005</v>
      </c>
      <c r="AE134">
        <v>763125.91529999999</v>
      </c>
      <c r="AF134">
        <v>780551.72239999997</v>
      </c>
      <c r="AG134">
        <v>797844.59360000002</v>
      </c>
      <c r="AH134">
        <v>815210.21340000001</v>
      </c>
      <c r="AI134">
        <v>832174.35829999996</v>
      </c>
      <c r="AJ134">
        <v>849189.30390000006</v>
      </c>
      <c r="AK134">
        <v>866586.88289999997</v>
      </c>
      <c r="AL134">
        <v>884225.59109999996</v>
      </c>
      <c r="AM134">
        <v>902067.3665</v>
      </c>
      <c r="AN134">
        <v>920712.12009999994</v>
      </c>
      <c r="AO134">
        <v>940147.79790000001</v>
      </c>
      <c r="AP134">
        <v>960171.05570000003</v>
      </c>
      <c r="AQ134">
        <v>980959.38430000003</v>
      </c>
      <c r="AR134">
        <v>1002218.547</v>
      </c>
      <c r="AS134">
        <v>1024809.147</v>
      </c>
      <c r="AT134">
        <v>1048328.464</v>
      </c>
      <c r="AU134">
        <v>1072737.6740000001</v>
      </c>
      <c r="AV134">
        <v>1098092.575</v>
      </c>
      <c r="AW134">
        <v>1125299.6270000001</v>
      </c>
    </row>
    <row r="135" spans="2:49" x14ac:dyDescent="0.25">
      <c r="B135" t="s">
        <v>351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352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353</v>
      </c>
      <c r="C137">
        <v>20174774.421468802</v>
      </c>
      <c r="D137">
        <v>20498686.950521201</v>
      </c>
      <c r="E137">
        <v>20827800</v>
      </c>
      <c r="F137">
        <v>19906990.09</v>
      </c>
      <c r="G137">
        <v>18926096.390000001</v>
      </c>
      <c r="H137">
        <v>16952781.300000001</v>
      </c>
      <c r="I137">
        <v>16081826.640000001</v>
      </c>
      <c r="J137">
        <v>15385925.25</v>
      </c>
      <c r="K137">
        <v>14523252.470000001</v>
      </c>
      <c r="L137">
        <v>13505408.1</v>
      </c>
      <c r="M137">
        <v>12547841.66</v>
      </c>
      <c r="N137">
        <v>11555589.699999999</v>
      </c>
      <c r="O137">
        <v>10373121.25</v>
      </c>
      <c r="P137">
        <v>9377865.8949999996</v>
      </c>
      <c r="Q137">
        <v>8519276.6679999996</v>
      </c>
      <c r="R137">
        <v>7578496.4019999998</v>
      </c>
      <c r="S137">
        <v>3083778.5550000002</v>
      </c>
      <c r="T137">
        <v>2284735.1609999998</v>
      </c>
      <c r="U137">
        <v>1755804.6569999999</v>
      </c>
      <c r="V137">
        <v>1287665.5490000001</v>
      </c>
      <c r="W137">
        <v>1033662.302</v>
      </c>
      <c r="X137">
        <v>786120.39150000003</v>
      </c>
      <c r="Y137">
        <v>762008.92420000001</v>
      </c>
      <c r="Z137">
        <v>757778.28099999996</v>
      </c>
      <c r="AA137">
        <v>756054.55169999995</v>
      </c>
      <c r="AB137">
        <v>755587.55559999996</v>
      </c>
      <c r="AC137">
        <v>755743.55550000002</v>
      </c>
      <c r="AD137">
        <v>758113.51340000005</v>
      </c>
      <c r="AE137">
        <v>761873.54929999996</v>
      </c>
      <c r="AF137">
        <v>766757.41940000001</v>
      </c>
      <c r="AG137">
        <v>772581.66980000003</v>
      </c>
      <c r="AH137">
        <v>779239.07720000006</v>
      </c>
      <c r="AI137">
        <v>786651.94559999998</v>
      </c>
      <c r="AJ137">
        <v>794411.35279999999</v>
      </c>
      <c r="AK137">
        <v>802437.65130000003</v>
      </c>
      <c r="AL137">
        <v>810630.62509999995</v>
      </c>
      <c r="AM137">
        <v>818906.49739999999</v>
      </c>
      <c r="AN137">
        <v>828289.55709999998</v>
      </c>
      <c r="AO137">
        <v>837743.96140000003</v>
      </c>
      <c r="AP137">
        <v>847091.07220000005</v>
      </c>
      <c r="AQ137">
        <v>856341.97840000002</v>
      </c>
      <c r="AR137">
        <v>865396.92790000001</v>
      </c>
      <c r="AS137">
        <v>874901.07550000004</v>
      </c>
      <c r="AT137">
        <v>884500.00820000004</v>
      </c>
      <c r="AU137">
        <v>893987.98049999995</v>
      </c>
      <c r="AV137">
        <v>903334.92200000002</v>
      </c>
      <c r="AW137">
        <v>912884.40020000003</v>
      </c>
    </row>
    <row r="138" spans="2:49" x14ac:dyDescent="0.25">
      <c r="B138" t="s">
        <v>354</v>
      </c>
      <c r="C138">
        <v>16278956.881142</v>
      </c>
      <c r="D138">
        <v>16540320.799446501</v>
      </c>
      <c r="E138">
        <v>16805881</v>
      </c>
      <c r="F138">
        <v>16724305.26</v>
      </c>
      <c r="G138">
        <v>15998389.9</v>
      </c>
      <c r="H138">
        <v>15292900.699999999</v>
      </c>
      <c r="I138">
        <v>15219896.939999999</v>
      </c>
      <c r="J138">
        <v>13335753.109999999</v>
      </c>
      <c r="K138">
        <v>11342452.689999999</v>
      </c>
      <c r="L138">
        <v>9821110.1569999997</v>
      </c>
      <c r="M138">
        <v>8669271.0850000009</v>
      </c>
      <c r="N138">
        <v>7715410.591</v>
      </c>
      <c r="O138">
        <v>8079455.102</v>
      </c>
      <c r="P138">
        <v>8267319.4620000003</v>
      </c>
      <c r="Q138">
        <v>8357299.1679999996</v>
      </c>
      <c r="R138">
        <v>8557561.0999999996</v>
      </c>
      <c r="S138">
        <v>4856001.1169999996</v>
      </c>
      <c r="T138">
        <v>6507172.5650000004</v>
      </c>
      <c r="U138">
        <v>8111254.051</v>
      </c>
      <c r="V138">
        <v>9686064.2369999997</v>
      </c>
      <c r="W138">
        <v>10101734.34</v>
      </c>
      <c r="X138">
        <v>10465599.93</v>
      </c>
      <c r="Y138">
        <v>10575863.220000001</v>
      </c>
      <c r="Z138">
        <v>10741092.359999999</v>
      </c>
      <c r="AA138">
        <v>10946785.460000001</v>
      </c>
      <c r="AB138">
        <v>11219948.42</v>
      </c>
      <c r="AC138">
        <v>11512456.630000001</v>
      </c>
      <c r="AD138">
        <v>11834825.6</v>
      </c>
      <c r="AE138">
        <v>12153669.76</v>
      </c>
      <c r="AF138">
        <v>12122596.02</v>
      </c>
      <c r="AG138">
        <v>12349912.119999999</v>
      </c>
      <c r="AH138">
        <v>12573247.18</v>
      </c>
      <c r="AI138">
        <v>12747495.92</v>
      </c>
      <c r="AJ138">
        <v>12911716.41</v>
      </c>
      <c r="AK138">
        <v>13071762.720000001</v>
      </c>
      <c r="AL138">
        <v>13257811.85</v>
      </c>
      <c r="AM138">
        <v>13438802.119999999</v>
      </c>
      <c r="AN138">
        <v>13534809.15</v>
      </c>
      <c r="AO138">
        <v>13625655.220000001</v>
      </c>
      <c r="AP138">
        <v>13714045.59</v>
      </c>
      <c r="AQ138">
        <v>13804917.640000001</v>
      </c>
      <c r="AR138">
        <v>13894404.439999999</v>
      </c>
      <c r="AS138">
        <v>13872361.689999999</v>
      </c>
      <c r="AT138">
        <v>13856669.939999999</v>
      </c>
      <c r="AU138">
        <v>13846481.48</v>
      </c>
      <c r="AV138">
        <v>13843715.57</v>
      </c>
      <c r="AW138">
        <v>13862646.689999999</v>
      </c>
    </row>
    <row r="139" spans="2:49" x14ac:dyDescent="0.25">
      <c r="B139" t="s">
        <v>286</v>
      </c>
      <c r="C139">
        <v>6504439.0146005601</v>
      </c>
      <c r="D139">
        <v>6608869.8869003803</v>
      </c>
      <c r="E139">
        <v>6714977.4309999999</v>
      </c>
      <c r="F139">
        <v>6850390.8229999999</v>
      </c>
      <c r="G139">
        <v>6582718.8320000004</v>
      </c>
      <c r="H139">
        <v>6666683.5099999998</v>
      </c>
      <c r="I139">
        <v>6912271.6830000002</v>
      </c>
      <c r="J139">
        <v>6641716.466</v>
      </c>
      <c r="K139">
        <v>6459380.352</v>
      </c>
      <c r="L139">
        <v>6131752.665</v>
      </c>
      <c r="M139">
        <v>6385883.3430000003</v>
      </c>
      <c r="N139">
        <v>6509596.3810000001</v>
      </c>
      <c r="O139">
        <v>6831773.1679999996</v>
      </c>
      <c r="P139">
        <v>6976884.602</v>
      </c>
      <c r="Q139">
        <v>6930115.3990000002</v>
      </c>
      <c r="R139">
        <v>7002289.0990000004</v>
      </c>
      <c r="S139">
        <v>7388880.8219999997</v>
      </c>
      <c r="T139">
        <v>7575301.9579999996</v>
      </c>
      <c r="U139">
        <v>7643781.0149999997</v>
      </c>
      <c r="V139">
        <v>7641100.5310000004</v>
      </c>
      <c r="W139">
        <v>7548405.2810000004</v>
      </c>
      <c r="X139">
        <v>7392833.4550000001</v>
      </c>
      <c r="Y139">
        <v>7334713.0049999999</v>
      </c>
      <c r="Z139">
        <v>7359368.4409999996</v>
      </c>
      <c r="AA139">
        <v>7442688.358</v>
      </c>
      <c r="AB139">
        <v>7564697.9960000003</v>
      </c>
      <c r="AC139">
        <v>7710663.6610000003</v>
      </c>
      <c r="AD139">
        <v>7868810.7750000004</v>
      </c>
      <c r="AE139">
        <v>8029695.5360000003</v>
      </c>
      <c r="AF139">
        <v>8190241.0539999995</v>
      </c>
      <c r="AG139">
        <v>8349011.233</v>
      </c>
      <c r="AH139">
        <v>8506747.0690000001</v>
      </c>
      <c r="AI139">
        <v>8654479.2050000001</v>
      </c>
      <c r="AJ139">
        <v>8795653.2190000005</v>
      </c>
      <c r="AK139">
        <v>8933038.62099999</v>
      </c>
      <c r="AL139">
        <v>9067801.1520000007</v>
      </c>
      <c r="AM139">
        <v>9201101.6439999994</v>
      </c>
      <c r="AN139">
        <v>9328214.4539999999</v>
      </c>
      <c r="AO139">
        <v>9452927.6699999999</v>
      </c>
      <c r="AP139">
        <v>9576650.2129999995</v>
      </c>
      <c r="AQ139">
        <v>9701349.3499999996</v>
      </c>
      <c r="AR139">
        <v>9826713.4379999898</v>
      </c>
      <c r="AS139">
        <v>9950648.2699999996</v>
      </c>
      <c r="AT139">
        <v>10075004.49</v>
      </c>
      <c r="AU139">
        <v>10200778.439999999</v>
      </c>
      <c r="AV139">
        <v>10329383.439999999</v>
      </c>
      <c r="AW139">
        <v>10465465.810000001</v>
      </c>
    </row>
    <row r="140" spans="2:49" x14ac:dyDescent="0.25">
      <c r="B140" t="s">
        <v>287</v>
      </c>
      <c r="C140">
        <v>6379735.1213853899</v>
      </c>
      <c r="D140">
        <v>6482163.8323430298</v>
      </c>
      <c r="E140">
        <v>6586237.0690000001</v>
      </c>
      <c r="F140">
        <v>6636806.0990000004</v>
      </c>
      <c r="G140">
        <v>6298006.0350000001</v>
      </c>
      <c r="H140">
        <v>6419849.9539999999</v>
      </c>
      <c r="I140">
        <v>6339200.1859999998</v>
      </c>
      <c r="J140">
        <v>6187747.977</v>
      </c>
      <c r="K140">
        <v>5787293.4330000002</v>
      </c>
      <c r="L140">
        <v>5619028.2539999997</v>
      </c>
      <c r="M140">
        <v>5668067.0959999999</v>
      </c>
      <c r="N140">
        <v>5842769.125</v>
      </c>
      <c r="O140">
        <v>5548003.8269999996</v>
      </c>
      <c r="P140">
        <v>4947761.0109999999</v>
      </c>
      <c r="Q140">
        <v>4297227.9929999998</v>
      </c>
      <c r="R140">
        <v>3875212.3160000001</v>
      </c>
      <c r="S140">
        <v>3795017.9619999998</v>
      </c>
      <c r="T140">
        <v>3752338.7140000002</v>
      </c>
      <c r="U140">
        <v>3759316.5460000001</v>
      </c>
      <c r="V140">
        <v>3782107.835</v>
      </c>
      <c r="W140">
        <v>3798963.7370000002</v>
      </c>
      <c r="X140">
        <v>3814356.49</v>
      </c>
      <c r="Y140">
        <v>3857899.23</v>
      </c>
      <c r="Z140">
        <v>3940160.5989999999</v>
      </c>
      <c r="AA140">
        <v>4053681.3709999998</v>
      </c>
      <c r="AB140">
        <v>4188847.8879999998</v>
      </c>
      <c r="AC140">
        <v>4336577.2010000004</v>
      </c>
      <c r="AD140">
        <v>4486279.7450000001</v>
      </c>
      <c r="AE140">
        <v>4633064.04</v>
      </c>
      <c r="AF140">
        <v>4774687.6380000003</v>
      </c>
      <c r="AG140">
        <v>4910389.7869999995</v>
      </c>
      <c r="AH140">
        <v>5040941.0750000002</v>
      </c>
      <c r="AI140">
        <v>5162452.63</v>
      </c>
      <c r="AJ140">
        <v>5278604.9220000003</v>
      </c>
      <c r="AK140">
        <v>5391715.466</v>
      </c>
      <c r="AL140">
        <v>5503544.5710000005</v>
      </c>
      <c r="AM140">
        <v>5615305.2810000004</v>
      </c>
      <c r="AN140">
        <v>5725235.5939999996</v>
      </c>
      <c r="AO140">
        <v>5835984.7989999996</v>
      </c>
      <c r="AP140">
        <v>5948497.7249999996</v>
      </c>
      <c r="AQ140">
        <v>6063886.301</v>
      </c>
      <c r="AR140">
        <v>6182646.6809999999</v>
      </c>
      <c r="AS140">
        <v>6303743.2560000001</v>
      </c>
      <c r="AT140">
        <v>6429097.227</v>
      </c>
      <c r="AU140">
        <v>6559511.3310000002</v>
      </c>
      <c r="AV140">
        <v>6695713.818</v>
      </c>
      <c r="AW140">
        <v>6839819.6560000004</v>
      </c>
    </row>
    <row r="141" spans="2:49" x14ac:dyDescent="0.25">
      <c r="B141" t="s">
        <v>288</v>
      </c>
      <c r="C141">
        <v>415352.94883501797</v>
      </c>
      <c r="D141">
        <v>422021.57477828203</v>
      </c>
      <c r="E141">
        <v>428797.26770000003</v>
      </c>
      <c r="F141">
        <v>416382.71120000002</v>
      </c>
      <c r="G141">
        <v>386364.038</v>
      </c>
      <c r="H141">
        <v>341856.19929999998</v>
      </c>
      <c r="I141">
        <v>357371.76289999997</v>
      </c>
      <c r="J141">
        <v>341166.63559999998</v>
      </c>
      <c r="K141">
        <v>318428.24599999998</v>
      </c>
      <c r="L141">
        <v>304404.7684</v>
      </c>
      <c r="M141">
        <v>304010.73749999999</v>
      </c>
      <c r="N141">
        <v>322654.35960000003</v>
      </c>
      <c r="O141">
        <v>319143.15210000001</v>
      </c>
      <c r="P141">
        <v>294405.93459999998</v>
      </c>
      <c r="Q141">
        <v>264171.19420000003</v>
      </c>
      <c r="R141">
        <v>243482.6005</v>
      </c>
      <c r="S141">
        <v>231102.81</v>
      </c>
      <c r="T141">
        <v>219849.56469999999</v>
      </c>
      <c r="U141">
        <v>213535.62669999999</v>
      </c>
      <c r="V141">
        <v>210013.60990000001</v>
      </c>
      <c r="W141">
        <v>207483.617</v>
      </c>
      <c r="X141">
        <v>205490.91320000001</v>
      </c>
      <c r="Y141">
        <v>206786.17910000001</v>
      </c>
      <c r="Z141">
        <v>210367.35819999999</v>
      </c>
      <c r="AA141">
        <v>215622.4693</v>
      </c>
      <c r="AB141">
        <v>221974.70370000001</v>
      </c>
      <c r="AC141">
        <v>228991.98920000001</v>
      </c>
      <c r="AD141">
        <v>236156.1177</v>
      </c>
      <c r="AE141">
        <v>243287.13430000001</v>
      </c>
      <c r="AF141">
        <v>250345.72070000001</v>
      </c>
      <c r="AG141">
        <v>257332.73670000001</v>
      </c>
      <c r="AH141">
        <v>264300.46899999998</v>
      </c>
      <c r="AI141">
        <v>270986.28860000003</v>
      </c>
      <c r="AJ141">
        <v>277563.33230000001</v>
      </c>
      <c r="AK141">
        <v>284108.67249999999</v>
      </c>
      <c r="AL141">
        <v>290655.40149999998</v>
      </c>
      <c r="AM141">
        <v>297207.77399999998</v>
      </c>
      <c r="AN141">
        <v>303688.3187</v>
      </c>
      <c r="AO141">
        <v>310140.74070000002</v>
      </c>
      <c r="AP141">
        <v>316570.71460000001</v>
      </c>
      <c r="AQ141">
        <v>323040.82880000002</v>
      </c>
      <c r="AR141">
        <v>329553.3088</v>
      </c>
      <c r="AS141">
        <v>336058.29739999998</v>
      </c>
      <c r="AT141">
        <v>342640.04269999999</v>
      </c>
      <c r="AU141">
        <v>349341.73629999999</v>
      </c>
      <c r="AV141">
        <v>356203.86550000001</v>
      </c>
      <c r="AW141">
        <v>363377.31199999998</v>
      </c>
    </row>
    <row r="142" spans="2:49" x14ac:dyDescent="0.25">
      <c r="B142" t="s">
        <v>289</v>
      </c>
      <c r="C142">
        <v>4759484.3198853396</v>
      </c>
      <c r="D142">
        <v>4835899.3801399199</v>
      </c>
      <c r="E142">
        <v>4913541.3090000004</v>
      </c>
      <c r="F142">
        <v>4942866.7560000001</v>
      </c>
      <c r="G142">
        <v>4526086.7439999999</v>
      </c>
      <c r="H142">
        <v>4017875.8590000002</v>
      </c>
      <c r="I142">
        <v>4087209.4130000002</v>
      </c>
      <c r="J142">
        <v>4400748.22</v>
      </c>
      <c r="K142">
        <v>3949730.9049999998</v>
      </c>
      <c r="L142">
        <v>3768083.9479999999</v>
      </c>
      <c r="M142">
        <v>3843553.5469999998</v>
      </c>
      <c r="N142">
        <v>3957755.5129999998</v>
      </c>
      <c r="O142">
        <v>3937859.2</v>
      </c>
      <c r="P142">
        <v>3689349.4369999999</v>
      </c>
      <c r="Q142">
        <v>3388574.6669999999</v>
      </c>
      <c r="R142">
        <v>3213205.2149999999</v>
      </c>
      <c r="S142">
        <v>3218803.0180000002</v>
      </c>
      <c r="T142">
        <v>3207492.74</v>
      </c>
      <c r="U142">
        <v>3219306.4</v>
      </c>
      <c r="V142">
        <v>3235704.733</v>
      </c>
      <c r="W142">
        <v>3230904.2889999999</v>
      </c>
      <c r="X142">
        <v>3211749.94</v>
      </c>
      <c r="Y142">
        <v>3210504.7250000001</v>
      </c>
      <c r="Z142">
        <v>3241324.8489999999</v>
      </c>
      <c r="AA142">
        <v>3298458.426</v>
      </c>
      <c r="AB142">
        <v>3374531.96</v>
      </c>
      <c r="AC142">
        <v>3462836.0929999999</v>
      </c>
      <c r="AD142">
        <v>3555315.2170000002</v>
      </c>
      <c r="AE142">
        <v>3647420.84</v>
      </c>
      <c r="AF142">
        <v>3737944.2560000001</v>
      </c>
      <c r="AG142">
        <v>3826484.4709999999</v>
      </c>
      <c r="AH142">
        <v>3914083.321</v>
      </c>
      <c r="AI142">
        <v>3994768.4819999998</v>
      </c>
      <c r="AJ142">
        <v>4072396.372</v>
      </c>
      <c r="AK142">
        <v>4149737.5750000002</v>
      </c>
      <c r="AL142">
        <v>4227099.6579999998</v>
      </c>
      <c r="AM142">
        <v>4304877.4409999996</v>
      </c>
      <c r="AN142">
        <v>4374853.6579999998</v>
      </c>
      <c r="AO142">
        <v>4439381.6449999996</v>
      </c>
      <c r="AP142">
        <v>4500093.608</v>
      </c>
      <c r="AQ142">
        <v>4558830.8470000001</v>
      </c>
      <c r="AR142">
        <v>4614865.9550000001</v>
      </c>
      <c r="AS142">
        <v>4673812.4469999997</v>
      </c>
      <c r="AT142">
        <v>4735967.2589999996</v>
      </c>
      <c r="AU142">
        <v>4800506.6129999999</v>
      </c>
      <c r="AV142">
        <v>4867407.0379999997</v>
      </c>
      <c r="AW142">
        <v>4940073.1500000004</v>
      </c>
    </row>
    <row r="143" spans="2:49" x14ac:dyDescent="0.25">
      <c r="B143" t="s">
        <v>290</v>
      </c>
      <c r="C143">
        <v>16509970.069566499</v>
      </c>
      <c r="D143">
        <v>16775042.9793345</v>
      </c>
      <c r="E143">
        <v>17044371.719999999</v>
      </c>
      <c r="F143">
        <v>17183288.050000001</v>
      </c>
      <c r="G143">
        <v>15824420.460000001</v>
      </c>
      <c r="H143">
        <v>13860090.76</v>
      </c>
      <c r="I143">
        <v>14145662.289999999</v>
      </c>
      <c r="J143">
        <v>15470446.279999999</v>
      </c>
      <c r="K143">
        <v>13848823.15</v>
      </c>
      <c r="L143">
        <v>13155761.75</v>
      </c>
      <c r="M143">
        <v>13352952.039999999</v>
      </c>
      <c r="N143">
        <v>13514455.630000001</v>
      </c>
      <c r="O143">
        <v>13546682.310000001</v>
      </c>
      <c r="P143">
        <v>12974750.66</v>
      </c>
      <c r="Q143">
        <v>12216395.779999999</v>
      </c>
      <c r="R143">
        <v>11754206.68</v>
      </c>
      <c r="S143">
        <v>11959162.18</v>
      </c>
      <c r="T143">
        <v>11750183.32</v>
      </c>
      <c r="U143">
        <v>11678763.470000001</v>
      </c>
      <c r="V143">
        <v>11895493.68</v>
      </c>
      <c r="W143">
        <v>11842658.58</v>
      </c>
      <c r="X143">
        <v>11759265.01</v>
      </c>
      <c r="Y143">
        <v>11633360.23</v>
      </c>
      <c r="Z143">
        <v>11663736.710000001</v>
      </c>
      <c r="AA143">
        <v>11766787.75</v>
      </c>
      <c r="AB143">
        <v>11912177.6</v>
      </c>
      <c r="AC143">
        <v>12089299.789999999</v>
      </c>
      <c r="AD143">
        <v>12299709.300000001</v>
      </c>
      <c r="AE143">
        <v>12494877.369999999</v>
      </c>
      <c r="AF143">
        <v>12679858.66</v>
      </c>
      <c r="AG143">
        <v>12857195.949999999</v>
      </c>
      <c r="AH143">
        <v>13052627.02</v>
      </c>
      <c r="AI143">
        <v>13202889.02</v>
      </c>
      <c r="AJ143">
        <v>13334473.02</v>
      </c>
      <c r="AK143">
        <v>13489664.439999999</v>
      </c>
      <c r="AL143">
        <v>13642090.199999999</v>
      </c>
      <c r="AM143">
        <v>13788065.300000001</v>
      </c>
      <c r="AN143">
        <v>13915822.4</v>
      </c>
      <c r="AO143">
        <v>14009306.35</v>
      </c>
      <c r="AP143">
        <v>14087605.75</v>
      </c>
      <c r="AQ143">
        <v>14180014.75</v>
      </c>
      <c r="AR143">
        <v>14245798.59</v>
      </c>
      <c r="AS143">
        <v>14329660.23</v>
      </c>
      <c r="AT143">
        <v>14433848.34</v>
      </c>
      <c r="AU143">
        <v>14537704.960000001</v>
      </c>
      <c r="AV143">
        <v>14648023.609999999</v>
      </c>
      <c r="AW143">
        <v>14862427.25</v>
      </c>
    </row>
    <row r="144" spans="2:49" x14ac:dyDescent="0.25">
      <c r="B144" t="s">
        <v>291</v>
      </c>
      <c r="C144">
        <v>11637309.2577525</v>
      </c>
      <c r="D144">
        <v>11824150.02208</v>
      </c>
      <c r="E144">
        <v>12013990.58</v>
      </c>
      <c r="F144">
        <v>12020115.68</v>
      </c>
      <c r="G144">
        <v>11222682.01</v>
      </c>
      <c r="H144">
        <v>10316623.5</v>
      </c>
      <c r="I144">
        <v>10711721.960000001</v>
      </c>
      <c r="J144">
        <v>9979747.8239999898</v>
      </c>
      <c r="K144">
        <v>9079785.5030000005</v>
      </c>
      <c r="L144">
        <v>8924961.0620000008</v>
      </c>
      <c r="M144">
        <v>8870397.4330000002</v>
      </c>
      <c r="N144">
        <v>9384973.33699999</v>
      </c>
      <c r="O144">
        <v>9160023.3460000008</v>
      </c>
      <c r="P144">
        <v>8421681.8770000003</v>
      </c>
      <c r="Q144">
        <v>7577259.2089999998</v>
      </c>
      <c r="R144">
        <v>7048845.7829999998</v>
      </c>
      <c r="S144">
        <v>7112995.2949999999</v>
      </c>
      <c r="T144">
        <v>7126782.8030000003</v>
      </c>
      <c r="U144">
        <v>7188998.9910000004</v>
      </c>
      <c r="V144">
        <v>7246657.9519999996</v>
      </c>
      <c r="W144">
        <v>7234624.9900000002</v>
      </c>
      <c r="X144">
        <v>7177063.1069999998</v>
      </c>
      <c r="Y144">
        <v>7155982.8480000002</v>
      </c>
      <c r="Z144">
        <v>7196111.3439999996</v>
      </c>
      <c r="AA144">
        <v>7288249.7970000003</v>
      </c>
      <c r="AB144">
        <v>7417916.0549999997</v>
      </c>
      <c r="AC144">
        <v>7571409.5300000003</v>
      </c>
      <c r="AD144">
        <v>7736083.216</v>
      </c>
      <c r="AE144">
        <v>7900031.858</v>
      </c>
      <c r="AF144">
        <v>8060452.6430000002</v>
      </c>
      <c r="AG144">
        <v>8216630.8119999999</v>
      </c>
      <c r="AH144">
        <v>8370499.7390000001</v>
      </c>
      <c r="AI144">
        <v>8511291.75</v>
      </c>
      <c r="AJ144">
        <v>8646669.59799999</v>
      </c>
      <c r="AK144">
        <v>8781676.6390000004</v>
      </c>
      <c r="AL144">
        <v>8917323.8640000001</v>
      </c>
      <c r="AM144">
        <v>9054272.8609999996</v>
      </c>
      <c r="AN144">
        <v>9182113.4969999995</v>
      </c>
      <c r="AO144">
        <v>9305507.5209999997</v>
      </c>
      <c r="AP144">
        <v>9426339.182</v>
      </c>
      <c r="AQ144">
        <v>9547250.4609999899</v>
      </c>
      <c r="AR144">
        <v>9667017.6239999998</v>
      </c>
      <c r="AS144">
        <v>9790385.3680000007</v>
      </c>
      <c r="AT144">
        <v>9918475.0940000005</v>
      </c>
      <c r="AU144">
        <v>10050661.880000001</v>
      </c>
      <c r="AV144">
        <v>10187165.539999999</v>
      </c>
      <c r="AW144">
        <v>10333557.779999999</v>
      </c>
    </row>
    <row r="145" spans="2:49" x14ac:dyDescent="0.25">
      <c r="B145" t="s">
        <v>292</v>
      </c>
      <c r="C145">
        <v>3168113.9617931498</v>
      </c>
      <c r="D145">
        <v>3218979.0562052401</v>
      </c>
      <c r="E145">
        <v>3270660.8059999999</v>
      </c>
      <c r="F145">
        <v>3288113.1140000001</v>
      </c>
      <c r="G145">
        <v>3255745.1179999998</v>
      </c>
      <c r="H145">
        <v>3108027.82</v>
      </c>
      <c r="I145">
        <v>3189777.9810000001</v>
      </c>
      <c r="J145">
        <v>3141174.98</v>
      </c>
      <c r="K145">
        <v>2985478.3339999998</v>
      </c>
      <c r="L145">
        <v>2958075.4449999998</v>
      </c>
      <c r="M145">
        <v>2961364.1230000001</v>
      </c>
      <c r="N145">
        <v>3089662.2340000002</v>
      </c>
      <c r="O145">
        <v>3183796.7719999999</v>
      </c>
      <c r="P145">
        <v>3135834.727</v>
      </c>
      <c r="Q145">
        <v>3035243.5529999998</v>
      </c>
      <c r="R145">
        <v>3006082.1570000001</v>
      </c>
      <c r="S145">
        <v>3049882.4479999999</v>
      </c>
      <c r="T145">
        <v>3025525.9449999998</v>
      </c>
      <c r="U145">
        <v>3014658.5720000002</v>
      </c>
      <c r="V145">
        <v>3009112.165</v>
      </c>
      <c r="W145">
        <v>2993426.818</v>
      </c>
      <c r="X145">
        <v>2967921.023</v>
      </c>
      <c r="Y145">
        <v>2972479.818</v>
      </c>
      <c r="Z145">
        <v>2998386.818</v>
      </c>
      <c r="AA145">
        <v>3039462.2930000001</v>
      </c>
      <c r="AB145">
        <v>3091081.159</v>
      </c>
      <c r="AC145">
        <v>3149996.9419999998</v>
      </c>
      <c r="AD145">
        <v>3212068.99</v>
      </c>
      <c r="AE145">
        <v>3275035.8289999999</v>
      </c>
      <c r="AF145">
        <v>3338597.3539999998</v>
      </c>
      <c r="AG145">
        <v>3402680.2919999999</v>
      </c>
      <c r="AH145">
        <v>3467755.179</v>
      </c>
      <c r="AI145">
        <v>3530642.9180000001</v>
      </c>
      <c r="AJ145">
        <v>3593564.1439999999</v>
      </c>
      <c r="AK145">
        <v>3657469.6009999998</v>
      </c>
      <c r="AL145">
        <v>3722497.0490000001</v>
      </c>
      <c r="AM145">
        <v>3788629.537</v>
      </c>
      <c r="AN145">
        <v>3852423.6290000002</v>
      </c>
      <c r="AO145">
        <v>3915525.5159999998</v>
      </c>
      <c r="AP145">
        <v>3978227.4679999999</v>
      </c>
      <c r="AQ145">
        <v>4041035.0639999998</v>
      </c>
      <c r="AR145">
        <v>4103482.2949999999</v>
      </c>
      <c r="AS145">
        <v>4166297.0320000001</v>
      </c>
      <c r="AT145">
        <v>4229925.82</v>
      </c>
      <c r="AU145">
        <v>4294209.8480000002</v>
      </c>
      <c r="AV145">
        <v>4359167.5870000003</v>
      </c>
      <c r="AW145">
        <v>4426146.4589999998</v>
      </c>
    </row>
    <row r="146" spans="2:49" x14ac:dyDescent="0.25">
      <c r="B146" t="s">
        <v>293</v>
      </c>
      <c r="C146">
        <v>6724481.5896774204</v>
      </c>
      <c r="D146">
        <v>6832445.3166948901</v>
      </c>
      <c r="E146">
        <v>6942142.341</v>
      </c>
      <c r="F146">
        <v>6990460.2630000003</v>
      </c>
      <c r="G146">
        <v>7033895.3430000003</v>
      </c>
      <c r="H146">
        <v>6599731.8619999997</v>
      </c>
      <c r="I146">
        <v>6852764.8600000003</v>
      </c>
      <c r="J146">
        <v>6935807.5329999998</v>
      </c>
      <c r="K146">
        <v>6814768.6629999997</v>
      </c>
      <c r="L146">
        <v>6808031.4170000004</v>
      </c>
      <c r="M146">
        <v>6816612.7759999996</v>
      </c>
      <c r="N146">
        <v>6948077.3600000003</v>
      </c>
      <c r="O146">
        <v>7119804.5559999999</v>
      </c>
      <c r="P146">
        <v>7177085.4970000004</v>
      </c>
      <c r="Q146">
        <v>7177072.3770000003</v>
      </c>
      <c r="R146">
        <v>7203131.7230000002</v>
      </c>
      <c r="S146">
        <v>7399066.5070000002</v>
      </c>
      <c r="T146">
        <v>7375788.5039999997</v>
      </c>
      <c r="U146">
        <v>7355339.318</v>
      </c>
      <c r="V146">
        <v>7348490.5669999998</v>
      </c>
      <c r="W146">
        <v>7334374.6900000004</v>
      </c>
      <c r="X146">
        <v>7306659.2029999997</v>
      </c>
      <c r="Y146">
        <v>7348515.7860000003</v>
      </c>
      <c r="Z146">
        <v>7432987.8020000001</v>
      </c>
      <c r="AA146">
        <v>7547404.5120000001</v>
      </c>
      <c r="AB146">
        <v>7681610.9850000003</v>
      </c>
      <c r="AC146">
        <v>7828884.1440000003</v>
      </c>
      <c r="AD146">
        <v>7984073.0199999996</v>
      </c>
      <c r="AE146">
        <v>8143835.4280000003</v>
      </c>
      <c r="AF146">
        <v>8307136.1390000004</v>
      </c>
      <c r="AG146">
        <v>8473541.06399999</v>
      </c>
      <c r="AH146">
        <v>8643210.8629999999</v>
      </c>
      <c r="AI146">
        <v>8811454.5610000007</v>
      </c>
      <c r="AJ146">
        <v>8980715.5170000009</v>
      </c>
      <c r="AK146">
        <v>9151834.6009999998</v>
      </c>
      <c r="AL146">
        <v>9325354.0030000005</v>
      </c>
      <c r="AM146">
        <v>9501395.06399999</v>
      </c>
      <c r="AN146">
        <v>9676135.5309999995</v>
      </c>
      <c r="AO146">
        <v>9852071.22299999</v>
      </c>
      <c r="AP146">
        <v>10029440.630000001</v>
      </c>
      <c r="AQ146">
        <v>10208564.119999999</v>
      </c>
      <c r="AR146">
        <v>10389297.130000001</v>
      </c>
      <c r="AS146">
        <v>10569764.4</v>
      </c>
      <c r="AT146">
        <v>10751018.289999999</v>
      </c>
      <c r="AU146">
        <v>10933514.77</v>
      </c>
      <c r="AV146">
        <v>11117642.130000001</v>
      </c>
      <c r="AW146">
        <v>11304244.35</v>
      </c>
    </row>
    <row r="147" spans="2:49" x14ac:dyDescent="0.25">
      <c r="B147" t="s">
        <v>294</v>
      </c>
      <c r="C147">
        <v>312458.80390520301</v>
      </c>
      <c r="D147">
        <v>317475.43106956501</v>
      </c>
      <c r="E147">
        <v>322572.6018</v>
      </c>
      <c r="F147">
        <v>330083.88900000002</v>
      </c>
      <c r="G147">
        <v>317122.62920000002</v>
      </c>
      <c r="H147">
        <v>271231.58370000002</v>
      </c>
      <c r="I147">
        <v>284294.61139999999</v>
      </c>
      <c r="J147">
        <v>288965.87430000002</v>
      </c>
      <c r="K147">
        <v>269467.28850000002</v>
      </c>
      <c r="L147">
        <v>251813.6452</v>
      </c>
      <c r="M147">
        <v>244014.20790000001</v>
      </c>
      <c r="N147">
        <v>252488.4926</v>
      </c>
      <c r="O147">
        <v>244514.46660000001</v>
      </c>
      <c r="P147">
        <v>229532.18849999999</v>
      </c>
      <c r="Q147">
        <v>212665.0528</v>
      </c>
      <c r="R147">
        <v>198643.1635</v>
      </c>
      <c r="S147">
        <v>194051.37289999999</v>
      </c>
      <c r="T147">
        <v>187645.3106</v>
      </c>
      <c r="U147">
        <v>184748.89490000001</v>
      </c>
      <c r="V147">
        <v>184170.57620000001</v>
      </c>
      <c r="W147">
        <v>183556.34299999999</v>
      </c>
      <c r="X147">
        <v>183179.1514</v>
      </c>
      <c r="Y147">
        <v>184057.14929999999</v>
      </c>
      <c r="Z147">
        <v>186212.36689999999</v>
      </c>
      <c r="AA147">
        <v>189155.1949</v>
      </c>
      <c r="AB147">
        <v>192593.85320000001</v>
      </c>
      <c r="AC147">
        <v>196366.83749999999</v>
      </c>
      <c r="AD147">
        <v>200381.85060000001</v>
      </c>
      <c r="AE147">
        <v>204435.3388</v>
      </c>
      <c r="AF147">
        <v>208531.1648</v>
      </c>
      <c r="AG147">
        <v>212669.78700000001</v>
      </c>
      <c r="AH147">
        <v>216924.97709999999</v>
      </c>
      <c r="AI147">
        <v>221072.1373</v>
      </c>
      <c r="AJ147">
        <v>225214.98819999999</v>
      </c>
      <c r="AK147">
        <v>229466.87</v>
      </c>
      <c r="AL147">
        <v>233764.44620000001</v>
      </c>
      <c r="AM147">
        <v>238095.75870000001</v>
      </c>
      <c r="AN147">
        <v>242393.03950000001</v>
      </c>
      <c r="AO147">
        <v>246660.3873</v>
      </c>
      <c r="AP147">
        <v>250931.05239999999</v>
      </c>
      <c r="AQ147">
        <v>255287.9491</v>
      </c>
      <c r="AR147">
        <v>259615.8003</v>
      </c>
      <c r="AS147">
        <v>264006.42609999998</v>
      </c>
      <c r="AT147">
        <v>268481.37089999998</v>
      </c>
      <c r="AU147">
        <v>273007.5245</v>
      </c>
      <c r="AV147">
        <v>277617.57579999999</v>
      </c>
      <c r="AW147">
        <v>282621.52380000002</v>
      </c>
    </row>
    <row r="148" spans="2:49" x14ac:dyDescent="0.25">
      <c r="B148" t="s">
        <v>295</v>
      </c>
      <c r="C148">
        <v>7848832.7159786001</v>
      </c>
      <c r="D148">
        <v>7974848.2640105197</v>
      </c>
      <c r="E148">
        <v>8102887.0319999997</v>
      </c>
      <c r="F148">
        <v>8220897.0870000003</v>
      </c>
      <c r="G148">
        <v>7929936.7630000003</v>
      </c>
      <c r="H148">
        <v>7370446.7029999997</v>
      </c>
      <c r="I148">
        <v>7433465.9649999999</v>
      </c>
      <c r="J148">
        <v>7301460.5219999999</v>
      </c>
      <c r="K148">
        <v>6896845.1840000004</v>
      </c>
      <c r="L148">
        <v>6647343.0010000002</v>
      </c>
      <c r="M148">
        <v>6680609.1880000001</v>
      </c>
      <c r="N148">
        <v>6944428.4979999997</v>
      </c>
      <c r="O148">
        <v>7002794.6730000004</v>
      </c>
      <c r="P148">
        <v>6682370.1359999999</v>
      </c>
      <c r="Q148">
        <v>6197146.409</v>
      </c>
      <c r="R148">
        <v>5876182.9189999998</v>
      </c>
      <c r="S148">
        <v>5851429.5259999996</v>
      </c>
      <c r="T148">
        <v>5724842.1639999999</v>
      </c>
      <c r="U148">
        <v>5696951.2769999998</v>
      </c>
      <c r="V148">
        <v>5703150.4340000004</v>
      </c>
      <c r="W148">
        <v>5686829.0049999999</v>
      </c>
      <c r="X148">
        <v>5655384.6370000001</v>
      </c>
      <c r="Y148">
        <v>5669148.8880000003</v>
      </c>
      <c r="Z148">
        <v>5730886.8839999996</v>
      </c>
      <c r="AA148">
        <v>5827850.8729999997</v>
      </c>
      <c r="AB148">
        <v>5948755.4570000004</v>
      </c>
      <c r="AC148">
        <v>6084454.9939999999</v>
      </c>
      <c r="AD148">
        <v>6225215.3689999999</v>
      </c>
      <c r="AE148">
        <v>6362519.8360000001</v>
      </c>
      <c r="AF148">
        <v>6497164.5499999998</v>
      </c>
      <c r="AG148">
        <v>6629446.8669999996</v>
      </c>
      <c r="AH148">
        <v>6761490.8830000004</v>
      </c>
      <c r="AI148">
        <v>6886114.7300000004</v>
      </c>
      <c r="AJ148">
        <v>7008147.949</v>
      </c>
      <c r="AK148">
        <v>7131293.6689999998</v>
      </c>
      <c r="AL148">
        <v>7255208.9139999999</v>
      </c>
      <c r="AM148">
        <v>7379939.1299999999</v>
      </c>
      <c r="AN148">
        <v>7502125.676</v>
      </c>
      <c r="AO148">
        <v>7626040.0499999998</v>
      </c>
      <c r="AP148">
        <v>7751514.1059999997</v>
      </c>
      <c r="AQ148">
        <v>7880608.0089999996</v>
      </c>
      <c r="AR148">
        <v>8011146.648</v>
      </c>
      <c r="AS148">
        <v>8143892.3109999998</v>
      </c>
      <c r="AT148">
        <v>8277937.9939999999</v>
      </c>
      <c r="AU148">
        <v>8414174.8990000002</v>
      </c>
      <c r="AV148">
        <v>8553646.1459999997</v>
      </c>
      <c r="AW148">
        <v>8703486.9440000001</v>
      </c>
    </row>
    <row r="149" spans="2:49" x14ac:dyDescent="0.25">
      <c r="B149" t="s">
        <v>296</v>
      </c>
      <c r="C149">
        <v>3.4004494311446498</v>
      </c>
      <c r="D149">
        <v>3.4550447466682099</v>
      </c>
      <c r="E149">
        <v>3.5105166080000001</v>
      </c>
      <c r="F149">
        <v>3.6343673519999999</v>
      </c>
      <c r="G149">
        <v>3.5003908880000001</v>
      </c>
      <c r="H149">
        <v>3.2294338489999999</v>
      </c>
      <c r="I149">
        <v>3.1763289179999998</v>
      </c>
      <c r="J149">
        <v>3.1867565280000001</v>
      </c>
      <c r="K149">
        <v>3.0672017020000002</v>
      </c>
      <c r="L149">
        <v>3.0456669189999999</v>
      </c>
      <c r="M149">
        <v>2.9796107250000001</v>
      </c>
      <c r="N149">
        <v>2.965384078</v>
      </c>
      <c r="O149">
        <v>3.1573159</v>
      </c>
      <c r="P149">
        <v>3.3039812629999998</v>
      </c>
      <c r="Q149">
        <v>3.4005451670000002</v>
      </c>
      <c r="R149">
        <v>3.5300075290000001</v>
      </c>
      <c r="S149">
        <v>3.9040773519999998</v>
      </c>
      <c r="T149">
        <v>3.95919577</v>
      </c>
      <c r="U149">
        <v>3.9682703500000001</v>
      </c>
      <c r="V149">
        <v>4.1069905100000001</v>
      </c>
      <c r="W149">
        <v>4.0846238189999999</v>
      </c>
      <c r="X149">
        <v>4.0457227769999999</v>
      </c>
      <c r="Y149">
        <v>3.9716909999999999</v>
      </c>
      <c r="Z149">
        <v>3.9604756619999999</v>
      </c>
      <c r="AA149">
        <v>3.9676569850000001</v>
      </c>
      <c r="AB149">
        <v>3.9826676889999999</v>
      </c>
      <c r="AC149">
        <v>4.0060574290000002</v>
      </c>
      <c r="AD149">
        <v>4.0471537829999997</v>
      </c>
      <c r="AE149">
        <v>4.0816628350000004</v>
      </c>
      <c r="AF149">
        <v>4.1131508889999999</v>
      </c>
      <c r="AG149">
        <v>4.1430244460000001</v>
      </c>
      <c r="AH149">
        <v>4.1848047130000001</v>
      </c>
      <c r="AI149">
        <v>4.2070878409999999</v>
      </c>
      <c r="AJ149">
        <v>4.2209220189999996</v>
      </c>
      <c r="AK149">
        <v>4.2480654270000002</v>
      </c>
      <c r="AL149">
        <v>4.273333246</v>
      </c>
      <c r="AM149">
        <v>4.2944265049999997</v>
      </c>
      <c r="AN149">
        <v>4.3220790500000001</v>
      </c>
      <c r="AO149">
        <v>4.3427813449999997</v>
      </c>
      <c r="AP149">
        <v>4.3644429750000002</v>
      </c>
      <c r="AQ149">
        <v>4.4012890750000002</v>
      </c>
      <c r="AR149">
        <v>4.4296518440000003</v>
      </c>
      <c r="AS149">
        <v>4.461321216</v>
      </c>
      <c r="AT149">
        <v>4.4988737199999997</v>
      </c>
      <c r="AU149">
        <v>4.5320075820000003</v>
      </c>
      <c r="AV149">
        <v>4.5655557010000001</v>
      </c>
      <c r="AW149">
        <v>4.6552301329999999</v>
      </c>
    </row>
    <row r="150" spans="2:49" x14ac:dyDescent="0.25">
      <c r="B150" t="s">
        <v>297</v>
      </c>
      <c r="C150">
        <v>1163232.8236614501</v>
      </c>
      <c r="D150">
        <v>1181908.90290365</v>
      </c>
      <c r="E150">
        <v>1200884.8330000001</v>
      </c>
      <c r="F150">
        <v>1227703.5919999999</v>
      </c>
      <c r="G150">
        <v>1169782.067</v>
      </c>
      <c r="H150">
        <v>1137339.7879999999</v>
      </c>
      <c r="I150">
        <v>1168180.3700000001</v>
      </c>
      <c r="J150">
        <v>1139783.155</v>
      </c>
      <c r="K150">
        <v>1085368.227</v>
      </c>
      <c r="L150">
        <v>1093530.936</v>
      </c>
      <c r="M150">
        <v>1101414.6340000001</v>
      </c>
      <c r="N150">
        <v>1073840.172</v>
      </c>
      <c r="O150">
        <v>1137650.023</v>
      </c>
      <c r="P150">
        <v>1153418.675</v>
      </c>
      <c r="Q150">
        <v>1124288.28</v>
      </c>
      <c r="R150">
        <v>1163328.848</v>
      </c>
      <c r="S150">
        <v>1249167.4939999999</v>
      </c>
      <c r="T150">
        <v>1282631.1200000001</v>
      </c>
      <c r="U150">
        <v>1294261.2709999999</v>
      </c>
      <c r="V150">
        <v>1297780.7779999999</v>
      </c>
      <c r="W150">
        <v>1288783.28</v>
      </c>
      <c r="X150">
        <v>1271268.6669999999</v>
      </c>
      <c r="Y150">
        <v>1271710.014</v>
      </c>
      <c r="Z150">
        <v>1286594.45</v>
      </c>
      <c r="AA150">
        <v>1311289.0160000001</v>
      </c>
      <c r="AB150">
        <v>1340265.3899999999</v>
      </c>
      <c r="AC150">
        <v>1370799.48</v>
      </c>
      <c r="AD150">
        <v>1399299.156</v>
      </c>
      <c r="AE150">
        <v>1425082.5449999999</v>
      </c>
      <c r="AF150">
        <v>1448636.925</v>
      </c>
      <c r="AG150">
        <v>1470555.145</v>
      </c>
      <c r="AH150">
        <v>1491677.1070000001</v>
      </c>
      <c r="AI150">
        <v>1510598.7649999999</v>
      </c>
      <c r="AJ150">
        <v>1528542.85</v>
      </c>
      <c r="AK150">
        <v>1546293.098</v>
      </c>
      <c r="AL150">
        <v>1564032.304</v>
      </c>
      <c r="AM150">
        <v>1581802.9779999999</v>
      </c>
      <c r="AN150">
        <v>1598978.1740000001</v>
      </c>
      <c r="AO150">
        <v>1615928.8759999999</v>
      </c>
      <c r="AP150">
        <v>1632743.385</v>
      </c>
      <c r="AQ150">
        <v>1649767.3489999999</v>
      </c>
      <c r="AR150">
        <v>1666753.321</v>
      </c>
      <c r="AS150">
        <v>1683219.4110000001</v>
      </c>
      <c r="AT150">
        <v>1699595.567</v>
      </c>
      <c r="AU150">
        <v>1715935.875</v>
      </c>
      <c r="AV150">
        <v>1732422.6370000001</v>
      </c>
      <c r="AW150">
        <v>1750141.264</v>
      </c>
    </row>
    <row r="151" spans="2:49" x14ac:dyDescent="0.25">
      <c r="B151" t="s">
        <v>298</v>
      </c>
      <c r="C151">
        <v>3390396.9372410299</v>
      </c>
      <c r="D151">
        <v>3444830.8567233998</v>
      </c>
      <c r="E151">
        <v>3500138.73</v>
      </c>
      <c r="F151">
        <v>3494306.1430000002</v>
      </c>
      <c r="G151">
        <v>3288088.87</v>
      </c>
      <c r="H151">
        <v>3036409.1009999998</v>
      </c>
      <c r="I151">
        <v>3045274.0350000001</v>
      </c>
      <c r="J151">
        <v>2942732.5180000002</v>
      </c>
      <c r="K151">
        <v>2793230.5079999999</v>
      </c>
      <c r="L151">
        <v>2732226.321</v>
      </c>
      <c r="M151">
        <v>2672614.2579999999</v>
      </c>
      <c r="N151">
        <v>2489927.2519999999</v>
      </c>
      <c r="O151">
        <v>2604058.4739999999</v>
      </c>
      <c r="P151">
        <v>2696372.352</v>
      </c>
      <c r="Q151">
        <v>2767881.3139999998</v>
      </c>
      <c r="R151">
        <v>2864821.6260000002</v>
      </c>
      <c r="S151">
        <v>2993286.4180000001</v>
      </c>
      <c r="T151">
        <v>3027095.0669999998</v>
      </c>
      <c r="U151">
        <v>3042505.3429999999</v>
      </c>
      <c r="V151">
        <v>3047926.3229999999</v>
      </c>
      <c r="W151">
        <v>3042156.5010000002</v>
      </c>
      <c r="X151">
        <v>3028473.5729999999</v>
      </c>
      <c r="Y151">
        <v>3027004.3939999999</v>
      </c>
      <c r="Z151">
        <v>3036154.1269999999</v>
      </c>
      <c r="AA151">
        <v>3053557.09</v>
      </c>
      <c r="AB151">
        <v>3076147.4890000001</v>
      </c>
      <c r="AC151">
        <v>3101890.55</v>
      </c>
      <c r="AD151">
        <v>2887951.281</v>
      </c>
      <c r="AE151">
        <v>2672643.4550000001</v>
      </c>
      <c r="AF151">
        <v>2455687.602</v>
      </c>
      <c r="AG151">
        <v>2236960.8059999999</v>
      </c>
      <c r="AH151">
        <v>2016684.6880000001</v>
      </c>
      <c r="AI151">
        <v>1792576.023</v>
      </c>
      <c r="AJ151">
        <v>1565808.0619999999</v>
      </c>
      <c r="AK151">
        <v>1337140.3559999999</v>
      </c>
      <c r="AL151">
        <v>1106876.6040000001</v>
      </c>
      <c r="AM151">
        <v>875131.42509999999</v>
      </c>
      <c r="AN151">
        <v>880720.01500000001</v>
      </c>
      <c r="AO151">
        <v>886406.25249999994</v>
      </c>
      <c r="AP151">
        <v>892211.04399999999</v>
      </c>
      <c r="AQ151">
        <v>898247.49459999998</v>
      </c>
      <c r="AR151">
        <v>904457.16740000003</v>
      </c>
      <c r="AS151">
        <v>910504.76879999996</v>
      </c>
      <c r="AT151">
        <v>916716.57310000004</v>
      </c>
      <c r="AU151">
        <v>923169.41740000003</v>
      </c>
      <c r="AV151">
        <v>929938.63690000004</v>
      </c>
      <c r="AW151">
        <v>937397.61270000006</v>
      </c>
    </row>
    <row r="152" spans="2:49" x14ac:dyDescent="0.25">
      <c r="B152" t="s">
        <v>299</v>
      </c>
      <c r="C152">
        <v>54115760.630483001</v>
      </c>
      <c r="D152">
        <v>54984606.671644203</v>
      </c>
      <c r="E152">
        <v>55867402.32</v>
      </c>
      <c r="F152">
        <v>55867469.090000004</v>
      </c>
      <c r="G152">
        <v>52766542.039999999</v>
      </c>
      <c r="H152">
        <v>47956296.859999999</v>
      </c>
      <c r="I152">
        <v>48233616.630000003</v>
      </c>
      <c r="J152">
        <v>47509702.969999999</v>
      </c>
      <c r="K152">
        <v>44930739.5</v>
      </c>
      <c r="L152">
        <v>43542030.420000002</v>
      </c>
      <c r="M152">
        <v>43037102.119999997</v>
      </c>
      <c r="N152">
        <v>41649847.140000001</v>
      </c>
      <c r="O152">
        <v>42842929.350000001</v>
      </c>
      <c r="P152">
        <v>43593308.600000001</v>
      </c>
      <c r="Q152">
        <v>43803339.460000001</v>
      </c>
      <c r="R152">
        <v>44414178.020000003</v>
      </c>
      <c r="S152">
        <v>46328193.82</v>
      </c>
      <c r="T152">
        <v>46831835.829999998</v>
      </c>
      <c r="U152">
        <v>46964633.109999999</v>
      </c>
      <c r="V152">
        <v>47016816.619999997</v>
      </c>
      <c r="W152">
        <v>46691257.210000001</v>
      </c>
      <c r="X152">
        <v>46127059.810000002</v>
      </c>
      <c r="Y152">
        <v>45829764.659999996</v>
      </c>
      <c r="Z152">
        <v>45781079.859999999</v>
      </c>
      <c r="AA152">
        <v>45935944.049999997</v>
      </c>
      <c r="AB152">
        <v>46260336.189999998</v>
      </c>
      <c r="AC152">
        <v>46730786.780000001</v>
      </c>
      <c r="AD152">
        <v>46744640.719999999</v>
      </c>
      <c r="AE152">
        <v>46837079.479999997</v>
      </c>
      <c r="AF152">
        <v>46994037.770000003</v>
      </c>
      <c r="AG152">
        <v>47201346.039999999</v>
      </c>
      <c r="AH152">
        <v>47455145.920000002</v>
      </c>
      <c r="AI152">
        <v>47710825.859999999</v>
      </c>
      <c r="AJ152">
        <v>47982839.229999997</v>
      </c>
      <c r="AK152">
        <v>48276813.939999998</v>
      </c>
      <c r="AL152">
        <v>48585818.979999997</v>
      </c>
      <c r="AM152">
        <v>48906322.380000003</v>
      </c>
      <c r="AN152">
        <v>49220480.829999998</v>
      </c>
      <c r="AO152">
        <v>49539725.539999999</v>
      </c>
      <c r="AP152">
        <v>49859803.890000001</v>
      </c>
      <c r="AQ152">
        <v>50183788.130000003</v>
      </c>
      <c r="AR152">
        <v>50496814.759999998</v>
      </c>
      <c r="AS152">
        <v>50795333.369999997</v>
      </c>
      <c r="AT152">
        <v>51076501.219999999</v>
      </c>
      <c r="AU152">
        <v>51340663.380000003</v>
      </c>
      <c r="AV152">
        <v>51590832.700000003</v>
      </c>
      <c r="AW152">
        <v>51854047.609999999</v>
      </c>
    </row>
    <row r="153" spans="2:49" x14ac:dyDescent="0.25">
      <c r="B153" t="s">
        <v>300</v>
      </c>
      <c r="C153">
        <v>1464963.74202715</v>
      </c>
      <c r="D153">
        <v>1488484.20876134</v>
      </c>
      <c r="E153">
        <v>1512382.304</v>
      </c>
      <c r="F153">
        <v>1832436.1240000001</v>
      </c>
      <c r="G153">
        <v>1646708.7890000001</v>
      </c>
      <c r="H153">
        <v>1251843.48</v>
      </c>
      <c r="I153">
        <v>1598875.973</v>
      </c>
      <c r="J153">
        <v>1327870.7009999999</v>
      </c>
      <c r="K153">
        <v>1665576.4850000001</v>
      </c>
      <c r="L153">
        <v>1576654.7549999999</v>
      </c>
      <c r="M153">
        <v>1701966.5279999999</v>
      </c>
      <c r="N153">
        <v>1849825.6059999999</v>
      </c>
      <c r="O153">
        <v>1892795.602</v>
      </c>
      <c r="P153">
        <v>1906535.93</v>
      </c>
      <c r="Q153">
        <v>1890784.459</v>
      </c>
      <c r="R153">
        <v>1876024.929</v>
      </c>
      <c r="S153">
        <v>2111935.4279999998</v>
      </c>
      <c r="T153">
        <v>2073268.044</v>
      </c>
      <c r="U153">
        <v>2037636.81</v>
      </c>
      <c r="V153">
        <v>2008203.7479999999</v>
      </c>
      <c r="W153">
        <v>2000019.76</v>
      </c>
      <c r="X153">
        <v>1981032.399</v>
      </c>
      <c r="Y153">
        <v>1976213.1640000001</v>
      </c>
      <c r="Z153">
        <v>1982056.591</v>
      </c>
      <c r="AA153">
        <v>1996279.4240000001</v>
      </c>
      <c r="AB153">
        <v>2016814.8130000001</v>
      </c>
      <c r="AC153">
        <v>2042187.7379999999</v>
      </c>
      <c r="AD153">
        <v>2071420.4080000001</v>
      </c>
      <c r="AE153">
        <v>2102780.5329999998</v>
      </c>
      <c r="AF153">
        <v>2135880.0290000001</v>
      </c>
      <c r="AG153">
        <v>2170382.0060000001</v>
      </c>
      <c r="AH153">
        <v>2206297.7999999998</v>
      </c>
      <c r="AI153">
        <v>2242164.0189999999</v>
      </c>
      <c r="AJ153">
        <v>2278428.8640000001</v>
      </c>
      <c r="AK153">
        <v>2315313.7790000001</v>
      </c>
      <c r="AL153">
        <v>2352706.165</v>
      </c>
      <c r="AM153">
        <v>2390545.81</v>
      </c>
      <c r="AN153">
        <v>2427995.2889999999</v>
      </c>
      <c r="AO153">
        <v>2465718.9819999998</v>
      </c>
      <c r="AP153">
        <v>2503620.588</v>
      </c>
      <c r="AQ153">
        <v>2541928.5240000002</v>
      </c>
      <c r="AR153">
        <v>2580271.2239999999</v>
      </c>
      <c r="AS153">
        <v>2618593.7919999999</v>
      </c>
      <c r="AT153">
        <v>2656773.0359999998</v>
      </c>
      <c r="AU153">
        <v>2694917.9449999998</v>
      </c>
      <c r="AV153">
        <v>2733197.5329999998</v>
      </c>
      <c r="AW153">
        <v>2772619.622</v>
      </c>
    </row>
    <row r="154" spans="2:49" x14ac:dyDescent="0.25">
      <c r="B154" t="s">
        <v>301</v>
      </c>
      <c r="C154">
        <v>3808905.7292705998</v>
      </c>
      <c r="D154">
        <v>3870058.9427795</v>
      </c>
      <c r="E154">
        <v>3932193.9909999999</v>
      </c>
      <c r="F154">
        <v>4069852.4240000001</v>
      </c>
      <c r="G154">
        <v>4043704.2379999999</v>
      </c>
      <c r="H154">
        <v>3295480.7059999998</v>
      </c>
      <c r="I154">
        <v>3404152.915</v>
      </c>
      <c r="J154">
        <v>3571389.0320000001</v>
      </c>
      <c r="K154">
        <v>3483563.56</v>
      </c>
      <c r="L154">
        <v>3365087.2149999999</v>
      </c>
      <c r="M154">
        <v>3328617.9879999999</v>
      </c>
      <c r="N154">
        <v>3378763.554</v>
      </c>
      <c r="O154">
        <v>3435503.85</v>
      </c>
      <c r="P154">
        <v>3473742.54</v>
      </c>
      <c r="Q154">
        <v>3490330.6809999999</v>
      </c>
      <c r="R154">
        <v>3513289.8220000002</v>
      </c>
      <c r="S154">
        <v>3646243.7390000001</v>
      </c>
      <c r="T154">
        <v>3675123.9849999999</v>
      </c>
      <c r="U154">
        <v>3664589.8849999998</v>
      </c>
      <c r="V154">
        <v>3643254.12</v>
      </c>
      <c r="W154">
        <v>3633281.97</v>
      </c>
      <c r="X154">
        <v>3603354.628</v>
      </c>
      <c r="Y154">
        <v>3599136.3029999998</v>
      </c>
      <c r="Z154">
        <v>3612629.2579999999</v>
      </c>
      <c r="AA154">
        <v>3640590.7590000001</v>
      </c>
      <c r="AB154">
        <v>3678997.7179999999</v>
      </c>
      <c r="AC154">
        <v>3725172.4350000001</v>
      </c>
      <c r="AD154">
        <v>3777360.3169999998</v>
      </c>
      <c r="AE154">
        <v>3832735.0180000002</v>
      </c>
      <c r="AF154">
        <v>3890036.2030000002</v>
      </c>
      <c r="AG154">
        <v>3948575.2039999999</v>
      </c>
      <c r="AH154">
        <v>4008444.554</v>
      </c>
      <c r="AI154">
        <v>4067416.3130000001</v>
      </c>
      <c r="AJ154">
        <v>4126395.8280000002</v>
      </c>
      <c r="AK154">
        <v>4185682.0830000001</v>
      </c>
      <c r="AL154">
        <v>4245877.4440000001</v>
      </c>
      <c r="AM154">
        <v>4307070.1380000003</v>
      </c>
      <c r="AN154">
        <v>4366642.8269999996</v>
      </c>
      <c r="AO154">
        <v>4425935.6009999998</v>
      </c>
      <c r="AP154">
        <v>4484846.7929999996</v>
      </c>
      <c r="AQ154">
        <v>4543926.7929999996</v>
      </c>
      <c r="AR154">
        <v>4602850.3810000001</v>
      </c>
      <c r="AS154">
        <v>4662572.5690000001</v>
      </c>
      <c r="AT154">
        <v>4723192.2879999997</v>
      </c>
      <c r="AU154">
        <v>4784607.9960000003</v>
      </c>
      <c r="AV154">
        <v>4846708.9359999998</v>
      </c>
      <c r="AW154">
        <v>4911081.0240000002</v>
      </c>
    </row>
    <row r="155" spans="2:49" x14ac:dyDescent="0.25">
      <c r="B155" t="s">
        <v>302</v>
      </c>
      <c r="C155">
        <v>12698989.181271899</v>
      </c>
      <c r="D155">
        <v>12902875.5601817</v>
      </c>
      <c r="E155">
        <v>13110035.4</v>
      </c>
      <c r="F155">
        <v>13314594.560000001</v>
      </c>
      <c r="G155">
        <v>12851210.43</v>
      </c>
      <c r="H155">
        <v>12458670.189999999</v>
      </c>
      <c r="I155">
        <v>12377968.960000001</v>
      </c>
      <c r="J155">
        <v>11843456.48</v>
      </c>
      <c r="K155">
        <v>11075196.24</v>
      </c>
      <c r="L155">
        <v>10646800.029999999</v>
      </c>
      <c r="M155">
        <v>10567279.02</v>
      </c>
      <c r="N155">
        <v>10921762.15</v>
      </c>
      <c r="O155">
        <v>11009361.369999999</v>
      </c>
      <c r="P155">
        <v>10457679.24</v>
      </c>
      <c r="Q155">
        <v>9574860.7339999899</v>
      </c>
      <c r="R155">
        <v>8885569.2660000008</v>
      </c>
      <c r="S155">
        <v>8618464.8029999901</v>
      </c>
      <c r="T155">
        <v>8357113.8080000002</v>
      </c>
      <c r="U155">
        <v>8148077.807</v>
      </c>
      <c r="V155">
        <v>7995147.1670000004</v>
      </c>
      <c r="W155">
        <v>7826359.9270000001</v>
      </c>
      <c r="X155">
        <v>7646824.7359999996</v>
      </c>
      <c r="Y155">
        <v>7584576.3300000001</v>
      </c>
      <c r="Z155">
        <v>7628493.3969999999</v>
      </c>
      <c r="AA155">
        <v>7743733.9819999998</v>
      </c>
      <c r="AB155">
        <v>7900637.5750000002</v>
      </c>
      <c r="AC155">
        <v>8076745.9709999999</v>
      </c>
      <c r="AD155">
        <v>8254158.574</v>
      </c>
      <c r="AE155">
        <v>8421111.6789999995</v>
      </c>
      <c r="AF155">
        <v>8574953.8780000005</v>
      </c>
      <c r="AG155">
        <v>8715502.34799999</v>
      </c>
      <c r="AH155">
        <v>8845954.3220000006</v>
      </c>
      <c r="AI155">
        <v>8956535.9260000009</v>
      </c>
      <c r="AJ155">
        <v>9053287.4340000004</v>
      </c>
      <c r="AK155">
        <v>9140961.4020000007</v>
      </c>
      <c r="AL155">
        <v>9221132.9440000001</v>
      </c>
      <c r="AM155">
        <v>9295569.04099999</v>
      </c>
      <c r="AN155">
        <v>9361122.2349999994</v>
      </c>
      <c r="AO155">
        <v>9422132.057</v>
      </c>
      <c r="AP155">
        <v>9480934.9759999998</v>
      </c>
      <c r="AQ155">
        <v>9541598.6290000007</v>
      </c>
      <c r="AR155">
        <v>9604901.602</v>
      </c>
      <c r="AS155">
        <v>9671207.8279999997</v>
      </c>
      <c r="AT155">
        <v>9744346.5460000001</v>
      </c>
      <c r="AU155">
        <v>9827015.4680000003</v>
      </c>
      <c r="AV155">
        <v>9922084.0280000009</v>
      </c>
      <c r="AW155">
        <v>10037937.25</v>
      </c>
    </row>
    <row r="156" spans="2:49" x14ac:dyDescent="0.25">
      <c r="B156" t="s">
        <v>303</v>
      </c>
      <c r="C156">
        <v>1234844.41674139</v>
      </c>
      <c r="D156">
        <v>1254670.2432739199</v>
      </c>
      <c r="E156">
        <v>1274814.3799999999</v>
      </c>
      <c r="F156">
        <v>1262176.97</v>
      </c>
      <c r="G156">
        <v>1198222.3400000001</v>
      </c>
      <c r="H156">
        <v>1217501.669</v>
      </c>
      <c r="I156">
        <v>1166289.8729999999</v>
      </c>
      <c r="J156">
        <v>1092000.6540000001</v>
      </c>
      <c r="K156">
        <v>1022368.309</v>
      </c>
      <c r="L156">
        <v>981864.91879999998</v>
      </c>
      <c r="M156">
        <v>956574.97149999999</v>
      </c>
      <c r="N156">
        <v>960229.42020000005</v>
      </c>
      <c r="O156">
        <v>930984.67740000004</v>
      </c>
      <c r="P156">
        <v>860061.18709999998</v>
      </c>
      <c r="Q156">
        <v>776373.00410000002</v>
      </c>
      <c r="R156">
        <v>711905.94900000002</v>
      </c>
      <c r="S156">
        <v>682628.33600000001</v>
      </c>
      <c r="T156">
        <v>663607.85519999999</v>
      </c>
      <c r="U156">
        <v>652945.98529999994</v>
      </c>
      <c r="V156">
        <v>648208.74890000001</v>
      </c>
      <c r="W156">
        <v>645367.34710000001</v>
      </c>
      <c r="X156">
        <v>641800.77370000002</v>
      </c>
      <c r="Y156">
        <v>643352.16229999997</v>
      </c>
      <c r="Z156">
        <v>650917.01729999995</v>
      </c>
      <c r="AA156">
        <v>663209.78159999999</v>
      </c>
      <c r="AB156">
        <v>678300.80729999999</v>
      </c>
      <c r="AC156">
        <v>694587.53379999998</v>
      </c>
      <c r="AD156">
        <v>710314.42050000001</v>
      </c>
      <c r="AE156">
        <v>724930.78599999996</v>
      </c>
      <c r="AF156">
        <v>738431.94429999997</v>
      </c>
      <c r="AG156">
        <v>751031.28130000003</v>
      </c>
      <c r="AH156">
        <v>763114.36829999997</v>
      </c>
      <c r="AI156">
        <v>774284.36329999997</v>
      </c>
      <c r="AJ156">
        <v>785097.23329999996</v>
      </c>
      <c r="AK156">
        <v>795683.96089999995</v>
      </c>
      <c r="AL156">
        <v>806120.62029999995</v>
      </c>
      <c r="AM156">
        <v>816402.00529999996</v>
      </c>
      <c r="AN156">
        <v>826246.91940000001</v>
      </c>
      <c r="AO156">
        <v>835971.39300000004</v>
      </c>
      <c r="AP156">
        <v>845588.72790000006</v>
      </c>
      <c r="AQ156">
        <v>855269.27969999996</v>
      </c>
      <c r="AR156">
        <v>865096.07759999996</v>
      </c>
      <c r="AS156">
        <v>875032.06449999998</v>
      </c>
      <c r="AT156">
        <v>885481.8996</v>
      </c>
      <c r="AU156">
        <v>896646.56720000005</v>
      </c>
      <c r="AV156">
        <v>908689.35889999999</v>
      </c>
      <c r="AW156">
        <v>922049.63150000002</v>
      </c>
    </row>
    <row r="157" spans="2:49" x14ac:dyDescent="0.25">
      <c r="B157" t="s">
        <v>355</v>
      </c>
      <c r="C157">
        <v>16278955.912495499</v>
      </c>
      <c r="D157">
        <v>16540319.8152481</v>
      </c>
      <c r="E157">
        <v>16805880</v>
      </c>
      <c r="F157">
        <v>16724304.26</v>
      </c>
      <c r="G157">
        <v>15998388.939999999</v>
      </c>
      <c r="H157">
        <v>15292899.779999999</v>
      </c>
      <c r="I157">
        <v>15219896.029999999</v>
      </c>
      <c r="J157">
        <v>13335752.23</v>
      </c>
      <c r="K157">
        <v>11342451.84</v>
      </c>
      <c r="L157">
        <v>9821109.3340000007</v>
      </c>
      <c r="M157">
        <v>8669270.2789999899</v>
      </c>
      <c r="N157">
        <v>7715409.7910000002</v>
      </c>
      <c r="O157">
        <v>8079454.3260000004</v>
      </c>
      <c r="P157">
        <v>8267318.7249999996</v>
      </c>
      <c r="Q157">
        <v>8357298.4840000002</v>
      </c>
      <c r="R157">
        <v>8557560.4639999997</v>
      </c>
      <c r="S157">
        <v>4856000.5020000003</v>
      </c>
      <c r="T157">
        <v>6507171.9550000001</v>
      </c>
      <c r="U157">
        <v>8111253.4479999999</v>
      </c>
      <c r="V157">
        <v>9686063.6390000004</v>
      </c>
      <c r="W157">
        <v>10101733.76</v>
      </c>
      <c r="X157">
        <v>10465599.35</v>
      </c>
      <c r="Y157">
        <v>10575862.66</v>
      </c>
      <c r="Z157">
        <v>10741091.800000001</v>
      </c>
      <c r="AA157">
        <v>10946784.91</v>
      </c>
      <c r="AB157">
        <v>11219947.869999999</v>
      </c>
      <c r="AC157">
        <v>11512456.09</v>
      </c>
      <c r="AD157">
        <v>11834825.060000001</v>
      </c>
      <c r="AE157">
        <v>12153669.23</v>
      </c>
      <c r="AF157">
        <v>12122595.49</v>
      </c>
      <c r="AG157">
        <v>12349911.6</v>
      </c>
      <c r="AH157">
        <v>12573246.66</v>
      </c>
      <c r="AI157">
        <v>12747495.41</v>
      </c>
      <c r="AJ157">
        <v>12911715.9</v>
      </c>
      <c r="AK157">
        <v>13071762.210000001</v>
      </c>
      <c r="AL157">
        <v>13257811.34</v>
      </c>
      <c r="AM157">
        <v>13438801.609999999</v>
      </c>
      <c r="AN157">
        <v>13534808.65</v>
      </c>
      <c r="AO157">
        <v>13625654.720000001</v>
      </c>
      <c r="AP157">
        <v>13714045.1</v>
      </c>
      <c r="AQ157">
        <v>13804917.140000001</v>
      </c>
      <c r="AR157">
        <v>13894403.949999999</v>
      </c>
      <c r="AS157">
        <v>13872361.210000001</v>
      </c>
      <c r="AT157">
        <v>13856669.449999999</v>
      </c>
      <c r="AU157">
        <v>13846480.99</v>
      </c>
      <c r="AV157">
        <v>13843715.09</v>
      </c>
      <c r="AW157">
        <v>13862646.210000001</v>
      </c>
    </row>
    <row r="158" spans="2:49" x14ac:dyDescent="0.25">
      <c r="B158" t="s">
        <v>356</v>
      </c>
      <c r="C158">
        <v>4315668.6239754297</v>
      </c>
      <c r="D158">
        <v>4384958.0796759203</v>
      </c>
      <c r="E158">
        <v>4455360</v>
      </c>
      <c r="F158">
        <v>4121585.8110000002</v>
      </c>
      <c r="G158">
        <v>3781623.2570000002</v>
      </c>
      <c r="H158">
        <v>3268107.0090000001</v>
      </c>
      <c r="I158">
        <v>2991077.1770000001</v>
      </c>
      <c r="J158">
        <v>2760978.6660000002</v>
      </c>
      <c r="K158">
        <v>2514553.7880000002</v>
      </c>
      <c r="L158">
        <v>2256170.645</v>
      </c>
      <c r="M158">
        <v>2022595.165</v>
      </c>
      <c r="N158">
        <v>1797278.814</v>
      </c>
      <c r="O158">
        <v>1606239.5220000001</v>
      </c>
      <c r="P158">
        <v>1449942.0319999999</v>
      </c>
      <c r="Q158">
        <v>1315383.47</v>
      </c>
      <c r="R158">
        <v>1168321.5759999999</v>
      </c>
      <c r="S158">
        <v>1165177.9450000001</v>
      </c>
      <c r="T158">
        <v>1761959.8689999999</v>
      </c>
      <c r="U158">
        <v>2404979.997</v>
      </c>
      <c r="V158">
        <v>3024082.11</v>
      </c>
      <c r="W158">
        <v>2788280.6009999998</v>
      </c>
      <c r="X158">
        <v>2440919.2429999998</v>
      </c>
      <c r="Y158">
        <v>2381448.4750000001</v>
      </c>
      <c r="Z158">
        <v>2349839.1490000002</v>
      </c>
      <c r="AA158">
        <v>2323061.4079999998</v>
      </c>
      <c r="AB158">
        <v>2300408.8319999999</v>
      </c>
      <c r="AC158">
        <v>2280103.7370000002</v>
      </c>
      <c r="AD158">
        <v>2306919.557</v>
      </c>
      <c r="AE158">
        <v>2342099.1170000001</v>
      </c>
      <c r="AF158">
        <v>2381124.909</v>
      </c>
      <c r="AG158">
        <v>2424337.0699999998</v>
      </c>
      <c r="AH158">
        <v>2470342.4210000001</v>
      </c>
      <c r="AI158">
        <v>2468661.0120000001</v>
      </c>
      <c r="AJ158">
        <v>2462934.5469999998</v>
      </c>
      <c r="AK158">
        <v>2457639.173</v>
      </c>
      <c r="AL158">
        <v>2451834.2220000001</v>
      </c>
      <c r="AM158">
        <v>2446247.7209999999</v>
      </c>
      <c r="AN158">
        <v>2493885.8459999999</v>
      </c>
      <c r="AO158">
        <v>2547338.3190000001</v>
      </c>
      <c r="AP158">
        <v>2601293.327</v>
      </c>
      <c r="AQ158">
        <v>2655251.6830000002</v>
      </c>
      <c r="AR158">
        <v>2708826.3659999999</v>
      </c>
      <c r="AS158">
        <v>2748367.0329999998</v>
      </c>
      <c r="AT158">
        <v>2786715.054</v>
      </c>
      <c r="AU158">
        <v>2824703.497</v>
      </c>
      <c r="AV158">
        <v>2862386.2319999998</v>
      </c>
      <c r="AW158">
        <v>2900861.287</v>
      </c>
    </row>
    <row r="159" spans="2:49" x14ac:dyDescent="0.25">
      <c r="B159" t="s">
        <v>357</v>
      </c>
      <c r="C159">
        <v>4315668.6239754297</v>
      </c>
      <c r="D159">
        <v>4384958.0796759203</v>
      </c>
      <c r="E159">
        <v>4455360</v>
      </c>
      <c r="F159">
        <v>4121585.8110000002</v>
      </c>
      <c r="G159">
        <v>3781623.2570000002</v>
      </c>
      <c r="H159">
        <v>3268107.0090000001</v>
      </c>
      <c r="I159">
        <v>2991077.1770000001</v>
      </c>
      <c r="J159">
        <v>2760978.6660000002</v>
      </c>
      <c r="K159">
        <v>2514553.7880000002</v>
      </c>
      <c r="L159">
        <v>2256170.645</v>
      </c>
      <c r="M159">
        <v>2022595.165</v>
      </c>
      <c r="N159">
        <v>1797278.814</v>
      </c>
      <c r="O159">
        <v>1606239.5220000001</v>
      </c>
      <c r="P159">
        <v>1449942.0319999999</v>
      </c>
      <c r="Q159">
        <v>1315383.47</v>
      </c>
      <c r="R159">
        <v>1168321.5759999999</v>
      </c>
      <c r="S159">
        <v>1165177.9450000001</v>
      </c>
      <c r="T159">
        <v>1761959.8689999999</v>
      </c>
      <c r="U159">
        <v>2404979.997</v>
      </c>
      <c r="V159">
        <v>3024082.11</v>
      </c>
      <c r="W159">
        <v>2788280.6009999998</v>
      </c>
      <c r="X159">
        <v>2440919.2429999998</v>
      </c>
      <c r="Y159">
        <v>2381448.4750000001</v>
      </c>
      <c r="Z159">
        <v>2349839.1490000002</v>
      </c>
      <c r="AA159">
        <v>2323061.4079999998</v>
      </c>
      <c r="AB159">
        <v>2300408.8319999999</v>
      </c>
      <c r="AC159">
        <v>2280103.7370000002</v>
      </c>
      <c r="AD159">
        <v>2306919.557</v>
      </c>
      <c r="AE159">
        <v>2342099.1170000001</v>
      </c>
      <c r="AF159">
        <v>2381124.909</v>
      </c>
      <c r="AG159">
        <v>2424337.0699999998</v>
      </c>
      <c r="AH159">
        <v>2470342.4210000001</v>
      </c>
      <c r="AI159">
        <v>2468661.0120000001</v>
      </c>
      <c r="AJ159">
        <v>2462934.5469999998</v>
      </c>
      <c r="AK159">
        <v>2457639.173</v>
      </c>
      <c r="AL159">
        <v>2451834.2220000001</v>
      </c>
      <c r="AM159">
        <v>2446247.7209999999</v>
      </c>
      <c r="AN159">
        <v>2493885.8459999999</v>
      </c>
      <c r="AO159">
        <v>2547338.3190000001</v>
      </c>
      <c r="AP159">
        <v>2601293.327</v>
      </c>
      <c r="AQ159">
        <v>2655251.6830000002</v>
      </c>
      <c r="AR159">
        <v>2708826.3659999999</v>
      </c>
      <c r="AS159">
        <v>2748367.0329999998</v>
      </c>
      <c r="AT159">
        <v>2786715.054</v>
      </c>
      <c r="AU159">
        <v>2824703.497</v>
      </c>
      <c r="AV159">
        <v>2862386.2319999998</v>
      </c>
      <c r="AW159">
        <v>2900861.287</v>
      </c>
    </row>
    <row r="160" spans="2:49" x14ac:dyDescent="0.25">
      <c r="B160" t="s">
        <v>358</v>
      </c>
      <c r="C160">
        <v>8232235.5397947598</v>
      </c>
      <c r="D160">
        <v>8364406.7441781899</v>
      </c>
      <c r="E160">
        <v>8498700</v>
      </c>
      <c r="F160">
        <v>8257721.0130000003</v>
      </c>
      <c r="G160">
        <v>8001509.9220000003</v>
      </c>
      <c r="H160">
        <v>7306580.6490000002</v>
      </c>
      <c r="I160">
        <v>7065972.693</v>
      </c>
      <c r="J160">
        <v>6891512.0080000004</v>
      </c>
      <c r="K160">
        <v>6631319.1279999996</v>
      </c>
      <c r="L160">
        <v>6286088.9919999996</v>
      </c>
      <c r="M160">
        <v>5953482.5060000001</v>
      </c>
      <c r="N160">
        <v>5588774.949</v>
      </c>
      <c r="O160">
        <v>5783198.4630000005</v>
      </c>
      <c r="P160">
        <v>6073992.8789999997</v>
      </c>
      <c r="Q160">
        <v>6361987.2060000002</v>
      </c>
      <c r="R160">
        <v>6455583.3320000004</v>
      </c>
      <c r="S160">
        <v>8856498.1229999997</v>
      </c>
      <c r="T160">
        <v>6974513.2249999996</v>
      </c>
      <c r="U160">
        <v>4815021.0719999997</v>
      </c>
      <c r="V160">
        <v>2808202.5469999998</v>
      </c>
      <c r="W160">
        <v>2601256.6170000001</v>
      </c>
      <c r="X160">
        <v>2531312.767</v>
      </c>
      <c r="Y160">
        <v>2492641.8360000001</v>
      </c>
      <c r="Z160">
        <v>2457427.9920000001</v>
      </c>
      <c r="AA160">
        <v>2424482.6269999999</v>
      </c>
      <c r="AB160">
        <v>2394645.0460000001</v>
      </c>
      <c r="AC160">
        <v>2367017.574</v>
      </c>
      <c r="AD160">
        <v>2349806.9360000002</v>
      </c>
      <c r="AE160">
        <v>2337079.0260000001</v>
      </c>
      <c r="AF160">
        <v>2327888.4679999999</v>
      </c>
      <c r="AG160">
        <v>2321053.9219999998</v>
      </c>
      <c r="AH160">
        <v>2316661.0389999999</v>
      </c>
      <c r="AI160">
        <v>2326789.1009999998</v>
      </c>
      <c r="AJ160">
        <v>2337856.5690000001</v>
      </c>
      <c r="AK160">
        <v>2349644.892</v>
      </c>
      <c r="AL160">
        <v>2361603.9180000001</v>
      </c>
      <c r="AM160">
        <v>2373713.2050000001</v>
      </c>
      <c r="AN160">
        <v>2385815.3709999998</v>
      </c>
      <c r="AO160">
        <v>2397882.3650000002</v>
      </c>
      <c r="AP160">
        <v>2409396.611</v>
      </c>
      <c r="AQ160">
        <v>2420389.7969999998</v>
      </c>
      <c r="AR160">
        <v>2430581.952</v>
      </c>
      <c r="AS160">
        <v>3246862.1490000002</v>
      </c>
      <c r="AT160">
        <v>4168055.43</v>
      </c>
      <c r="AU160">
        <v>5104711.32</v>
      </c>
      <c r="AV160">
        <v>6043281.358</v>
      </c>
      <c r="AW160">
        <v>6983985.6840000004</v>
      </c>
    </row>
    <row r="161" spans="2:49" x14ac:dyDescent="0.25">
      <c r="B161" t="s">
        <v>359</v>
      </c>
      <c r="C161">
        <v>20174774.421468802</v>
      </c>
      <c r="D161">
        <v>20498686.950521201</v>
      </c>
      <c r="E161">
        <v>20827800</v>
      </c>
      <c r="F161">
        <v>19906990.09</v>
      </c>
      <c r="G161">
        <v>18926096.390000001</v>
      </c>
      <c r="H161">
        <v>16952781.300000001</v>
      </c>
      <c r="I161">
        <v>16081826.640000001</v>
      </c>
      <c r="J161">
        <v>15385925.25</v>
      </c>
      <c r="K161">
        <v>14523252.470000001</v>
      </c>
      <c r="L161">
        <v>13505408.1</v>
      </c>
      <c r="M161">
        <v>12547841.66</v>
      </c>
      <c r="N161">
        <v>11555589.699999999</v>
      </c>
      <c r="O161">
        <v>10373121.25</v>
      </c>
      <c r="P161">
        <v>9377865.8949999996</v>
      </c>
      <c r="Q161">
        <v>8519276.6679999996</v>
      </c>
      <c r="R161">
        <v>7578496.4019999998</v>
      </c>
      <c r="S161">
        <v>3083778.5550000002</v>
      </c>
      <c r="T161">
        <v>2284735.1609999998</v>
      </c>
      <c r="U161">
        <v>1755804.6569999999</v>
      </c>
      <c r="V161">
        <v>1287665.5490000001</v>
      </c>
      <c r="W161">
        <v>1033662.302</v>
      </c>
      <c r="X161">
        <v>786120.39150000003</v>
      </c>
      <c r="Y161">
        <v>762008.92420000001</v>
      </c>
      <c r="Z161">
        <v>757778.28099999996</v>
      </c>
      <c r="AA161">
        <v>756054.55169999995</v>
      </c>
      <c r="AB161">
        <v>755587.55559999996</v>
      </c>
      <c r="AC161">
        <v>755743.55550000002</v>
      </c>
      <c r="AD161">
        <v>758113.51340000005</v>
      </c>
      <c r="AE161">
        <v>761873.54929999996</v>
      </c>
      <c r="AF161">
        <v>766757.41940000001</v>
      </c>
      <c r="AG161">
        <v>772581.66980000003</v>
      </c>
      <c r="AH161">
        <v>779239.07720000006</v>
      </c>
      <c r="AI161">
        <v>786651.94559999998</v>
      </c>
      <c r="AJ161">
        <v>794411.35279999999</v>
      </c>
      <c r="AK161">
        <v>802437.65130000003</v>
      </c>
      <c r="AL161">
        <v>810630.62509999995</v>
      </c>
      <c r="AM161">
        <v>818906.49739999999</v>
      </c>
      <c r="AN161">
        <v>828289.55709999998</v>
      </c>
      <c r="AO161">
        <v>837743.96140000003</v>
      </c>
      <c r="AP161">
        <v>847091.07220000005</v>
      </c>
      <c r="AQ161">
        <v>856341.97840000002</v>
      </c>
      <c r="AR161">
        <v>865396.92790000001</v>
      </c>
      <c r="AS161">
        <v>874901.07550000004</v>
      </c>
      <c r="AT161">
        <v>884500.00820000004</v>
      </c>
      <c r="AU161">
        <v>893987.98049999995</v>
      </c>
      <c r="AV161">
        <v>903334.92200000002</v>
      </c>
      <c r="AW161">
        <v>912884.40020000003</v>
      </c>
    </row>
    <row r="162" spans="2:49" x14ac:dyDescent="0.25">
      <c r="B162" t="s">
        <v>360</v>
      </c>
      <c r="C162">
        <v>463787.91773491597</v>
      </c>
      <c r="D162">
        <v>471234.182770602</v>
      </c>
      <c r="E162">
        <v>478800</v>
      </c>
      <c r="F162">
        <v>480598.68160000001</v>
      </c>
      <c r="G162">
        <v>469285.62170000002</v>
      </c>
      <c r="H162">
        <v>452529.14649999997</v>
      </c>
      <c r="I162">
        <v>461123.03009999997</v>
      </c>
      <c r="J162">
        <v>522323.48229999997</v>
      </c>
      <c r="K162">
        <v>571574.03599999996</v>
      </c>
      <c r="L162">
        <v>634660.70669999998</v>
      </c>
      <c r="M162">
        <v>717611.69680000003</v>
      </c>
      <c r="N162">
        <v>822822.64430000004</v>
      </c>
      <c r="O162">
        <v>787685.79029999999</v>
      </c>
      <c r="P162">
        <v>725008.15430000005</v>
      </c>
      <c r="Q162">
        <v>638040.74349999998</v>
      </c>
      <c r="R162">
        <v>555921.09149999998</v>
      </c>
      <c r="S162">
        <v>271343.43910000002</v>
      </c>
      <c r="T162">
        <v>247903.19099999999</v>
      </c>
      <c r="U162">
        <v>228470.31359999999</v>
      </c>
      <c r="V162">
        <v>210899.9449</v>
      </c>
      <c r="W162">
        <v>213400.97769999999</v>
      </c>
      <c r="X162">
        <v>215105.3015</v>
      </c>
      <c r="Y162">
        <v>210446.33799999999</v>
      </c>
      <c r="Z162">
        <v>206998.64679999999</v>
      </c>
      <c r="AA162">
        <v>204100.435</v>
      </c>
      <c r="AB162">
        <v>201578.80179999999</v>
      </c>
      <c r="AC162">
        <v>199222.37890000001</v>
      </c>
      <c r="AD162">
        <v>197441.28589999999</v>
      </c>
      <c r="AE162">
        <v>195545.37109999999</v>
      </c>
      <c r="AF162">
        <v>194250.913</v>
      </c>
      <c r="AG162">
        <v>192558.4002</v>
      </c>
      <c r="AH162">
        <v>190966.82759999999</v>
      </c>
      <c r="AI162">
        <v>189890.20970000001</v>
      </c>
      <c r="AJ162">
        <v>188914.36749999999</v>
      </c>
      <c r="AK162">
        <v>188047.50099999999</v>
      </c>
      <c r="AL162">
        <v>187238.0196</v>
      </c>
      <c r="AM162">
        <v>186456.57810000001</v>
      </c>
      <c r="AN162">
        <v>185760.34400000001</v>
      </c>
      <c r="AO162">
        <v>185076.59899999999</v>
      </c>
      <c r="AP162">
        <v>184389.7654</v>
      </c>
      <c r="AQ162">
        <v>183726.51740000001</v>
      </c>
      <c r="AR162">
        <v>183027.35990000001</v>
      </c>
      <c r="AS162">
        <v>182829.391</v>
      </c>
      <c r="AT162">
        <v>182612.908</v>
      </c>
      <c r="AU162">
        <v>182360.5356</v>
      </c>
      <c r="AV162">
        <v>182088.30499999999</v>
      </c>
      <c r="AW162">
        <v>181942.17509999999</v>
      </c>
    </row>
    <row r="163" spans="2:49" x14ac:dyDescent="0.25">
      <c r="B163" t="s">
        <v>304</v>
      </c>
      <c r="C163">
        <v>748170.71461916401</v>
      </c>
      <c r="D163">
        <v>760182.83744504896</v>
      </c>
      <c r="E163">
        <v>772387.81880000001</v>
      </c>
      <c r="F163">
        <v>784193.96360000002</v>
      </c>
      <c r="G163">
        <v>759148.37600000005</v>
      </c>
      <c r="H163">
        <v>740392.41810000001</v>
      </c>
      <c r="I163">
        <v>775070.24939999997</v>
      </c>
      <c r="J163">
        <v>761563.48360000004</v>
      </c>
      <c r="K163">
        <v>750064.82909999997</v>
      </c>
      <c r="L163">
        <v>705671.68770000001</v>
      </c>
      <c r="M163">
        <v>718608.61490000004</v>
      </c>
      <c r="N163">
        <v>697012.7487</v>
      </c>
      <c r="O163">
        <v>679079.82629999996</v>
      </c>
      <c r="P163">
        <v>658364.32889999996</v>
      </c>
      <c r="Q163">
        <v>623860.84210000001</v>
      </c>
      <c r="R163">
        <v>576269.62690000003</v>
      </c>
      <c r="S163">
        <v>521273.66590000002</v>
      </c>
      <c r="T163">
        <v>510950.85609999998</v>
      </c>
      <c r="U163">
        <v>510063.18469999998</v>
      </c>
      <c r="V163">
        <v>514784.42619999999</v>
      </c>
      <c r="W163">
        <v>515004.1299</v>
      </c>
      <c r="X163">
        <v>513463.05070000002</v>
      </c>
      <c r="Y163">
        <v>513597.91619999998</v>
      </c>
      <c r="Z163">
        <v>513865.61920000002</v>
      </c>
      <c r="AA163">
        <v>513679.28289999999</v>
      </c>
      <c r="AB163">
        <v>513000.5735</v>
      </c>
      <c r="AC163">
        <v>512223.52279999998</v>
      </c>
      <c r="AD163">
        <v>512328.19569999998</v>
      </c>
      <c r="AE163">
        <v>512415.4154</v>
      </c>
      <c r="AF163">
        <v>512580.81020000001</v>
      </c>
      <c r="AG163">
        <v>512723.54509999999</v>
      </c>
      <c r="AH163">
        <v>513019.75900000002</v>
      </c>
      <c r="AI163">
        <v>516897.73540000001</v>
      </c>
      <c r="AJ163">
        <v>521139.96649999998</v>
      </c>
      <c r="AK163">
        <v>525566.62159999995</v>
      </c>
      <c r="AL163">
        <v>529981.92859999998</v>
      </c>
      <c r="AM163">
        <v>534405.01509999996</v>
      </c>
      <c r="AN163">
        <v>538258.98419999995</v>
      </c>
      <c r="AO163">
        <v>542180.64130000002</v>
      </c>
      <c r="AP163">
        <v>546096.25930000003</v>
      </c>
      <c r="AQ163">
        <v>550007.82929999998</v>
      </c>
      <c r="AR163">
        <v>553823.26850000001</v>
      </c>
      <c r="AS163">
        <v>557606.93969999999</v>
      </c>
      <c r="AT163">
        <v>561275.11820000003</v>
      </c>
      <c r="AU163">
        <v>564791.32949999999</v>
      </c>
      <c r="AV163">
        <v>568185.76370000001</v>
      </c>
      <c r="AW163">
        <v>571659.30870000005</v>
      </c>
    </row>
    <row r="164" spans="2:49" x14ac:dyDescent="0.25">
      <c r="B164" s="249" t="s">
        <v>305</v>
      </c>
      <c r="C164">
        <v>5051155.6907064496</v>
      </c>
      <c r="D164">
        <v>5132253.62916335</v>
      </c>
      <c r="E164">
        <v>5214653.6210000003</v>
      </c>
      <c r="F164">
        <v>5229458.24</v>
      </c>
      <c r="G164">
        <v>4997769.2719999999</v>
      </c>
      <c r="H164">
        <v>4908854.4289999995</v>
      </c>
      <c r="I164">
        <v>4892184.523</v>
      </c>
      <c r="J164">
        <v>4880494.8260000004</v>
      </c>
      <c r="K164">
        <v>4621140.2829999998</v>
      </c>
      <c r="L164">
        <v>4447046.1449999996</v>
      </c>
      <c r="M164">
        <v>4437623.9780000001</v>
      </c>
      <c r="N164">
        <v>4436201.09</v>
      </c>
      <c r="O164">
        <v>4345745.3289999999</v>
      </c>
      <c r="P164">
        <v>4134782.7629999998</v>
      </c>
      <c r="Q164">
        <v>3786582.094</v>
      </c>
      <c r="R164">
        <v>3435433.4670000002</v>
      </c>
      <c r="S164">
        <v>3260573.86</v>
      </c>
      <c r="T164">
        <v>3189135.27</v>
      </c>
      <c r="U164">
        <v>3138571.2</v>
      </c>
      <c r="V164">
        <v>3104662.304</v>
      </c>
      <c r="W164">
        <v>3047897.378</v>
      </c>
      <c r="X164">
        <v>2994735.3139999998</v>
      </c>
      <c r="Y164">
        <v>2990557.0720000002</v>
      </c>
      <c r="Z164">
        <v>3011799.8730000001</v>
      </c>
      <c r="AA164">
        <v>3043244.9950000001</v>
      </c>
      <c r="AB164">
        <v>3076985.5690000001</v>
      </c>
      <c r="AC164">
        <v>3110400.798</v>
      </c>
      <c r="AD164">
        <v>3144200.6409999998</v>
      </c>
      <c r="AE164">
        <v>3173040.8739999998</v>
      </c>
      <c r="AF164">
        <v>3197554.841</v>
      </c>
      <c r="AG164">
        <v>3217620.3280000002</v>
      </c>
      <c r="AH164">
        <v>3234939.9</v>
      </c>
      <c r="AI164">
        <v>3269961.557</v>
      </c>
      <c r="AJ164">
        <v>3304809.8259999999</v>
      </c>
      <c r="AK164">
        <v>3339459.361</v>
      </c>
      <c r="AL164">
        <v>3373682.7790000001</v>
      </c>
      <c r="AM164">
        <v>3408070.6529999999</v>
      </c>
      <c r="AN164">
        <v>3438285.8679999998</v>
      </c>
      <c r="AO164">
        <v>3469210.6009999998</v>
      </c>
      <c r="AP164">
        <v>3500695.67</v>
      </c>
      <c r="AQ164">
        <v>3532769.1290000002</v>
      </c>
      <c r="AR164">
        <v>3565227.3160000001</v>
      </c>
      <c r="AS164">
        <v>3597339.2549999999</v>
      </c>
      <c r="AT164">
        <v>3629398.3130000001</v>
      </c>
      <c r="AU164">
        <v>3661520.5410000002</v>
      </c>
      <c r="AV164">
        <v>3693913.52</v>
      </c>
      <c r="AW164">
        <v>3727362.1830000002</v>
      </c>
    </row>
    <row r="165" spans="2:49" x14ac:dyDescent="0.25">
      <c r="B165" s="249" t="s">
        <v>306</v>
      </c>
      <c r="C165">
        <v>738109.45702439197</v>
      </c>
      <c r="D165">
        <v>749960.04310518701</v>
      </c>
      <c r="E165">
        <v>762000.89419999998</v>
      </c>
      <c r="F165">
        <v>736383.87789999996</v>
      </c>
      <c r="G165">
        <v>688113.45909999998</v>
      </c>
      <c r="H165">
        <v>586721.99250000005</v>
      </c>
      <c r="I165">
        <v>619006.85030000005</v>
      </c>
      <c r="J165">
        <v>603896.7794</v>
      </c>
      <c r="K165">
        <v>570592.41330000001</v>
      </c>
      <c r="L165">
        <v>540638.84349999996</v>
      </c>
      <c r="M165">
        <v>527691.12029999995</v>
      </c>
      <c r="N165">
        <v>532504.2574</v>
      </c>
      <c r="O165">
        <v>532953.95719999995</v>
      </c>
      <c r="P165">
        <v>518019.96340000001</v>
      </c>
      <c r="Q165">
        <v>484109.81910000002</v>
      </c>
      <c r="R165">
        <v>448292.67310000001</v>
      </c>
      <c r="S165">
        <v>411494.30440000002</v>
      </c>
      <c r="T165">
        <v>387153.04269999999</v>
      </c>
      <c r="U165">
        <v>370008.1152</v>
      </c>
      <c r="V165">
        <v>358884.25550000003</v>
      </c>
      <c r="W165">
        <v>347820.85759999999</v>
      </c>
      <c r="X165">
        <v>338517.57890000002</v>
      </c>
      <c r="Y165">
        <v>337117.03480000002</v>
      </c>
      <c r="Z165">
        <v>338554.05949999997</v>
      </c>
      <c r="AA165">
        <v>340950.13140000001</v>
      </c>
      <c r="AB165">
        <v>343442.36379999999</v>
      </c>
      <c r="AC165">
        <v>345895.96919999999</v>
      </c>
      <c r="AD165">
        <v>348503.73249999998</v>
      </c>
      <c r="AE165">
        <v>350789.76049999997</v>
      </c>
      <c r="AF165">
        <v>352925.114</v>
      </c>
      <c r="AG165">
        <v>354931.01490000001</v>
      </c>
      <c r="AH165">
        <v>356987.87180000002</v>
      </c>
      <c r="AI165">
        <v>361317.01429999998</v>
      </c>
      <c r="AJ165">
        <v>365881.12119999999</v>
      </c>
      <c r="AK165">
        <v>370596.54009999998</v>
      </c>
      <c r="AL165">
        <v>375348.08850000001</v>
      </c>
      <c r="AM165">
        <v>380119.3909</v>
      </c>
      <c r="AN165">
        <v>384466.80469999998</v>
      </c>
      <c r="AO165">
        <v>388803.777</v>
      </c>
      <c r="AP165">
        <v>393055.80849999998</v>
      </c>
      <c r="AQ165">
        <v>397231.73070000001</v>
      </c>
      <c r="AR165">
        <v>401281.90259999997</v>
      </c>
      <c r="AS165">
        <v>405155.7475</v>
      </c>
      <c r="AT165">
        <v>408860.25160000002</v>
      </c>
      <c r="AU165">
        <v>412409.34669999999</v>
      </c>
      <c r="AV165">
        <v>415831.50640000001</v>
      </c>
      <c r="AW165">
        <v>419264.49229999998</v>
      </c>
    </row>
    <row r="166" spans="2:49" x14ac:dyDescent="0.25">
      <c r="B166" s="249" t="s">
        <v>307</v>
      </c>
      <c r="C166">
        <v>1453742.3069470399</v>
      </c>
      <c r="D166">
        <v>1477082.6099113501</v>
      </c>
      <c r="E166">
        <v>1500797.649</v>
      </c>
      <c r="F166">
        <v>1502496.6910000001</v>
      </c>
      <c r="G166">
        <v>1385451.5049999999</v>
      </c>
      <c r="H166">
        <v>1185286.3400000001</v>
      </c>
      <c r="I166">
        <v>1216801.594</v>
      </c>
      <c r="J166">
        <v>1338778.4029999999</v>
      </c>
      <c r="K166">
        <v>1216325.1869999999</v>
      </c>
      <c r="L166">
        <v>1150131.8529999999</v>
      </c>
      <c r="M166">
        <v>1155157.9669999999</v>
      </c>
      <c r="N166">
        <v>1143141.213</v>
      </c>
      <c r="O166">
        <v>1168309.2209999999</v>
      </c>
      <c r="P166">
        <v>1171336.1229999999</v>
      </c>
      <c r="Q166">
        <v>1140308.0149999999</v>
      </c>
      <c r="R166">
        <v>1089790.415</v>
      </c>
      <c r="S166">
        <v>1055150.8559999999</v>
      </c>
      <c r="T166">
        <v>1035877.106</v>
      </c>
      <c r="U166">
        <v>1018394.737</v>
      </c>
      <c r="V166">
        <v>1004820.853</v>
      </c>
      <c r="W166">
        <v>979490.75089999998</v>
      </c>
      <c r="X166">
        <v>952249.0048</v>
      </c>
      <c r="Y166">
        <v>939646.9388</v>
      </c>
      <c r="Z166">
        <v>934858.48529999994</v>
      </c>
      <c r="AA166">
        <v>933254.2513</v>
      </c>
      <c r="AB166">
        <v>932766.84169999999</v>
      </c>
      <c r="AC166">
        <v>932999.76130000001</v>
      </c>
      <c r="AD166">
        <v>934449.61239999998</v>
      </c>
      <c r="AE166">
        <v>935316.30810000002</v>
      </c>
      <c r="AF166">
        <v>935909.91879999998</v>
      </c>
      <c r="AG166">
        <v>936181.05610000005</v>
      </c>
      <c r="AH166">
        <v>936670.69369999995</v>
      </c>
      <c r="AI166">
        <v>942827.65749999997</v>
      </c>
      <c r="AJ166">
        <v>949473.09050000005</v>
      </c>
      <c r="AK166">
        <v>956710.19209999999</v>
      </c>
      <c r="AL166">
        <v>964160.92319999996</v>
      </c>
      <c r="AM166">
        <v>971840.67729999998</v>
      </c>
      <c r="AN166">
        <v>976981.32750000001</v>
      </c>
      <c r="AO166">
        <v>981086.50970000005</v>
      </c>
      <c r="AP166">
        <v>984336.79220000003</v>
      </c>
      <c r="AQ166">
        <v>986977.05610000005</v>
      </c>
      <c r="AR166">
        <v>988734.3493</v>
      </c>
      <c r="AS166">
        <v>990830.22270000004</v>
      </c>
      <c r="AT166">
        <v>993077.59310000006</v>
      </c>
      <c r="AU166">
        <v>995210.33909999998</v>
      </c>
      <c r="AV166">
        <v>997182.60889999999</v>
      </c>
      <c r="AW166">
        <v>999601.35360000003</v>
      </c>
    </row>
    <row r="167" spans="2:49" x14ac:dyDescent="0.25">
      <c r="B167" s="249" t="s">
        <v>308</v>
      </c>
      <c r="C167">
        <v>1819036.8432423901</v>
      </c>
      <c r="D167">
        <v>1848242.0681447799</v>
      </c>
      <c r="E167">
        <v>1877916.192</v>
      </c>
      <c r="F167">
        <v>1884122.2139999999</v>
      </c>
      <c r="G167">
        <v>1747574.2949999999</v>
      </c>
      <c r="H167">
        <v>1475042.79</v>
      </c>
      <c r="I167">
        <v>1519336.4890000001</v>
      </c>
      <c r="J167">
        <v>1698158.243</v>
      </c>
      <c r="K167">
        <v>1538814.48</v>
      </c>
      <c r="L167">
        <v>1448697.9779999999</v>
      </c>
      <c r="M167">
        <v>1447742.0360000001</v>
      </c>
      <c r="N167">
        <v>1408079.5549999999</v>
      </c>
      <c r="O167">
        <v>1450099.1140000001</v>
      </c>
      <c r="P167">
        <v>1486648.1969999999</v>
      </c>
      <c r="Q167">
        <v>1483891.5989999999</v>
      </c>
      <c r="R167">
        <v>1439038.419</v>
      </c>
      <c r="S167">
        <v>1415102.69</v>
      </c>
      <c r="T167">
        <v>1369818.8330000001</v>
      </c>
      <c r="U167">
        <v>1333634.814</v>
      </c>
      <c r="V167">
        <v>1333511.054</v>
      </c>
      <c r="W167">
        <v>1296061.787</v>
      </c>
      <c r="X167">
        <v>1258615.821</v>
      </c>
      <c r="Y167">
        <v>1229121.3859999999</v>
      </c>
      <c r="Z167">
        <v>1214378.267</v>
      </c>
      <c r="AA167">
        <v>1201812.9820000001</v>
      </c>
      <c r="AB167">
        <v>1188609.969</v>
      </c>
      <c r="AC167">
        <v>1175814.4920000001</v>
      </c>
      <c r="AD167">
        <v>1166970.6710000001</v>
      </c>
      <c r="AE167">
        <v>1156620.584</v>
      </c>
      <c r="AF167">
        <v>1146042.33</v>
      </c>
      <c r="AG167">
        <v>1135506.82</v>
      </c>
      <c r="AH167">
        <v>1127552.767</v>
      </c>
      <c r="AI167">
        <v>1124840.9080000001</v>
      </c>
      <c r="AJ167">
        <v>1122249.503</v>
      </c>
      <c r="AK167">
        <v>1122642.2509999999</v>
      </c>
      <c r="AL167">
        <v>1123228.068</v>
      </c>
      <c r="AM167">
        <v>1123614.0020000001</v>
      </c>
      <c r="AN167">
        <v>1121788.547</v>
      </c>
      <c r="AO167">
        <v>1117585.4680000001</v>
      </c>
      <c r="AP167">
        <v>1112342.496</v>
      </c>
      <c r="AQ167">
        <v>1108177.3629999999</v>
      </c>
      <c r="AR167">
        <v>1101757.845</v>
      </c>
      <c r="AS167">
        <v>1096585.7790000001</v>
      </c>
      <c r="AT167">
        <v>1092534.6370000001</v>
      </c>
      <c r="AU167">
        <v>1087932.5049999999</v>
      </c>
      <c r="AV167">
        <v>1083263.128</v>
      </c>
      <c r="AW167">
        <v>1085576.93</v>
      </c>
    </row>
    <row r="168" spans="2:49" x14ac:dyDescent="0.25">
      <c r="B168" s="249" t="s">
        <v>309</v>
      </c>
      <c r="C168">
        <v>2313078.33193391</v>
      </c>
      <c r="D168">
        <v>2350215.5527395001</v>
      </c>
      <c r="E168">
        <v>2387949.0240000002</v>
      </c>
      <c r="F168">
        <v>2377670.787</v>
      </c>
      <c r="G168">
        <v>2236322.199</v>
      </c>
      <c r="H168">
        <v>1981320.8</v>
      </c>
      <c r="I168">
        <v>2076141.895</v>
      </c>
      <c r="J168">
        <v>1976849.6980000001</v>
      </c>
      <c r="K168">
        <v>1820386.3859999999</v>
      </c>
      <c r="L168">
        <v>1772857.8910000001</v>
      </c>
      <c r="M168">
        <v>1734713.4350000001</v>
      </c>
      <c r="N168">
        <v>1763902.08</v>
      </c>
      <c r="O168">
        <v>1769780.8689999999</v>
      </c>
      <c r="P168">
        <v>1742398.36</v>
      </c>
      <c r="Q168">
        <v>1662249.0719999999</v>
      </c>
      <c r="R168">
        <v>1558739.4739999999</v>
      </c>
      <c r="S168">
        <v>1520489.473</v>
      </c>
      <c r="T168">
        <v>1500970.9169999999</v>
      </c>
      <c r="U168">
        <v>1483083.334</v>
      </c>
      <c r="V168">
        <v>1467565.5330000001</v>
      </c>
      <c r="W168">
        <v>1430284.449</v>
      </c>
      <c r="X168">
        <v>1387621.834</v>
      </c>
      <c r="Y168">
        <v>1365725.571</v>
      </c>
      <c r="Z168">
        <v>1353368.888</v>
      </c>
      <c r="AA168">
        <v>1344631.298</v>
      </c>
      <c r="AB168">
        <v>1336997.5079999999</v>
      </c>
      <c r="AC168">
        <v>1330192.7450000001</v>
      </c>
      <c r="AD168">
        <v>1325825.193</v>
      </c>
      <c r="AE168">
        <v>1320954.3160000001</v>
      </c>
      <c r="AF168">
        <v>1315969.433</v>
      </c>
      <c r="AG168">
        <v>1310803.307</v>
      </c>
      <c r="AH168">
        <v>1306143.1669999999</v>
      </c>
      <c r="AI168">
        <v>1309837.3319999999</v>
      </c>
      <c r="AJ168">
        <v>1314501.807</v>
      </c>
      <c r="AK168">
        <v>1320125.8219999999</v>
      </c>
      <c r="AL168">
        <v>1326227.598</v>
      </c>
      <c r="AM168">
        <v>1332792.977</v>
      </c>
      <c r="AN168">
        <v>1337020.861</v>
      </c>
      <c r="AO168">
        <v>1340896.923</v>
      </c>
      <c r="AP168">
        <v>1344414.8859999999</v>
      </c>
      <c r="AQ168">
        <v>1347713.1070000001</v>
      </c>
      <c r="AR168">
        <v>1350442.2109999999</v>
      </c>
      <c r="AS168">
        <v>1353280.1540000001</v>
      </c>
      <c r="AT168">
        <v>1356051.0970000001</v>
      </c>
      <c r="AU168">
        <v>1358549.932</v>
      </c>
      <c r="AV168">
        <v>1360754.7290000001</v>
      </c>
      <c r="AW168">
        <v>1363292.2919999999</v>
      </c>
    </row>
    <row r="169" spans="2:49" x14ac:dyDescent="0.25">
      <c r="B169" s="249" t="s">
        <v>310</v>
      </c>
      <c r="C169">
        <v>4643279.3828946501</v>
      </c>
      <c r="D169">
        <v>4717828.7352982899</v>
      </c>
      <c r="E169">
        <v>4793575.0020000003</v>
      </c>
      <c r="F169">
        <v>4801653.9800000004</v>
      </c>
      <c r="G169">
        <v>4785839.5049999999</v>
      </c>
      <c r="H169">
        <v>4446067.648</v>
      </c>
      <c r="I169">
        <v>4604101.9850000003</v>
      </c>
      <c r="J169">
        <v>4616318.7609999999</v>
      </c>
      <c r="K169">
        <v>4425923.7589999996</v>
      </c>
      <c r="L169">
        <v>4355310.2070000004</v>
      </c>
      <c r="M169">
        <v>4314031.2520000003</v>
      </c>
      <c r="N169">
        <v>4372744.7240000004</v>
      </c>
      <c r="O169">
        <v>4491355.6610000003</v>
      </c>
      <c r="P169">
        <v>4518064.5719999997</v>
      </c>
      <c r="Q169">
        <v>4428552.5080000004</v>
      </c>
      <c r="R169">
        <v>4283988.4400000004</v>
      </c>
      <c r="S169">
        <v>4118057.6310000001</v>
      </c>
      <c r="T169">
        <v>4055435.6680000001</v>
      </c>
      <c r="U169">
        <v>4005386.9130000002</v>
      </c>
      <c r="V169">
        <v>3967105.3149999999</v>
      </c>
      <c r="W169">
        <v>3890210.9380000001</v>
      </c>
      <c r="X169">
        <v>3803834.1060000001</v>
      </c>
      <c r="Y169">
        <v>3763651.5120000001</v>
      </c>
      <c r="Z169">
        <v>3747486.108</v>
      </c>
      <c r="AA169">
        <v>3742847.4789999998</v>
      </c>
      <c r="AB169">
        <v>3743144.7949999999</v>
      </c>
      <c r="AC169">
        <v>3747197.9380000001</v>
      </c>
      <c r="AD169">
        <v>3757107.048</v>
      </c>
      <c r="AE169">
        <v>3766520.5279999999</v>
      </c>
      <c r="AF169">
        <v>3776302.68</v>
      </c>
      <c r="AG169">
        <v>3786015.3640000001</v>
      </c>
      <c r="AH169">
        <v>3797150.344</v>
      </c>
      <c r="AI169">
        <v>3831502.574</v>
      </c>
      <c r="AJ169">
        <v>3868137.2390000001</v>
      </c>
      <c r="AK169">
        <v>3906857.6889999998</v>
      </c>
      <c r="AL169">
        <v>3946663.662</v>
      </c>
      <c r="AM169">
        <v>3987611.3969999999</v>
      </c>
      <c r="AN169">
        <v>4022388.639</v>
      </c>
      <c r="AO169">
        <v>4056475.554</v>
      </c>
      <c r="AP169">
        <v>4089691.1140000001</v>
      </c>
      <c r="AQ169">
        <v>4122187.8960000002</v>
      </c>
      <c r="AR169">
        <v>4153226.6260000002</v>
      </c>
      <c r="AS169">
        <v>4183478.1379999998</v>
      </c>
      <c r="AT169">
        <v>4212921.4890000001</v>
      </c>
      <c r="AU169">
        <v>4241181.2970000003</v>
      </c>
      <c r="AV169">
        <v>4268199.5980000002</v>
      </c>
      <c r="AW169">
        <v>4295122.7039999999</v>
      </c>
    </row>
    <row r="170" spans="2:49" x14ac:dyDescent="0.25">
      <c r="B170" s="249" t="s">
        <v>311</v>
      </c>
      <c r="C170">
        <v>3833938.33697946</v>
      </c>
      <c r="D170">
        <v>3895493.45710216</v>
      </c>
      <c r="E170">
        <v>3958037.3590000002</v>
      </c>
      <c r="F170">
        <v>3972388.298</v>
      </c>
      <c r="G170">
        <v>3998214.0750000002</v>
      </c>
      <c r="H170">
        <v>3701447.66</v>
      </c>
      <c r="I170">
        <v>3854127.2740000002</v>
      </c>
      <c r="J170">
        <v>3933345.5639999998</v>
      </c>
      <c r="K170">
        <v>3878475.9410000001</v>
      </c>
      <c r="L170">
        <v>3863019.264</v>
      </c>
      <c r="M170">
        <v>3848288.477</v>
      </c>
      <c r="N170">
        <v>3856532.5839999998</v>
      </c>
      <c r="O170">
        <v>3903157.1889999998</v>
      </c>
      <c r="P170">
        <v>3920493.8160000001</v>
      </c>
      <c r="Q170">
        <v>3877045.6269999999</v>
      </c>
      <c r="R170">
        <v>3768267.9339999999</v>
      </c>
      <c r="S170">
        <v>3673195.7340000002</v>
      </c>
      <c r="T170">
        <v>3642061.2059999998</v>
      </c>
      <c r="U170">
        <v>3603180.111</v>
      </c>
      <c r="V170">
        <v>3571687.0449999999</v>
      </c>
      <c r="W170">
        <v>3512539.5630000001</v>
      </c>
      <c r="X170">
        <v>3448039.2850000001</v>
      </c>
      <c r="Y170">
        <v>3427336.44</v>
      </c>
      <c r="Z170">
        <v>3426218.6090000002</v>
      </c>
      <c r="AA170">
        <v>3434223.9950000001</v>
      </c>
      <c r="AB170">
        <v>3445541.3659999999</v>
      </c>
      <c r="AC170">
        <v>3459120.3829999999</v>
      </c>
      <c r="AD170">
        <v>3478323.8309999998</v>
      </c>
      <c r="AE170">
        <v>3498325.358</v>
      </c>
      <c r="AF170">
        <v>3519408.2420000001</v>
      </c>
      <c r="AG170">
        <v>3540817.0249999999</v>
      </c>
      <c r="AH170">
        <v>3563375.9759999998</v>
      </c>
      <c r="AI170">
        <v>3607263.4939999999</v>
      </c>
      <c r="AJ170">
        <v>3652611.3220000002</v>
      </c>
      <c r="AK170">
        <v>3699055.8319999999</v>
      </c>
      <c r="AL170">
        <v>3745985.0639999998</v>
      </c>
      <c r="AM170">
        <v>3793643.2250000001</v>
      </c>
      <c r="AN170">
        <v>3836633.9649999999</v>
      </c>
      <c r="AO170">
        <v>3879729.2409999999</v>
      </c>
      <c r="AP170">
        <v>3922740.1740000001</v>
      </c>
      <c r="AQ170">
        <v>3965549.07</v>
      </c>
      <c r="AR170">
        <v>4007949.9010000001</v>
      </c>
      <c r="AS170">
        <v>4048708.6209999998</v>
      </c>
      <c r="AT170">
        <v>4088287.0920000002</v>
      </c>
      <c r="AU170">
        <v>4126801.5520000001</v>
      </c>
      <c r="AV170">
        <v>4164354.4440000001</v>
      </c>
      <c r="AW170">
        <v>4201091.784</v>
      </c>
    </row>
    <row r="171" spans="2:49" x14ac:dyDescent="0.25">
      <c r="B171" s="249" t="s">
        <v>312</v>
      </c>
      <c r="C171">
        <v>271678.64339116903</v>
      </c>
      <c r="D171">
        <v>276040.53188776103</v>
      </c>
      <c r="E171">
        <v>280472.45189999999</v>
      </c>
      <c r="F171">
        <v>286018.71340000001</v>
      </c>
      <c r="G171">
        <v>271287.76630000002</v>
      </c>
      <c r="H171">
        <v>232209.00450000001</v>
      </c>
      <c r="I171">
        <v>243625.31659999999</v>
      </c>
      <c r="J171">
        <v>245727.14480000001</v>
      </c>
      <c r="K171">
        <v>225550.3156</v>
      </c>
      <c r="L171">
        <v>208581.24419999999</v>
      </c>
      <c r="M171">
        <v>202075.53080000001</v>
      </c>
      <c r="N171">
        <v>210366.57709999999</v>
      </c>
      <c r="O171">
        <v>209520.09169999999</v>
      </c>
      <c r="P171">
        <v>201067.14350000001</v>
      </c>
      <c r="Q171">
        <v>185290.06460000001</v>
      </c>
      <c r="R171">
        <v>168602.11120000001</v>
      </c>
      <c r="S171">
        <v>159000.79699999999</v>
      </c>
      <c r="T171">
        <v>152684.3756</v>
      </c>
      <c r="U171">
        <v>147968.9951</v>
      </c>
      <c r="V171">
        <v>144887.3089</v>
      </c>
      <c r="W171">
        <v>140491.56400000001</v>
      </c>
      <c r="X171">
        <v>136230.9039</v>
      </c>
      <c r="Y171">
        <v>134620.3615</v>
      </c>
      <c r="Z171">
        <v>134460.96539999999</v>
      </c>
      <c r="AA171">
        <v>134862.14420000001</v>
      </c>
      <c r="AB171">
        <v>135424.8792</v>
      </c>
      <c r="AC171">
        <v>136053.47760000001</v>
      </c>
      <c r="AD171">
        <v>136754.67850000001</v>
      </c>
      <c r="AE171">
        <v>137240.64249999999</v>
      </c>
      <c r="AF171">
        <v>137599.20300000001</v>
      </c>
      <c r="AG171">
        <v>137853.58100000001</v>
      </c>
      <c r="AH171">
        <v>138126.48060000001</v>
      </c>
      <c r="AI171">
        <v>139190.6636</v>
      </c>
      <c r="AJ171">
        <v>140301.91279999999</v>
      </c>
      <c r="AK171">
        <v>141512.9308</v>
      </c>
      <c r="AL171">
        <v>142744.905</v>
      </c>
      <c r="AM171">
        <v>143994.7066</v>
      </c>
      <c r="AN171">
        <v>145062.01879999999</v>
      </c>
      <c r="AO171">
        <v>146111.29079999999</v>
      </c>
      <c r="AP171">
        <v>147151.28880000001</v>
      </c>
      <c r="AQ171">
        <v>148225.6623</v>
      </c>
      <c r="AR171">
        <v>149249.55720000001</v>
      </c>
      <c r="AS171">
        <v>150252.9607</v>
      </c>
      <c r="AT171">
        <v>151247.52799999999</v>
      </c>
      <c r="AU171">
        <v>152203.93309999999</v>
      </c>
      <c r="AV171">
        <v>153140.80720000001</v>
      </c>
      <c r="AW171">
        <v>154249.46100000001</v>
      </c>
    </row>
    <row r="172" spans="2:49" x14ac:dyDescent="0.25">
      <c r="B172" s="249" t="s">
        <v>313</v>
      </c>
      <c r="C172">
        <v>2033071.8879050901</v>
      </c>
      <c r="D172">
        <v>2065713.51468114</v>
      </c>
      <c r="E172">
        <v>2098879.213</v>
      </c>
      <c r="F172">
        <v>2086451.6359999999</v>
      </c>
      <c r="G172">
        <v>1899649.9580000001</v>
      </c>
      <c r="H172">
        <v>1547017.7520000001</v>
      </c>
      <c r="I172">
        <v>1689788.4550000001</v>
      </c>
      <c r="J172">
        <v>1694900.71</v>
      </c>
      <c r="K172">
        <v>1562787.797</v>
      </c>
      <c r="L172">
        <v>1533802.095</v>
      </c>
      <c r="M172">
        <v>1540535.11</v>
      </c>
      <c r="N172">
        <v>1517618.524</v>
      </c>
      <c r="O172">
        <v>1521873.5260000001</v>
      </c>
      <c r="P172">
        <v>1483129.706</v>
      </c>
      <c r="Q172">
        <v>1400304.223</v>
      </c>
      <c r="R172">
        <v>1315390.3049999999</v>
      </c>
      <c r="S172">
        <v>1270196.83</v>
      </c>
      <c r="T172">
        <v>1245570.676</v>
      </c>
      <c r="U172">
        <v>1225587.074</v>
      </c>
      <c r="V172">
        <v>1210121.041</v>
      </c>
      <c r="W172">
        <v>1181037.3999999999</v>
      </c>
      <c r="X172">
        <v>1149387.1310000001</v>
      </c>
      <c r="Y172">
        <v>1136006.662</v>
      </c>
      <c r="Z172">
        <v>1131816.2919999999</v>
      </c>
      <c r="AA172">
        <v>1131362.2590000001</v>
      </c>
      <c r="AB172">
        <v>1132228.8419999999</v>
      </c>
      <c r="AC172">
        <v>1133946.9680000001</v>
      </c>
      <c r="AD172">
        <v>1136638.58</v>
      </c>
      <c r="AE172">
        <v>1138211.5160000001</v>
      </c>
      <c r="AF172">
        <v>1139255.9720000001</v>
      </c>
      <c r="AG172">
        <v>1139834.5060000001</v>
      </c>
      <c r="AH172">
        <v>1140692.0560000001</v>
      </c>
      <c r="AI172">
        <v>1148276.3119999999</v>
      </c>
      <c r="AJ172">
        <v>1156393.1580000001</v>
      </c>
      <c r="AK172">
        <v>1165290.568</v>
      </c>
      <c r="AL172">
        <v>1174484.7509999999</v>
      </c>
      <c r="AM172">
        <v>1183966.355</v>
      </c>
      <c r="AN172">
        <v>1191406.368</v>
      </c>
      <c r="AO172">
        <v>1198425.9709999999</v>
      </c>
      <c r="AP172">
        <v>1205095.6040000001</v>
      </c>
      <c r="AQ172">
        <v>1211642.639</v>
      </c>
      <c r="AR172">
        <v>1217622.132</v>
      </c>
      <c r="AS172">
        <v>1223564.379</v>
      </c>
      <c r="AT172">
        <v>1229411.629</v>
      </c>
      <c r="AU172">
        <v>1234924.2609999999</v>
      </c>
      <c r="AV172">
        <v>1240124.8130000001</v>
      </c>
      <c r="AW172">
        <v>1245910.243</v>
      </c>
    </row>
    <row r="173" spans="2:49" x14ac:dyDescent="0.25">
      <c r="B173" s="249" t="s">
        <v>314</v>
      </c>
      <c r="C173">
        <v>611949.61832884501</v>
      </c>
      <c r="D173">
        <v>621774.66739182698</v>
      </c>
      <c r="E173">
        <v>631757.4608</v>
      </c>
      <c r="F173">
        <v>623751.04669999995</v>
      </c>
      <c r="G173">
        <v>573271.22100000002</v>
      </c>
      <c r="H173">
        <v>484751.66700000002</v>
      </c>
      <c r="I173">
        <v>523315.26630000002</v>
      </c>
      <c r="J173">
        <v>514962.95299999998</v>
      </c>
      <c r="K173">
        <v>474703.10979999998</v>
      </c>
      <c r="L173">
        <v>453355.74599999998</v>
      </c>
      <c r="M173">
        <v>452632.30369999999</v>
      </c>
      <c r="N173">
        <v>433930.29930000001</v>
      </c>
      <c r="O173">
        <v>419569.82260000001</v>
      </c>
      <c r="P173">
        <v>387617.01549999998</v>
      </c>
      <c r="Q173">
        <v>341919.99570000003</v>
      </c>
      <c r="R173">
        <v>304525.59250000003</v>
      </c>
      <c r="S173">
        <v>279845.10330000002</v>
      </c>
      <c r="T173">
        <v>266113.03129999997</v>
      </c>
      <c r="U173">
        <v>257080.46049999999</v>
      </c>
      <c r="V173">
        <v>251301.64550000001</v>
      </c>
      <c r="W173">
        <v>244882.1673</v>
      </c>
      <c r="X173">
        <v>239171.46669999999</v>
      </c>
      <c r="Y173">
        <v>238378.92869999999</v>
      </c>
      <c r="Z173">
        <v>239975.78779999999</v>
      </c>
      <c r="AA173">
        <v>242555.11129999999</v>
      </c>
      <c r="AB173">
        <v>245382.2353</v>
      </c>
      <c r="AC173">
        <v>248208.37880000001</v>
      </c>
      <c r="AD173">
        <v>250936.85389999999</v>
      </c>
      <c r="AE173">
        <v>253174.6575</v>
      </c>
      <c r="AF173">
        <v>255084.20629999999</v>
      </c>
      <c r="AG173">
        <v>256727.91390000001</v>
      </c>
      <c r="AH173">
        <v>258298.88440000001</v>
      </c>
      <c r="AI173">
        <v>261348.44440000001</v>
      </c>
      <c r="AJ173">
        <v>264476.73820000002</v>
      </c>
      <c r="AK173">
        <v>267712.48</v>
      </c>
      <c r="AL173">
        <v>270976.34139999998</v>
      </c>
      <c r="AM173">
        <v>274274.13010000001</v>
      </c>
      <c r="AN173">
        <v>277237.85950000002</v>
      </c>
      <c r="AO173">
        <v>280224.22730000003</v>
      </c>
      <c r="AP173">
        <v>283224.76010000001</v>
      </c>
      <c r="AQ173">
        <v>286270.21000000002</v>
      </c>
      <c r="AR173">
        <v>289304.51659999997</v>
      </c>
      <c r="AS173">
        <v>292279.72859999997</v>
      </c>
      <c r="AT173">
        <v>295235.87819999998</v>
      </c>
      <c r="AU173">
        <v>298162.32079999999</v>
      </c>
      <c r="AV173">
        <v>301086.3444</v>
      </c>
      <c r="AW173">
        <v>304169.7525</v>
      </c>
    </row>
    <row r="174" spans="2:49" x14ac:dyDescent="0.25">
      <c r="B174" s="249" t="s">
        <v>315</v>
      </c>
      <c r="C174">
        <v>8749188.7351059392</v>
      </c>
      <c r="D174">
        <v>8889659.7902533505</v>
      </c>
      <c r="E174">
        <v>9032386.1539999899</v>
      </c>
      <c r="F174">
        <v>9120037.2919999994</v>
      </c>
      <c r="G174">
        <v>8861651.5889999997</v>
      </c>
      <c r="H174">
        <v>7933283.0539999995</v>
      </c>
      <c r="I174">
        <v>8077317.9009999996</v>
      </c>
      <c r="J174">
        <v>8111675.7680000002</v>
      </c>
      <c r="K174">
        <v>7758667.3030000003</v>
      </c>
      <c r="L174">
        <v>7411458.7029999997</v>
      </c>
      <c r="M174">
        <v>7248600.7779999999</v>
      </c>
      <c r="N174">
        <v>7125064.5530000003</v>
      </c>
      <c r="O174">
        <v>7209681.5559999999</v>
      </c>
      <c r="P174">
        <v>7182737.3880000003</v>
      </c>
      <c r="Q174">
        <v>6869355.057</v>
      </c>
      <c r="R174">
        <v>6529836.6030000001</v>
      </c>
      <c r="S174">
        <v>6291205.7539999997</v>
      </c>
      <c r="T174">
        <v>6104215.165</v>
      </c>
      <c r="U174">
        <v>5994933.2290000003</v>
      </c>
      <c r="V174">
        <v>5935272.3459999999</v>
      </c>
      <c r="W174">
        <v>5822623.7649999997</v>
      </c>
      <c r="X174">
        <v>5706225.4819999998</v>
      </c>
      <c r="Y174">
        <v>5668578.074</v>
      </c>
      <c r="Z174">
        <v>5662777.6030000001</v>
      </c>
      <c r="AA174">
        <v>5664197.3250000002</v>
      </c>
      <c r="AB174">
        <v>5664042.7929999996</v>
      </c>
      <c r="AC174">
        <v>5662848.3899999997</v>
      </c>
      <c r="AD174">
        <v>5667200.5659999996</v>
      </c>
      <c r="AE174">
        <v>5665740.3629999999</v>
      </c>
      <c r="AF174">
        <v>5662756.7570000002</v>
      </c>
      <c r="AG174">
        <v>5658723.7810000004</v>
      </c>
      <c r="AH174">
        <v>5657049.4299999997</v>
      </c>
      <c r="AI174">
        <v>5691291.5760000004</v>
      </c>
      <c r="AJ174">
        <v>5729658.4380000001</v>
      </c>
      <c r="AK174">
        <v>5772386.2230000002</v>
      </c>
      <c r="AL174">
        <v>5816763.3169999998</v>
      </c>
      <c r="AM174">
        <v>5862484.8930000002</v>
      </c>
      <c r="AN174">
        <v>5901731.665</v>
      </c>
      <c r="AO174">
        <v>5943269.8830000004</v>
      </c>
      <c r="AP174">
        <v>5985639.9460000005</v>
      </c>
      <c r="AQ174">
        <v>6029342.0159999998</v>
      </c>
      <c r="AR174">
        <v>6071894.7359999996</v>
      </c>
      <c r="AS174">
        <v>6114042.1260000002</v>
      </c>
      <c r="AT174">
        <v>6153674.5360000003</v>
      </c>
      <c r="AU174">
        <v>6190908.8810000001</v>
      </c>
      <c r="AV174">
        <v>6226247.2019999996</v>
      </c>
      <c r="AW174">
        <v>6264318.5140000004</v>
      </c>
    </row>
    <row r="175" spans="2:49" x14ac:dyDescent="0.25">
      <c r="B175" s="249" t="s">
        <v>316</v>
      </c>
      <c r="C175">
        <v>583434.83019375498</v>
      </c>
      <c r="D175">
        <v>592802.06510985899</v>
      </c>
      <c r="E175">
        <v>602319.69400000002</v>
      </c>
      <c r="F175">
        <v>620585.65830000001</v>
      </c>
      <c r="G175">
        <v>602137.29740000004</v>
      </c>
      <c r="H175">
        <v>534994.34400000004</v>
      </c>
      <c r="I175">
        <v>531261.51540000003</v>
      </c>
      <c r="J175">
        <v>545035.38100000005</v>
      </c>
      <c r="K175">
        <v>531242.80539999995</v>
      </c>
      <c r="L175">
        <v>522810.8995</v>
      </c>
      <c r="M175">
        <v>487959.80989999999</v>
      </c>
      <c r="N175">
        <v>445888.14049999998</v>
      </c>
      <c r="O175">
        <v>422425.92609999998</v>
      </c>
      <c r="P175">
        <v>404610.3443</v>
      </c>
      <c r="Q175">
        <v>382596.1752</v>
      </c>
      <c r="R175">
        <v>360718.34269999998</v>
      </c>
      <c r="S175">
        <v>340988.82010000001</v>
      </c>
      <c r="T175">
        <v>332225.82040000003</v>
      </c>
      <c r="U175">
        <v>332246.68040000001</v>
      </c>
      <c r="V175">
        <v>350756.85279999999</v>
      </c>
      <c r="W175">
        <v>357378.68969999999</v>
      </c>
      <c r="X175">
        <v>364668.78289999999</v>
      </c>
      <c r="Y175">
        <v>363252.52490000002</v>
      </c>
      <c r="Z175">
        <v>362651.85609999998</v>
      </c>
      <c r="AA175">
        <v>360203.15120000002</v>
      </c>
      <c r="AB175">
        <v>356220.75209999998</v>
      </c>
      <c r="AC175">
        <v>351892.67509999999</v>
      </c>
      <c r="AD175">
        <v>349275.41519999999</v>
      </c>
      <c r="AE175">
        <v>346064.3689</v>
      </c>
      <c r="AF175">
        <v>342774.5711</v>
      </c>
      <c r="AG175">
        <v>339515.00709999999</v>
      </c>
      <c r="AH175">
        <v>337453.70809999999</v>
      </c>
      <c r="AI175">
        <v>336571.272</v>
      </c>
      <c r="AJ175">
        <v>335529.3849</v>
      </c>
      <c r="AK175">
        <v>335834.58519999997</v>
      </c>
      <c r="AL175">
        <v>336105.3002</v>
      </c>
      <c r="AM175">
        <v>336130.95270000002</v>
      </c>
      <c r="AN175">
        <v>336603.8787</v>
      </c>
      <c r="AO175">
        <v>336705.3872</v>
      </c>
      <c r="AP175">
        <v>336946.41</v>
      </c>
      <c r="AQ175">
        <v>338349.21529999998</v>
      </c>
      <c r="AR175">
        <v>339042.79840000003</v>
      </c>
      <c r="AS175">
        <v>340070.94949999999</v>
      </c>
      <c r="AT175">
        <v>341505.02179999999</v>
      </c>
      <c r="AU175">
        <v>342498.92129999999</v>
      </c>
      <c r="AV175">
        <v>343389.13410000002</v>
      </c>
      <c r="AW175">
        <v>348313.72230000002</v>
      </c>
    </row>
    <row r="176" spans="2:49" x14ac:dyDescent="0.25">
      <c r="B176" s="249" t="s">
        <v>317</v>
      </c>
      <c r="C176">
        <v>40605.282443966003</v>
      </c>
      <c r="D176">
        <v>41257.2133877546</v>
      </c>
      <c r="E176">
        <v>41919.611290000001</v>
      </c>
      <c r="F176">
        <v>42649.759330000001</v>
      </c>
      <c r="G176">
        <v>40922.603219999997</v>
      </c>
      <c r="H176">
        <v>38344.605020000003</v>
      </c>
      <c r="I176">
        <v>39745.836190000002</v>
      </c>
      <c r="J176">
        <v>39627.414490000003</v>
      </c>
      <c r="K176">
        <v>38199.00475</v>
      </c>
      <c r="L176">
        <v>38146.141360000001</v>
      </c>
      <c r="M176">
        <v>38722.35727</v>
      </c>
      <c r="N176">
        <v>37650.748030000002</v>
      </c>
      <c r="O176">
        <v>39277.616840000002</v>
      </c>
      <c r="P176">
        <v>39772.789669999998</v>
      </c>
      <c r="Q176">
        <v>39002.406569999999</v>
      </c>
      <c r="R176">
        <v>37560.411220000002</v>
      </c>
      <c r="S176">
        <v>35381.737520000002</v>
      </c>
      <c r="T176">
        <v>34768.326999999997</v>
      </c>
      <c r="U176">
        <v>34341.957020000002</v>
      </c>
      <c r="V176">
        <v>34197.301509999998</v>
      </c>
      <c r="W176">
        <v>33733.384180000001</v>
      </c>
      <c r="X176">
        <v>33191.740760000001</v>
      </c>
      <c r="Y176">
        <v>33117.11593</v>
      </c>
      <c r="Z176">
        <v>33213.921739999998</v>
      </c>
      <c r="AA176">
        <v>33342.720399999998</v>
      </c>
      <c r="AB176">
        <v>33403.803339999999</v>
      </c>
      <c r="AC176">
        <v>33401.540139999997</v>
      </c>
      <c r="AD176">
        <v>33357.320339999998</v>
      </c>
      <c r="AE176">
        <v>33238.875460000003</v>
      </c>
      <c r="AF176">
        <v>33080.502480000003</v>
      </c>
      <c r="AG176">
        <v>32897.558199999999</v>
      </c>
      <c r="AH176">
        <v>32718.604159999999</v>
      </c>
      <c r="AI176">
        <v>32756.432509999999</v>
      </c>
      <c r="AJ176">
        <v>32820.602299999999</v>
      </c>
      <c r="AK176">
        <v>32907.399559999998</v>
      </c>
      <c r="AL176">
        <v>33004.563190000001</v>
      </c>
      <c r="AM176">
        <v>33110.088029999999</v>
      </c>
      <c r="AN176">
        <v>33184.404889999998</v>
      </c>
      <c r="AO176">
        <v>33264.729780000001</v>
      </c>
      <c r="AP176">
        <v>33344.896589999997</v>
      </c>
      <c r="AQ176">
        <v>33425.811560000002</v>
      </c>
      <c r="AR176">
        <v>33498.142610000003</v>
      </c>
      <c r="AS176">
        <v>33557.739450000001</v>
      </c>
      <c r="AT176">
        <v>33604.330620000001</v>
      </c>
      <c r="AU176">
        <v>33635.203569999998</v>
      </c>
      <c r="AV176">
        <v>33652.23014</v>
      </c>
      <c r="AW176">
        <v>33673.812299999998</v>
      </c>
    </row>
    <row r="177" spans="2:49" x14ac:dyDescent="0.25">
      <c r="B177" s="249" t="s">
        <v>318</v>
      </c>
      <c r="C177">
        <v>55091.732691944802</v>
      </c>
      <c r="D177">
        <v>55976.248280239903</v>
      </c>
      <c r="E177">
        <v>56874.965049999999</v>
      </c>
      <c r="F177">
        <v>56507.891080000001</v>
      </c>
      <c r="G177">
        <v>53582.831819999999</v>
      </c>
      <c r="H177">
        <v>47510.680130000001</v>
      </c>
      <c r="I177">
        <v>48086.108249999997</v>
      </c>
      <c r="J177">
        <v>47514.836790000001</v>
      </c>
      <c r="K177">
        <v>45690.080970000003</v>
      </c>
      <c r="L177">
        <v>44290.83079</v>
      </c>
      <c r="M177">
        <v>42829.215889999999</v>
      </c>
      <c r="N177">
        <v>38515.057769999999</v>
      </c>
      <c r="O177">
        <v>38206.504560000001</v>
      </c>
      <c r="P177">
        <v>38229.014069999997</v>
      </c>
      <c r="Q177">
        <v>38126.083890000002</v>
      </c>
      <c r="R177">
        <v>36202.876980000001</v>
      </c>
      <c r="S177">
        <v>32416.14142</v>
      </c>
      <c r="T177">
        <v>31240.06149</v>
      </c>
      <c r="U177">
        <v>30922.846130000002</v>
      </c>
      <c r="V177">
        <v>31108.783189999998</v>
      </c>
      <c r="W177">
        <v>31258.060170000001</v>
      </c>
      <c r="X177">
        <v>31483.757229999999</v>
      </c>
      <c r="Y177">
        <v>31625.277320000001</v>
      </c>
      <c r="Z177">
        <v>31569.900310000001</v>
      </c>
      <c r="AA177">
        <v>31338.389200000001</v>
      </c>
      <c r="AB177">
        <v>30979.785209999998</v>
      </c>
      <c r="AC177">
        <v>30563.540140000001</v>
      </c>
      <c r="AD177">
        <v>91817.343659999999</v>
      </c>
      <c r="AE177">
        <v>151677.50589999999</v>
      </c>
      <c r="AF177">
        <v>210267.07680000001</v>
      </c>
      <c r="AG177">
        <v>267653.46309999999</v>
      </c>
      <c r="AH177">
        <v>324009.3848</v>
      </c>
      <c r="AI177">
        <v>381917.20669999998</v>
      </c>
      <c r="AJ177">
        <v>439801.98759999999</v>
      </c>
      <c r="AK177">
        <v>497614.63890000002</v>
      </c>
      <c r="AL177">
        <v>555233.49419999996</v>
      </c>
      <c r="AM177">
        <v>612666.67449999996</v>
      </c>
      <c r="AN177">
        <v>612119.67350000003</v>
      </c>
      <c r="AO177">
        <v>611921.34869999997</v>
      </c>
      <c r="AP177">
        <v>611909.25970000005</v>
      </c>
      <c r="AQ177">
        <v>612034.42039999994</v>
      </c>
      <c r="AR177">
        <v>612172.16700000002</v>
      </c>
      <c r="AS177">
        <v>612270.17290000001</v>
      </c>
      <c r="AT177">
        <v>612350.02080000006</v>
      </c>
      <c r="AU177">
        <v>612369.86109999998</v>
      </c>
      <c r="AV177">
        <v>612333.43929999997</v>
      </c>
      <c r="AW177">
        <v>612432.07149999996</v>
      </c>
    </row>
    <row r="178" spans="2:49" x14ac:dyDescent="0.25">
      <c r="B178" s="249" t="s">
        <v>319</v>
      </c>
      <c r="C178">
        <v>53959.065015136701</v>
      </c>
      <c r="D178">
        <v>54825.395257508797</v>
      </c>
      <c r="E178">
        <v>55705.634709999998</v>
      </c>
      <c r="F178">
        <v>55440.544710000002</v>
      </c>
      <c r="G178">
        <v>52796.940909999998</v>
      </c>
      <c r="H178">
        <v>45985.887790000001</v>
      </c>
      <c r="I178">
        <v>46704.05631</v>
      </c>
      <c r="J178">
        <v>47065.436430000002</v>
      </c>
      <c r="K178">
        <v>45122.908029999999</v>
      </c>
      <c r="L178">
        <v>43328.043169999997</v>
      </c>
      <c r="M178">
        <v>42953.862560000001</v>
      </c>
      <c r="N178">
        <v>41115.700169999996</v>
      </c>
      <c r="O178">
        <v>41258.155359999997</v>
      </c>
      <c r="P178">
        <v>41612.707040000001</v>
      </c>
      <c r="Q178">
        <v>41747.567889999998</v>
      </c>
      <c r="R178">
        <v>39274.815199999997</v>
      </c>
      <c r="S178">
        <v>35708.42469</v>
      </c>
      <c r="T178">
        <v>34507.346570000002</v>
      </c>
      <c r="U178">
        <v>33924.909639999998</v>
      </c>
      <c r="V178">
        <v>33818.361190000003</v>
      </c>
      <c r="W178">
        <v>33465.58367</v>
      </c>
      <c r="X178">
        <v>33090.525970000002</v>
      </c>
      <c r="Y178">
        <v>32841.96067</v>
      </c>
      <c r="Z178">
        <v>32545.284769999998</v>
      </c>
      <c r="AA178">
        <v>32176.22032</v>
      </c>
      <c r="AB178">
        <v>31768.05558</v>
      </c>
      <c r="AC178">
        <v>31379.91274</v>
      </c>
      <c r="AD178">
        <v>77258.778959999996</v>
      </c>
      <c r="AE178">
        <v>122418.9327</v>
      </c>
      <c r="AF178">
        <v>167056.3455</v>
      </c>
      <c r="AG178">
        <v>211282.2844</v>
      </c>
      <c r="AH178">
        <v>255271.80960000001</v>
      </c>
      <c r="AI178">
        <v>301102.02870000002</v>
      </c>
      <c r="AJ178">
        <v>347595.8224</v>
      </c>
      <c r="AK178">
        <v>394736.27799999999</v>
      </c>
      <c r="AL178">
        <v>442385.42090000003</v>
      </c>
      <c r="AM178">
        <v>490532.49200000003</v>
      </c>
      <c r="AN178">
        <v>538615.47880000004</v>
      </c>
      <c r="AO178">
        <v>587161.32200000004</v>
      </c>
      <c r="AP178">
        <v>636013.78370000003</v>
      </c>
      <c r="AQ178">
        <v>685102.51699999999</v>
      </c>
      <c r="AR178">
        <v>734134.27789999999</v>
      </c>
      <c r="AS178">
        <v>783154.63450000004</v>
      </c>
      <c r="AT178">
        <v>831865.84770000004</v>
      </c>
      <c r="AU178">
        <v>880109.90079999994</v>
      </c>
      <c r="AV178">
        <v>927817.84880000004</v>
      </c>
      <c r="AW178">
        <v>975333.16839999997</v>
      </c>
    </row>
    <row r="179" spans="2:49" x14ac:dyDescent="0.25">
      <c r="B179" s="249" t="s">
        <v>320</v>
      </c>
      <c r="C179">
        <v>216238.436565001</v>
      </c>
      <c r="D179">
        <v>219710.21460835601</v>
      </c>
      <c r="E179">
        <v>223237.73319999999</v>
      </c>
      <c r="F179">
        <v>269253.02029999997</v>
      </c>
      <c r="G179">
        <v>243949.68419999999</v>
      </c>
      <c r="H179">
        <v>176276.98879999999</v>
      </c>
      <c r="I179">
        <v>226659.57260000001</v>
      </c>
      <c r="J179">
        <v>193361.196</v>
      </c>
      <c r="K179">
        <v>244806.122</v>
      </c>
      <c r="L179">
        <v>229611.08910000001</v>
      </c>
      <c r="M179">
        <v>206375.24660000001</v>
      </c>
      <c r="N179">
        <v>175463.08259999999</v>
      </c>
      <c r="O179">
        <v>135849.24359999999</v>
      </c>
      <c r="P179">
        <v>112089.94319999999</v>
      </c>
      <c r="Q179">
        <v>93153.899980000002</v>
      </c>
      <c r="R179">
        <v>83249.207469999994</v>
      </c>
      <c r="S179">
        <v>81906.478669999997</v>
      </c>
      <c r="T179">
        <v>78708.753259999998</v>
      </c>
      <c r="U179">
        <v>78635.488209999996</v>
      </c>
      <c r="V179">
        <v>80510.481740000003</v>
      </c>
      <c r="W179">
        <v>83788.225820000007</v>
      </c>
      <c r="X179">
        <v>87368.541240000006</v>
      </c>
      <c r="Y179">
        <v>89521.553759999995</v>
      </c>
      <c r="Z179">
        <v>90716.205499999996</v>
      </c>
      <c r="AA179">
        <v>91365.944820000004</v>
      </c>
      <c r="AB179">
        <v>91748.877850000004</v>
      </c>
      <c r="AC179">
        <v>92071.576060000007</v>
      </c>
      <c r="AD179">
        <v>92574.108550000004</v>
      </c>
      <c r="AE179">
        <v>93131.829740000001</v>
      </c>
      <c r="AF179">
        <v>93763.057509999999</v>
      </c>
      <c r="AG179">
        <v>94445.575710000005</v>
      </c>
      <c r="AH179">
        <v>95196.752089999994</v>
      </c>
      <c r="AI179">
        <v>96568.431039999996</v>
      </c>
      <c r="AJ179">
        <v>98028.705520000003</v>
      </c>
      <c r="AK179">
        <v>99558.587360000005</v>
      </c>
      <c r="AL179">
        <v>101122.7242</v>
      </c>
      <c r="AM179">
        <v>102716.2035</v>
      </c>
      <c r="AN179">
        <v>104292.84600000001</v>
      </c>
      <c r="AO179">
        <v>105939.3083</v>
      </c>
      <c r="AP179">
        <v>107618.25719999999</v>
      </c>
      <c r="AQ179">
        <v>109320.10980000001</v>
      </c>
      <c r="AR179">
        <v>111017.64539999999</v>
      </c>
      <c r="AS179">
        <v>112768.3707</v>
      </c>
      <c r="AT179">
        <v>114531.8741</v>
      </c>
      <c r="AU179">
        <v>116289.5757</v>
      </c>
      <c r="AV179">
        <v>118035.0852</v>
      </c>
      <c r="AW179">
        <v>119801.17019999999</v>
      </c>
    </row>
    <row r="180" spans="2:49" x14ac:dyDescent="0.25">
      <c r="B180" s="249" t="s">
        <v>321</v>
      </c>
      <c r="C180">
        <v>215538.66868192199</v>
      </c>
      <c r="D180">
        <v>218999.21172556799</v>
      </c>
      <c r="E180">
        <v>222515.3149</v>
      </c>
      <c r="F180">
        <v>229215.06200000001</v>
      </c>
      <c r="G180">
        <v>229388.7237</v>
      </c>
      <c r="H180">
        <v>178379.92860000001</v>
      </c>
      <c r="I180">
        <v>185908.19769999999</v>
      </c>
      <c r="J180">
        <v>199084.864</v>
      </c>
      <c r="K180">
        <v>196662.3695</v>
      </c>
      <c r="L180">
        <v>188249.1856</v>
      </c>
      <c r="M180">
        <v>183300.54269999999</v>
      </c>
      <c r="N180">
        <v>178743.30910000001</v>
      </c>
      <c r="O180">
        <v>170469.02059999999</v>
      </c>
      <c r="P180">
        <v>165049.34299999999</v>
      </c>
      <c r="Q180">
        <v>159549.54</v>
      </c>
      <c r="R180">
        <v>146268.25409999999</v>
      </c>
      <c r="S180">
        <v>128484.8734</v>
      </c>
      <c r="T180">
        <v>123051.0229</v>
      </c>
      <c r="U180">
        <v>121060.66039999999</v>
      </c>
      <c r="V180">
        <v>121374.7202</v>
      </c>
      <c r="W180">
        <v>122459.31359999999</v>
      </c>
      <c r="X180">
        <v>123524.4182</v>
      </c>
      <c r="Y180">
        <v>124330.9227</v>
      </c>
      <c r="Z180">
        <v>124363.47349999999</v>
      </c>
      <c r="AA180">
        <v>123764.3768</v>
      </c>
      <c r="AB180">
        <v>122751.7175</v>
      </c>
      <c r="AC180">
        <v>121606.4553</v>
      </c>
      <c r="AD180">
        <v>120715.993</v>
      </c>
      <c r="AE180">
        <v>119920.2893</v>
      </c>
      <c r="AF180">
        <v>119244.61199999999</v>
      </c>
      <c r="AG180">
        <v>118658.57670000001</v>
      </c>
      <c r="AH180">
        <v>118189.6344</v>
      </c>
      <c r="AI180">
        <v>118701.2484</v>
      </c>
      <c r="AJ180">
        <v>119406.6902</v>
      </c>
      <c r="AK180">
        <v>120225.22530000001</v>
      </c>
      <c r="AL180">
        <v>121108.0025</v>
      </c>
      <c r="AM180">
        <v>122043.5796</v>
      </c>
      <c r="AN180">
        <v>122884.8318</v>
      </c>
      <c r="AO180">
        <v>123765.8572</v>
      </c>
      <c r="AP180">
        <v>124648.0439</v>
      </c>
      <c r="AQ180">
        <v>125521.1416</v>
      </c>
      <c r="AR180">
        <v>126358.99460000001</v>
      </c>
      <c r="AS180">
        <v>127229.7414</v>
      </c>
      <c r="AT180">
        <v>128091.90210000001</v>
      </c>
      <c r="AU180">
        <v>128921.2966</v>
      </c>
      <c r="AV180">
        <v>129703.9727</v>
      </c>
      <c r="AW180">
        <v>130470.2286</v>
      </c>
    </row>
    <row r="181" spans="2:49" x14ac:dyDescent="0.25">
      <c r="B181" s="249" t="s">
        <v>322</v>
      </c>
      <c r="C181">
        <v>7946676.0051002903</v>
      </c>
      <c r="D181">
        <v>8074262.4587873695</v>
      </c>
      <c r="E181">
        <v>8203897.3540000003</v>
      </c>
      <c r="F181">
        <v>8693331.4560000002</v>
      </c>
      <c r="G181">
        <v>8973610.4289999995</v>
      </c>
      <c r="H181">
        <v>9059294.648</v>
      </c>
      <c r="I181">
        <v>9770977.3640000001</v>
      </c>
      <c r="J181">
        <v>10133258.33</v>
      </c>
      <c r="K181">
        <v>10062602.359999999</v>
      </c>
      <c r="L181">
        <v>10162112.73</v>
      </c>
      <c r="M181">
        <v>10597228.16</v>
      </c>
      <c r="N181">
        <v>11502420.710000001</v>
      </c>
      <c r="O181">
        <v>12013279.140000001</v>
      </c>
      <c r="P181">
        <v>11519290.880000001</v>
      </c>
      <c r="Q181">
        <v>10173923.380000001</v>
      </c>
      <c r="R181">
        <v>8873728.8589999899</v>
      </c>
      <c r="S181">
        <v>7930315.0980000002</v>
      </c>
      <c r="T181">
        <v>7394081.2510000002</v>
      </c>
      <c r="U181">
        <v>6943798.7359999996</v>
      </c>
      <c r="V181">
        <v>6589217.807</v>
      </c>
      <c r="W181">
        <v>6204451.9879999999</v>
      </c>
      <c r="X181">
        <v>5840054.5640000002</v>
      </c>
      <c r="Y181">
        <v>5671213.2110000001</v>
      </c>
      <c r="Z181">
        <v>5596266.6440000003</v>
      </c>
      <c r="AA181">
        <v>5559027.6550000003</v>
      </c>
      <c r="AB181">
        <v>5532139.1469999999</v>
      </c>
      <c r="AC181">
        <v>5505976.8119999999</v>
      </c>
      <c r="AD181">
        <v>5482543.5290000001</v>
      </c>
      <c r="AE181">
        <v>5450629.0590000004</v>
      </c>
      <c r="AF181">
        <v>5412703.0080000004</v>
      </c>
      <c r="AG181">
        <v>5369432.3700000001</v>
      </c>
      <c r="AH181">
        <v>5324716.6440000003</v>
      </c>
      <c r="AI181">
        <v>5310026.1370000001</v>
      </c>
      <c r="AJ181">
        <v>5294567.8619999997</v>
      </c>
      <c r="AK181">
        <v>5278431.4110000003</v>
      </c>
      <c r="AL181">
        <v>5260285.0990000004</v>
      </c>
      <c r="AM181">
        <v>5240860.409</v>
      </c>
      <c r="AN181">
        <v>5213009.5109999999</v>
      </c>
      <c r="AO181">
        <v>5184415.415</v>
      </c>
      <c r="AP181">
        <v>5155326.523</v>
      </c>
      <c r="AQ181">
        <v>5127026.2740000002</v>
      </c>
      <c r="AR181">
        <v>5099205.4460000005</v>
      </c>
      <c r="AS181">
        <v>5071508.4749999996</v>
      </c>
      <c r="AT181">
        <v>5044818.4759999998</v>
      </c>
      <c r="AU181">
        <v>5020207.9359999998</v>
      </c>
      <c r="AV181">
        <v>4998961.693</v>
      </c>
      <c r="AW181">
        <v>4984735.051</v>
      </c>
    </row>
    <row r="182" spans="2:49" x14ac:dyDescent="0.25">
      <c r="B182" s="249" t="s">
        <v>323</v>
      </c>
      <c r="C182">
        <v>4498800.2848123703</v>
      </c>
      <c r="D182">
        <v>4571029.97856321</v>
      </c>
      <c r="E182">
        <v>4644419.3430000003</v>
      </c>
      <c r="F182">
        <v>4798070.4079999998</v>
      </c>
      <c r="G182">
        <v>4859955.1739999996</v>
      </c>
      <c r="H182">
        <v>5158259.8269999996</v>
      </c>
      <c r="I182">
        <v>5355459.5089999996</v>
      </c>
      <c r="J182">
        <v>5419523.7910000002</v>
      </c>
      <c r="K182">
        <v>5382192.4220000003</v>
      </c>
      <c r="L182">
        <v>5436768.1830000002</v>
      </c>
      <c r="M182">
        <v>5571921.8090000004</v>
      </c>
      <c r="N182">
        <v>5888909.9819999998</v>
      </c>
      <c r="O182">
        <v>5925364.7240000004</v>
      </c>
      <c r="P182">
        <v>5519161.1040000003</v>
      </c>
      <c r="Q182">
        <v>4798842.8130000001</v>
      </c>
      <c r="R182">
        <v>4142316.3760000002</v>
      </c>
      <c r="S182">
        <v>3671273.3969999999</v>
      </c>
      <c r="T182">
        <v>3432260.216</v>
      </c>
      <c r="U182">
        <v>3250334.4449999998</v>
      </c>
      <c r="V182">
        <v>3117428.32</v>
      </c>
      <c r="W182">
        <v>2982453.784</v>
      </c>
      <c r="X182">
        <v>2854384.5980000002</v>
      </c>
      <c r="Y182">
        <v>2801577.9360000002</v>
      </c>
      <c r="Z182">
        <v>2781504.1370000001</v>
      </c>
      <c r="AA182">
        <v>2773591.2519999999</v>
      </c>
      <c r="AB182">
        <v>2767013.16</v>
      </c>
      <c r="AC182">
        <v>2758551.3849999998</v>
      </c>
      <c r="AD182">
        <v>2748664.6379999998</v>
      </c>
      <c r="AE182">
        <v>2733700.5269999998</v>
      </c>
      <c r="AF182">
        <v>2715771.8050000002</v>
      </c>
      <c r="AG182">
        <v>2696017.8319999999</v>
      </c>
      <c r="AH182">
        <v>2676711.4219999998</v>
      </c>
      <c r="AI182">
        <v>2674919.5869999998</v>
      </c>
      <c r="AJ182">
        <v>2675375.9700000002</v>
      </c>
      <c r="AK182">
        <v>2677145.7250000001</v>
      </c>
      <c r="AL182">
        <v>2679316.0780000002</v>
      </c>
      <c r="AM182">
        <v>2681695.3790000002</v>
      </c>
      <c r="AN182">
        <v>2680503.4180000001</v>
      </c>
      <c r="AO182">
        <v>2679491.5219999999</v>
      </c>
      <c r="AP182">
        <v>2678174.352</v>
      </c>
      <c r="AQ182">
        <v>2676619.4210000001</v>
      </c>
      <c r="AR182">
        <v>2674721.4780000001</v>
      </c>
      <c r="AS182">
        <v>2672038.8820000002</v>
      </c>
      <c r="AT182">
        <v>2669275.1239999998</v>
      </c>
      <c r="AU182">
        <v>2666876.6320000002</v>
      </c>
      <c r="AV182">
        <v>2665242.7549999999</v>
      </c>
      <c r="AW182">
        <v>2665392.4380000001</v>
      </c>
    </row>
    <row r="183" spans="2:49" x14ac:dyDescent="0.25">
      <c r="B183" t="s">
        <v>361</v>
      </c>
      <c r="C183">
        <v>0.96864644472622397</v>
      </c>
      <c r="D183">
        <v>0.984198376713873</v>
      </c>
      <c r="E183">
        <v>1</v>
      </c>
      <c r="F183">
        <v>0.99390326829999998</v>
      </c>
      <c r="G183">
        <v>0.96013752789999995</v>
      </c>
      <c r="H183">
        <v>0.9213344832</v>
      </c>
      <c r="I183">
        <v>0.90826258689999995</v>
      </c>
      <c r="J183">
        <v>0.88361811339999996</v>
      </c>
      <c r="K183">
        <v>0.84949481159999995</v>
      </c>
      <c r="L183">
        <v>0.82239277629999996</v>
      </c>
      <c r="M183">
        <v>0.80598123600000005</v>
      </c>
      <c r="N183">
        <v>0.79922456590000002</v>
      </c>
      <c r="O183">
        <v>0.77664081279999997</v>
      </c>
      <c r="P183">
        <v>0.73678972519999997</v>
      </c>
      <c r="Q183">
        <v>0.68440316899999998</v>
      </c>
      <c r="R183">
        <v>0.6354736057</v>
      </c>
      <c r="S183">
        <v>0.61457727780000004</v>
      </c>
      <c r="T183">
        <v>0.60982274569999995</v>
      </c>
      <c r="U183">
        <v>0.60287118380000004</v>
      </c>
      <c r="V183">
        <v>0.59782636629999997</v>
      </c>
      <c r="W183">
        <v>0.58691486390000003</v>
      </c>
      <c r="X183">
        <v>0.5743159337</v>
      </c>
      <c r="Y183">
        <v>0.56317446599999998</v>
      </c>
      <c r="Z183">
        <v>0.55516622609999999</v>
      </c>
      <c r="AA183">
        <v>0.54938896680000004</v>
      </c>
      <c r="AB183">
        <v>0.54478196919999999</v>
      </c>
      <c r="AC183">
        <v>0.54088294569999995</v>
      </c>
      <c r="AD183">
        <v>0.53707488339999998</v>
      </c>
      <c r="AE183">
        <v>0.53303394869999998</v>
      </c>
      <c r="AF183">
        <v>0.52877721109999998</v>
      </c>
      <c r="AG183">
        <v>0.52418069720000005</v>
      </c>
      <c r="AH183">
        <v>0.51950867779999998</v>
      </c>
      <c r="AI183">
        <v>0.51724888599999996</v>
      </c>
      <c r="AJ183">
        <v>0.51466542120000003</v>
      </c>
      <c r="AK183">
        <v>0.5120008023</v>
      </c>
      <c r="AL183">
        <v>0.50917272179999995</v>
      </c>
      <c r="AM183">
        <v>0.50625411880000004</v>
      </c>
      <c r="AN183">
        <v>0.50313259570000002</v>
      </c>
      <c r="AO183">
        <v>0.4999851441</v>
      </c>
      <c r="AP183">
        <v>0.49684645119999998</v>
      </c>
      <c r="AQ183">
        <v>0.49387687969999999</v>
      </c>
      <c r="AR183">
        <v>0.49095064430000002</v>
      </c>
      <c r="AS183">
        <v>0.48804628960000002</v>
      </c>
      <c r="AT183">
        <v>0.4853043339</v>
      </c>
      <c r="AU183">
        <v>0.48270481970000001</v>
      </c>
      <c r="AV183">
        <v>0.48031367530000002</v>
      </c>
      <c r="AW183">
        <v>0.47860014080000002</v>
      </c>
    </row>
    <row r="184" spans="2:49" x14ac:dyDescent="0.25">
      <c r="B184" t="s">
        <v>362</v>
      </c>
      <c r="C184">
        <v>8232235.5397947598</v>
      </c>
      <c r="D184">
        <v>8364406.7441781899</v>
      </c>
      <c r="E184">
        <v>8498700</v>
      </c>
      <c r="F184">
        <v>8257721.0130000003</v>
      </c>
      <c r="G184">
        <v>8001509.9220000003</v>
      </c>
      <c r="H184">
        <v>7306580.6490000002</v>
      </c>
      <c r="I184">
        <v>7065972.693</v>
      </c>
      <c r="J184">
        <v>6891512.0080000004</v>
      </c>
      <c r="K184">
        <v>6631319.1279999996</v>
      </c>
      <c r="L184">
        <v>6286088.9919999996</v>
      </c>
      <c r="M184">
        <v>5953482.5060000001</v>
      </c>
      <c r="N184">
        <v>5588774.949</v>
      </c>
      <c r="O184">
        <v>5783198.4630000005</v>
      </c>
      <c r="P184">
        <v>6073992.8789999997</v>
      </c>
      <c r="Q184">
        <v>6361987.2060000002</v>
      </c>
      <c r="R184">
        <v>6455583.3320000004</v>
      </c>
      <c r="S184">
        <v>8856498.1229999997</v>
      </c>
      <c r="T184">
        <v>6974513.2249999996</v>
      </c>
      <c r="U184">
        <v>4815021.0719999997</v>
      </c>
      <c r="V184">
        <v>2808202.5469999998</v>
      </c>
      <c r="W184">
        <v>2601256.6170000001</v>
      </c>
      <c r="X184">
        <v>2531312.767</v>
      </c>
      <c r="Y184">
        <v>2492641.8360000001</v>
      </c>
      <c r="Z184">
        <v>2457427.9920000001</v>
      </c>
      <c r="AA184">
        <v>2424482.6269999999</v>
      </c>
      <c r="AB184">
        <v>2394645.0460000001</v>
      </c>
      <c r="AC184">
        <v>2367017.574</v>
      </c>
      <c r="AD184">
        <v>2349806.9360000002</v>
      </c>
      <c r="AE184">
        <v>2337079.0260000001</v>
      </c>
      <c r="AF184">
        <v>2327888.4679999999</v>
      </c>
      <c r="AG184">
        <v>2321053.9219999998</v>
      </c>
      <c r="AH184">
        <v>2316661.0389999999</v>
      </c>
      <c r="AI184">
        <v>2326789.1009999998</v>
      </c>
      <c r="AJ184">
        <v>2337856.5690000001</v>
      </c>
      <c r="AK184">
        <v>2349644.892</v>
      </c>
      <c r="AL184">
        <v>2361603.9180000001</v>
      </c>
      <c r="AM184">
        <v>2373713.2050000001</v>
      </c>
      <c r="AN184">
        <v>2385815.3709999998</v>
      </c>
      <c r="AO184">
        <v>2397882.3650000002</v>
      </c>
      <c r="AP184">
        <v>2409396.611</v>
      </c>
      <c r="AQ184">
        <v>2420389.7969999998</v>
      </c>
      <c r="AR184">
        <v>2430581.952</v>
      </c>
      <c r="AS184">
        <v>3246862.1490000002</v>
      </c>
      <c r="AT184">
        <v>4168055.43</v>
      </c>
      <c r="AU184">
        <v>5104711.32</v>
      </c>
      <c r="AV184">
        <v>6043281.358</v>
      </c>
      <c r="AW184">
        <v>6983985.6840000004</v>
      </c>
    </row>
    <row r="185" spans="2:49" x14ac:dyDescent="0.25">
      <c r="B185" t="s">
        <v>363</v>
      </c>
      <c r="C185">
        <v>463787.91773491597</v>
      </c>
      <c r="D185">
        <v>471234.182770602</v>
      </c>
      <c r="E185">
        <v>478800</v>
      </c>
      <c r="F185">
        <v>480598.68160000001</v>
      </c>
      <c r="G185">
        <v>469285.62170000002</v>
      </c>
      <c r="H185">
        <v>452529.14649999997</v>
      </c>
      <c r="I185">
        <v>461123.03009999997</v>
      </c>
      <c r="J185">
        <v>522323.48229999997</v>
      </c>
      <c r="K185">
        <v>571574.03599999996</v>
      </c>
      <c r="L185">
        <v>634660.70669999998</v>
      </c>
      <c r="M185">
        <v>717611.69680000003</v>
      </c>
      <c r="N185">
        <v>822822.64430000004</v>
      </c>
      <c r="O185">
        <v>787685.79029999999</v>
      </c>
      <c r="P185">
        <v>725008.15430000005</v>
      </c>
      <c r="Q185">
        <v>638040.74349999998</v>
      </c>
      <c r="R185">
        <v>555921.09149999998</v>
      </c>
      <c r="S185">
        <v>271343.43910000002</v>
      </c>
      <c r="T185">
        <v>247903.19099999999</v>
      </c>
      <c r="U185">
        <v>228470.31359999999</v>
      </c>
      <c r="V185">
        <v>210899.9449</v>
      </c>
      <c r="W185">
        <v>213400.97769999999</v>
      </c>
      <c r="X185">
        <v>215105.3015</v>
      </c>
      <c r="Y185">
        <v>210446.33799999999</v>
      </c>
      <c r="Z185">
        <v>206998.64679999999</v>
      </c>
      <c r="AA185">
        <v>204100.435</v>
      </c>
      <c r="AB185">
        <v>201578.80179999999</v>
      </c>
      <c r="AC185">
        <v>199222.37890000001</v>
      </c>
      <c r="AD185">
        <v>197441.28589999999</v>
      </c>
      <c r="AE185">
        <v>195545.37109999999</v>
      </c>
      <c r="AF185">
        <v>194250.913</v>
      </c>
      <c r="AG185">
        <v>192558.4002</v>
      </c>
      <c r="AH185">
        <v>190966.82759999999</v>
      </c>
      <c r="AI185">
        <v>189890.20970000001</v>
      </c>
      <c r="AJ185">
        <v>188914.36749999999</v>
      </c>
      <c r="AK185">
        <v>188047.50099999999</v>
      </c>
      <c r="AL185">
        <v>187238.0196</v>
      </c>
      <c r="AM185">
        <v>186456.57810000001</v>
      </c>
      <c r="AN185">
        <v>185760.34400000001</v>
      </c>
      <c r="AO185">
        <v>185076.59899999999</v>
      </c>
      <c r="AP185">
        <v>184389.7654</v>
      </c>
      <c r="AQ185">
        <v>183726.51740000001</v>
      </c>
      <c r="AR185">
        <v>183027.35990000001</v>
      </c>
      <c r="AS185">
        <v>182829.391</v>
      </c>
      <c r="AT185">
        <v>182612.908</v>
      </c>
      <c r="AU185">
        <v>182360.5356</v>
      </c>
      <c r="AV185">
        <v>182088.30499999999</v>
      </c>
      <c r="AW185">
        <v>181942.17509999999</v>
      </c>
    </row>
    <row r="186" spans="2:49" x14ac:dyDescent="0.25">
      <c r="B186" t="s">
        <v>150</v>
      </c>
      <c r="C186">
        <v>249095613.33096999</v>
      </c>
      <c r="D186">
        <v>253094923.97525701</v>
      </c>
      <c r="E186">
        <v>257158444.80000001</v>
      </c>
      <c r="F186">
        <v>257690181.40000001</v>
      </c>
      <c r="G186">
        <v>243715017.30000001</v>
      </c>
      <c r="H186">
        <v>223699106.19999999</v>
      </c>
      <c r="I186">
        <v>226800306.09999999</v>
      </c>
      <c r="J186">
        <v>222800809.90000001</v>
      </c>
      <c r="K186">
        <v>209603774.40000001</v>
      </c>
      <c r="L186">
        <v>202682502.30000001</v>
      </c>
      <c r="M186">
        <v>201022501.30000001</v>
      </c>
      <c r="N186">
        <v>200155809</v>
      </c>
      <c r="O186">
        <v>198822412.40000001</v>
      </c>
      <c r="P186">
        <v>192058627</v>
      </c>
      <c r="Q186">
        <v>182555934.30000001</v>
      </c>
      <c r="R186">
        <v>175735512</v>
      </c>
      <c r="S186">
        <v>169558342.80000001</v>
      </c>
      <c r="T186">
        <v>167614710.90000001</v>
      </c>
      <c r="U186">
        <v>166099149</v>
      </c>
      <c r="V186">
        <v>165419765.80000001</v>
      </c>
      <c r="W186">
        <v>163637710.5</v>
      </c>
      <c r="X186">
        <v>161372424.5</v>
      </c>
      <c r="Y186">
        <v>160604755.40000001</v>
      </c>
      <c r="Z186">
        <v>161091849.80000001</v>
      </c>
      <c r="AA186">
        <v>162360489.09999999</v>
      </c>
      <c r="AB186">
        <v>164181445.30000001</v>
      </c>
      <c r="AC186">
        <v>166359781.19999999</v>
      </c>
      <c r="AD186">
        <v>168150381.19999999</v>
      </c>
      <c r="AE186">
        <v>169964880</v>
      </c>
      <c r="AF186">
        <v>171445115.80000001</v>
      </c>
      <c r="AG186">
        <v>173184973.19999999</v>
      </c>
      <c r="AH186">
        <v>174978574.19999999</v>
      </c>
      <c r="AI186">
        <v>176728929.69999999</v>
      </c>
      <c r="AJ186">
        <v>178434839.09999999</v>
      </c>
      <c r="AK186">
        <v>180188696.90000001</v>
      </c>
      <c r="AL186">
        <v>181977609.19999999</v>
      </c>
      <c r="AM186">
        <v>183769155.30000001</v>
      </c>
      <c r="AN186">
        <v>185605079.80000001</v>
      </c>
      <c r="AO186">
        <v>187395641.09999999</v>
      </c>
      <c r="AP186">
        <v>189160973.69999999</v>
      </c>
      <c r="AQ186">
        <v>190962997.30000001</v>
      </c>
      <c r="AR186">
        <v>192721109.59999999</v>
      </c>
      <c r="AS186">
        <v>195189612.69999999</v>
      </c>
      <c r="AT186">
        <v>197803593</v>
      </c>
      <c r="AU186">
        <v>200451766.59999999</v>
      </c>
      <c r="AV186">
        <v>203142477.80000001</v>
      </c>
      <c r="AW186">
        <v>206092824.59999999</v>
      </c>
    </row>
    <row r="187" spans="2:49" x14ac:dyDescent="0.25">
      <c r="B187" t="s">
        <v>151</v>
      </c>
      <c r="C187">
        <v>41023493.601484403</v>
      </c>
      <c r="D187">
        <v>41682139.060681202</v>
      </c>
      <c r="E187">
        <v>42351359.289999999</v>
      </c>
      <c r="F187">
        <v>41572684.240000002</v>
      </c>
      <c r="G187">
        <v>37517307.409999996</v>
      </c>
      <c r="H187">
        <v>32586569.719999999</v>
      </c>
      <c r="I187">
        <v>32811001.120000001</v>
      </c>
      <c r="J187">
        <v>31682660.73</v>
      </c>
      <c r="K187">
        <v>30058457.34</v>
      </c>
      <c r="L187">
        <v>29972943.899999999</v>
      </c>
      <c r="M187">
        <v>29704813.719999999</v>
      </c>
      <c r="N187">
        <v>28767867.120000001</v>
      </c>
      <c r="O187">
        <v>24935465.510000002</v>
      </c>
      <c r="P187">
        <v>21298333.460000001</v>
      </c>
      <c r="Q187">
        <v>18791891.25</v>
      </c>
      <c r="R187">
        <v>17072219.41</v>
      </c>
      <c r="S187">
        <v>11967012.859999999</v>
      </c>
      <c r="T187">
        <v>10914810.539999999</v>
      </c>
      <c r="U187">
        <v>10382675.390000001</v>
      </c>
      <c r="V187">
        <v>10038882.460000001</v>
      </c>
      <c r="W187">
        <v>9909510.1760000009</v>
      </c>
      <c r="X187">
        <v>9794992.9759999998</v>
      </c>
      <c r="Y187">
        <v>9909510.6270000003</v>
      </c>
      <c r="Z187">
        <v>10066505.92</v>
      </c>
      <c r="AA187">
        <v>10244675.41</v>
      </c>
      <c r="AB187">
        <v>10442100.279999999</v>
      </c>
      <c r="AC187">
        <v>10655478.789999999</v>
      </c>
      <c r="AD187">
        <v>10875995.68</v>
      </c>
      <c r="AE187">
        <v>11094312.310000001</v>
      </c>
      <c r="AF187">
        <v>11311050.029999999</v>
      </c>
      <c r="AG187">
        <v>11526618.310000001</v>
      </c>
      <c r="AH187">
        <v>11744703.98</v>
      </c>
      <c r="AI187">
        <v>11956817.68</v>
      </c>
      <c r="AJ187">
        <v>12169068.369999999</v>
      </c>
      <c r="AK187">
        <v>12387280.880000001</v>
      </c>
      <c r="AL187">
        <v>12608989.470000001</v>
      </c>
      <c r="AM187">
        <v>12833669.52</v>
      </c>
      <c r="AN187">
        <v>13061148.66</v>
      </c>
      <c r="AO187">
        <v>13288749.390000001</v>
      </c>
      <c r="AP187">
        <v>13517011.57</v>
      </c>
      <c r="AQ187">
        <v>13749389.140000001</v>
      </c>
      <c r="AR187">
        <v>13981063.5</v>
      </c>
      <c r="AS187">
        <v>14225904.33</v>
      </c>
      <c r="AT187">
        <v>14481551.130000001</v>
      </c>
      <c r="AU187">
        <v>14744463.1</v>
      </c>
      <c r="AV187">
        <v>15014682.02</v>
      </c>
      <c r="AW187">
        <v>15305141.060000001</v>
      </c>
    </row>
    <row r="188" spans="2:49" x14ac:dyDescent="0.25">
      <c r="B188" t="s">
        <v>152</v>
      </c>
      <c r="C188">
        <v>157256033.18237901</v>
      </c>
      <c r="D188">
        <v>159780829.66102701</v>
      </c>
      <c r="E188">
        <v>162346162.59999999</v>
      </c>
      <c r="F188">
        <v>163101806.59999999</v>
      </c>
      <c r="G188">
        <v>154384579.80000001</v>
      </c>
      <c r="H188">
        <v>142518424.09999999</v>
      </c>
      <c r="I188">
        <v>143942757.90000001</v>
      </c>
      <c r="J188">
        <v>140557768.19999999</v>
      </c>
      <c r="K188">
        <v>130754234.90000001</v>
      </c>
      <c r="L188">
        <v>125019659.59999999</v>
      </c>
      <c r="M188">
        <v>123619417.5</v>
      </c>
      <c r="N188">
        <v>122949119.2</v>
      </c>
      <c r="O188">
        <v>124652124.90000001</v>
      </c>
      <c r="P188">
        <v>122557329</v>
      </c>
      <c r="Q188">
        <v>118552489.59999999</v>
      </c>
      <c r="R188">
        <v>116706885.2</v>
      </c>
      <c r="S188">
        <v>115830342.59999999</v>
      </c>
      <c r="T188">
        <v>118124962.09999999</v>
      </c>
      <c r="U188">
        <v>120290175.3</v>
      </c>
      <c r="V188">
        <v>122638539.7</v>
      </c>
      <c r="W188">
        <v>122098437.90000001</v>
      </c>
      <c r="X188">
        <v>120914674.59999999</v>
      </c>
      <c r="Y188">
        <v>120459749.5</v>
      </c>
      <c r="Z188">
        <v>120956828.90000001</v>
      </c>
      <c r="AA188">
        <v>122120828.90000001</v>
      </c>
      <c r="AB188">
        <v>123796475</v>
      </c>
      <c r="AC188">
        <v>125807779.40000001</v>
      </c>
      <c r="AD188">
        <v>127280433.7</v>
      </c>
      <c r="AE188">
        <v>128807068.90000001</v>
      </c>
      <c r="AF188">
        <v>130014749.5</v>
      </c>
      <c r="AG188">
        <v>131496944.09999999</v>
      </c>
      <c r="AH188">
        <v>133023927.90000001</v>
      </c>
      <c r="AI188">
        <v>134333320.40000001</v>
      </c>
      <c r="AJ188">
        <v>135585733.30000001</v>
      </c>
      <c r="AK188">
        <v>136864417.5</v>
      </c>
      <c r="AL188">
        <v>138172081.69999999</v>
      </c>
      <c r="AM188">
        <v>139476618.69999999</v>
      </c>
      <c r="AN188">
        <v>140919950.40000001</v>
      </c>
      <c r="AO188">
        <v>142319639.19999999</v>
      </c>
      <c r="AP188">
        <v>143696296.19999999</v>
      </c>
      <c r="AQ188">
        <v>145102598.90000001</v>
      </c>
      <c r="AR188">
        <v>146473981</v>
      </c>
      <c r="AS188">
        <v>147736506.40000001</v>
      </c>
      <c r="AT188">
        <v>149030411.80000001</v>
      </c>
      <c r="AU188">
        <v>150339580.09999999</v>
      </c>
      <c r="AV188">
        <v>151682710.90000001</v>
      </c>
      <c r="AW188">
        <v>153237729.90000001</v>
      </c>
    </row>
    <row r="189" spans="2:49" x14ac:dyDescent="0.25">
      <c r="B189" t="s">
        <v>153</v>
      </c>
      <c r="C189">
        <v>50816086.547106199</v>
      </c>
      <c r="D189">
        <v>51631955.253548898</v>
      </c>
      <c r="E189">
        <v>52460923</v>
      </c>
      <c r="F189">
        <v>53015690.640000001</v>
      </c>
      <c r="G189">
        <v>51813130.119999997</v>
      </c>
      <c r="H189">
        <v>48594112.329999998</v>
      </c>
      <c r="I189">
        <v>50046547.119999997</v>
      </c>
      <c r="J189">
        <v>50560380.979999997</v>
      </c>
      <c r="K189">
        <v>48791082.149999999</v>
      </c>
      <c r="L189">
        <v>47689898.810000002</v>
      </c>
      <c r="M189">
        <v>47698270.090000004</v>
      </c>
      <c r="N189">
        <v>48438822.649999999</v>
      </c>
      <c r="O189">
        <v>49234821.939999998</v>
      </c>
      <c r="P189">
        <v>48202964.490000002</v>
      </c>
      <c r="Q189">
        <v>45211553.43</v>
      </c>
      <c r="R189">
        <v>41956407.439999998</v>
      </c>
      <c r="S189">
        <v>41760987.350000001</v>
      </c>
      <c r="T189">
        <v>38574938.259999998</v>
      </c>
      <c r="U189">
        <v>35426298.280000001</v>
      </c>
      <c r="V189">
        <v>32742343.690000001</v>
      </c>
      <c r="W189">
        <v>31629762.390000001</v>
      </c>
      <c r="X189">
        <v>30662756.949999999</v>
      </c>
      <c r="Y189">
        <v>30235495.32</v>
      </c>
      <c r="Z189">
        <v>30068514.960000001</v>
      </c>
      <c r="AA189">
        <v>29994984.699999999</v>
      </c>
      <c r="AB189">
        <v>29942869.969999999</v>
      </c>
      <c r="AC189">
        <v>29896523</v>
      </c>
      <c r="AD189">
        <v>29993951.789999999</v>
      </c>
      <c r="AE189">
        <v>30063498.850000001</v>
      </c>
      <c r="AF189">
        <v>30119316.32</v>
      </c>
      <c r="AG189">
        <v>30161410.829999998</v>
      </c>
      <c r="AH189">
        <v>30209942.32</v>
      </c>
      <c r="AI189">
        <v>30438791.649999999</v>
      </c>
      <c r="AJ189">
        <v>30680037.350000001</v>
      </c>
      <c r="AK189">
        <v>30936998.5</v>
      </c>
      <c r="AL189">
        <v>31196538.09</v>
      </c>
      <c r="AM189">
        <v>31458867.079999998</v>
      </c>
      <c r="AN189">
        <v>31623980.719999999</v>
      </c>
      <c r="AO189">
        <v>31787252.57</v>
      </c>
      <c r="AP189">
        <v>31947665.890000001</v>
      </c>
      <c r="AQ189">
        <v>32111009.23</v>
      </c>
      <c r="AR189">
        <v>32266065.16</v>
      </c>
      <c r="AS189">
        <v>33227201.949999999</v>
      </c>
      <c r="AT189">
        <v>34291630.020000003</v>
      </c>
      <c r="AU189">
        <v>35367723.420000002</v>
      </c>
      <c r="AV189">
        <v>36445084.850000001</v>
      </c>
      <c r="AW189">
        <v>37549953.590000004</v>
      </c>
    </row>
    <row r="190" spans="2:49" x14ac:dyDescent="0.25">
      <c r="B190" t="s">
        <v>154</v>
      </c>
      <c r="C190">
        <v>404907114.48809499</v>
      </c>
      <c r="D190">
        <v>411408029.182118</v>
      </c>
      <c r="E190">
        <v>418013318.19999999</v>
      </c>
      <c r="F190">
        <v>415497913.69999999</v>
      </c>
      <c r="G190">
        <v>396903138.10000002</v>
      </c>
      <c r="H190">
        <v>376376361.5</v>
      </c>
      <c r="I190">
        <v>376218380.30000001</v>
      </c>
      <c r="J190">
        <v>368371689.69999999</v>
      </c>
      <c r="K190">
        <v>350630958.10000002</v>
      </c>
      <c r="L190">
        <v>340259902.19999999</v>
      </c>
      <c r="M190">
        <v>335685595.19999999</v>
      </c>
      <c r="N190">
        <v>333462077.5</v>
      </c>
      <c r="O190">
        <v>330197024.5</v>
      </c>
      <c r="P190">
        <v>319868137.19999999</v>
      </c>
      <c r="Q190">
        <v>305752579.89999998</v>
      </c>
      <c r="R190">
        <v>295325761</v>
      </c>
      <c r="S190">
        <v>288816410.5</v>
      </c>
      <c r="T190">
        <v>284950780</v>
      </c>
      <c r="U190">
        <v>281212271.30000001</v>
      </c>
      <c r="V190">
        <v>278010927.89999998</v>
      </c>
      <c r="W190">
        <v>273380773.19999999</v>
      </c>
      <c r="X190">
        <v>268026377.30000001</v>
      </c>
      <c r="Y190">
        <v>264858398</v>
      </c>
      <c r="Z190">
        <v>263151328</v>
      </c>
      <c r="AA190">
        <v>262382304.80000001</v>
      </c>
      <c r="AB190">
        <v>262253442.30000001</v>
      </c>
      <c r="AC190">
        <v>262515254.5</v>
      </c>
      <c r="AD190">
        <v>262331835.30000001</v>
      </c>
      <c r="AE190">
        <v>262093070.30000001</v>
      </c>
      <c r="AF190">
        <v>261443715.5</v>
      </c>
      <c r="AG190">
        <v>260972637.19999999</v>
      </c>
      <c r="AH190">
        <v>260488654.19999999</v>
      </c>
      <c r="AI190">
        <v>259971704.30000001</v>
      </c>
      <c r="AJ190">
        <v>259349390.09999999</v>
      </c>
      <c r="AK190">
        <v>258727671.40000001</v>
      </c>
      <c r="AL190">
        <v>258100059.40000001</v>
      </c>
      <c r="AM190">
        <v>257447152.5</v>
      </c>
      <c r="AN190">
        <v>256792338.90000001</v>
      </c>
      <c r="AO190">
        <v>256094761.09999999</v>
      </c>
      <c r="AP190">
        <v>255385238</v>
      </c>
      <c r="AQ190">
        <v>254741927.5</v>
      </c>
      <c r="AR190">
        <v>254091359.69999999</v>
      </c>
      <c r="AS190">
        <v>254192240.90000001</v>
      </c>
      <c r="AT190">
        <v>254497089.5</v>
      </c>
      <c r="AU190">
        <v>254897605.80000001</v>
      </c>
      <c r="AV190">
        <v>255409538.80000001</v>
      </c>
      <c r="AW190">
        <v>256272857.09999999</v>
      </c>
    </row>
    <row r="191" spans="2:49" x14ac:dyDescent="0.25">
      <c r="B191" t="s">
        <v>155</v>
      </c>
      <c r="C191">
        <v>42122345.501310803</v>
      </c>
      <c r="D191">
        <v>42798633.383193001</v>
      </c>
      <c r="E191">
        <v>43485779.289999999</v>
      </c>
      <c r="F191">
        <v>42679719.670000002</v>
      </c>
      <c r="G191">
        <v>38595290.689999998</v>
      </c>
      <c r="H191">
        <v>33635118.25</v>
      </c>
      <c r="I191">
        <v>33835272.75</v>
      </c>
      <c r="J191">
        <v>32682778.440000001</v>
      </c>
      <c r="K191">
        <v>31031816.5</v>
      </c>
      <c r="L191">
        <v>30917132.719999999</v>
      </c>
      <c r="M191">
        <v>30620840.600000001</v>
      </c>
      <c r="N191">
        <v>29659516.66</v>
      </c>
      <c r="O191">
        <v>25809242.510000002</v>
      </c>
      <c r="P191">
        <v>22157845.91</v>
      </c>
      <c r="Q191">
        <v>19635765.600000001</v>
      </c>
      <c r="R191">
        <v>17894170.489999998</v>
      </c>
      <c r="S191">
        <v>12767061.51</v>
      </c>
      <c r="T191">
        <v>11694060.34</v>
      </c>
      <c r="U191">
        <v>11141439.619999999</v>
      </c>
      <c r="V191">
        <v>10773921.810000001</v>
      </c>
      <c r="W191">
        <v>10619972.35</v>
      </c>
      <c r="X191">
        <v>10479201.970000001</v>
      </c>
      <c r="Y191">
        <v>10567871.609999999</v>
      </c>
      <c r="Z191">
        <v>10701363.949999999</v>
      </c>
      <c r="AA191">
        <v>10858954.73</v>
      </c>
      <c r="AB191">
        <v>11038464.130000001</v>
      </c>
      <c r="AC191">
        <v>11236114.07</v>
      </c>
      <c r="AD191">
        <v>11442641.99</v>
      </c>
      <c r="AE191">
        <v>11648319.67</v>
      </c>
      <c r="AF191">
        <v>11853468.49</v>
      </c>
      <c r="AG191">
        <v>12058285.77</v>
      </c>
      <c r="AH191">
        <v>12266324.16</v>
      </c>
      <c r="AI191">
        <v>12468951.949999999</v>
      </c>
      <c r="AJ191">
        <v>12672122.560000001</v>
      </c>
      <c r="AK191">
        <v>12881575.5</v>
      </c>
      <c r="AL191">
        <v>13094786.279999999</v>
      </c>
      <c r="AM191">
        <v>13311188.01</v>
      </c>
      <c r="AN191">
        <v>13530575.01</v>
      </c>
      <c r="AO191">
        <v>13750200.26</v>
      </c>
      <c r="AP191">
        <v>13970571.810000001</v>
      </c>
      <c r="AQ191">
        <v>14195142.109999999</v>
      </c>
      <c r="AR191">
        <v>14419084.380000001</v>
      </c>
      <c r="AS191">
        <v>14656257.49</v>
      </c>
      <c r="AT191">
        <v>14904270.01</v>
      </c>
      <c r="AU191">
        <v>15159557.77</v>
      </c>
      <c r="AV191">
        <v>15422153.529999999</v>
      </c>
      <c r="AW191">
        <v>15705096.01</v>
      </c>
    </row>
    <row r="192" spans="2:49" x14ac:dyDescent="0.25">
      <c r="B192" t="s">
        <v>156</v>
      </c>
      <c r="C192">
        <v>274029684.71326298</v>
      </c>
      <c r="D192">
        <v>278429319.93874699</v>
      </c>
      <c r="E192">
        <v>282899592.69999999</v>
      </c>
      <c r="F192">
        <v>281121803.80000001</v>
      </c>
      <c r="G192">
        <v>268832261.10000002</v>
      </c>
      <c r="H192">
        <v>256865369</v>
      </c>
      <c r="I192">
        <v>255259877</v>
      </c>
      <c r="J192">
        <v>248953473.5</v>
      </c>
      <c r="K192">
        <v>236026888.40000001</v>
      </c>
      <c r="L192">
        <v>227814858.40000001</v>
      </c>
      <c r="M192">
        <v>224175207.30000001</v>
      </c>
      <c r="N192">
        <v>222520975.19999999</v>
      </c>
      <c r="O192">
        <v>223185219.80000001</v>
      </c>
      <c r="P192">
        <v>219258611.09999999</v>
      </c>
      <c r="Q192">
        <v>213218593.5</v>
      </c>
      <c r="R192">
        <v>210294733</v>
      </c>
      <c r="S192">
        <v>211154043.59999999</v>
      </c>
      <c r="T192">
        <v>212413347.69999999</v>
      </c>
      <c r="U192">
        <v>212875280.09999999</v>
      </c>
      <c r="V192">
        <v>213257469.90000001</v>
      </c>
      <c r="W192">
        <v>210625455</v>
      </c>
      <c r="X192">
        <v>207159678.80000001</v>
      </c>
      <c r="Y192">
        <v>204824856</v>
      </c>
      <c r="Z192">
        <v>203637679.69999999</v>
      </c>
      <c r="AA192">
        <v>203242898.69999999</v>
      </c>
      <c r="AB192">
        <v>203415365.5</v>
      </c>
      <c r="AC192">
        <v>203923087.90000001</v>
      </c>
      <c r="AD192">
        <v>203814743.69999999</v>
      </c>
      <c r="AE192">
        <v>203675085.90000001</v>
      </c>
      <c r="AF192">
        <v>203125033.59999999</v>
      </c>
      <c r="AG192">
        <v>202756413.09999999</v>
      </c>
      <c r="AH192">
        <v>202347322.59999999</v>
      </c>
      <c r="AI192">
        <v>201608184.90000001</v>
      </c>
      <c r="AJ192">
        <v>200738788.09999999</v>
      </c>
      <c r="AK192">
        <v>199837256.59999999</v>
      </c>
      <c r="AL192">
        <v>198918694.09999999</v>
      </c>
      <c r="AM192">
        <v>197964099.69999999</v>
      </c>
      <c r="AN192">
        <v>197114887.69999999</v>
      </c>
      <c r="AO192">
        <v>196219950.19999999</v>
      </c>
      <c r="AP192">
        <v>195313791.80000001</v>
      </c>
      <c r="AQ192">
        <v>194464761.80000001</v>
      </c>
      <c r="AR192">
        <v>193618623.69999999</v>
      </c>
      <c r="AS192">
        <v>192705690</v>
      </c>
      <c r="AT192">
        <v>191885406.69999999</v>
      </c>
      <c r="AU192">
        <v>191146638.09999999</v>
      </c>
      <c r="AV192">
        <v>190514832.40000001</v>
      </c>
      <c r="AW192">
        <v>190181890.59999999</v>
      </c>
    </row>
    <row r="193" spans="2:49" x14ac:dyDescent="0.25">
      <c r="B193" t="s">
        <v>157</v>
      </c>
      <c r="C193">
        <v>88755084.273521304</v>
      </c>
      <c r="D193">
        <v>90180075.860178098</v>
      </c>
      <c r="E193">
        <v>91627946.150000006</v>
      </c>
      <c r="F193">
        <v>91696390.230000004</v>
      </c>
      <c r="G193">
        <v>89475586.310000002</v>
      </c>
      <c r="H193">
        <v>85875874.230000004</v>
      </c>
      <c r="I193">
        <v>87123230.560000002</v>
      </c>
      <c r="J193">
        <v>86735437.829999998</v>
      </c>
      <c r="K193">
        <v>83572253.180000007</v>
      </c>
      <c r="L193">
        <v>81527911.120000005</v>
      </c>
      <c r="M193">
        <v>80889547.280000001</v>
      </c>
      <c r="N193">
        <v>81281585.659999996</v>
      </c>
      <c r="O193">
        <v>81202562.159999996</v>
      </c>
      <c r="P193">
        <v>78451680.219999999</v>
      </c>
      <c r="Q193">
        <v>72898220.760000005</v>
      </c>
      <c r="R193">
        <v>67136857.579999998</v>
      </c>
      <c r="S193">
        <v>64895305.450000003</v>
      </c>
      <c r="T193">
        <v>60843371.93</v>
      </c>
      <c r="U193">
        <v>57195551.560000002</v>
      </c>
      <c r="V193">
        <v>53979536.170000002</v>
      </c>
      <c r="W193">
        <v>52135345.880000003</v>
      </c>
      <c r="X193">
        <v>50387496.520000003</v>
      </c>
      <c r="Y193">
        <v>49465670.380000003</v>
      </c>
      <c r="Z193">
        <v>48812284.310000002</v>
      </c>
      <c r="AA193">
        <v>48280451.32</v>
      </c>
      <c r="AB193">
        <v>47799612.719999999</v>
      </c>
      <c r="AC193">
        <v>47356052.57</v>
      </c>
      <c r="AD193">
        <v>47074449.560000002</v>
      </c>
      <c r="AE193">
        <v>46769664.719999999</v>
      </c>
      <c r="AF193">
        <v>46465213.469999999</v>
      </c>
      <c r="AG193">
        <v>46157938.399999999</v>
      </c>
      <c r="AH193">
        <v>45875007.509999998</v>
      </c>
      <c r="AI193">
        <v>45894567.460000001</v>
      </c>
      <c r="AJ193">
        <v>45938479.450000003</v>
      </c>
      <c r="AK193">
        <v>46008839.369999997</v>
      </c>
      <c r="AL193">
        <v>46086579.020000003</v>
      </c>
      <c r="AM193">
        <v>46171864.82</v>
      </c>
      <c r="AN193">
        <v>46146876.219999999</v>
      </c>
      <c r="AO193">
        <v>46124610.630000003</v>
      </c>
      <c r="AP193">
        <v>46100874.450000003</v>
      </c>
      <c r="AQ193">
        <v>46082023.630000003</v>
      </c>
      <c r="AR193">
        <v>46053651.590000004</v>
      </c>
      <c r="AS193">
        <v>46830293.409999996</v>
      </c>
      <c r="AT193">
        <v>47707412.729999997</v>
      </c>
      <c r="AU193">
        <v>48591409.890000001</v>
      </c>
      <c r="AV193">
        <v>49472552.890000001</v>
      </c>
      <c r="AW193">
        <v>50385870.490000002</v>
      </c>
    </row>
    <row r="194" spans="2:49" x14ac:dyDescent="0.25">
      <c r="B194" t="s">
        <v>158</v>
      </c>
      <c r="C194">
        <v>431252676.25727201</v>
      </c>
      <c r="D194">
        <v>438176577.46721298</v>
      </c>
      <c r="E194">
        <v>445211644.60000002</v>
      </c>
      <c r="F194">
        <v>443094217.10000002</v>
      </c>
      <c r="G194">
        <v>423948109.39999998</v>
      </c>
      <c r="H194">
        <v>400720894.69999999</v>
      </c>
      <c r="I194">
        <v>401529202.30000001</v>
      </c>
      <c r="J194">
        <v>394383465.89999998</v>
      </c>
      <c r="K194">
        <v>376061138.89999998</v>
      </c>
      <c r="L194">
        <v>365445809.19999999</v>
      </c>
      <c r="M194">
        <v>360929106.10000002</v>
      </c>
      <c r="N194">
        <v>358812627.39999998</v>
      </c>
      <c r="O194">
        <v>356149727.19999999</v>
      </c>
      <c r="P194">
        <v>346314364.5</v>
      </c>
      <c r="Q194">
        <v>332612007.60000002</v>
      </c>
      <c r="R194">
        <v>322572341.89999998</v>
      </c>
      <c r="S194">
        <v>316762047.69999999</v>
      </c>
      <c r="T194">
        <v>312969876.10000002</v>
      </c>
      <c r="U194">
        <v>309299374.10000002</v>
      </c>
      <c r="V194">
        <v>306563708.89999998</v>
      </c>
      <c r="W194">
        <v>302031110.89999998</v>
      </c>
      <c r="X194">
        <v>296753108.80000001</v>
      </c>
      <c r="Y194">
        <v>293598418.80000001</v>
      </c>
      <c r="Z194">
        <v>292060413.19999999</v>
      </c>
      <c r="AA194">
        <v>291509042</v>
      </c>
      <c r="AB194">
        <v>291622799.30000001</v>
      </c>
      <c r="AC194">
        <v>292158214.39999998</v>
      </c>
      <c r="AD194">
        <v>292311563.60000002</v>
      </c>
      <c r="AE194">
        <v>292410586.30000001</v>
      </c>
      <c r="AF194">
        <v>292108345.10000002</v>
      </c>
      <c r="AG194">
        <v>291995068.10000002</v>
      </c>
      <c r="AH194">
        <v>291909696.10000002</v>
      </c>
      <c r="AI194">
        <v>291781544.39999998</v>
      </c>
      <c r="AJ194">
        <v>291543941.60000002</v>
      </c>
      <c r="AK194">
        <v>291349420.30000001</v>
      </c>
      <c r="AL194">
        <v>291155386.89999998</v>
      </c>
      <c r="AM194">
        <v>290936650.80000001</v>
      </c>
      <c r="AN194">
        <v>290732930.69999999</v>
      </c>
      <c r="AO194">
        <v>290477736.39999998</v>
      </c>
      <c r="AP194">
        <v>290217723.80000001</v>
      </c>
      <c r="AQ194">
        <v>290061638.5</v>
      </c>
      <c r="AR194">
        <v>289881134.30000001</v>
      </c>
      <c r="AS194">
        <v>290463681.10000002</v>
      </c>
      <c r="AT194">
        <v>291265394.39999998</v>
      </c>
      <c r="AU194">
        <v>292154640.10000002</v>
      </c>
      <c r="AV194">
        <v>293157492.80000001</v>
      </c>
      <c r="AW194">
        <v>294639149.39999998</v>
      </c>
    </row>
    <row r="195" spans="2:49" x14ac:dyDescent="0.25">
      <c r="B195" t="s">
        <v>239</v>
      </c>
      <c r="C195">
        <v>259.678215133631</v>
      </c>
      <c r="D195">
        <v>263.84743287290001</v>
      </c>
      <c r="E195">
        <v>268.92818929999999</v>
      </c>
      <c r="F195">
        <v>274.72153839999999</v>
      </c>
      <c r="G195">
        <v>275.19717100000003</v>
      </c>
      <c r="H195">
        <v>264.44390060000001</v>
      </c>
      <c r="I195">
        <v>273.28287599999999</v>
      </c>
      <c r="J195">
        <v>274.2229064</v>
      </c>
      <c r="K195">
        <v>268.33965089999998</v>
      </c>
      <c r="L195">
        <v>263.258691</v>
      </c>
      <c r="M195">
        <v>260.83394270000002</v>
      </c>
      <c r="N195">
        <v>258.18559390000001</v>
      </c>
      <c r="O195">
        <v>256.2016524</v>
      </c>
      <c r="P195">
        <v>252.78163720000001</v>
      </c>
      <c r="Q195">
        <v>248.11046139999999</v>
      </c>
      <c r="R195">
        <v>241.9592159</v>
      </c>
      <c r="S195">
        <v>230.61297339999999</v>
      </c>
      <c r="T195">
        <v>225.1855032</v>
      </c>
      <c r="U195">
        <v>221.28717219999999</v>
      </c>
      <c r="V195">
        <v>218.2590419</v>
      </c>
      <c r="W195">
        <v>224.6286441</v>
      </c>
      <c r="X195">
        <v>231.08151409999999</v>
      </c>
      <c r="Y195">
        <v>230.2356996</v>
      </c>
      <c r="Z195">
        <v>230.06585960000001</v>
      </c>
      <c r="AA195">
        <v>230.3736078</v>
      </c>
      <c r="AB195">
        <v>230.73257910000001</v>
      </c>
      <c r="AC195">
        <v>231.33882109999999</v>
      </c>
      <c r="AD195">
        <v>228.35125410000001</v>
      </c>
      <c r="AE195">
        <v>225.6495621</v>
      </c>
      <c r="AF195">
        <v>224.44074710000001</v>
      </c>
      <c r="AG195">
        <v>222.54444419999999</v>
      </c>
      <c r="AH195">
        <v>220.81221009999999</v>
      </c>
      <c r="AI195">
        <v>219.36866520000001</v>
      </c>
      <c r="AJ195">
        <v>217.94491719999999</v>
      </c>
      <c r="AK195">
        <v>216.5645012</v>
      </c>
      <c r="AL195">
        <v>215.2542747</v>
      </c>
      <c r="AM195">
        <v>213.95572200000001</v>
      </c>
      <c r="AN195">
        <v>212.9532566</v>
      </c>
      <c r="AO195">
        <v>211.93001290000001</v>
      </c>
      <c r="AP195">
        <v>210.894868</v>
      </c>
      <c r="AQ195">
        <v>209.8817803</v>
      </c>
      <c r="AR195">
        <v>208.85506720000001</v>
      </c>
      <c r="AS195">
        <v>208.5306799</v>
      </c>
      <c r="AT195">
        <v>208.20697379999999</v>
      </c>
      <c r="AU195">
        <v>207.882992</v>
      </c>
      <c r="AV195">
        <v>207.57419189999999</v>
      </c>
      <c r="AW195">
        <v>207.40660399999999</v>
      </c>
    </row>
    <row r="196" spans="2:49" x14ac:dyDescent="0.25">
      <c r="B196" t="s">
        <v>240</v>
      </c>
      <c r="C196">
        <v>5.5705789795526002</v>
      </c>
      <c r="D196">
        <v>5.6600164269241402</v>
      </c>
      <c r="E196">
        <v>5.7508898210000003</v>
      </c>
      <c r="F196">
        <v>5.7774918450000001</v>
      </c>
      <c r="G196">
        <v>4.999395475</v>
      </c>
      <c r="H196">
        <v>4.2504394520000002</v>
      </c>
      <c r="I196">
        <v>4.5163678650000003</v>
      </c>
      <c r="J196">
        <v>4.4003801219999996</v>
      </c>
      <c r="K196">
        <v>4.2012699590000002</v>
      </c>
      <c r="L196">
        <v>4.4248385529999998</v>
      </c>
      <c r="M196">
        <v>4.5880123819999996</v>
      </c>
      <c r="N196">
        <v>4.5938878619999999</v>
      </c>
      <c r="O196">
        <v>3.9255753009999999</v>
      </c>
      <c r="P196">
        <v>3.260453633</v>
      </c>
      <c r="Q196">
        <v>2.8433898979999999</v>
      </c>
      <c r="R196">
        <v>2.6415165580000002</v>
      </c>
      <c r="S196">
        <v>2.4817507330000002</v>
      </c>
      <c r="T196">
        <v>2.4116772929999999</v>
      </c>
      <c r="U196">
        <v>2.4041946009999999</v>
      </c>
      <c r="V196">
        <v>2.4275430889999998</v>
      </c>
      <c r="W196">
        <v>2.4506847899999999</v>
      </c>
      <c r="X196">
        <v>2.475378289</v>
      </c>
      <c r="Y196">
        <v>2.5016050349999999</v>
      </c>
      <c r="Z196">
        <v>2.5342458470000002</v>
      </c>
      <c r="AA196">
        <v>2.5725072419999999</v>
      </c>
      <c r="AB196">
        <v>2.6161369369999998</v>
      </c>
      <c r="AC196">
        <v>2.6643125680000002</v>
      </c>
      <c r="AD196">
        <v>2.7142866899999998</v>
      </c>
      <c r="AE196">
        <v>2.7638035460000001</v>
      </c>
      <c r="AF196">
        <v>2.8129871959999999</v>
      </c>
      <c r="AG196">
        <v>2.8619166800000002</v>
      </c>
      <c r="AH196">
        <v>2.9114967479999998</v>
      </c>
      <c r="AI196">
        <v>2.9595780509999998</v>
      </c>
      <c r="AJ196">
        <v>3.007739333</v>
      </c>
      <c r="AK196">
        <v>3.0574288840000001</v>
      </c>
      <c r="AL196">
        <v>3.1080361590000001</v>
      </c>
      <c r="AM196">
        <v>3.1594371639999999</v>
      </c>
      <c r="AN196">
        <v>3.2113218699999999</v>
      </c>
      <c r="AO196">
        <v>3.263257184</v>
      </c>
      <c r="AP196">
        <v>3.3154123609999999</v>
      </c>
      <c r="AQ196">
        <v>3.3686476270000001</v>
      </c>
      <c r="AR196">
        <v>3.4217805960000001</v>
      </c>
      <c r="AS196">
        <v>3.4781138810000001</v>
      </c>
      <c r="AT196">
        <v>3.5371358659999999</v>
      </c>
      <c r="AU196">
        <v>3.5980051679999998</v>
      </c>
      <c r="AV196">
        <v>3.6607368089999999</v>
      </c>
      <c r="AW196">
        <v>3.728512614</v>
      </c>
    </row>
    <row r="197" spans="2:49" x14ac:dyDescent="0.25">
      <c r="B197" t="s">
        <v>241</v>
      </c>
      <c r="C197">
        <v>5.5705789795526002</v>
      </c>
      <c r="D197">
        <v>5.6600164269241402</v>
      </c>
      <c r="E197">
        <v>5.7508898210000003</v>
      </c>
      <c r="F197">
        <v>5.7774918450000001</v>
      </c>
      <c r="G197">
        <v>4.999395475</v>
      </c>
      <c r="H197">
        <v>4.2504394520000002</v>
      </c>
      <c r="I197">
        <v>4.5163678650000003</v>
      </c>
      <c r="J197">
        <v>4.4003801219999996</v>
      </c>
      <c r="K197">
        <v>4.2012699590000002</v>
      </c>
      <c r="L197">
        <v>4.4248385529999998</v>
      </c>
      <c r="M197">
        <v>4.5880123819999996</v>
      </c>
      <c r="N197">
        <v>4.5938878619999999</v>
      </c>
      <c r="O197">
        <v>3.9255753009999999</v>
      </c>
      <c r="P197">
        <v>3.260453633</v>
      </c>
      <c r="Q197">
        <v>2.8433898979999999</v>
      </c>
      <c r="R197">
        <v>2.6415165580000002</v>
      </c>
      <c r="S197">
        <v>2.4817507330000002</v>
      </c>
      <c r="T197">
        <v>2.4116772929999999</v>
      </c>
      <c r="U197">
        <v>2.4041946009999999</v>
      </c>
      <c r="V197">
        <v>2.4275430889999998</v>
      </c>
      <c r="W197">
        <v>2.4506847899999999</v>
      </c>
      <c r="X197">
        <v>2.475378289</v>
      </c>
      <c r="Y197">
        <v>2.5016050349999999</v>
      </c>
      <c r="Z197">
        <v>2.5342458470000002</v>
      </c>
      <c r="AA197">
        <v>2.5725072419999999</v>
      </c>
      <c r="AB197">
        <v>2.6161369369999998</v>
      </c>
      <c r="AC197">
        <v>2.6643125680000002</v>
      </c>
      <c r="AD197">
        <v>2.7142866899999998</v>
      </c>
      <c r="AE197">
        <v>2.7638035460000001</v>
      </c>
      <c r="AF197">
        <v>2.8129871959999999</v>
      </c>
      <c r="AG197">
        <v>2.8619166800000002</v>
      </c>
      <c r="AH197">
        <v>2.9114967479999998</v>
      </c>
      <c r="AI197">
        <v>2.9595780509999998</v>
      </c>
      <c r="AJ197">
        <v>3.007739333</v>
      </c>
      <c r="AK197">
        <v>3.0574288840000001</v>
      </c>
      <c r="AL197">
        <v>3.1080361590000001</v>
      </c>
      <c r="AM197">
        <v>3.1594371639999999</v>
      </c>
      <c r="AN197">
        <v>3.2113218699999999</v>
      </c>
      <c r="AO197">
        <v>3.263257184</v>
      </c>
      <c r="AP197">
        <v>3.3154123609999999</v>
      </c>
      <c r="AQ197">
        <v>3.3686476270000001</v>
      </c>
      <c r="AR197">
        <v>3.4217805960000001</v>
      </c>
      <c r="AS197">
        <v>3.4781138810000001</v>
      </c>
      <c r="AT197">
        <v>3.5371358659999999</v>
      </c>
      <c r="AU197">
        <v>3.5980051679999998</v>
      </c>
      <c r="AV197">
        <v>3.6607368089999999</v>
      </c>
      <c r="AW197">
        <v>3.728512614</v>
      </c>
    </row>
    <row r="198" spans="2:49" x14ac:dyDescent="0.25">
      <c r="B198" t="s">
        <v>207</v>
      </c>
      <c r="C198">
        <v>85.960981581352499</v>
      </c>
      <c r="D198">
        <v>87.341112945508399</v>
      </c>
      <c r="E198">
        <v>88.747785539999995</v>
      </c>
      <c r="F198">
        <v>88.317003819999996</v>
      </c>
      <c r="G198">
        <v>84.483620669999894</v>
      </c>
      <c r="H198">
        <v>80.758103109999894</v>
      </c>
      <c r="I198">
        <v>80.372587969999998</v>
      </c>
      <c r="J198">
        <v>78.500909519999894</v>
      </c>
      <c r="K198">
        <v>74.471520569999996</v>
      </c>
      <c r="L198">
        <v>71.962952009999995</v>
      </c>
      <c r="M198">
        <v>70.926958240000005</v>
      </c>
      <c r="N198">
        <v>70.51179003</v>
      </c>
      <c r="O198">
        <v>70.793860629999998</v>
      </c>
      <c r="P198">
        <v>69.578703160000003</v>
      </c>
      <c r="Q198">
        <v>67.670563540000003</v>
      </c>
      <c r="R198">
        <v>66.76892986</v>
      </c>
      <c r="S198">
        <v>67.172240939999995</v>
      </c>
      <c r="T198">
        <v>67.33975246</v>
      </c>
      <c r="U198">
        <v>67.242939269999894</v>
      </c>
      <c r="V198">
        <v>67.133079780000003</v>
      </c>
      <c r="W198">
        <v>66.363412539999999</v>
      </c>
      <c r="X198">
        <v>65.361980540000005</v>
      </c>
      <c r="Y198">
        <v>64.640814700000007</v>
      </c>
      <c r="Z198">
        <v>64.281557169999999</v>
      </c>
      <c r="AA198">
        <v>64.176952279999995</v>
      </c>
      <c r="AB198">
        <v>64.253423339999998</v>
      </c>
      <c r="AC198">
        <v>64.43827976</v>
      </c>
      <c r="AD198">
        <v>64.405711850000003</v>
      </c>
      <c r="AE198">
        <v>64.361602419999997</v>
      </c>
      <c r="AF198">
        <v>64.197046740000005</v>
      </c>
      <c r="AG198">
        <v>64.081752980000005</v>
      </c>
      <c r="AH198">
        <v>63.953759679999997</v>
      </c>
      <c r="AI198">
        <v>63.736895330000003</v>
      </c>
      <c r="AJ198">
        <v>63.480189099999997</v>
      </c>
      <c r="AK198">
        <v>63.213880580000001</v>
      </c>
      <c r="AL198">
        <v>62.941834579999998</v>
      </c>
      <c r="AM198">
        <v>62.658616760000001</v>
      </c>
      <c r="AN198">
        <v>62.396407119999999</v>
      </c>
      <c r="AO198">
        <v>62.117537280000001</v>
      </c>
      <c r="AP198">
        <v>61.834737830000002</v>
      </c>
      <c r="AQ198">
        <v>61.570141419999999</v>
      </c>
      <c r="AR198">
        <v>61.306085940000003</v>
      </c>
      <c r="AS198">
        <v>61.028522760000001</v>
      </c>
      <c r="AT198">
        <v>60.780521450000002</v>
      </c>
      <c r="AU198">
        <v>60.558114060000001</v>
      </c>
      <c r="AV198">
        <v>60.369445169999999</v>
      </c>
      <c r="AW198">
        <v>60.276286659999997</v>
      </c>
    </row>
    <row r="199" spans="2:49" x14ac:dyDescent="0.25">
      <c r="B199" t="s">
        <v>208</v>
      </c>
      <c r="C199">
        <v>0.67805251130835598</v>
      </c>
      <c r="D199">
        <v>0.68893886369971102</v>
      </c>
      <c r="E199">
        <v>0.70003457099999999</v>
      </c>
      <c r="F199">
        <v>1.1064496349999999</v>
      </c>
      <c r="G199">
        <v>1.452357678</v>
      </c>
      <c r="H199">
        <v>1.7667069689999999</v>
      </c>
      <c r="I199">
        <v>2.1366945190000002</v>
      </c>
      <c r="J199">
        <v>2.472936808</v>
      </c>
      <c r="K199">
        <v>2.7165441050000001</v>
      </c>
      <c r="L199">
        <v>2.986892493</v>
      </c>
      <c r="M199">
        <v>3.303927039</v>
      </c>
      <c r="N199">
        <v>3.6455817989999999</v>
      </c>
      <c r="O199">
        <v>3.8701523600000001</v>
      </c>
      <c r="P199">
        <v>4.0219531330000002</v>
      </c>
      <c r="Q199">
        <v>4.1360856789999998</v>
      </c>
      <c r="R199">
        <v>4.3151316770000001</v>
      </c>
      <c r="S199">
        <v>3.3442180210000001</v>
      </c>
      <c r="T199">
        <v>3.544555629</v>
      </c>
      <c r="U199">
        <v>3.7275149660000002</v>
      </c>
      <c r="V199">
        <v>3.9055961340000001</v>
      </c>
      <c r="W199">
        <v>3.9807733359999999</v>
      </c>
      <c r="X199">
        <v>4.0398176479999997</v>
      </c>
      <c r="Y199">
        <v>3.99081953</v>
      </c>
      <c r="Z199">
        <v>3.9642357690000001</v>
      </c>
      <c r="AA199">
        <v>3.9533838160000001</v>
      </c>
      <c r="AB199">
        <v>3.9542712259999999</v>
      </c>
      <c r="AC199">
        <v>3.961889979</v>
      </c>
      <c r="AD199">
        <v>3.9502367459999999</v>
      </c>
      <c r="AE199">
        <v>3.937725827</v>
      </c>
      <c r="AF199">
        <v>3.9237536479999999</v>
      </c>
      <c r="AG199">
        <v>3.9085348139999998</v>
      </c>
      <c r="AH199">
        <v>3.8923828070000002</v>
      </c>
      <c r="AI199">
        <v>3.8769322260000001</v>
      </c>
      <c r="AJ199">
        <v>3.8591708549999999</v>
      </c>
      <c r="AK199">
        <v>3.8409458779999999</v>
      </c>
      <c r="AL199">
        <v>3.821255608</v>
      </c>
      <c r="AM199">
        <v>3.8009973010000002</v>
      </c>
      <c r="AN199">
        <v>3.7967671549999999</v>
      </c>
      <c r="AO199">
        <v>3.7919687830000002</v>
      </c>
      <c r="AP199">
        <v>3.7873971069999999</v>
      </c>
      <c r="AQ199">
        <v>3.7844369950000001</v>
      </c>
      <c r="AR199">
        <v>3.782040303</v>
      </c>
      <c r="AS199">
        <v>3.7836911770000001</v>
      </c>
      <c r="AT199">
        <v>3.787448119</v>
      </c>
      <c r="AU199">
        <v>3.7931001310000001</v>
      </c>
      <c r="AV199">
        <v>3.8011954299999999</v>
      </c>
      <c r="AW199">
        <v>3.8156897129999998</v>
      </c>
    </row>
    <row r="200" spans="2:49" x14ac:dyDescent="0.25">
      <c r="B200" t="s">
        <v>242</v>
      </c>
      <c r="C200">
        <v>85.960981581352499</v>
      </c>
      <c r="D200">
        <v>87.341112945508399</v>
      </c>
      <c r="E200">
        <v>88.747785539999995</v>
      </c>
      <c r="F200">
        <v>88.317003819999996</v>
      </c>
      <c r="G200">
        <v>84.483620669999894</v>
      </c>
      <c r="H200">
        <v>80.758103109999894</v>
      </c>
      <c r="I200">
        <v>80.372587969999998</v>
      </c>
      <c r="J200">
        <v>78.500909519999894</v>
      </c>
      <c r="K200">
        <v>74.471520569999996</v>
      </c>
      <c r="L200">
        <v>71.962952009999995</v>
      </c>
      <c r="M200">
        <v>70.926958240000005</v>
      </c>
      <c r="N200">
        <v>70.51179003</v>
      </c>
      <c r="O200">
        <v>70.793860629999998</v>
      </c>
      <c r="P200">
        <v>69.578703160000003</v>
      </c>
      <c r="Q200">
        <v>67.670563540000003</v>
      </c>
      <c r="R200">
        <v>66.76892986</v>
      </c>
      <c r="S200">
        <v>67.172240939999995</v>
      </c>
      <c r="T200">
        <v>67.33975246</v>
      </c>
      <c r="U200">
        <v>67.242939269999894</v>
      </c>
      <c r="V200">
        <v>67.133079780000003</v>
      </c>
      <c r="W200">
        <v>66.363412539999999</v>
      </c>
      <c r="X200">
        <v>65.361980540000005</v>
      </c>
      <c r="Y200">
        <v>64.640814700000007</v>
      </c>
      <c r="Z200">
        <v>64.281557169999999</v>
      </c>
      <c r="AA200">
        <v>64.176952279999995</v>
      </c>
      <c r="AB200">
        <v>64.253423339999998</v>
      </c>
      <c r="AC200">
        <v>64.43827976</v>
      </c>
      <c r="AD200">
        <v>64.405711850000003</v>
      </c>
      <c r="AE200">
        <v>64.361602419999997</v>
      </c>
      <c r="AF200">
        <v>64.197046740000005</v>
      </c>
      <c r="AG200">
        <v>64.081752980000005</v>
      </c>
      <c r="AH200">
        <v>63.953759679999997</v>
      </c>
      <c r="AI200">
        <v>63.736895330000003</v>
      </c>
      <c r="AJ200">
        <v>63.480189099999997</v>
      </c>
      <c r="AK200">
        <v>63.213880580000001</v>
      </c>
      <c r="AL200">
        <v>62.941834579999998</v>
      </c>
      <c r="AM200">
        <v>62.658616760000001</v>
      </c>
      <c r="AN200">
        <v>62.396407119999999</v>
      </c>
      <c r="AO200">
        <v>62.117537280000001</v>
      </c>
      <c r="AP200">
        <v>61.834737830000002</v>
      </c>
      <c r="AQ200">
        <v>61.570141419999999</v>
      </c>
      <c r="AR200">
        <v>61.306085940000003</v>
      </c>
      <c r="AS200">
        <v>61.028522760000001</v>
      </c>
      <c r="AT200">
        <v>60.780521450000002</v>
      </c>
      <c r="AU200">
        <v>60.558114060000001</v>
      </c>
      <c r="AV200">
        <v>60.369445169999999</v>
      </c>
      <c r="AW200">
        <v>60.276286659999997</v>
      </c>
    </row>
    <row r="201" spans="2:49" x14ac:dyDescent="0.25">
      <c r="B201" t="s">
        <v>243</v>
      </c>
      <c r="C201">
        <v>0.67805251130835598</v>
      </c>
      <c r="D201">
        <v>0.68893886369971102</v>
      </c>
      <c r="E201">
        <v>0.70003457099999999</v>
      </c>
      <c r="F201">
        <v>1.1064496349999999</v>
      </c>
      <c r="G201">
        <v>1.452357678</v>
      </c>
      <c r="H201">
        <v>1.7667069689999999</v>
      </c>
      <c r="I201">
        <v>2.1366945190000002</v>
      </c>
      <c r="J201">
        <v>2.472936808</v>
      </c>
      <c r="K201">
        <v>2.7165441050000001</v>
      </c>
      <c r="L201">
        <v>2.986892493</v>
      </c>
      <c r="M201">
        <v>3.303927039</v>
      </c>
      <c r="N201">
        <v>3.6455817989999999</v>
      </c>
      <c r="O201">
        <v>3.8701523600000001</v>
      </c>
      <c r="P201">
        <v>4.0219531330000002</v>
      </c>
      <c r="Q201">
        <v>4.1360856789999998</v>
      </c>
      <c r="R201">
        <v>4.3151316770000001</v>
      </c>
      <c r="S201">
        <v>3.3442180210000001</v>
      </c>
      <c r="T201">
        <v>3.544555629</v>
      </c>
      <c r="U201">
        <v>3.7275149660000002</v>
      </c>
      <c r="V201">
        <v>3.9055961340000001</v>
      </c>
      <c r="W201">
        <v>3.9807733359999999</v>
      </c>
      <c r="X201">
        <v>4.0398176479999997</v>
      </c>
      <c r="Y201">
        <v>3.99081953</v>
      </c>
      <c r="Z201">
        <v>3.9642357690000001</v>
      </c>
      <c r="AA201">
        <v>3.9533838160000001</v>
      </c>
      <c r="AB201">
        <v>3.9542712259999999</v>
      </c>
      <c r="AC201">
        <v>3.961889979</v>
      </c>
      <c r="AD201">
        <v>3.9502367459999999</v>
      </c>
      <c r="AE201">
        <v>3.937725827</v>
      </c>
      <c r="AF201">
        <v>3.9237536479999999</v>
      </c>
      <c r="AG201">
        <v>3.9085348139999998</v>
      </c>
      <c r="AH201">
        <v>3.8923828070000002</v>
      </c>
      <c r="AI201">
        <v>3.8769322260000001</v>
      </c>
      <c r="AJ201">
        <v>3.8591708549999999</v>
      </c>
      <c r="AK201">
        <v>3.8409458779999999</v>
      </c>
      <c r="AL201">
        <v>3.821255608</v>
      </c>
      <c r="AM201">
        <v>3.8009973010000002</v>
      </c>
      <c r="AN201">
        <v>3.7967671549999999</v>
      </c>
      <c r="AO201">
        <v>3.7919687830000002</v>
      </c>
      <c r="AP201">
        <v>3.7873971069999999</v>
      </c>
      <c r="AQ201">
        <v>3.7844369950000001</v>
      </c>
      <c r="AR201">
        <v>3.782040303</v>
      </c>
      <c r="AS201">
        <v>3.7836911770000001</v>
      </c>
      <c r="AT201">
        <v>3.787448119</v>
      </c>
      <c r="AU201">
        <v>3.7931001310000001</v>
      </c>
      <c r="AV201">
        <v>3.8011954299999999</v>
      </c>
      <c r="AW201">
        <v>3.8156897129999998</v>
      </c>
    </row>
    <row r="202" spans="2:49" x14ac:dyDescent="0.25">
      <c r="B202" t="s">
        <v>209</v>
      </c>
      <c r="C202">
        <v>114.221490567207</v>
      </c>
      <c r="D202">
        <v>116.055353544252</v>
      </c>
      <c r="E202">
        <v>118.47422469999999</v>
      </c>
      <c r="F202">
        <v>123.5532534</v>
      </c>
      <c r="G202">
        <v>128.65819239999999</v>
      </c>
      <c r="H202">
        <v>124.1572122</v>
      </c>
      <c r="I202">
        <v>131.22448069999999</v>
      </c>
      <c r="J202">
        <v>133.29759999999999</v>
      </c>
      <c r="K202">
        <v>132.5190048</v>
      </c>
      <c r="L202">
        <v>130.16625640000001</v>
      </c>
      <c r="M202">
        <v>128.23645060000001</v>
      </c>
      <c r="N202">
        <v>125.1641827</v>
      </c>
      <c r="O202">
        <v>121.8341925</v>
      </c>
      <c r="P202">
        <v>119.546818</v>
      </c>
      <c r="Q202">
        <v>117.6001837</v>
      </c>
      <c r="R202">
        <v>113.0226945</v>
      </c>
      <c r="S202">
        <v>103.2544485</v>
      </c>
      <c r="T202">
        <v>99.533891929999996</v>
      </c>
      <c r="U202">
        <v>96.970675639999996</v>
      </c>
      <c r="V202">
        <v>95.020529049999894</v>
      </c>
      <c r="W202">
        <v>101.9580954</v>
      </c>
      <c r="X202">
        <v>109.252848</v>
      </c>
      <c r="Y202">
        <v>109.03052889999999</v>
      </c>
      <c r="Z202">
        <v>108.9213395</v>
      </c>
      <c r="AA202">
        <v>108.93019049999999</v>
      </c>
      <c r="AB202">
        <v>108.832747</v>
      </c>
      <c r="AC202">
        <v>108.8333217</v>
      </c>
      <c r="AD202">
        <v>105.250913</v>
      </c>
      <c r="AE202">
        <v>101.9634324</v>
      </c>
      <c r="AF202">
        <v>100.0882027</v>
      </c>
      <c r="AG202">
        <v>97.537560150000004</v>
      </c>
      <c r="AH202">
        <v>95.137031870000001</v>
      </c>
      <c r="AI202">
        <v>92.936040779999999</v>
      </c>
      <c r="AJ202">
        <v>90.79706462</v>
      </c>
      <c r="AK202">
        <v>88.709465679999994</v>
      </c>
      <c r="AL202">
        <v>86.623112140000003</v>
      </c>
      <c r="AM202">
        <v>84.570126419999994</v>
      </c>
      <c r="AN202">
        <v>82.749478400000001</v>
      </c>
      <c r="AO202">
        <v>80.924846590000001</v>
      </c>
      <c r="AP202">
        <v>79.09512934</v>
      </c>
      <c r="AQ202">
        <v>77.264352299999999</v>
      </c>
      <c r="AR202">
        <v>75.429172390000005</v>
      </c>
      <c r="AS202">
        <v>73.805269949999996</v>
      </c>
      <c r="AT202">
        <v>72.148405980000007</v>
      </c>
      <c r="AU202">
        <v>70.464134009999995</v>
      </c>
      <c r="AV202">
        <v>68.755493099999995</v>
      </c>
      <c r="AW202">
        <v>67.042034270000002</v>
      </c>
    </row>
    <row r="203" spans="2:49" x14ac:dyDescent="0.25">
      <c r="B203" t="s">
        <v>210</v>
      </c>
      <c r="C203">
        <v>1.2736350545564401</v>
      </c>
      <c r="D203">
        <v>1.2940836773262701</v>
      </c>
      <c r="E203">
        <v>1.321055477</v>
      </c>
      <c r="F203">
        <v>1.2468935800000001</v>
      </c>
      <c r="G203">
        <v>1.1751663910000001</v>
      </c>
      <c r="H203">
        <v>1.026430304</v>
      </c>
      <c r="I203">
        <v>0.98192208940000003</v>
      </c>
      <c r="J203">
        <v>0.91250770520000002</v>
      </c>
      <c r="K203">
        <v>0.82990526789999997</v>
      </c>
      <c r="L203">
        <v>0.74570804260000001</v>
      </c>
      <c r="M203">
        <v>0.67202538700000003</v>
      </c>
      <c r="N203">
        <v>0.59998662589999996</v>
      </c>
      <c r="O203">
        <v>0.53356966490000002</v>
      </c>
      <c r="P203">
        <v>0.47829646869999998</v>
      </c>
      <c r="Q203">
        <v>0.42981394480000001</v>
      </c>
      <c r="R203">
        <v>0.37733491489999998</v>
      </c>
      <c r="S203">
        <v>0.32742367610000001</v>
      </c>
      <c r="T203">
        <v>0.51370440559999997</v>
      </c>
      <c r="U203">
        <v>0.68484441689999997</v>
      </c>
      <c r="V203">
        <v>0.84376099839999996</v>
      </c>
      <c r="W203">
        <v>0.78246175640000004</v>
      </c>
      <c r="X203">
        <v>0.70851180859999996</v>
      </c>
      <c r="Y203">
        <v>0.70155608209999998</v>
      </c>
      <c r="Z203">
        <v>0.69533200539999995</v>
      </c>
      <c r="AA203">
        <v>0.68985307579999999</v>
      </c>
      <c r="AB203">
        <v>0.68390333189999997</v>
      </c>
      <c r="AC203">
        <v>0.67857534730000002</v>
      </c>
      <c r="AD203">
        <v>0.67838755449999999</v>
      </c>
      <c r="AE203">
        <v>0.67912581689999996</v>
      </c>
      <c r="AF203">
        <v>0.68780252730000002</v>
      </c>
      <c r="AG203">
        <v>0.6929639474</v>
      </c>
      <c r="AH203">
        <v>0.69856949400000001</v>
      </c>
      <c r="AI203">
        <v>0.69019890049999999</v>
      </c>
      <c r="AJ203">
        <v>0.68216371419999999</v>
      </c>
      <c r="AK203">
        <v>0.67439354009999997</v>
      </c>
      <c r="AL203">
        <v>0.66675076639999997</v>
      </c>
      <c r="AM203">
        <v>0.65926101039999996</v>
      </c>
      <c r="AN203">
        <v>0.66902389220000003</v>
      </c>
      <c r="AO203">
        <v>0.67863123879999998</v>
      </c>
      <c r="AP203">
        <v>0.6880624098</v>
      </c>
      <c r="AQ203">
        <v>0.69734068780000003</v>
      </c>
      <c r="AR203">
        <v>0.70642471539999996</v>
      </c>
      <c r="AS203">
        <v>0.71343000180000005</v>
      </c>
      <c r="AT203">
        <v>0.72033833120000001</v>
      </c>
      <c r="AU203">
        <v>0.72719454480000001</v>
      </c>
      <c r="AV203">
        <v>0.73402308949999995</v>
      </c>
      <c r="AW203">
        <v>0.74103455740000002</v>
      </c>
    </row>
    <row r="204" spans="2:49" x14ac:dyDescent="0.25">
      <c r="B204" t="s">
        <v>211</v>
      </c>
      <c r="C204">
        <v>3.4574974609126801</v>
      </c>
      <c r="D204">
        <v>3.51300870100687</v>
      </c>
      <c r="E204">
        <v>3.5862282059999999</v>
      </c>
      <c r="F204">
        <v>3.5671178989999999</v>
      </c>
      <c r="G204">
        <v>3.5430262859999999</v>
      </c>
      <c r="H204">
        <v>3.2614317590000002</v>
      </c>
      <c r="I204">
        <v>3.2883472889999998</v>
      </c>
      <c r="J204">
        <v>3.2375629300000002</v>
      </c>
      <c r="K204">
        <v>3.1195601229999999</v>
      </c>
      <c r="L204">
        <v>2.9697434579999999</v>
      </c>
      <c r="M204">
        <v>2.8354574960000001</v>
      </c>
      <c r="N204">
        <v>2.6820597610000001</v>
      </c>
      <c r="O204">
        <v>2.9057828880000001</v>
      </c>
      <c r="P204">
        <v>3.1735416449999998</v>
      </c>
      <c r="Q204">
        <v>3.4748250000000001</v>
      </c>
      <c r="R204">
        <v>3.7171991659999999</v>
      </c>
      <c r="S204">
        <v>5.7508987979999997</v>
      </c>
      <c r="T204">
        <v>4.2132551190000003</v>
      </c>
      <c r="U204">
        <v>2.8625085929999998</v>
      </c>
      <c r="V204">
        <v>1.637552238</v>
      </c>
      <c r="W204">
        <v>1.6705852729999999</v>
      </c>
      <c r="X204">
        <v>1.7003215970000001</v>
      </c>
      <c r="Y204">
        <v>1.682366496</v>
      </c>
      <c r="Z204">
        <v>1.666275097</v>
      </c>
      <c r="AA204">
        <v>1.6520759410000001</v>
      </c>
      <c r="AB204">
        <v>1.637471879</v>
      </c>
      <c r="AC204">
        <v>1.6243611309999999</v>
      </c>
      <c r="AD204">
        <v>1.5961151920000001</v>
      </c>
      <c r="AE204">
        <v>1.5708503250000001</v>
      </c>
      <c r="AF204">
        <v>1.5737562389999999</v>
      </c>
      <c r="AG204">
        <v>1.5623574309999999</v>
      </c>
      <c r="AH204">
        <v>1.5523764790000001</v>
      </c>
      <c r="AI204">
        <v>1.5459264500000001</v>
      </c>
      <c r="AJ204">
        <v>1.539837763</v>
      </c>
      <c r="AK204">
        <v>1.533967766</v>
      </c>
      <c r="AL204">
        <v>1.5291590450000001</v>
      </c>
      <c r="AM204">
        <v>1.5243462919999999</v>
      </c>
      <c r="AN204">
        <v>1.5246889459999999</v>
      </c>
      <c r="AO204">
        <v>1.5246727840000001</v>
      </c>
      <c r="AP204">
        <v>1.5242608049999999</v>
      </c>
      <c r="AQ204">
        <v>1.5235139740000001</v>
      </c>
      <c r="AR204">
        <v>1.522350621</v>
      </c>
      <c r="AS204">
        <v>2.0911852230000001</v>
      </c>
      <c r="AT204">
        <v>2.65953566</v>
      </c>
      <c r="AU204">
        <v>3.227228185</v>
      </c>
      <c r="AV204">
        <v>3.7941258200000001</v>
      </c>
      <c r="AW204">
        <v>4.3612640300000001</v>
      </c>
    </row>
    <row r="205" spans="2:49" x14ac:dyDescent="0.25">
      <c r="B205" t="s">
        <v>212</v>
      </c>
      <c r="C205">
        <v>5.0750954082325404</v>
      </c>
      <c r="D205">
        <v>5.1565777065978304</v>
      </c>
      <c r="E205">
        <v>5.2640531209999999</v>
      </c>
      <c r="F205">
        <v>5.1235119239999998</v>
      </c>
      <c r="G205">
        <v>4.9793984550000001</v>
      </c>
      <c r="H205">
        <v>4.4848315789999997</v>
      </c>
      <c r="I205">
        <v>4.4241807150000003</v>
      </c>
      <c r="J205">
        <v>4.2396648240000001</v>
      </c>
      <c r="K205">
        <v>3.976149087</v>
      </c>
      <c r="L205">
        <v>3.6841908619999999</v>
      </c>
      <c r="M205">
        <v>3.4237191249999999</v>
      </c>
      <c r="N205">
        <v>3.152050553</v>
      </c>
      <c r="O205">
        <v>2.8645833810000001</v>
      </c>
      <c r="P205">
        <v>2.623753614</v>
      </c>
      <c r="Q205">
        <v>2.4088071740000001</v>
      </c>
      <c r="R205">
        <v>2.160167956</v>
      </c>
      <c r="S205">
        <v>0.90239504400000004</v>
      </c>
      <c r="T205">
        <v>0.70874437589999995</v>
      </c>
      <c r="U205">
        <v>0.54077771360000004</v>
      </c>
      <c r="V205">
        <v>0.3899343025</v>
      </c>
      <c r="W205">
        <v>0.33039435090000002</v>
      </c>
      <c r="X205">
        <v>0.26010213430000001</v>
      </c>
      <c r="Y205">
        <v>0.25949435589999997</v>
      </c>
      <c r="Z205">
        <v>0.25915941710000001</v>
      </c>
      <c r="AA205">
        <v>0.25910875909999997</v>
      </c>
      <c r="AB205">
        <v>0.2587930336</v>
      </c>
      <c r="AC205">
        <v>0.2587114606</v>
      </c>
      <c r="AD205">
        <v>0.25521555550000002</v>
      </c>
      <c r="AE205">
        <v>0.25219814419999997</v>
      </c>
      <c r="AF205">
        <v>0.25260366620000002</v>
      </c>
      <c r="AG205">
        <v>0.25139224630000001</v>
      </c>
      <c r="AH205">
        <v>0.25041565360000001</v>
      </c>
      <c r="AI205">
        <v>0.25006916509999999</v>
      </c>
      <c r="AJ205">
        <v>0.24978904499999999</v>
      </c>
      <c r="AK205">
        <v>0.24955280269999999</v>
      </c>
      <c r="AL205">
        <v>0.24945084910000001</v>
      </c>
      <c r="AM205">
        <v>0.24935678989999999</v>
      </c>
      <c r="AN205">
        <v>0.25016825240000001</v>
      </c>
      <c r="AO205">
        <v>0.25093309349999998</v>
      </c>
      <c r="AP205">
        <v>0.2516449449</v>
      </c>
      <c r="AQ205">
        <v>0.2523135775</v>
      </c>
      <c r="AR205">
        <v>0.25292518260000002</v>
      </c>
      <c r="AS205">
        <v>0.25450643789999999</v>
      </c>
      <c r="AT205">
        <v>0.2560453741</v>
      </c>
      <c r="AU205">
        <v>0.25755836560000001</v>
      </c>
      <c r="AV205">
        <v>0.25905435240000002</v>
      </c>
      <c r="AW205">
        <v>0.26060761020000001</v>
      </c>
    </row>
    <row r="206" spans="2:49" x14ac:dyDescent="0.25">
      <c r="B206" t="s">
        <v>213</v>
      </c>
      <c r="C206">
        <v>0.35516190417563898</v>
      </c>
      <c r="D206">
        <v>0.36086414342755202</v>
      </c>
      <c r="E206">
        <v>0.36838541540000003</v>
      </c>
      <c r="F206">
        <v>0.60908004260000004</v>
      </c>
      <c r="G206">
        <v>0.83671590880000002</v>
      </c>
      <c r="H206">
        <v>0.97368027150000003</v>
      </c>
      <c r="I206">
        <v>1.175159877</v>
      </c>
      <c r="J206">
        <v>1.3655732570000001</v>
      </c>
      <c r="K206">
        <v>1.5097761540000001</v>
      </c>
      <c r="L206">
        <v>1.611137622</v>
      </c>
      <c r="M206">
        <v>1.6886442129999999</v>
      </c>
      <c r="N206">
        <v>1.717922417</v>
      </c>
      <c r="O206">
        <v>1.934542175</v>
      </c>
      <c r="P206">
        <v>2.1960449039999999</v>
      </c>
      <c r="Q206">
        <v>2.4992744349999998</v>
      </c>
      <c r="R206">
        <v>2.7789635260000001</v>
      </c>
      <c r="S206">
        <v>3.6744728389999999</v>
      </c>
      <c r="T206">
        <v>3.747748117</v>
      </c>
      <c r="U206">
        <v>3.8470415020000002</v>
      </c>
      <c r="V206">
        <v>3.9573659540000001</v>
      </c>
      <c r="W206">
        <v>4.5059537900000004</v>
      </c>
      <c r="X206">
        <v>5.0905585850000001</v>
      </c>
      <c r="Y206">
        <v>5.4220894839999998</v>
      </c>
      <c r="Z206">
        <v>5.758958002</v>
      </c>
      <c r="AA206">
        <v>6.1025304379999996</v>
      </c>
      <c r="AB206">
        <v>6.3321060759999996</v>
      </c>
      <c r="AC206">
        <v>6.5672828340000002</v>
      </c>
      <c r="AD206">
        <v>6.8775108310000004</v>
      </c>
      <c r="AE206">
        <v>7.1931169219999997</v>
      </c>
      <c r="AF206">
        <v>7.5148320420000001</v>
      </c>
      <c r="AG206">
        <v>7.8554611689999998</v>
      </c>
      <c r="AH206">
        <v>8.1993976679999996</v>
      </c>
      <c r="AI206">
        <v>8.5670447599999999</v>
      </c>
      <c r="AJ206">
        <v>8.9352443909999995</v>
      </c>
      <c r="AK206">
        <v>9.3035980780000003</v>
      </c>
      <c r="AL206">
        <v>9.6859929699999903</v>
      </c>
      <c r="AM206">
        <v>10.06771663</v>
      </c>
      <c r="AN206">
        <v>10.48527477</v>
      </c>
      <c r="AO206">
        <v>10.902616589999999</v>
      </c>
      <c r="AP206">
        <v>11.319306149999999</v>
      </c>
      <c r="AQ206">
        <v>11.735620109999999</v>
      </c>
      <c r="AR206">
        <v>12.150762930000001</v>
      </c>
      <c r="AS206">
        <v>12.595216819999999</v>
      </c>
      <c r="AT206">
        <v>13.04183153</v>
      </c>
      <c r="AU206">
        <v>13.49128599</v>
      </c>
      <c r="AV206">
        <v>13.943954079999999</v>
      </c>
      <c r="AW206">
        <v>14.40387278</v>
      </c>
    </row>
    <row r="207" spans="2:49" x14ac:dyDescent="0.25">
      <c r="B207" t="s">
        <v>214</v>
      </c>
      <c r="C207">
        <v>7.99114284395189E-2</v>
      </c>
      <c r="D207">
        <v>8.1194432271199296E-2</v>
      </c>
      <c r="E207">
        <v>8.2886718499999998E-2</v>
      </c>
      <c r="F207">
        <v>0.10479397779999999</v>
      </c>
      <c r="G207">
        <v>0.132269462</v>
      </c>
      <c r="H207">
        <v>0.15468753069999999</v>
      </c>
      <c r="I207">
        <v>0.19809931119999999</v>
      </c>
      <c r="J207">
        <v>0.25358981879999998</v>
      </c>
      <c r="K207">
        <v>0.31780262009999999</v>
      </c>
      <c r="L207">
        <v>0.39362888909999999</v>
      </c>
      <c r="M207">
        <v>0.4891706368</v>
      </c>
      <c r="N207">
        <v>0.60249411770000005</v>
      </c>
      <c r="O207">
        <v>0.70008164100000003</v>
      </c>
      <c r="P207">
        <v>0.82003601250000002</v>
      </c>
      <c r="Q207">
        <v>0.96300131020000002</v>
      </c>
      <c r="R207">
        <v>1.104884803</v>
      </c>
      <c r="S207">
        <v>1.6193590229999999</v>
      </c>
      <c r="T207">
        <v>1.6516518149999999</v>
      </c>
      <c r="U207">
        <v>1.6954109180000001</v>
      </c>
      <c r="V207">
        <v>1.7440314699999999</v>
      </c>
      <c r="W207">
        <v>1.9064767279999999</v>
      </c>
      <c r="X207">
        <v>2.0781705060000002</v>
      </c>
      <c r="Y207">
        <v>2.2275635569999999</v>
      </c>
      <c r="Z207">
        <v>2.3791333379999999</v>
      </c>
      <c r="AA207">
        <v>2.533484354</v>
      </c>
      <c r="AB207">
        <v>2.6884273140000001</v>
      </c>
      <c r="AC207">
        <v>2.8457171639999999</v>
      </c>
      <c r="AD207">
        <v>3.1768587130000001</v>
      </c>
      <c r="AE207">
        <v>3.5061938060000002</v>
      </c>
      <c r="AF207">
        <v>3.8351447780000001</v>
      </c>
      <c r="AG207">
        <v>4.1793368959999997</v>
      </c>
      <c r="AH207">
        <v>4.5230394570000003</v>
      </c>
      <c r="AI207">
        <v>4.885257127</v>
      </c>
      <c r="AJ207">
        <v>5.2467003559999998</v>
      </c>
      <c r="AK207">
        <v>5.6072949970000003</v>
      </c>
      <c r="AL207">
        <v>5.9814332190000004</v>
      </c>
      <c r="AM207">
        <v>6.3544416320000003</v>
      </c>
      <c r="AN207">
        <v>6.7562082889999999</v>
      </c>
      <c r="AO207">
        <v>7.1582232379999997</v>
      </c>
      <c r="AP207">
        <v>7.5601462530000001</v>
      </c>
      <c r="AQ207">
        <v>7.9621089009999997</v>
      </c>
      <c r="AR207">
        <v>8.3635231149999996</v>
      </c>
      <c r="AS207">
        <v>8.6189688980000003</v>
      </c>
      <c r="AT207">
        <v>8.8753414349999904</v>
      </c>
      <c r="AU207">
        <v>9.1331230320000003</v>
      </c>
      <c r="AV207">
        <v>9.3925788810000004</v>
      </c>
      <c r="AW207">
        <v>9.6564237310000003</v>
      </c>
    </row>
    <row r="208" spans="2:49" x14ac:dyDescent="0.25">
      <c r="B208" t="s">
        <v>215</v>
      </c>
      <c r="C208">
        <v>4.4799793836545803</v>
      </c>
      <c r="D208">
        <v>4.5519069017495504</v>
      </c>
      <c r="E208">
        <v>4.6467795299999999</v>
      </c>
      <c r="F208">
        <v>4.7495594390000004</v>
      </c>
      <c r="G208">
        <v>4.8469685350000002</v>
      </c>
      <c r="H208">
        <v>4.5835729240000003</v>
      </c>
      <c r="I208">
        <v>4.7469594119999998</v>
      </c>
      <c r="J208">
        <v>4.8911800960000003</v>
      </c>
      <c r="K208">
        <v>4.9336985110000002</v>
      </c>
      <c r="L208">
        <v>4.9183380349999997</v>
      </c>
      <c r="M208">
        <v>4.9191491440000004</v>
      </c>
      <c r="N208">
        <v>4.8759748260000002</v>
      </c>
      <c r="O208">
        <v>4.9798098729999998</v>
      </c>
      <c r="P208">
        <v>5.1268272870000002</v>
      </c>
      <c r="Q208">
        <v>5.2916433380000001</v>
      </c>
      <c r="R208">
        <v>5.3361106090000003</v>
      </c>
      <c r="S208">
        <v>4.8256452620000001</v>
      </c>
      <c r="T208">
        <v>4.9186622099999999</v>
      </c>
      <c r="U208">
        <v>5.0456831949999996</v>
      </c>
      <c r="V208">
        <v>5.1869979390000003</v>
      </c>
      <c r="W208">
        <v>5.2227378470000003</v>
      </c>
      <c r="X208">
        <v>5.247922762</v>
      </c>
      <c r="Y208">
        <v>5.2226405089999997</v>
      </c>
      <c r="Z208">
        <v>5.2029396080000003</v>
      </c>
      <c r="AA208">
        <v>5.1890078409999996</v>
      </c>
      <c r="AB208">
        <v>5.1797370249999997</v>
      </c>
      <c r="AC208">
        <v>5.1751575389999998</v>
      </c>
      <c r="AD208">
        <v>5.149046061</v>
      </c>
      <c r="AE208">
        <v>5.13258013</v>
      </c>
      <c r="AF208">
        <v>5.1386555129999998</v>
      </c>
      <c r="AG208">
        <v>5.1417117460000004</v>
      </c>
      <c r="AH208">
        <v>5.149797081</v>
      </c>
      <c r="AI208">
        <v>5.1664232400000003</v>
      </c>
      <c r="AJ208">
        <v>5.184708927</v>
      </c>
      <c r="AK208">
        <v>5.204209284</v>
      </c>
      <c r="AL208">
        <v>5.2253558030000002</v>
      </c>
      <c r="AM208">
        <v>5.2469720049999999</v>
      </c>
      <c r="AN208">
        <v>5.2802343150000004</v>
      </c>
      <c r="AO208">
        <v>5.312785377</v>
      </c>
      <c r="AP208">
        <v>5.3444844680000001</v>
      </c>
      <c r="AQ208">
        <v>5.3755329039999999</v>
      </c>
      <c r="AR208">
        <v>5.4056305240000002</v>
      </c>
      <c r="AS208">
        <v>5.4438099050000002</v>
      </c>
      <c r="AT208">
        <v>5.481157016</v>
      </c>
      <c r="AU208">
        <v>5.5180209009999999</v>
      </c>
      <c r="AV208">
        <v>5.5545923320000004</v>
      </c>
      <c r="AW208">
        <v>5.5924647490000003</v>
      </c>
    </row>
    <row r="209" spans="2:49" x14ac:dyDescent="0.25">
      <c r="B209" t="s">
        <v>216</v>
      </c>
      <c r="C209">
        <v>1.4169855567767899</v>
      </c>
      <c r="D209">
        <v>1.4397357182278101</v>
      </c>
      <c r="E209">
        <v>1.469743255</v>
      </c>
      <c r="F209">
        <v>1.604746048</v>
      </c>
      <c r="G209">
        <v>1.749414963</v>
      </c>
      <c r="H209">
        <v>1.7672552429999999</v>
      </c>
      <c r="I209">
        <v>1.955162123</v>
      </c>
      <c r="J209">
        <v>2.090705507</v>
      </c>
      <c r="K209">
        <v>2.1879297420000001</v>
      </c>
      <c r="L209">
        <v>2.2621436350000002</v>
      </c>
      <c r="M209">
        <v>2.3457488999999998</v>
      </c>
      <c r="N209">
        <v>2.4097939899999998</v>
      </c>
      <c r="O209">
        <v>2.6723949060000001</v>
      </c>
      <c r="P209">
        <v>2.9848460710000002</v>
      </c>
      <c r="Q209">
        <v>3.339188305</v>
      </c>
      <c r="R209">
        <v>3.6460059450000002</v>
      </c>
      <c r="S209">
        <v>2.6289423260000002</v>
      </c>
      <c r="T209">
        <v>3.2039653979999998</v>
      </c>
      <c r="U209">
        <v>3.6867064620000001</v>
      </c>
      <c r="V209">
        <v>4.0848642709999998</v>
      </c>
      <c r="W209">
        <v>4.2219331330000003</v>
      </c>
      <c r="X209">
        <v>4.3604629350000002</v>
      </c>
      <c r="Y209">
        <v>4.3102426920000001</v>
      </c>
      <c r="Z209">
        <v>4.2481408250000001</v>
      </c>
      <c r="AA209">
        <v>4.1741625200000003</v>
      </c>
      <c r="AB209">
        <v>4.1287899599999998</v>
      </c>
      <c r="AC209">
        <v>4.0733820989999998</v>
      </c>
      <c r="AD209">
        <v>3.9682211980000002</v>
      </c>
      <c r="AE209">
        <v>3.8679074519999999</v>
      </c>
      <c r="AF209">
        <v>3.9030216420000001</v>
      </c>
      <c r="AG209">
        <v>3.8645164840000001</v>
      </c>
      <c r="AH209">
        <v>3.8276679840000001</v>
      </c>
      <c r="AI209">
        <v>3.893012503</v>
      </c>
      <c r="AJ209">
        <v>3.938627511</v>
      </c>
      <c r="AK209">
        <v>3.9644135490000001</v>
      </c>
      <c r="AL209">
        <v>4.0253511340000001</v>
      </c>
      <c r="AM209">
        <v>4.0701970000000003</v>
      </c>
      <c r="AN209">
        <v>4.0788721700000004</v>
      </c>
      <c r="AO209">
        <v>4.0854120289999996</v>
      </c>
      <c r="AP209">
        <v>4.089709279</v>
      </c>
      <c r="AQ209">
        <v>4.09192029</v>
      </c>
      <c r="AR209">
        <v>4.0918196489999996</v>
      </c>
      <c r="AS209">
        <v>4.1212549730000001</v>
      </c>
      <c r="AT209">
        <v>4.1486693130000001</v>
      </c>
      <c r="AU209">
        <v>4.1743036680000003</v>
      </c>
      <c r="AV209">
        <v>4.1982798260000003</v>
      </c>
      <c r="AW209">
        <v>4.2217785709999998</v>
      </c>
    </row>
    <row r="210" spans="2:49" x14ac:dyDescent="0.25">
      <c r="B210" t="s">
        <v>244</v>
      </c>
      <c r="C210">
        <v>114.221490567207</v>
      </c>
      <c r="D210">
        <v>116.055353544252</v>
      </c>
      <c r="E210">
        <v>118.47422469999999</v>
      </c>
      <c r="F210">
        <v>123.5532534</v>
      </c>
      <c r="G210">
        <v>128.65819239999999</v>
      </c>
      <c r="H210">
        <v>124.1572122</v>
      </c>
      <c r="I210">
        <v>131.22448069999999</v>
      </c>
      <c r="J210">
        <v>133.29759999999999</v>
      </c>
      <c r="K210">
        <v>132.5190048</v>
      </c>
      <c r="L210">
        <v>130.16625640000001</v>
      </c>
      <c r="M210">
        <v>128.23645060000001</v>
      </c>
      <c r="N210">
        <v>125.1641827</v>
      </c>
      <c r="O210">
        <v>121.8341925</v>
      </c>
      <c r="P210">
        <v>119.546818</v>
      </c>
      <c r="Q210">
        <v>117.6001837</v>
      </c>
      <c r="R210">
        <v>113.0226945</v>
      </c>
      <c r="S210">
        <v>103.2544485</v>
      </c>
      <c r="T210">
        <v>99.533891929999996</v>
      </c>
      <c r="U210">
        <v>96.970675639999996</v>
      </c>
      <c r="V210">
        <v>95.020529049999894</v>
      </c>
      <c r="W210">
        <v>101.9580954</v>
      </c>
      <c r="X210">
        <v>109.252848</v>
      </c>
      <c r="Y210">
        <v>109.03052889999999</v>
      </c>
      <c r="Z210">
        <v>108.9213395</v>
      </c>
      <c r="AA210">
        <v>108.93019049999999</v>
      </c>
      <c r="AB210">
        <v>108.832747</v>
      </c>
      <c r="AC210">
        <v>108.8333217</v>
      </c>
      <c r="AD210">
        <v>105.250913</v>
      </c>
      <c r="AE210">
        <v>101.9634324</v>
      </c>
      <c r="AF210">
        <v>100.0882027</v>
      </c>
      <c r="AG210">
        <v>97.537560150000004</v>
      </c>
      <c r="AH210">
        <v>95.137031870000001</v>
      </c>
      <c r="AI210">
        <v>92.936040779999999</v>
      </c>
      <c r="AJ210">
        <v>90.79706462</v>
      </c>
      <c r="AK210">
        <v>88.709465679999994</v>
      </c>
      <c r="AL210">
        <v>86.623112140000003</v>
      </c>
      <c r="AM210">
        <v>84.570126419999994</v>
      </c>
      <c r="AN210">
        <v>82.749478400000001</v>
      </c>
      <c r="AO210">
        <v>80.924846590000001</v>
      </c>
      <c r="AP210">
        <v>79.09512934</v>
      </c>
      <c r="AQ210">
        <v>77.264352299999999</v>
      </c>
      <c r="AR210">
        <v>75.429172390000005</v>
      </c>
      <c r="AS210">
        <v>73.805269949999996</v>
      </c>
      <c r="AT210">
        <v>72.148405980000007</v>
      </c>
      <c r="AU210">
        <v>70.464134009999995</v>
      </c>
      <c r="AV210">
        <v>68.755493099999995</v>
      </c>
      <c r="AW210">
        <v>67.042034270000002</v>
      </c>
    </row>
    <row r="211" spans="2:49" x14ac:dyDescent="0.25">
      <c r="B211" t="s">
        <v>245</v>
      </c>
      <c r="C211">
        <v>1.2736350545564401</v>
      </c>
      <c r="D211">
        <v>1.2940836773262701</v>
      </c>
      <c r="E211">
        <v>1.321055477</v>
      </c>
      <c r="F211">
        <v>1.2468935800000001</v>
      </c>
      <c r="G211">
        <v>1.1751663910000001</v>
      </c>
      <c r="H211">
        <v>1.026430304</v>
      </c>
      <c r="I211">
        <v>0.98192208940000003</v>
      </c>
      <c r="J211">
        <v>0.91250770520000002</v>
      </c>
      <c r="K211">
        <v>0.82990526789999997</v>
      </c>
      <c r="L211">
        <v>0.74570804260000001</v>
      </c>
      <c r="M211">
        <v>0.67202538700000003</v>
      </c>
      <c r="N211">
        <v>0.59998662589999996</v>
      </c>
      <c r="O211">
        <v>0.53356966490000002</v>
      </c>
      <c r="P211">
        <v>0.47829646869999998</v>
      </c>
      <c r="Q211">
        <v>0.42981394480000001</v>
      </c>
      <c r="R211">
        <v>0.37733491489999998</v>
      </c>
      <c r="S211">
        <v>0.32742367610000001</v>
      </c>
      <c r="T211">
        <v>0.51370440559999997</v>
      </c>
      <c r="U211">
        <v>0.68484441689999997</v>
      </c>
      <c r="V211">
        <v>0.84376099839999996</v>
      </c>
      <c r="W211">
        <v>0.78246175640000004</v>
      </c>
      <c r="X211">
        <v>0.70851180859999996</v>
      </c>
      <c r="Y211">
        <v>0.70155608209999998</v>
      </c>
      <c r="Z211">
        <v>0.69533200539999995</v>
      </c>
      <c r="AA211">
        <v>0.68985307579999999</v>
      </c>
      <c r="AB211">
        <v>0.68390333189999997</v>
      </c>
      <c r="AC211">
        <v>0.67857534730000002</v>
      </c>
      <c r="AD211">
        <v>0.67838755449999999</v>
      </c>
      <c r="AE211">
        <v>0.67912581689999996</v>
      </c>
      <c r="AF211">
        <v>0.68780252730000002</v>
      </c>
      <c r="AG211">
        <v>0.6929639474</v>
      </c>
      <c r="AH211">
        <v>0.69856949400000001</v>
      </c>
      <c r="AI211">
        <v>0.69019890049999999</v>
      </c>
      <c r="AJ211">
        <v>0.68216371419999999</v>
      </c>
      <c r="AK211">
        <v>0.67439354009999997</v>
      </c>
      <c r="AL211">
        <v>0.66675076639999997</v>
      </c>
      <c r="AM211">
        <v>0.65926101039999996</v>
      </c>
      <c r="AN211">
        <v>0.66902389220000003</v>
      </c>
      <c r="AO211">
        <v>0.67863123879999998</v>
      </c>
      <c r="AP211">
        <v>0.6880624098</v>
      </c>
      <c r="AQ211">
        <v>0.69734068780000003</v>
      </c>
      <c r="AR211">
        <v>0.70642471539999996</v>
      </c>
      <c r="AS211">
        <v>0.71343000180000005</v>
      </c>
      <c r="AT211">
        <v>0.72033833120000001</v>
      </c>
      <c r="AU211">
        <v>0.72719454480000001</v>
      </c>
      <c r="AV211">
        <v>0.73402308949999995</v>
      </c>
      <c r="AW211">
        <v>0.74103455740000002</v>
      </c>
    </row>
    <row r="212" spans="2:49" x14ac:dyDescent="0.25">
      <c r="B212" t="s">
        <v>246</v>
      </c>
      <c r="C212">
        <v>3.4574974609126801</v>
      </c>
      <c r="D212">
        <v>3.51300870100687</v>
      </c>
      <c r="E212">
        <v>3.5862282059999999</v>
      </c>
      <c r="F212">
        <v>3.5671178989999999</v>
      </c>
      <c r="G212">
        <v>3.5430262859999999</v>
      </c>
      <c r="H212">
        <v>3.2614317590000002</v>
      </c>
      <c r="I212">
        <v>3.2883472889999998</v>
      </c>
      <c r="J212">
        <v>3.2375629300000002</v>
      </c>
      <c r="K212">
        <v>3.1195601229999999</v>
      </c>
      <c r="L212">
        <v>2.9697434579999999</v>
      </c>
      <c r="M212">
        <v>2.8354574960000001</v>
      </c>
      <c r="N212">
        <v>2.6820597610000001</v>
      </c>
      <c r="O212">
        <v>2.9057828880000001</v>
      </c>
      <c r="P212">
        <v>3.1735416449999998</v>
      </c>
      <c r="Q212">
        <v>3.4748250000000001</v>
      </c>
      <c r="R212">
        <v>3.7171991659999999</v>
      </c>
      <c r="S212">
        <v>5.7508987979999997</v>
      </c>
      <c r="T212">
        <v>4.2132551190000003</v>
      </c>
      <c r="U212">
        <v>2.8625085929999998</v>
      </c>
      <c r="V212">
        <v>1.637552238</v>
      </c>
      <c r="W212">
        <v>1.6705852729999999</v>
      </c>
      <c r="X212">
        <v>1.7003215970000001</v>
      </c>
      <c r="Y212">
        <v>1.682366496</v>
      </c>
      <c r="Z212">
        <v>1.666275097</v>
      </c>
      <c r="AA212">
        <v>1.6520759410000001</v>
      </c>
      <c r="AB212">
        <v>1.637471879</v>
      </c>
      <c r="AC212">
        <v>1.6243611309999999</v>
      </c>
      <c r="AD212">
        <v>1.5961151920000001</v>
      </c>
      <c r="AE212">
        <v>1.5708503250000001</v>
      </c>
      <c r="AF212">
        <v>1.5737562389999999</v>
      </c>
      <c r="AG212">
        <v>1.5623574309999999</v>
      </c>
      <c r="AH212">
        <v>1.5523764790000001</v>
      </c>
      <c r="AI212">
        <v>1.5459264500000001</v>
      </c>
      <c r="AJ212">
        <v>1.539837763</v>
      </c>
      <c r="AK212">
        <v>1.533967766</v>
      </c>
      <c r="AL212">
        <v>1.5291590450000001</v>
      </c>
      <c r="AM212">
        <v>1.5243462919999999</v>
      </c>
      <c r="AN212">
        <v>1.5246889459999999</v>
      </c>
      <c r="AO212">
        <v>1.5246727840000001</v>
      </c>
      <c r="AP212">
        <v>1.5242608049999999</v>
      </c>
      <c r="AQ212">
        <v>1.5235139740000001</v>
      </c>
      <c r="AR212">
        <v>1.522350621</v>
      </c>
      <c r="AS212">
        <v>2.0911852230000001</v>
      </c>
      <c r="AT212">
        <v>2.65953566</v>
      </c>
      <c r="AU212">
        <v>3.227228185</v>
      </c>
      <c r="AV212">
        <v>3.7941258200000001</v>
      </c>
      <c r="AW212">
        <v>4.3612640300000001</v>
      </c>
    </row>
    <row r="213" spans="2:49" x14ac:dyDescent="0.25">
      <c r="B213" t="s">
        <v>247</v>
      </c>
      <c r="C213">
        <v>5.0750954082325404</v>
      </c>
      <c r="D213">
        <v>5.1565777065978304</v>
      </c>
      <c r="E213">
        <v>5.2640531209999999</v>
      </c>
      <c r="F213">
        <v>5.1235119239999998</v>
      </c>
      <c r="G213">
        <v>4.9793984550000001</v>
      </c>
      <c r="H213">
        <v>4.4848315789999997</v>
      </c>
      <c r="I213">
        <v>4.4241807150000003</v>
      </c>
      <c r="J213">
        <v>4.2396648240000001</v>
      </c>
      <c r="K213">
        <v>3.976149087</v>
      </c>
      <c r="L213">
        <v>3.6841908619999999</v>
      </c>
      <c r="M213">
        <v>3.4237191249999999</v>
      </c>
      <c r="N213">
        <v>3.152050553</v>
      </c>
      <c r="O213">
        <v>2.8645833810000001</v>
      </c>
      <c r="P213">
        <v>2.623753614</v>
      </c>
      <c r="Q213">
        <v>2.4088071740000001</v>
      </c>
      <c r="R213">
        <v>2.160167956</v>
      </c>
      <c r="S213">
        <v>0.90239504400000004</v>
      </c>
      <c r="T213">
        <v>0.70874437589999995</v>
      </c>
      <c r="U213">
        <v>0.54077771360000004</v>
      </c>
      <c r="V213">
        <v>0.3899343025</v>
      </c>
      <c r="W213">
        <v>0.33039435090000002</v>
      </c>
      <c r="X213">
        <v>0.26010213430000001</v>
      </c>
      <c r="Y213">
        <v>0.25949435589999997</v>
      </c>
      <c r="Z213">
        <v>0.25915941710000001</v>
      </c>
      <c r="AA213">
        <v>0.25910875909999997</v>
      </c>
      <c r="AB213">
        <v>0.2587930336</v>
      </c>
      <c r="AC213">
        <v>0.2587114606</v>
      </c>
      <c r="AD213">
        <v>0.25521555550000002</v>
      </c>
      <c r="AE213">
        <v>0.25219814419999997</v>
      </c>
      <c r="AF213">
        <v>0.25260366620000002</v>
      </c>
      <c r="AG213">
        <v>0.25139224630000001</v>
      </c>
      <c r="AH213">
        <v>0.25041565360000001</v>
      </c>
      <c r="AI213">
        <v>0.25006916509999999</v>
      </c>
      <c r="AJ213">
        <v>0.24978904499999999</v>
      </c>
      <c r="AK213">
        <v>0.24955280269999999</v>
      </c>
      <c r="AL213">
        <v>0.24945084910000001</v>
      </c>
      <c r="AM213">
        <v>0.24935678989999999</v>
      </c>
      <c r="AN213">
        <v>0.25016825240000001</v>
      </c>
      <c r="AO213">
        <v>0.25093309349999998</v>
      </c>
      <c r="AP213">
        <v>0.2516449449</v>
      </c>
      <c r="AQ213">
        <v>0.2523135775</v>
      </c>
      <c r="AR213">
        <v>0.25292518260000002</v>
      </c>
      <c r="AS213">
        <v>0.25450643789999999</v>
      </c>
      <c r="AT213">
        <v>0.2560453741</v>
      </c>
      <c r="AU213">
        <v>0.25755836560000001</v>
      </c>
      <c r="AV213">
        <v>0.25905435240000002</v>
      </c>
      <c r="AW213">
        <v>0.26060761020000001</v>
      </c>
    </row>
    <row r="214" spans="2:49" x14ac:dyDescent="0.25">
      <c r="B214" t="s">
        <v>248</v>
      </c>
      <c r="C214">
        <v>0.35516190417563898</v>
      </c>
      <c r="D214">
        <v>0.36086414342755202</v>
      </c>
      <c r="E214">
        <v>0.36838541540000003</v>
      </c>
      <c r="F214">
        <v>0.60908004260000004</v>
      </c>
      <c r="G214">
        <v>0.83671590880000002</v>
      </c>
      <c r="H214">
        <v>0.97368027150000003</v>
      </c>
      <c r="I214">
        <v>1.175159877</v>
      </c>
      <c r="J214">
        <v>1.3655732570000001</v>
      </c>
      <c r="K214">
        <v>1.5097761540000001</v>
      </c>
      <c r="L214">
        <v>1.611137622</v>
      </c>
      <c r="M214">
        <v>1.6886442129999999</v>
      </c>
      <c r="N214">
        <v>1.717922417</v>
      </c>
      <c r="O214">
        <v>1.934542175</v>
      </c>
      <c r="P214">
        <v>2.1960449039999999</v>
      </c>
      <c r="Q214">
        <v>2.4992744349999998</v>
      </c>
      <c r="R214">
        <v>2.7789635260000001</v>
      </c>
      <c r="S214">
        <v>3.6744728389999999</v>
      </c>
      <c r="T214">
        <v>3.747748117</v>
      </c>
      <c r="U214">
        <v>3.8470415020000002</v>
      </c>
      <c r="V214">
        <v>3.9573659540000001</v>
      </c>
      <c r="W214">
        <v>4.5059537900000004</v>
      </c>
      <c r="X214">
        <v>5.0905585850000001</v>
      </c>
      <c r="Y214">
        <v>5.4220894839999998</v>
      </c>
      <c r="Z214">
        <v>5.758958002</v>
      </c>
      <c r="AA214">
        <v>6.1025304379999996</v>
      </c>
      <c r="AB214">
        <v>6.3321060759999996</v>
      </c>
      <c r="AC214">
        <v>6.5672828340000002</v>
      </c>
      <c r="AD214">
        <v>6.8775108310000004</v>
      </c>
      <c r="AE214">
        <v>7.1931169219999997</v>
      </c>
      <c r="AF214">
        <v>7.5148320420000001</v>
      </c>
      <c r="AG214">
        <v>7.8554611689999998</v>
      </c>
      <c r="AH214">
        <v>8.1993976679999996</v>
      </c>
      <c r="AI214">
        <v>8.5670447599999999</v>
      </c>
      <c r="AJ214">
        <v>8.9352443909999995</v>
      </c>
      <c r="AK214">
        <v>9.3035980780000003</v>
      </c>
      <c r="AL214">
        <v>9.6859929699999903</v>
      </c>
      <c r="AM214">
        <v>10.06771663</v>
      </c>
      <c r="AN214">
        <v>10.48527477</v>
      </c>
      <c r="AO214">
        <v>10.902616589999999</v>
      </c>
      <c r="AP214">
        <v>11.319306149999999</v>
      </c>
      <c r="AQ214">
        <v>11.735620109999999</v>
      </c>
      <c r="AR214">
        <v>12.150762930000001</v>
      </c>
      <c r="AS214">
        <v>12.595216819999999</v>
      </c>
      <c r="AT214">
        <v>13.04183153</v>
      </c>
      <c r="AU214">
        <v>13.49128599</v>
      </c>
      <c r="AV214">
        <v>13.943954079999999</v>
      </c>
      <c r="AW214">
        <v>14.40387278</v>
      </c>
    </row>
    <row r="215" spans="2:49" x14ac:dyDescent="0.25">
      <c r="B215" t="s">
        <v>249</v>
      </c>
      <c r="C215">
        <v>7.99114284395189E-2</v>
      </c>
      <c r="D215">
        <v>8.1194432271199296E-2</v>
      </c>
      <c r="E215">
        <v>8.2886718499999998E-2</v>
      </c>
      <c r="F215">
        <v>0.10479397779999999</v>
      </c>
      <c r="G215">
        <v>0.132269462</v>
      </c>
      <c r="H215">
        <v>0.15468753069999999</v>
      </c>
      <c r="I215">
        <v>0.19809931119999999</v>
      </c>
      <c r="J215">
        <v>0.25358981879999998</v>
      </c>
      <c r="K215">
        <v>0.31780262009999999</v>
      </c>
      <c r="L215">
        <v>0.39362888909999999</v>
      </c>
      <c r="M215">
        <v>0.4891706368</v>
      </c>
      <c r="N215">
        <v>0.60249411770000005</v>
      </c>
      <c r="O215">
        <v>0.70008164100000003</v>
      </c>
      <c r="P215">
        <v>0.82003601250000002</v>
      </c>
      <c r="Q215">
        <v>0.96300131020000002</v>
      </c>
      <c r="R215">
        <v>1.104884803</v>
      </c>
      <c r="S215">
        <v>1.6193590229999999</v>
      </c>
      <c r="T215">
        <v>1.6516518149999999</v>
      </c>
      <c r="U215">
        <v>1.6954109180000001</v>
      </c>
      <c r="V215">
        <v>1.7440314699999999</v>
      </c>
      <c r="W215">
        <v>1.9064767279999999</v>
      </c>
      <c r="X215">
        <v>2.0781705060000002</v>
      </c>
      <c r="Y215">
        <v>2.2275635569999999</v>
      </c>
      <c r="Z215">
        <v>2.3791333379999999</v>
      </c>
      <c r="AA215">
        <v>2.533484354</v>
      </c>
      <c r="AB215">
        <v>2.6884273140000001</v>
      </c>
      <c r="AC215">
        <v>2.8457171639999999</v>
      </c>
      <c r="AD215">
        <v>3.1768587130000001</v>
      </c>
      <c r="AE215">
        <v>3.5061938060000002</v>
      </c>
      <c r="AF215">
        <v>3.8351447780000001</v>
      </c>
      <c r="AG215">
        <v>4.1793368959999997</v>
      </c>
      <c r="AH215">
        <v>4.5230394570000003</v>
      </c>
      <c r="AI215">
        <v>4.885257127</v>
      </c>
      <c r="AJ215">
        <v>5.2467003559999998</v>
      </c>
      <c r="AK215">
        <v>5.6072949970000003</v>
      </c>
      <c r="AL215">
        <v>5.9814332190000004</v>
      </c>
      <c r="AM215">
        <v>6.3544416320000003</v>
      </c>
      <c r="AN215">
        <v>6.7562082889999999</v>
      </c>
      <c r="AO215">
        <v>7.1582232379999997</v>
      </c>
      <c r="AP215">
        <v>7.5601462530000001</v>
      </c>
      <c r="AQ215">
        <v>7.9621089009999997</v>
      </c>
      <c r="AR215">
        <v>8.3635231149999996</v>
      </c>
      <c r="AS215">
        <v>8.6189688980000003</v>
      </c>
      <c r="AT215">
        <v>8.8753414349999904</v>
      </c>
      <c r="AU215">
        <v>9.1331230320000003</v>
      </c>
      <c r="AV215">
        <v>9.3925788810000004</v>
      </c>
      <c r="AW215">
        <v>9.6564237310000003</v>
      </c>
    </row>
    <row r="216" spans="2:49" x14ac:dyDescent="0.25">
      <c r="B216" t="s">
        <v>250</v>
      </c>
      <c r="C216">
        <v>4.4799793836545803</v>
      </c>
      <c r="D216">
        <v>4.5519069017495504</v>
      </c>
      <c r="E216">
        <v>4.6467795299999999</v>
      </c>
      <c r="F216">
        <v>4.7495594390000004</v>
      </c>
      <c r="G216">
        <v>4.8469685350000002</v>
      </c>
      <c r="H216">
        <v>4.5835729240000003</v>
      </c>
      <c r="I216">
        <v>4.7469594119999998</v>
      </c>
      <c r="J216">
        <v>4.8911800960000003</v>
      </c>
      <c r="K216">
        <v>4.9336985110000002</v>
      </c>
      <c r="L216">
        <v>4.9183380349999997</v>
      </c>
      <c r="M216">
        <v>4.9191491440000004</v>
      </c>
      <c r="N216">
        <v>4.8759748260000002</v>
      </c>
      <c r="O216">
        <v>4.9798098729999998</v>
      </c>
      <c r="P216">
        <v>5.1268272870000002</v>
      </c>
      <c r="Q216">
        <v>5.2916433380000001</v>
      </c>
      <c r="R216">
        <v>5.3361106090000003</v>
      </c>
      <c r="S216">
        <v>4.8256452620000001</v>
      </c>
      <c r="T216">
        <v>4.9186622099999999</v>
      </c>
      <c r="U216">
        <v>5.0456831949999996</v>
      </c>
      <c r="V216">
        <v>5.1869979390000003</v>
      </c>
      <c r="W216">
        <v>5.2227378470000003</v>
      </c>
      <c r="X216">
        <v>5.247922762</v>
      </c>
      <c r="Y216">
        <v>5.2226405089999997</v>
      </c>
      <c r="Z216">
        <v>5.2029396080000003</v>
      </c>
      <c r="AA216">
        <v>5.1890078409999996</v>
      </c>
      <c r="AB216">
        <v>5.1797370249999997</v>
      </c>
      <c r="AC216">
        <v>5.1751575389999998</v>
      </c>
      <c r="AD216">
        <v>5.149046061</v>
      </c>
      <c r="AE216">
        <v>5.13258013</v>
      </c>
      <c r="AF216">
        <v>5.1386555129999998</v>
      </c>
      <c r="AG216">
        <v>5.1417117460000004</v>
      </c>
      <c r="AH216">
        <v>5.149797081</v>
      </c>
      <c r="AI216">
        <v>5.1664232400000003</v>
      </c>
      <c r="AJ216">
        <v>5.184708927</v>
      </c>
      <c r="AK216">
        <v>5.204209284</v>
      </c>
      <c r="AL216">
        <v>5.2253558030000002</v>
      </c>
      <c r="AM216">
        <v>5.2469720049999999</v>
      </c>
      <c r="AN216">
        <v>5.2802343150000004</v>
      </c>
      <c r="AO216">
        <v>5.312785377</v>
      </c>
      <c r="AP216">
        <v>5.3444844680000001</v>
      </c>
      <c r="AQ216">
        <v>5.3755329039999999</v>
      </c>
      <c r="AR216">
        <v>5.4056305240000002</v>
      </c>
      <c r="AS216">
        <v>5.4438099050000002</v>
      </c>
      <c r="AT216">
        <v>5.481157016</v>
      </c>
      <c r="AU216">
        <v>5.5180209009999999</v>
      </c>
      <c r="AV216">
        <v>5.5545923320000004</v>
      </c>
      <c r="AW216">
        <v>5.5924647490000003</v>
      </c>
    </row>
    <row r="217" spans="2:49" x14ac:dyDescent="0.25">
      <c r="B217" t="s">
        <v>251</v>
      </c>
      <c r="C217">
        <v>1.4169855567767899</v>
      </c>
      <c r="D217">
        <v>1.4397357182278101</v>
      </c>
      <c r="E217">
        <v>1.469743255</v>
      </c>
      <c r="F217">
        <v>1.604746048</v>
      </c>
      <c r="G217">
        <v>1.749414963</v>
      </c>
      <c r="H217">
        <v>1.7672552429999999</v>
      </c>
      <c r="I217">
        <v>1.955162123</v>
      </c>
      <c r="J217">
        <v>2.090705507</v>
      </c>
      <c r="K217">
        <v>2.1879297420000001</v>
      </c>
      <c r="L217">
        <v>2.2621436350000002</v>
      </c>
      <c r="M217">
        <v>2.3457488999999998</v>
      </c>
      <c r="N217">
        <v>2.4097939899999998</v>
      </c>
      <c r="O217">
        <v>2.6723949060000001</v>
      </c>
      <c r="P217">
        <v>2.9848460710000002</v>
      </c>
      <c r="Q217">
        <v>3.339188305</v>
      </c>
      <c r="R217">
        <v>3.6460059450000002</v>
      </c>
      <c r="S217">
        <v>2.6289423260000002</v>
      </c>
      <c r="T217">
        <v>3.2039653979999998</v>
      </c>
      <c r="U217">
        <v>3.6867064620000001</v>
      </c>
      <c r="V217">
        <v>4.0848642709999998</v>
      </c>
      <c r="W217">
        <v>4.2219331330000003</v>
      </c>
      <c r="X217">
        <v>4.3604629350000002</v>
      </c>
      <c r="Y217">
        <v>4.3102426920000001</v>
      </c>
      <c r="Z217">
        <v>4.2481408250000001</v>
      </c>
      <c r="AA217">
        <v>4.1741625200000003</v>
      </c>
      <c r="AB217">
        <v>4.1287899599999998</v>
      </c>
      <c r="AC217">
        <v>4.0733820989999998</v>
      </c>
      <c r="AD217">
        <v>3.9682211980000002</v>
      </c>
      <c r="AE217">
        <v>3.8679074519999999</v>
      </c>
      <c r="AF217">
        <v>3.9030216420000001</v>
      </c>
      <c r="AG217">
        <v>3.8645164840000001</v>
      </c>
      <c r="AH217">
        <v>3.8276679840000001</v>
      </c>
      <c r="AI217">
        <v>3.893012503</v>
      </c>
      <c r="AJ217">
        <v>3.938627511</v>
      </c>
      <c r="AK217">
        <v>3.9644135490000001</v>
      </c>
      <c r="AL217">
        <v>4.0253511340000001</v>
      </c>
      <c r="AM217">
        <v>4.0701970000000003</v>
      </c>
      <c r="AN217">
        <v>4.0788721700000004</v>
      </c>
      <c r="AO217">
        <v>4.0854120289999996</v>
      </c>
      <c r="AP217">
        <v>4.089709279</v>
      </c>
      <c r="AQ217">
        <v>4.09192029</v>
      </c>
      <c r="AR217">
        <v>4.0918196489999996</v>
      </c>
      <c r="AS217">
        <v>4.1212549730000001</v>
      </c>
      <c r="AT217">
        <v>4.1486693130000001</v>
      </c>
      <c r="AU217">
        <v>4.1743036680000003</v>
      </c>
      <c r="AV217">
        <v>4.1982798260000003</v>
      </c>
      <c r="AW217">
        <v>4.2217785709999998</v>
      </c>
    </row>
    <row r="218" spans="2:49" x14ac:dyDescent="0.25">
      <c r="B218" t="s">
        <v>217</v>
      </c>
      <c r="C218">
        <v>34.067295461021303</v>
      </c>
      <c r="D218">
        <v>34.614256909026899</v>
      </c>
      <c r="E218">
        <v>35.359228450000003</v>
      </c>
      <c r="F218">
        <v>35.492060520000003</v>
      </c>
      <c r="G218">
        <v>34.656594630000001</v>
      </c>
      <c r="H218">
        <v>33.419134239999998</v>
      </c>
      <c r="I218">
        <v>34.053789819999999</v>
      </c>
      <c r="J218">
        <v>34.068322930000001</v>
      </c>
      <c r="K218">
        <v>32.943229559999999</v>
      </c>
      <c r="L218">
        <v>32.341901100000001</v>
      </c>
      <c r="M218">
        <v>32.353595650000003</v>
      </c>
      <c r="N218">
        <v>32.844436989999998</v>
      </c>
      <c r="O218">
        <v>32.673747210000002</v>
      </c>
      <c r="P218">
        <v>31.305442190000001</v>
      </c>
      <c r="Q218">
        <v>28.73177866</v>
      </c>
      <c r="R218">
        <v>26.16044024</v>
      </c>
      <c r="S218">
        <v>23.756929270000001</v>
      </c>
      <c r="T218">
        <v>22.815454500000001</v>
      </c>
      <c r="U218">
        <v>22.1639582</v>
      </c>
      <c r="V218">
        <v>21.631924290000001</v>
      </c>
      <c r="W218">
        <v>20.9552744</v>
      </c>
      <c r="X218">
        <v>20.26045088</v>
      </c>
      <c r="Y218">
        <v>19.885657429999998</v>
      </c>
      <c r="Z218">
        <v>19.623271469999999</v>
      </c>
      <c r="AA218">
        <v>19.41144779</v>
      </c>
      <c r="AB218">
        <v>19.220147059999999</v>
      </c>
      <c r="AC218">
        <v>19.043673389999999</v>
      </c>
      <c r="AD218">
        <v>18.931263520000002</v>
      </c>
      <c r="AE218">
        <v>18.807127059999999</v>
      </c>
      <c r="AF218">
        <v>18.682628900000001</v>
      </c>
      <c r="AG218">
        <v>18.555290329999998</v>
      </c>
      <c r="AH218">
        <v>18.437211850000001</v>
      </c>
      <c r="AI218">
        <v>18.439746589999999</v>
      </c>
      <c r="AJ218">
        <v>18.45218157</v>
      </c>
      <c r="AK218">
        <v>18.47549708</v>
      </c>
      <c r="AL218">
        <v>18.501902699999999</v>
      </c>
      <c r="AM218">
        <v>18.531427570000002</v>
      </c>
      <c r="AN218">
        <v>18.51517398</v>
      </c>
      <c r="AO218">
        <v>18.500081779999999</v>
      </c>
      <c r="AP218">
        <v>18.484599410000001</v>
      </c>
      <c r="AQ218">
        <v>18.471405220000001</v>
      </c>
      <c r="AR218">
        <v>18.45452027</v>
      </c>
      <c r="AS218">
        <v>18.438022790000002</v>
      </c>
      <c r="AT218">
        <v>18.41965167</v>
      </c>
      <c r="AU218">
        <v>18.39765293</v>
      </c>
      <c r="AV218">
        <v>18.373642159999999</v>
      </c>
      <c r="AW218">
        <v>18.362348990000001</v>
      </c>
    </row>
    <row r="219" spans="2:49" x14ac:dyDescent="0.25">
      <c r="B219" t="s">
        <v>218</v>
      </c>
      <c r="C219">
        <v>1.54983431156195</v>
      </c>
      <c r="D219">
        <v>1.57471740274219</v>
      </c>
      <c r="E219">
        <v>1.60860863</v>
      </c>
      <c r="F219">
        <v>1.873045431</v>
      </c>
      <c r="G219">
        <v>2.0754851909999998</v>
      </c>
      <c r="H219">
        <v>2.2326601930000001</v>
      </c>
      <c r="I219">
        <v>2.5031553309999999</v>
      </c>
      <c r="J219">
        <v>2.7132442110000001</v>
      </c>
      <c r="K219">
        <v>2.8130980879999998</v>
      </c>
      <c r="L219">
        <v>2.9335770700000001</v>
      </c>
      <c r="M219">
        <v>3.0904166169999998</v>
      </c>
      <c r="N219">
        <v>3.2769217739999998</v>
      </c>
      <c r="O219">
        <v>4.2821366830000001</v>
      </c>
      <c r="P219">
        <v>5.3894024490000003</v>
      </c>
      <c r="Q219">
        <v>6.4974709669999999</v>
      </c>
      <c r="R219">
        <v>7.7712311219999997</v>
      </c>
      <c r="S219">
        <v>6.5734077810000002</v>
      </c>
      <c r="T219">
        <v>6.5555590429999997</v>
      </c>
      <c r="U219">
        <v>6.6020690350000004</v>
      </c>
      <c r="V219">
        <v>6.6697492279999997</v>
      </c>
      <c r="W219">
        <v>6.5425599739999996</v>
      </c>
      <c r="X219">
        <v>6.4071779720000004</v>
      </c>
      <c r="Y219">
        <v>6.4327959970000004</v>
      </c>
      <c r="Z219">
        <v>6.4933815370000003</v>
      </c>
      <c r="AA219">
        <v>6.5704810240000002</v>
      </c>
      <c r="AB219">
        <v>6.6570499449999998</v>
      </c>
      <c r="AC219">
        <v>6.7493900839999998</v>
      </c>
      <c r="AD219">
        <v>6.8609264300000001</v>
      </c>
      <c r="AE219">
        <v>6.9682816140000003</v>
      </c>
      <c r="AF219">
        <v>7.0749933360000004</v>
      </c>
      <c r="AG219">
        <v>7.1826433359999999</v>
      </c>
      <c r="AH219">
        <v>7.2939068130000004</v>
      </c>
      <c r="AI219">
        <v>7.3451512479999996</v>
      </c>
      <c r="AJ219">
        <v>7.4006273760000001</v>
      </c>
      <c r="AK219">
        <v>7.4608146499999997</v>
      </c>
      <c r="AL219">
        <v>7.522907773</v>
      </c>
      <c r="AM219">
        <v>7.5866963959999998</v>
      </c>
      <c r="AN219">
        <v>7.6595534770000002</v>
      </c>
      <c r="AO219">
        <v>7.73363537</v>
      </c>
      <c r="AP219">
        <v>7.8083142069999996</v>
      </c>
      <c r="AQ219">
        <v>7.8847407909999996</v>
      </c>
      <c r="AR219">
        <v>7.9603798350000003</v>
      </c>
      <c r="AS219">
        <v>8.0053252589999904</v>
      </c>
      <c r="AT219">
        <v>8.0502224909999995</v>
      </c>
      <c r="AU219">
        <v>8.0943027999999995</v>
      </c>
      <c r="AV219">
        <v>8.1382692159999994</v>
      </c>
      <c r="AW219">
        <v>8.1886920669999999</v>
      </c>
    </row>
    <row r="220" spans="2:49" x14ac:dyDescent="0.25">
      <c r="B220" t="s">
        <v>219</v>
      </c>
      <c r="C220">
        <v>0.19372928894524399</v>
      </c>
      <c r="D220">
        <v>0.196839675342774</v>
      </c>
      <c r="E220">
        <v>0.2010760788</v>
      </c>
      <c r="F220">
        <v>0.1902792515</v>
      </c>
      <c r="G220">
        <v>0.17516555170000001</v>
      </c>
      <c r="H220">
        <v>0.1592430926</v>
      </c>
      <c r="I220">
        <v>0.15297957619999999</v>
      </c>
      <c r="J220">
        <v>0.1437324207</v>
      </c>
      <c r="K220">
        <v>0.13046266030000001</v>
      </c>
      <c r="L220">
        <v>0.12015833369999999</v>
      </c>
      <c r="M220">
        <v>0.1126938831</v>
      </c>
      <c r="N220">
        <v>0.1071804604</v>
      </c>
      <c r="O220">
        <v>0.10699223720000001</v>
      </c>
      <c r="P220">
        <v>0.10286664080000001</v>
      </c>
      <c r="Q220">
        <v>9.4737187799999997E-2</v>
      </c>
      <c r="R220">
        <v>8.6558189899999999E-2</v>
      </c>
      <c r="S220">
        <v>0.36762458209999999</v>
      </c>
      <c r="T220">
        <v>0.33218184280000002</v>
      </c>
      <c r="U220">
        <v>0.30260375969999997</v>
      </c>
      <c r="V220">
        <v>0.27590727339999999</v>
      </c>
      <c r="W220">
        <v>0.34665886099999998</v>
      </c>
      <c r="X220">
        <v>0.41446690850000001</v>
      </c>
      <c r="Y220">
        <v>0.41074184079999998</v>
      </c>
      <c r="Z220">
        <v>0.40930003619999999</v>
      </c>
      <c r="AA220">
        <v>0.40890653360000001</v>
      </c>
      <c r="AB220">
        <v>0.40895398220000001</v>
      </c>
      <c r="AC220">
        <v>0.40933373950000002</v>
      </c>
      <c r="AD220">
        <v>0.42622022440000001</v>
      </c>
      <c r="AE220">
        <v>0.4428518481</v>
      </c>
      <c r="AF220">
        <v>0.4594404607</v>
      </c>
      <c r="AG220">
        <v>0.47618879110000001</v>
      </c>
      <c r="AH220">
        <v>0.49317870559999999</v>
      </c>
      <c r="AI220">
        <v>0.51473096529999995</v>
      </c>
      <c r="AJ220">
        <v>0.53668436900000005</v>
      </c>
      <c r="AK220">
        <v>0.55910434630000005</v>
      </c>
      <c r="AL220">
        <v>0.58218923389999999</v>
      </c>
      <c r="AM220">
        <v>0.60555908989999996</v>
      </c>
      <c r="AN220">
        <v>0.62656219390000001</v>
      </c>
      <c r="AO220">
        <v>0.64780716719999998</v>
      </c>
      <c r="AP220">
        <v>0.66924531109999996</v>
      </c>
      <c r="AQ220">
        <v>0.6909788657</v>
      </c>
      <c r="AR220">
        <v>0.71278876300000005</v>
      </c>
      <c r="AS220">
        <v>0.73158717520000005</v>
      </c>
      <c r="AT220">
        <v>0.75059709210000003</v>
      </c>
      <c r="AU220">
        <v>0.76974623509999995</v>
      </c>
      <c r="AV220">
        <v>0.78909930340000001</v>
      </c>
      <c r="AW220">
        <v>0.80930611019999998</v>
      </c>
    </row>
    <row r="221" spans="2:49" x14ac:dyDescent="0.25">
      <c r="B221" t="s">
        <v>220</v>
      </c>
      <c r="C221">
        <v>0.71679836909740502</v>
      </c>
      <c r="D221">
        <v>0.72830679876826598</v>
      </c>
      <c r="E221">
        <v>0.74398149140000003</v>
      </c>
      <c r="F221">
        <v>0.73782271440000002</v>
      </c>
      <c r="G221">
        <v>0.71181666379999997</v>
      </c>
      <c r="H221">
        <v>0.67817053299999996</v>
      </c>
      <c r="I221">
        <v>0.6827640224</v>
      </c>
      <c r="J221">
        <v>0.67228090750000002</v>
      </c>
      <c r="K221">
        <v>0.63950085639999998</v>
      </c>
      <c r="L221">
        <v>0.61725932589999999</v>
      </c>
      <c r="M221">
        <v>0.60669856730000005</v>
      </c>
      <c r="N221">
        <v>0.60470993910000004</v>
      </c>
      <c r="O221">
        <v>0.61982173689999998</v>
      </c>
      <c r="P221">
        <v>0.61185645639999997</v>
      </c>
      <c r="Q221">
        <v>0.57853949869999999</v>
      </c>
      <c r="R221">
        <v>0.54266894889999995</v>
      </c>
      <c r="S221">
        <v>1.4182900270000001</v>
      </c>
      <c r="T221">
        <v>1.1961532370000001</v>
      </c>
      <c r="U221">
        <v>1.002827637</v>
      </c>
      <c r="V221">
        <v>0.82534878379999999</v>
      </c>
      <c r="W221">
        <v>0.81698040279999995</v>
      </c>
      <c r="X221">
        <v>0.80730104179999995</v>
      </c>
      <c r="Y221">
        <v>0.79895872639999999</v>
      </c>
      <c r="Z221">
        <v>0.79506780340000005</v>
      </c>
      <c r="AA221">
        <v>0.79321448250000004</v>
      </c>
      <c r="AB221">
        <v>0.79206976849999999</v>
      </c>
      <c r="AC221">
        <v>0.79156508140000004</v>
      </c>
      <c r="AD221">
        <v>0.78831173539999999</v>
      </c>
      <c r="AE221">
        <v>0.78457725450000004</v>
      </c>
      <c r="AF221">
        <v>0.78185640460000005</v>
      </c>
      <c r="AG221">
        <v>0.77840889489999998</v>
      </c>
      <c r="AH221">
        <v>0.77535453359999995</v>
      </c>
      <c r="AI221">
        <v>0.77564940380000003</v>
      </c>
      <c r="AJ221">
        <v>0.77636325080000002</v>
      </c>
      <c r="AK221">
        <v>0.77753765890000004</v>
      </c>
      <c r="AL221">
        <v>0.77891023699999995</v>
      </c>
      <c r="AM221">
        <v>0.78041785159999999</v>
      </c>
      <c r="AN221">
        <v>0.78264914190000001</v>
      </c>
      <c r="AO221">
        <v>0.78495773899999999</v>
      </c>
      <c r="AP221">
        <v>0.78727858319999999</v>
      </c>
      <c r="AQ221">
        <v>0.78972647409999996</v>
      </c>
      <c r="AR221">
        <v>0.79204642089999999</v>
      </c>
      <c r="AS221">
        <v>0.79692521270000005</v>
      </c>
      <c r="AT221">
        <v>0.80180560560000003</v>
      </c>
      <c r="AU221">
        <v>0.80661102689999997</v>
      </c>
      <c r="AV221">
        <v>0.81141148500000004</v>
      </c>
      <c r="AW221">
        <v>0.81686242470000003</v>
      </c>
    </row>
    <row r="222" spans="2:49" x14ac:dyDescent="0.25">
      <c r="B222" t="s">
        <v>221</v>
      </c>
      <c r="C222">
        <v>0.19372928894524399</v>
      </c>
      <c r="D222">
        <v>0.196839675342774</v>
      </c>
      <c r="E222">
        <v>0.2010760788</v>
      </c>
      <c r="F222">
        <v>0.2107932927</v>
      </c>
      <c r="G222">
        <v>0.21497076809999999</v>
      </c>
      <c r="H222">
        <v>0.21649938329999999</v>
      </c>
      <c r="I222">
        <v>0.23040657449999999</v>
      </c>
      <c r="J222">
        <v>0.23981785110000001</v>
      </c>
      <c r="K222">
        <v>0.24114504950000001</v>
      </c>
      <c r="L222">
        <v>0.2460432025</v>
      </c>
      <c r="M222">
        <v>0.25563668150000002</v>
      </c>
      <c r="N222">
        <v>0.26934182550000002</v>
      </c>
      <c r="O222">
        <v>0.28780736489999997</v>
      </c>
      <c r="P222">
        <v>0.29620040330000003</v>
      </c>
      <c r="Q222">
        <v>0.29200684380000003</v>
      </c>
      <c r="R222">
        <v>0.28558945029999999</v>
      </c>
      <c r="S222">
        <v>0.321504073</v>
      </c>
      <c r="T222">
        <v>0.3007259551</v>
      </c>
      <c r="U222">
        <v>0.28440471969999997</v>
      </c>
      <c r="V222">
        <v>0.27009995840000001</v>
      </c>
      <c r="W222">
        <v>0.268667245</v>
      </c>
      <c r="X222">
        <v>0.2667753571</v>
      </c>
      <c r="Y222">
        <v>0.26756963039999998</v>
      </c>
      <c r="Z222">
        <v>0.2698209218</v>
      </c>
      <c r="AA222">
        <v>0.27275879390000002</v>
      </c>
      <c r="AB222">
        <v>0.27598405720000002</v>
      </c>
      <c r="AC222">
        <v>0.27944704660000003</v>
      </c>
      <c r="AD222">
        <v>0.27890743470000001</v>
      </c>
      <c r="AE222">
        <v>0.27819536319999999</v>
      </c>
      <c r="AF222">
        <v>0.27745868159999998</v>
      </c>
      <c r="AG222">
        <v>0.27672698150000002</v>
      </c>
      <c r="AH222">
        <v>0.27613347259999999</v>
      </c>
      <c r="AI222">
        <v>0.2766779895</v>
      </c>
      <c r="AJ222">
        <v>0.27737383640000002</v>
      </c>
      <c r="AK222">
        <v>0.2782366174</v>
      </c>
      <c r="AL222">
        <v>0.27919029690000002</v>
      </c>
      <c r="AM222">
        <v>0.2801955384</v>
      </c>
      <c r="AN222">
        <v>0.2815369345</v>
      </c>
      <c r="AO222">
        <v>0.28291076240000002</v>
      </c>
      <c r="AP222">
        <v>0.28429370739999998</v>
      </c>
      <c r="AQ222">
        <v>0.28572734910000003</v>
      </c>
      <c r="AR222">
        <v>0.28711953709999999</v>
      </c>
      <c r="AS222">
        <v>0.28925892069999998</v>
      </c>
      <c r="AT222">
        <v>0.29140413700000001</v>
      </c>
      <c r="AU222">
        <v>0.29352733809999998</v>
      </c>
      <c r="AV222">
        <v>0.29565394270000001</v>
      </c>
      <c r="AW222">
        <v>0.29802309020000001</v>
      </c>
    </row>
    <row r="223" spans="2:49" x14ac:dyDescent="0.25">
      <c r="B223" t="s">
        <v>222</v>
      </c>
      <c r="C223">
        <v>0.38745857789048899</v>
      </c>
      <c r="D223">
        <v>0.39367935068554899</v>
      </c>
      <c r="E223">
        <v>0.4021521575</v>
      </c>
      <c r="F223">
        <v>0.45763562130000002</v>
      </c>
      <c r="G223">
        <v>0.5066120086</v>
      </c>
      <c r="H223">
        <v>0.55384185529999996</v>
      </c>
      <c r="I223">
        <v>0.63981882680000002</v>
      </c>
      <c r="J223">
        <v>0.72289745090000002</v>
      </c>
      <c r="K223">
        <v>0.7890537259</v>
      </c>
      <c r="L223">
        <v>0.87392192170000005</v>
      </c>
      <c r="M223">
        <v>0.98563807410000004</v>
      </c>
      <c r="N223">
        <v>1.127278276</v>
      </c>
      <c r="O223">
        <v>1.2166019210000001</v>
      </c>
      <c r="P223">
        <v>1.2645951049999999</v>
      </c>
      <c r="Q223">
        <v>1.259151935</v>
      </c>
      <c r="R223">
        <v>1.2437884619999999</v>
      </c>
      <c r="S223">
        <v>2.193422483</v>
      </c>
      <c r="T223">
        <v>2.197819838</v>
      </c>
      <c r="U223">
        <v>2.223011589</v>
      </c>
      <c r="V223">
        <v>2.2547571749999999</v>
      </c>
      <c r="W223">
        <v>2.3049943019999999</v>
      </c>
      <c r="X223">
        <v>2.3492670800000002</v>
      </c>
      <c r="Y223">
        <v>2.4502546729999999</v>
      </c>
      <c r="Z223">
        <v>2.563701241</v>
      </c>
      <c r="AA223">
        <v>2.683542359</v>
      </c>
      <c r="AB223">
        <v>2.8125671699999999</v>
      </c>
      <c r="AC223">
        <v>2.9444201649999999</v>
      </c>
      <c r="AD223">
        <v>3.0431213869999998</v>
      </c>
      <c r="AE223">
        <v>3.1399922290000002</v>
      </c>
      <c r="AF223">
        <v>3.2365626509999998</v>
      </c>
      <c r="AG223">
        <v>3.3376812939999998</v>
      </c>
      <c r="AH223">
        <v>3.4404898149999998</v>
      </c>
      <c r="AI223">
        <v>3.509330458</v>
      </c>
      <c r="AJ223">
        <v>3.5804512129999999</v>
      </c>
      <c r="AK223">
        <v>3.6541597609999998</v>
      </c>
      <c r="AL223">
        <v>3.7314421879999999</v>
      </c>
      <c r="AM223">
        <v>3.8099565900000001</v>
      </c>
      <c r="AN223">
        <v>3.8893356809999999</v>
      </c>
      <c r="AO223">
        <v>3.9697358760000001</v>
      </c>
      <c r="AP223">
        <v>4.0508458579999997</v>
      </c>
      <c r="AQ223">
        <v>4.1332728049999998</v>
      </c>
      <c r="AR223">
        <v>4.2156964590000001</v>
      </c>
      <c r="AS223">
        <v>4.3355904809999997</v>
      </c>
      <c r="AT223">
        <v>4.4568627039999997</v>
      </c>
      <c r="AU223">
        <v>4.5790836150000001</v>
      </c>
      <c r="AV223">
        <v>4.7026368999999999</v>
      </c>
      <c r="AW223">
        <v>4.8314020610000004</v>
      </c>
    </row>
    <row r="224" spans="2:49" x14ac:dyDescent="0.25">
      <c r="B224" t="s">
        <v>252</v>
      </c>
      <c r="C224">
        <v>34.067295461021303</v>
      </c>
      <c r="D224">
        <v>34.614256909026899</v>
      </c>
      <c r="E224">
        <v>35.359228450000003</v>
      </c>
      <c r="F224">
        <v>35.492060520000003</v>
      </c>
      <c r="G224">
        <v>34.656594630000001</v>
      </c>
      <c r="H224">
        <v>33.419134239999998</v>
      </c>
      <c r="I224">
        <v>34.053789819999999</v>
      </c>
      <c r="J224">
        <v>34.068322930000001</v>
      </c>
      <c r="K224">
        <v>32.943229559999999</v>
      </c>
      <c r="L224">
        <v>32.341901100000001</v>
      </c>
      <c r="M224">
        <v>32.353595650000003</v>
      </c>
      <c r="N224">
        <v>32.844436989999998</v>
      </c>
      <c r="O224">
        <v>32.673747210000002</v>
      </c>
      <c r="P224">
        <v>31.305442190000001</v>
      </c>
      <c r="Q224">
        <v>28.73177866</v>
      </c>
      <c r="R224">
        <v>26.16044024</v>
      </c>
      <c r="S224">
        <v>23.756929270000001</v>
      </c>
      <c r="T224">
        <v>22.815454500000001</v>
      </c>
      <c r="U224">
        <v>22.1639582</v>
      </c>
      <c r="V224">
        <v>21.631924290000001</v>
      </c>
      <c r="W224">
        <v>20.9552744</v>
      </c>
      <c r="X224">
        <v>20.26045088</v>
      </c>
      <c r="Y224">
        <v>19.885657429999998</v>
      </c>
      <c r="Z224">
        <v>19.623271469999999</v>
      </c>
      <c r="AA224">
        <v>19.41144779</v>
      </c>
      <c r="AB224">
        <v>19.220147059999999</v>
      </c>
      <c r="AC224">
        <v>19.043673389999999</v>
      </c>
      <c r="AD224">
        <v>18.931263520000002</v>
      </c>
      <c r="AE224">
        <v>18.807127059999999</v>
      </c>
      <c r="AF224">
        <v>18.682628900000001</v>
      </c>
      <c r="AG224">
        <v>18.555290329999998</v>
      </c>
      <c r="AH224">
        <v>18.437211850000001</v>
      </c>
      <c r="AI224">
        <v>18.439746589999999</v>
      </c>
      <c r="AJ224">
        <v>18.45218157</v>
      </c>
      <c r="AK224">
        <v>18.47549708</v>
      </c>
      <c r="AL224">
        <v>18.501902699999999</v>
      </c>
      <c r="AM224">
        <v>18.531427570000002</v>
      </c>
      <c r="AN224">
        <v>18.51517398</v>
      </c>
      <c r="AO224">
        <v>18.500081779999999</v>
      </c>
      <c r="AP224">
        <v>18.484599410000001</v>
      </c>
      <c r="AQ224">
        <v>18.471405220000001</v>
      </c>
      <c r="AR224">
        <v>18.45452027</v>
      </c>
      <c r="AS224">
        <v>18.438022790000002</v>
      </c>
      <c r="AT224">
        <v>18.41965167</v>
      </c>
      <c r="AU224">
        <v>18.39765293</v>
      </c>
      <c r="AV224">
        <v>18.373642159999999</v>
      </c>
      <c r="AW224">
        <v>18.362348990000001</v>
      </c>
    </row>
    <row r="225" spans="2:49" x14ac:dyDescent="0.25">
      <c r="B225" t="s">
        <v>253</v>
      </c>
      <c r="C225">
        <v>1.54983431156195</v>
      </c>
      <c r="D225">
        <v>1.57471740274219</v>
      </c>
      <c r="E225">
        <v>1.60860863</v>
      </c>
      <c r="F225">
        <v>1.873045431</v>
      </c>
      <c r="G225">
        <v>2.0754851909999998</v>
      </c>
      <c r="H225">
        <v>2.2326601930000001</v>
      </c>
      <c r="I225">
        <v>2.5031553309999999</v>
      </c>
      <c r="J225">
        <v>2.7132442110000001</v>
      </c>
      <c r="K225">
        <v>2.8130980879999998</v>
      </c>
      <c r="L225">
        <v>2.9335770700000001</v>
      </c>
      <c r="M225">
        <v>3.0904166169999998</v>
      </c>
      <c r="N225">
        <v>3.2769217739999998</v>
      </c>
      <c r="O225">
        <v>4.2821366830000001</v>
      </c>
      <c r="P225">
        <v>5.3894024490000003</v>
      </c>
      <c r="Q225">
        <v>6.4974709669999999</v>
      </c>
      <c r="R225">
        <v>7.7712311219999997</v>
      </c>
      <c r="S225">
        <v>6.5734077810000002</v>
      </c>
      <c r="T225">
        <v>6.5555590429999997</v>
      </c>
      <c r="U225">
        <v>6.6020690350000004</v>
      </c>
      <c r="V225">
        <v>6.6697492279999997</v>
      </c>
      <c r="W225">
        <v>6.5425599739999996</v>
      </c>
      <c r="X225">
        <v>6.4071779720000004</v>
      </c>
      <c r="Y225">
        <v>6.4327959970000004</v>
      </c>
      <c r="Z225">
        <v>6.4933815370000003</v>
      </c>
      <c r="AA225">
        <v>6.5704810240000002</v>
      </c>
      <c r="AB225">
        <v>6.6570499449999998</v>
      </c>
      <c r="AC225">
        <v>6.7493900839999998</v>
      </c>
      <c r="AD225">
        <v>6.8609264300000001</v>
      </c>
      <c r="AE225">
        <v>6.9682816140000003</v>
      </c>
      <c r="AF225">
        <v>7.0749933360000004</v>
      </c>
      <c r="AG225">
        <v>7.1826433359999999</v>
      </c>
      <c r="AH225">
        <v>7.2939068130000004</v>
      </c>
      <c r="AI225">
        <v>7.3451512479999996</v>
      </c>
      <c r="AJ225">
        <v>7.4006273760000001</v>
      </c>
      <c r="AK225">
        <v>7.4608146499999997</v>
      </c>
      <c r="AL225">
        <v>7.522907773</v>
      </c>
      <c r="AM225">
        <v>7.5866963959999998</v>
      </c>
      <c r="AN225">
        <v>7.6595534770000002</v>
      </c>
      <c r="AO225">
        <v>7.73363537</v>
      </c>
      <c r="AP225">
        <v>7.8083142069999996</v>
      </c>
      <c r="AQ225">
        <v>7.8847407909999996</v>
      </c>
      <c r="AR225">
        <v>7.9603798350000003</v>
      </c>
      <c r="AS225">
        <v>8.0053252589999904</v>
      </c>
      <c r="AT225">
        <v>8.0502224909999995</v>
      </c>
      <c r="AU225">
        <v>8.0943027999999995</v>
      </c>
      <c r="AV225">
        <v>8.1382692159999994</v>
      </c>
      <c r="AW225">
        <v>8.1886920669999999</v>
      </c>
    </row>
    <row r="226" spans="2:49" x14ac:dyDescent="0.25">
      <c r="B226" t="s">
        <v>254</v>
      </c>
      <c r="C226">
        <v>0.19372928894524399</v>
      </c>
      <c r="D226">
        <v>0.196839675342774</v>
      </c>
      <c r="E226">
        <v>0.2010760788</v>
      </c>
      <c r="F226">
        <v>0.1902792515</v>
      </c>
      <c r="G226">
        <v>0.17516555170000001</v>
      </c>
      <c r="H226">
        <v>0.1592430926</v>
      </c>
      <c r="I226">
        <v>0.15297957619999999</v>
      </c>
      <c r="J226">
        <v>0.1437324207</v>
      </c>
      <c r="K226">
        <v>0.13046266030000001</v>
      </c>
      <c r="L226">
        <v>0.12015833369999999</v>
      </c>
      <c r="M226">
        <v>0.1126938831</v>
      </c>
      <c r="N226">
        <v>0.1071804604</v>
      </c>
      <c r="O226">
        <v>0.10699223720000001</v>
      </c>
      <c r="P226">
        <v>0.10286664080000001</v>
      </c>
      <c r="Q226">
        <v>9.4737187799999997E-2</v>
      </c>
      <c r="R226">
        <v>8.6558189899999999E-2</v>
      </c>
      <c r="S226">
        <v>0.36762458209999999</v>
      </c>
      <c r="T226">
        <v>0.33218184280000002</v>
      </c>
      <c r="U226">
        <v>0.30260375969999997</v>
      </c>
      <c r="V226">
        <v>0.27590727339999999</v>
      </c>
      <c r="W226">
        <v>0.34665886099999998</v>
      </c>
      <c r="X226">
        <v>0.41446690850000001</v>
      </c>
      <c r="Y226">
        <v>0.41074184079999998</v>
      </c>
      <c r="Z226">
        <v>0.40930003619999999</v>
      </c>
      <c r="AA226">
        <v>0.40890653360000001</v>
      </c>
      <c r="AB226">
        <v>0.40895398220000001</v>
      </c>
      <c r="AC226">
        <v>0.40933373950000002</v>
      </c>
      <c r="AD226">
        <v>0.42622022440000001</v>
      </c>
      <c r="AE226">
        <v>0.4428518481</v>
      </c>
      <c r="AF226">
        <v>0.4594404607</v>
      </c>
      <c r="AG226">
        <v>0.47618879110000001</v>
      </c>
      <c r="AH226">
        <v>0.49317870559999999</v>
      </c>
      <c r="AI226">
        <v>0.51473096529999995</v>
      </c>
      <c r="AJ226">
        <v>0.53668436900000005</v>
      </c>
      <c r="AK226">
        <v>0.55910434630000005</v>
      </c>
      <c r="AL226">
        <v>0.58218923389999999</v>
      </c>
      <c r="AM226">
        <v>0.60555908989999996</v>
      </c>
      <c r="AN226">
        <v>0.62656219390000001</v>
      </c>
      <c r="AO226">
        <v>0.64780716719999998</v>
      </c>
      <c r="AP226">
        <v>0.66924531109999996</v>
      </c>
      <c r="AQ226">
        <v>0.6909788657</v>
      </c>
      <c r="AR226">
        <v>0.71278876300000005</v>
      </c>
      <c r="AS226">
        <v>0.73158717520000005</v>
      </c>
      <c r="AT226">
        <v>0.75059709210000003</v>
      </c>
      <c r="AU226">
        <v>0.76974623509999995</v>
      </c>
      <c r="AV226">
        <v>0.78909930340000001</v>
      </c>
      <c r="AW226">
        <v>0.80930611019999998</v>
      </c>
    </row>
    <row r="227" spans="2:49" x14ac:dyDescent="0.25">
      <c r="B227" t="s">
        <v>255</v>
      </c>
      <c r="C227">
        <v>0.71679836909740502</v>
      </c>
      <c r="D227">
        <v>0.72830679876826598</v>
      </c>
      <c r="E227">
        <v>0.74398149140000003</v>
      </c>
      <c r="F227">
        <v>0.73782271440000002</v>
      </c>
      <c r="G227">
        <v>0.71181666379999997</v>
      </c>
      <c r="H227">
        <v>0.67817053299999996</v>
      </c>
      <c r="I227">
        <v>0.6827640224</v>
      </c>
      <c r="J227">
        <v>0.67228090750000002</v>
      </c>
      <c r="K227">
        <v>0.63950085639999998</v>
      </c>
      <c r="L227">
        <v>0.61725932589999999</v>
      </c>
      <c r="M227">
        <v>0.60669856730000005</v>
      </c>
      <c r="N227">
        <v>0.60470993910000004</v>
      </c>
      <c r="O227">
        <v>0.61982173689999998</v>
      </c>
      <c r="P227">
        <v>0.61185645639999997</v>
      </c>
      <c r="Q227">
        <v>0.57853949869999999</v>
      </c>
      <c r="R227">
        <v>0.54266894889999995</v>
      </c>
      <c r="S227">
        <v>1.4182900270000001</v>
      </c>
      <c r="T227">
        <v>1.1961532370000001</v>
      </c>
      <c r="U227">
        <v>1.002827637</v>
      </c>
      <c r="V227">
        <v>0.82534878379999999</v>
      </c>
      <c r="W227">
        <v>0.81698040279999995</v>
      </c>
      <c r="X227">
        <v>0.80730104179999995</v>
      </c>
      <c r="Y227">
        <v>0.79895872639999999</v>
      </c>
      <c r="Z227">
        <v>0.79506780340000005</v>
      </c>
      <c r="AA227">
        <v>0.79321448250000004</v>
      </c>
      <c r="AB227">
        <v>0.79206976849999999</v>
      </c>
      <c r="AC227">
        <v>0.79156508140000004</v>
      </c>
      <c r="AD227">
        <v>0.78831173539999999</v>
      </c>
      <c r="AE227">
        <v>0.78457725450000004</v>
      </c>
      <c r="AF227">
        <v>0.78185640460000005</v>
      </c>
      <c r="AG227">
        <v>0.77840889489999998</v>
      </c>
      <c r="AH227">
        <v>0.77535453359999995</v>
      </c>
      <c r="AI227">
        <v>0.77564940380000003</v>
      </c>
      <c r="AJ227">
        <v>0.77636325080000002</v>
      </c>
      <c r="AK227">
        <v>0.77753765890000004</v>
      </c>
      <c r="AL227">
        <v>0.77891023699999995</v>
      </c>
      <c r="AM227">
        <v>0.78041785159999999</v>
      </c>
      <c r="AN227">
        <v>0.78264914190000001</v>
      </c>
      <c r="AO227">
        <v>0.78495773899999999</v>
      </c>
      <c r="AP227">
        <v>0.78727858319999999</v>
      </c>
      <c r="AQ227">
        <v>0.78972647409999996</v>
      </c>
      <c r="AR227">
        <v>0.79204642089999999</v>
      </c>
      <c r="AS227">
        <v>0.79692521270000005</v>
      </c>
      <c r="AT227">
        <v>0.80180560560000003</v>
      </c>
      <c r="AU227">
        <v>0.80661102689999997</v>
      </c>
      <c r="AV227">
        <v>0.81141148500000004</v>
      </c>
      <c r="AW227">
        <v>0.81686242470000003</v>
      </c>
    </row>
    <row r="228" spans="2:49" x14ac:dyDescent="0.25">
      <c r="B228" t="s">
        <v>256</v>
      </c>
      <c r="C228">
        <v>0.19372928894524399</v>
      </c>
      <c r="D228">
        <v>0.196839675342774</v>
      </c>
      <c r="E228">
        <v>0.2010760788</v>
      </c>
      <c r="F228">
        <v>0.2107932927</v>
      </c>
      <c r="G228">
        <v>0.21497076809999999</v>
      </c>
      <c r="H228">
        <v>0.21649938329999999</v>
      </c>
      <c r="I228">
        <v>0.23040657449999999</v>
      </c>
      <c r="J228">
        <v>0.23981785110000001</v>
      </c>
      <c r="K228">
        <v>0.24114504950000001</v>
      </c>
      <c r="L228">
        <v>0.2460432025</v>
      </c>
      <c r="M228">
        <v>0.25563668150000002</v>
      </c>
      <c r="N228">
        <v>0.26934182550000002</v>
      </c>
      <c r="O228">
        <v>0.28780736489999997</v>
      </c>
      <c r="P228">
        <v>0.29620040330000003</v>
      </c>
      <c r="Q228">
        <v>0.29200684380000003</v>
      </c>
      <c r="R228">
        <v>0.28558945029999999</v>
      </c>
      <c r="S228">
        <v>0.321504073</v>
      </c>
      <c r="T228">
        <v>0.3007259551</v>
      </c>
      <c r="U228">
        <v>0.28440471969999997</v>
      </c>
      <c r="V228">
        <v>0.27009995840000001</v>
      </c>
      <c r="W228">
        <v>0.268667245</v>
      </c>
      <c r="X228">
        <v>0.2667753571</v>
      </c>
      <c r="Y228">
        <v>0.26756963039999998</v>
      </c>
      <c r="Z228">
        <v>0.2698209218</v>
      </c>
      <c r="AA228">
        <v>0.27275879390000002</v>
      </c>
      <c r="AB228">
        <v>0.27598405720000002</v>
      </c>
      <c r="AC228">
        <v>0.27944704660000003</v>
      </c>
      <c r="AD228">
        <v>0.27890743470000001</v>
      </c>
      <c r="AE228">
        <v>0.27819536319999999</v>
      </c>
      <c r="AF228">
        <v>0.27745868159999998</v>
      </c>
      <c r="AG228">
        <v>0.27672698150000002</v>
      </c>
      <c r="AH228">
        <v>0.27613347259999999</v>
      </c>
      <c r="AI228">
        <v>0.2766779895</v>
      </c>
      <c r="AJ228">
        <v>0.27737383640000002</v>
      </c>
      <c r="AK228">
        <v>0.2782366174</v>
      </c>
      <c r="AL228">
        <v>0.27919029690000002</v>
      </c>
      <c r="AM228">
        <v>0.2801955384</v>
      </c>
      <c r="AN228">
        <v>0.2815369345</v>
      </c>
      <c r="AO228">
        <v>0.28291076240000002</v>
      </c>
      <c r="AP228">
        <v>0.28429370739999998</v>
      </c>
      <c r="AQ228">
        <v>0.28572734910000003</v>
      </c>
      <c r="AR228">
        <v>0.28711953709999999</v>
      </c>
      <c r="AS228">
        <v>0.28925892069999998</v>
      </c>
      <c r="AT228">
        <v>0.29140413700000001</v>
      </c>
      <c r="AU228">
        <v>0.29352733809999998</v>
      </c>
      <c r="AV228">
        <v>0.29565394270000001</v>
      </c>
      <c r="AW228">
        <v>0.29802309020000001</v>
      </c>
    </row>
    <row r="229" spans="2:49" x14ac:dyDescent="0.25">
      <c r="B229" t="s">
        <v>257</v>
      </c>
      <c r="C229">
        <v>0.38745857789048899</v>
      </c>
      <c r="D229">
        <v>0.39367935068554899</v>
      </c>
      <c r="E229">
        <v>0.4021521575</v>
      </c>
      <c r="F229">
        <v>0.45763562130000002</v>
      </c>
      <c r="G229">
        <v>0.5066120086</v>
      </c>
      <c r="H229">
        <v>0.55384185529999996</v>
      </c>
      <c r="I229">
        <v>0.63981882680000002</v>
      </c>
      <c r="J229">
        <v>0.72289745090000002</v>
      </c>
      <c r="K229">
        <v>0.7890537259</v>
      </c>
      <c r="L229">
        <v>0.87392192170000005</v>
      </c>
      <c r="M229">
        <v>0.98563807410000004</v>
      </c>
      <c r="N229">
        <v>1.127278276</v>
      </c>
      <c r="O229">
        <v>1.2166019210000001</v>
      </c>
      <c r="P229">
        <v>1.2645951049999999</v>
      </c>
      <c r="Q229">
        <v>1.259151935</v>
      </c>
      <c r="R229">
        <v>1.2437884619999999</v>
      </c>
      <c r="S229">
        <v>2.193422483</v>
      </c>
      <c r="T229">
        <v>2.197819838</v>
      </c>
      <c r="U229">
        <v>2.223011589</v>
      </c>
      <c r="V229">
        <v>2.2547571749999999</v>
      </c>
      <c r="W229">
        <v>2.3049943019999999</v>
      </c>
      <c r="X229">
        <v>2.3492670800000002</v>
      </c>
      <c r="Y229">
        <v>2.4502546729999999</v>
      </c>
      <c r="Z229">
        <v>2.563701241</v>
      </c>
      <c r="AA229">
        <v>2.683542359</v>
      </c>
      <c r="AB229">
        <v>2.8125671699999999</v>
      </c>
      <c r="AC229">
        <v>2.9444201649999999</v>
      </c>
      <c r="AD229">
        <v>3.0431213869999998</v>
      </c>
      <c r="AE229">
        <v>3.1399922290000002</v>
      </c>
      <c r="AF229">
        <v>3.2365626509999998</v>
      </c>
      <c r="AG229">
        <v>3.3376812939999998</v>
      </c>
      <c r="AH229">
        <v>3.4404898149999998</v>
      </c>
      <c r="AI229">
        <v>3.509330458</v>
      </c>
      <c r="AJ229">
        <v>3.5804512129999999</v>
      </c>
      <c r="AK229">
        <v>3.6541597609999998</v>
      </c>
      <c r="AL229">
        <v>3.7314421879999999</v>
      </c>
      <c r="AM229">
        <v>3.8099565900000001</v>
      </c>
      <c r="AN229">
        <v>3.8893356809999999</v>
      </c>
      <c r="AO229">
        <v>3.9697358760000001</v>
      </c>
      <c r="AP229">
        <v>4.0508458579999997</v>
      </c>
      <c r="AQ229">
        <v>4.1332728049999998</v>
      </c>
      <c r="AR229">
        <v>4.2156964590000001</v>
      </c>
      <c r="AS229">
        <v>4.3355904809999997</v>
      </c>
      <c r="AT229">
        <v>4.4568627039999997</v>
      </c>
      <c r="AU229">
        <v>4.5790836150000001</v>
      </c>
      <c r="AV229">
        <v>4.7026368999999999</v>
      </c>
      <c r="AW229">
        <v>4.8314020610000004</v>
      </c>
    </row>
    <row r="230" spans="2:49" x14ac:dyDescent="0.25">
      <c r="B230" t="s">
        <v>263</v>
      </c>
      <c r="C230">
        <v>1.1905732046364299</v>
      </c>
      <c r="D230">
        <v>1.2096882425386799</v>
      </c>
      <c r="E230">
        <v>1.229110199</v>
      </c>
      <c r="F230">
        <v>1.2315211079999999</v>
      </c>
      <c r="G230">
        <v>1.1449187119999999</v>
      </c>
      <c r="H230">
        <v>0.926015386</v>
      </c>
      <c r="I230">
        <v>1.017987889</v>
      </c>
      <c r="J230">
        <v>1.0425589909999999</v>
      </c>
      <c r="K230">
        <v>0.98423581410000005</v>
      </c>
      <c r="L230">
        <v>0.97518942789999996</v>
      </c>
      <c r="M230">
        <v>0.97964621090000004</v>
      </c>
      <c r="N230">
        <v>0.95446302760000001</v>
      </c>
      <c r="O230">
        <v>0.94806440999999997</v>
      </c>
      <c r="P230">
        <v>0.93623477470000005</v>
      </c>
      <c r="Q230">
        <v>0.92345876189999998</v>
      </c>
      <c r="R230">
        <v>0.91245405049999995</v>
      </c>
      <c r="S230">
        <v>0.90586025319999997</v>
      </c>
      <c r="T230">
        <v>0.89597757659999999</v>
      </c>
      <c r="U230">
        <v>0.89595456709999999</v>
      </c>
      <c r="V230">
        <v>0.90144470710000002</v>
      </c>
      <c r="W230">
        <v>0.90468163509999999</v>
      </c>
      <c r="X230">
        <v>0.90725387700000004</v>
      </c>
      <c r="Y230">
        <v>0.91193479629999996</v>
      </c>
      <c r="Z230">
        <v>0.91939673590000004</v>
      </c>
      <c r="AA230">
        <v>0.92863701730000003</v>
      </c>
      <c r="AB230">
        <v>0.93928073450000005</v>
      </c>
      <c r="AC230">
        <v>0.95119839949999996</v>
      </c>
      <c r="AD230">
        <v>0.96448396359999999</v>
      </c>
      <c r="AE230">
        <v>0.97862483990000004</v>
      </c>
      <c r="AF230">
        <v>0.99361290250000001</v>
      </c>
      <c r="AG230">
        <v>1.0093720850000001</v>
      </c>
      <c r="AH230">
        <v>1.025983324</v>
      </c>
      <c r="AI230">
        <v>1.0428887179999999</v>
      </c>
      <c r="AJ230">
        <v>1.060228446</v>
      </c>
      <c r="AK230">
        <v>1.0782137510000001</v>
      </c>
      <c r="AL230">
        <v>1.096608086</v>
      </c>
      <c r="AM230">
        <v>1.1153412970000001</v>
      </c>
      <c r="AN230">
        <v>1.1337341480000001</v>
      </c>
      <c r="AO230">
        <v>1.151785311</v>
      </c>
      <c r="AP230">
        <v>1.1695864890000001</v>
      </c>
      <c r="AQ230">
        <v>1.18733249</v>
      </c>
      <c r="AR230">
        <v>1.2047004210000001</v>
      </c>
      <c r="AS230">
        <v>1.222496284</v>
      </c>
      <c r="AT230">
        <v>1.240520536</v>
      </c>
      <c r="AU230">
        <v>1.2586027019999999</v>
      </c>
      <c r="AV230">
        <v>1.2767435300000001</v>
      </c>
      <c r="AW230">
        <v>1.2956115130000001</v>
      </c>
    </row>
    <row r="231" spans="2:49" x14ac:dyDescent="0.25">
      <c r="B231" t="s">
        <v>264</v>
      </c>
      <c r="C231">
        <v>1.7112081308179601</v>
      </c>
      <c r="D231">
        <v>1.7386821308642</v>
      </c>
      <c r="E231">
        <v>1.7665972050000001</v>
      </c>
      <c r="F231">
        <v>1.787417322</v>
      </c>
      <c r="G231">
        <v>1.81020406</v>
      </c>
      <c r="H231">
        <v>1.7022871390000001</v>
      </c>
      <c r="I231">
        <v>1.7767750179999999</v>
      </c>
      <c r="J231">
        <v>1.810578295</v>
      </c>
      <c r="K231">
        <v>1.7917002369999999</v>
      </c>
      <c r="L231">
        <v>1.799210652</v>
      </c>
      <c r="M231">
        <v>1.8081014820000001</v>
      </c>
      <c r="N231">
        <v>1.8460038409999999</v>
      </c>
      <c r="O231">
        <v>1.892969965</v>
      </c>
      <c r="P231">
        <v>1.9151757970000001</v>
      </c>
      <c r="Q231">
        <v>1.9258963170000001</v>
      </c>
      <c r="R231">
        <v>1.941076367</v>
      </c>
      <c r="S231">
        <v>1.9609193039999999</v>
      </c>
      <c r="T231">
        <v>1.960362197</v>
      </c>
      <c r="U231">
        <v>1.961723213</v>
      </c>
      <c r="V231">
        <v>1.96740845</v>
      </c>
      <c r="W231">
        <v>1.969564906</v>
      </c>
      <c r="X231">
        <v>1.968608438</v>
      </c>
      <c r="Y231">
        <v>1.980879466</v>
      </c>
      <c r="Z231">
        <v>2.0035772980000002</v>
      </c>
      <c r="AA231">
        <v>2.0337354169999999</v>
      </c>
      <c r="AB231">
        <v>2.0689410009999998</v>
      </c>
      <c r="AC231">
        <v>2.1075409619999999</v>
      </c>
      <c r="AD231">
        <v>2.1483834489999998</v>
      </c>
      <c r="AE231">
        <v>2.1907326999999999</v>
      </c>
      <c r="AF231">
        <v>2.2342615440000002</v>
      </c>
      <c r="AG231">
        <v>2.2788263849999999</v>
      </c>
      <c r="AH231">
        <v>2.3243929290000001</v>
      </c>
      <c r="AI231">
        <v>2.3699296740000002</v>
      </c>
      <c r="AJ231">
        <v>2.4158360289999998</v>
      </c>
      <c r="AK231">
        <v>2.4622861380000001</v>
      </c>
      <c r="AL231">
        <v>2.5093855610000002</v>
      </c>
      <c r="AM231">
        <v>2.5571850870000001</v>
      </c>
      <c r="AN231">
        <v>2.605229837</v>
      </c>
      <c r="AO231">
        <v>2.6536543570000002</v>
      </c>
      <c r="AP231">
        <v>2.7025115020000001</v>
      </c>
      <c r="AQ231">
        <v>2.7518696290000002</v>
      </c>
      <c r="AR231">
        <v>2.8017018440000001</v>
      </c>
      <c r="AS231">
        <v>2.851652632</v>
      </c>
      <c r="AT231">
        <v>2.9018544240000002</v>
      </c>
      <c r="AU231">
        <v>2.952433434</v>
      </c>
      <c r="AV231">
        <v>3.0034876009999998</v>
      </c>
      <c r="AW231">
        <v>3.0551882639999999</v>
      </c>
    </row>
    <row r="232" spans="2:49" x14ac:dyDescent="0.25">
      <c r="B232" t="s">
        <v>265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266</v>
      </c>
      <c r="C233">
        <v>1.5692072404564801</v>
      </c>
      <c r="D233">
        <v>1.5944013702764701</v>
      </c>
      <c r="E233">
        <v>1.6200002060000001</v>
      </c>
      <c r="F233">
        <v>1.638976583</v>
      </c>
      <c r="G233">
        <v>1.663231557</v>
      </c>
      <c r="H233">
        <v>1.5517604300000001</v>
      </c>
      <c r="I233">
        <v>1.6288645020000001</v>
      </c>
      <c r="J233">
        <v>1.6761083569999999</v>
      </c>
      <c r="K233">
        <v>1.66646882</v>
      </c>
      <c r="L233">
        <v>1.673274704</v>
      </c>
      <c r="M233">
        <v>1.6801252929999999</v>
      </c>
      <c r="N233">
        <v>1.6967162410000001</v>
      </c>
      <c r="O233">
        <v>1.7709813839999999</v>
      </c>
      <c r="P233">
        <v>1.848828439</v>
      </c>
      <c r="Q233">
        <v>1.9178601040000001</v>
      </c>
      <c r="R233">
        <v>1.9760794610000001</v>
      </c>
      <c r="S233">
        <v>2.0196655840000002</v>
      </c>
      <c r="T233">
        <v>2.0117086660000001</v>
      </c>
      <c r="U233">
        <v>1.9993295639999999</v>
      </c>
      <c r="V233">
        <v>1.9908544690000001</v>
      </c>
      <c r="W233">
        <v>1.9784447279999999</v>
      </c>
      <c r="X233">
        <v>1.9630555059999999</v>
      </c>
      <c r="Y233">
        <v>1.9716405829999999</v>
      </c>
      <c r="Z233">
        <v>1.9917064870000001</v>
      </c>
      <c r="AA233">
        <v>2.0175263000000001</v>
      </c>
      <c r="AB233">
        <v>2.0464288160000002</v>
      </c>
      <c r="AC233">
        <v>2.0773505249999999</v>
      </c>
      <c r="AD233">
        <v>2.1092523569999999</v>
      </c>
      <c r="AE233">
        <v>2.1421659640000001</v>
      </c>
      <c r="AF233">
        <v>2.1762851859999999</v>
      </c>
      <c r="AG233">
        <v>2.2116799029999998</v>
      </c>
      <c r="AH233">
        <v>2.2483823159999998</v>
      </c>
      <c r="AI233">
        <v>2.2866208100000001</v>
      </c>
      <c r="AJ233">
        <v>2.3261052339999999</v>
      </c>
      <c r="AK233">
        <v>2.3666125440000001</v>
      </c>
      <c r="AL233">
        <v>2.4080112709999999</v>
      </c>
      <c r="AM233">
        <v>2.450225192</v>
      </c>
      <c r="AN233">
        <v>2.4929956230000001</v>
      </c>
      <c r="AO233">
        <v>2.5363373079999998</v>
      </c>
      <c r="AP233">
        <v>2.5801341139999998</v>
      </c>
      <c r="AQ233">
        <v>2.6243134700000001</v>
      </c>
      <c r="AR233">
        <v>2.6687453099999998</v>
      </c>
      <c r="AS233">
        <v>2.7130715099999998</v>
      </c>
      <c r="AT233">
        <v>2.757233201</v>
      </c>
      <c r="AU233">
        <v>2.8013097899999999</v>
      </c>
      <c r="AV233">
        <v>2.8453722930000001</v>
      </c>
      <c r="AW233">
        <v>2.8895184999999999</v>
      </c>
    </row>
    <row r="234" spans="2:49" x14ac:dyDescent="0.25">
      <c r="B234" t="s">
        <v>270</v>
      </c>
      <c r="C234">
        <v>0.99189533402801899</v>
      </c>
      <c r="D234">
        <v>0.99189533402801799</v>
      </c>
      <c r="E234">
        <v>0.99189532579999995</v>
      </c>
      <c r="F234">
        <v>0.98719299930000004</v>
      </c>
      <c r="G234">
        <v>0.98253086670000001</v>
      </c>
      <c r="H234">
        <v>0.97786708580000004</v>
      </c>
      <c r="I234">
        <v>0.97325875959999997</v>
      </c>
      <c r="J234">
        <v>0.96867464339999998</v>
      </c>
      <c r="K234">
        <v>0.96412052550000005</v>
      </c>
      <c r="L234">
        <v>0.9595931728</v>
      </c>
      <c r="M234">
        <v>0.95507438239999998</v>
      </c>
      <c r="N234">
        <v>0.95058933310000004</v>
      </c>
      <c r="O234">
        <v>0.94786271330000005</v>
      </c>
      <c r="P234">
        <v>0.94500628109999996</v>
      </c>
      <c r="Q234">
        <v>0.94201118039999998</v>
      </c>
      <c r="R234">
        <v>0.93884492720000001</v>
      </c>
      <c r="S234">
        <v>0.9529505613</v>
      </c>
      <c r="T234">
        <v>0.95005596390000002</v>
      </c>
      <c r="U234">
        <v>0.94719939549999999</v>
      </c>
      <c r="V234">
        <v>0.94437773300000005</v>
      </c>
      <c r="W234">
        <v>0.94264376029999997</v>
      </c>
      <c r="X234">
        <v>0.94090051419999998</v>
      </c>
      <c r="Y234">
        <v>0.94093500210000003</v>
      </c>
      <c r="Z234">
        <v>0.94096960730000001</v>
      </c>
      <c r="AA234">
        <v>0.94100422370000003</v>
      </c>
      <c r="AB234">
        <v>0.94102080960000001</v>
      </c>
      <c r="AC234">
        <v>0.94103630510000003</v>
      </c>
      <c r="AD234">
        <v>0.94112542440000002</v>
      </c>
      <c r="AE234">
        <v>0.9412189353</v>
      </c>
      <c r="AF234">
        <v>0.94131708810000003</v>
      </c>
      <c r="AG234">
        <v>0.94141202209999997</v>
      </c>
      <c r="AH234">
        <v>0.94151131619999995</v>
      </c>
      <c r="AI234">
        <v>0.94153530730000001</v>
      </c>
      <c r="AJ234">
        <v>0.9415600422</v>
      </c>
      <c r="AK234">
        <v>0.94158464389999996</v>
      </c>
      <c r="AL234">
        <v>0.94161931870000004</v>
      </c>
      <c r="AM234">
        <v>0.94165444789999997</v>
      </c>
      <c r="AN234">
        <v>0.94149843099999997</v>
      </c>
      <c r="AO234">
        <v>0.94133607640000005</v>
      </c>
      <c r="AP234">
        <v>0.94116653959999996</v>
      </c>
      <c r="AQ234">
        <v>0.94098851139999995</v>
      </c>
      <c r="AR234">
        <v>0.94080213440000005</v>
      </c>
      <c r="AS234">
        <v>0.94057201290000003</v>
      </c>
      <c r="AT234">
        <v>0.94033540029999996</v>
      </c>
      <c r="AU234">
        <v>0.94009230460000004</v>
      </c>
      <c r="AV234">
        <v>0.93984214590000004</v>
      </c>
      <c r="AW234">
        <v>0.93958176339999999</v>
      </c>
    </row>
    <row r="235" spans="2:49" x14ac:dyDescent="0.25">
      <c r="B235" t="s">
        <v>271</v>
      </c>
      <c r="C235">
        <v>8.10466597198101E-3</v>
      </c>
      <c r="D235">
        <v>8.10466597198101E-3</v>
      </c>
      <c r="E235">
        <v>8.1046741600000003E-3</v>
      </c>
      <c r="F235">
        <v>1.28070007E-2</v>
      </c>
      <c r="G235">
        <v>1.7469133299999998E-2</v>
      </c>
      <c r="H235">
        <v>2.2132914199999999E-2</v>
      </c>
      <c r="I235">
        <v>2.6741240400000001E-2</v>
      </c>
      <c r="J235">
        <v>3.13253566E-2</v>
      </c>
      <c r="K235">
        <v>3.5879474500000001E-2</v>
      </c>
      <c r="L235">
        <v>4.0406827200000002E-2</v>
      </c>
      <c r="M235">
        <v>4.4925617600000002E-2</v>
      </c>
      <c r="N235">
        <v>4.9410666899999997E-2</v>
      </c>
      <c r="O235">
        <v>5.21372867E-2</v>
      </c>
      <c r="P235">
        <v>5.4993718900000002E-2</v>
      </c>
      <c r="Q235">
        <v>5.7988819599999998E-2</v>
      </c>
      <c r="R235">
        <v>6.1155072800000002E-2</v>
      </c>
      <c r="S235">
        <v>4.7049438700000001E-2</v>
      </c>
      <c r="T235">
        <v>4.9944036099999999E-2</v>
      </c>
      <c r="U235">
        <v>5.2800604500000001E-2</v>
      </c>
      <c r="V235">
        <v>5.5622267000000003E-2</v>
      </c>
      <c r="W235">
        <v>5.7356239699999999E-2</v>
      </c>
      <c r="X235">
        <v>5.9099485799999997E-2</v>
      </c>
      <c r="Y235">
        <v>5.9064997899999999E-2</v>
      </c>
      <c r="Z235">
        <v>5.9030392700000003E-2</v>
      </c>
      <c r="AA235">
        <v>5.8995776299999997E-2</v>
      </c>
      <c r="AB235">
        <v>5.8979190399999999E-2</v>
      </c>
      <c r="AC235">
        <v>5.8963694900000002E-2</v>
      </c>
      <c r="AD235">
        <v>5.88745756E-2</v>
      </c>
      <c r="AE235">
        <v>5.8781064700000003E-2</v>
      </c>
      <c r="AF235">
        <v>5.8682911900000002E-2</v>
      </c>
      <c r="AG235">
        <v>5.8587977899999998E-2</v>
      </c>
      <c r="AH235">
        <v>5.8488683800000003E-2</v>
      </c>
      <c r="AI235">
        <v>5.8464692700000001E-2</v>
      </c>
      <c r="AJ235">
        <v>5.8439957799999998E-2</v>
      </c>
      <c r="AK235">
        <v>5.8415356100000003E-2</v>
      </c>
      <c r="AL235">
        <v>5.8380681300000001E-2</v>
      </c>
      <c r="AM235">
        <v>5.8345552100000003E-2</v>
      </c>
      <c r="AN235">
        <v>5.8501569000000003E-2</v>
      </c>
      <c r="AO235">
        <v>5.8663923600000001E-2</v>
      </c>
      <c r="AP235">
        <v>5.8833460400000002E-2</v>
      </c>
      <c r="AQ235">
        <v>5.9011488600000002E-2</v>
      </c>
      <c r="AR235">
        <v>5.9197865600000003E-2</v>
      </c>
      <c r="AS235">
        <v>5.9427987100000003E-2</v>
      </c>
      <c r="AT235">
        <v>5.9664599700000001E-2</v>
      </c>
      <c r="AU235">
        <v>5.9907695400000002E-2</v>
      </c>
      <c r="AV235">
        <v>6.0157854099999998E-2</v>
      </c>
      <c r="AW235">
        <v>6.0418236600000001E-2</v>
      </c>
    </row>
    <row r="236" spans="2:49" x14ac:dyDescent="0.25">
      <c r="B236" t="s">
        <v>272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273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274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275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276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277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278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279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280</v>
      </c>
      <c r="C244">
        <v>0.92287069498865704</v>
      </c>
      <c r="D244">
        <v>0.92287069498865704</v>
      </c>
      <c r="E244">
        <v>0.92285345399999996</v>
      </c>
      <c r="F244">
        <v>0.91580034509999997</v>
      </c>
      <c r="G244">
        <v>0.90892120430000001</v>
      </c>
      <c r="H244">
        <v>0.90182099360000001</v>
      </c>
      <c r="I244">
        <v>0.89502774230000004</v>
      </c>
      <c r="J244">
        <v>0.88831503830000003</v>
      </c>
      <c r="K244">
        <v>0.88167422559999997</v>
      </c>
      <c r="L244">
        <v>0.87507792049999999</v>
      </c>
      <c r="M244">
        <v>0.86844086720000002</v>
      </c>
      <c r="N244">
        <v>0.86180686370000004</v>
      </c>
      <c r="O244">
        <v>0.83691508370000001</v>
      </c>
      <c r="P244">
        <v>0.80739082100000004</v>
      </c>
      <c r="Q244">
        <v>0.77289298419999997</v>
      </c>
      <c r="R244">
        <v>0.73287764929999999</v>
      </c>
      <c r="S244">
        <v>0.70217312620000005</v>
      </c>
      <c r="T244">
        <v>0.69973936839999995</v>
      </c>
      <c r="U244">
        <v>0.69714617069999996</v>
      </c>
      <c r="V244">
        <v>0.6945724177</v>
      </c>
      <c r="W244">
        <v>0.68835169309999999</v>
      </c>
      <c r="X244">
        <v>0.68206198740000001</v>
      </c>
      <c r="Y244">
        <v>0.67593681709999998</v>
      </c>
      <c r="Z244">
        <v>0.66981977569999995</v>
      </c>
      <c r="AA244">
        <v>0.66371045910000004</v>
      </c>
      <c r="AB244">
        <v>0.65744309410000001</v>
      </c>
      <c r="AC244">
        <v>0.65118183080000003</v>
      </c>
      <c r="AD244">
        <v>0.64576431430000003</v>
      </c>
      <c r="AE244">
        <v>0.64041654930000003</v>
      </c>
      <c r="AF244">
        <v>0.63512868460000005</v>
      </c>
      <c r="AG244">
        <v>0.62976502249999999</v>
      </c>
      <c r="AH244">
        <v>0.62444937109999998</v>
      </c>
      <c r="AI244">
        <v>0.62220931700000004</v>
      </c>
      <c r="AJ244">
        <v>0.61998066929999995</v>
      </c>
      <c r="AK244">
        <v>0.61775855459999995</v>
      </c>
      <c r="AL244">
        <v>0.61549276549999998</v>
      </c>
      <c r="AM244">
        <v>0.61324140510000003</v>
      </c>
      <c r="AN244">
        <v>0.61034509100000001</v>
      </c>
      <c r="AO244">
        <v>0.60745707920000003</v>
      </c>
      <c r="AP244">
        <v>0.60457831399999995</v>
      </c>
      <c r="AQ244">
        <v>0.6017034698</v>
      </c>
      <c r="AR244">
        <v>0.59884071930000005</v>
      </c>
      <c r="AS244">
        <v>0.5958876273</v>
      </c>
      <c r="AT244">
        <v>0.59292189009999996</v>
      </c>
      <c r="AU244">
        <v>0.5899474629</v>
      </c>
      <c r="AV244">
        <v>0.58696236199999996</v>
      </c>
      <c r="AW244">
        <v>0.58394067589999998</v>
      </c>
    </row>
    <row r="245" spans="2:49" x14ac:dyDescent="0.25">
      <c r="B245" t="s">
        <v>281</v>
      </c>
      <c r="C245">
        <v>4.1245617653124303E-2</v>
      </c>
      <c r="D245">
        <v>4.1245617653124303E-2</v>
      </c>
      <c r="E245">
        <v>4.1254837400000001E-2</v>
      </c>
      <c r="F245">
        <v>4.7474178300000003E-2</v>
      </c>
      <c r="G245">
        <v>5.3373632300000001E-2</v>
      </c>
      <c r="H245">
        <v>5.9166888000000001E-2</v>
      </c>
      <c r="I245">
        <v>6.4519889900000002E-2</v>
      </c>
      <c r="J245">
        <v>6.9541575999999994E-2</v>
      </c>
      <c r="K245">
        <v>7.4210764400000004E-2</v>
      </c>
      <c r="L245">
        <v>7.8514819599999897E-2</v>
      </c>
      <c r="M245">
        <v>8.2473353799999996E-2</v>
      </c>
      <c r="N245">
        <v>8.6019362299999999E-2</v>
      </c>
      <c r="O245">
        <v>0.1092374456</v>
      </c>
      <c r="P245">
        <v>0.13749601759999999</v>
      </c>
      <c r="Q245">
        <v>0.17125809710000001</v>
      </c>
      <c r="R245">
        <v>0.21108884559999999</v>
      </c>
      <c r="S245">
        <v>0.18307050929999999</v>
      </c>
      <c r="T245">
        <v>0.1886811471</v>
      </c>
      <c r="U245">
        <v>0.1942983834</v>
      </c>
      <c r="V245">
        <v>0.19981675600000001</v>
      </c>
      <c r="W245">
        <v>0.2002472975</v>
      </c>
      <c r="X245">
        <v>0.20068070129999999</v>
      </c>
      <c r="Y245">
        <v>0.20299717540000001</v>
      </c>
      <c r="Z245">
        <v>0.20530861619999999</v>
      </c>
      <c r="AA245">
        <v>0.20761538030000001</v>
      </c>
      <c r="AB245">
        <v>0.20993520330000001</v>
      </c>
      <c r="AC245">
        <v>0.2122521524</v>
      </c>
      <c r="AD245">
        <v>0.21476127510000001</v>
      </c>
      <c r="AE245">
        <v>0.2172344601</v>
      </c>
      <c r="AF245">
        <v>0.21967772320000001</v>
      </c>
      <c r="AG245">
        <v>0.22209694099999999</v>
      </c>
      <c r="AH245">
        <v>0.2244941741</v>
      </c>
      <c r="AI245">
        <v>0.22478388199999999</v>
      </c>
      <c r="AJ245">
        <v>0.2250731913</v>
      </c>
      <c r="AK245">
        <v>0.2253648986</v>
      </c>
      <c r="AL245">
        <v>0.2256403907</v>
      </c>
      <c r="AM245">
        <v>0.22591364119999999</v>
      </c>
      <c r="AN245">
        <v>0.2266980952</v>
      </c>
      <c r="AO245">
        <v>0.22748032509999999</v>
      </c>
      <c r="AP245">
        <v>0.22825977410000001</v>
      </c>
      <c r="AQ245">
        <v>0.2290394996</v>
      </c>
      <c r="AR245">
        <v>0.22981478029999999</v>
      </c>
      <c r="AS245">
        <v>0.22965998100000001</v>
      </c>
      <c r="AT245">
        <v>0.22950863639999999</v>
      </c>
      <c r="AU245">
        <v>0.22935843380000001</v>
      </c>
      <c r="AV245">
        <v>0.22921042820000001</v>
      </c>
      <c r="AW245">
        <v>0.22907881599999999</v>
      </c>
    </row>
    <row r="246" spans="2:49" x14ac:dyDescent="0.25">
      <c r="B246" t="s">
        <v>282</v>
      </c>
      <c r="C246">
        <v>5.1557022066405396E-3</v>
      </c>
      <c r="D246">
        <v>5.1557022066405396E-3</v>
      </c>
      <c r="E246">
        <v>5.1568546799999997E-3</v>
      </c>
      <c r="F246">
        <v>4.8228147400000004E-3</v>
      </c>
      <c r="G246">
        <v>4.5045957399999998E-3</v>
      </c>
      <c r="H246">
        <v>4.2200413000000004E-3</v>
      </c>
      <c r="I246">
        <v>3.9431134299999998E-3</v>
      </c>
      <c r="J246">
        <v>3.6839216400000002E-3</v>
      </c>
      <c r="K246">
        <v>3.4416623399999998E-3</v>
      </c>
      <c r="L246">
        <v>3.2159406999999998E-3</v>
      </c>
      <c r="M246">
        <v>3.0074399800000002E-3</v>
      </c>
      <c r="N246">
        <v>2.81349251E-3</v>
      </c>
      <c r="O246">
        <v>2.72937544E-3</v>
      </c>
      <c r="P246">
        <v>2.6243639399999999E-3</v>
      </c>
      <c r="Q246">
        <v>2.4970500999999998E-3</v>
      </c>
      <c r="R246">
        <v>2.3511678000000002E-3</v>
      </c>
      <c r="S246">
        <v>1.0238406300000001E-2</v>
      </c>
      <c r="T246">
        <v>9.5608094999999997E-3</v>
      </c>
      <c r="U246">
        <v>8.9056053499999999E-3</v>
      </c>
      <c r="V246">
        <v>8.2658124699999998E-3</v>
      </c>
      <c r="W246">
        <v>1.06101435E-2</v>
      </c>
      <c r="X246">
        <v>1.29816138E-2</v>
      </c>
      <c r="Y246">
        <v>1.2961616299999999E-2</v>
      </c>
      <c r="Z246">
        <v>1.2941303899999999E-2</v>
      </c>
      <c r="AA246">
        <v>1.29207109E-2</v>
      </c>
      <c r="AB246">
        <v>1.28966792E-2</v>
      </c>
      <c r="AC246">
        <v>1.28725657E-2</v>
      </c>
      <c r="AD246">
        <v>1.334158E-2</v>
      </c>
      <c r="AE246">
        <v>1.3805797099999999E-2</v>
      </c>
      <c r="AF246">
        <v>1.42655731E-2</v>
      </c>
      <c r="AG246">
        <v>1.47243945E-2</v>
      </c>
      <c r="AH246">
        <v>1.51792104E-2</v>
      </c>
      <c r="AI246">
        <v>1.5752327E-2</v>
      </c>
      <c r="AJ246">
        <v>1.63220302E-2</v>
      </c>
      <c r="AK246">
        <v>1.6888570499999998E-2</v>
      </c>
      <c r="AL246">
        <v>1.7462051900000001E-2</v>
      </c>
      <c r="AM246">
        <v>1.80320988E-2</v>
      </c>
      <c r="AN246">
        <v>1.8544221499999999E-2</v>
      </c>
      <c r="AO246">
        <v>1.9054865899999999E-2</v>
      </c>
      <c r="AP246">
        <v>1.95639903E-2</v>
      </c>
      <c r="AQ246">
        <v>2.0071865099999999E-2</v>
      </c>
      <c r="AR246">
        <v>2.0578087500000002E-2</v>
      </c>
      <c r="AS246">
        <v>2.0988066199999999E-2</v>
      </c>
      <c r="AT246">
        <v>2.1399224099999999E-2</v>
      </c>
      <c r="AU246">
        <v>2.18113648E-2</v>
      </c>
      <c r="AV246">
        <v>2.2224601399999998E-2</v>
      </c>
      <c r="AW246">
        <v>2.2640353799999999E-2</v>
      </c>
    </row>
    <row r="247" spans="2:49" x14ac:dyDescent="0.25">
      <c r="B247" t="s">
        <v>283</v>
      </c>
      <c r="C247">
        <v>1.5260878531656001E-2</v>
      </c>
      <c r="D247">
        <v>1.5260878531656001E-2</v>
      </c>
      <c r="E247">
        <v>1.52642899E-2</v>
      </c>
      <c r="F247">
        <v>1.4960673799999999E-2</v>
      </c>
      <c r="G247">
        <v>1.4644186700000001E-2</v>
      </c>
      <c r="H247">
        <v>1.43775538E-2</v>
      </c>
      <c r="I247">
        <v>1.40788257E-2</v>
      </c>
      <c r="J247">
        <v>1.37846711E-2</v>
      </c>
      <c r="K247">
        <v>1.3496251000000001E-2</v>
      </c>
      <c r="L247">
        <v>1.3216357600000001E-2</v>
      </c>
      <c r="M247">
        <v>1.2952678400000001E-2</v>
      </c>
      <c r="N247">
        <v>1.26989332E-2</v>
      </c>
      <c r="O247">
        <v>1.27405657E-2</v>
      </c>
      <c r="P247">
        <v>1.26693242E-2</v>
      </c>
      <c r="Q247">
        <v>1.2466961E-2</v>
      </c>
      <c r="R247">
        <v>1.2140062599999999E-2</v>
      </c>
      <c r="S247">
        <v>3.4476831700000002E-2</v>
      </c>
      <c r="T247">
        <v>3.0105893299999999E-2</v>
      </c>
      <c r="U247">
        <v>2.58567717E-2</v>
      </c>
      <c r="V247">
        <v>2.1703674900000001E-2</v>
      </c>
      <c r="W247">
        <v>2.2019135700000001E-2</v>
      </c>
      <c r="X247">
        <v>2.2338027999999999E-2</v>
      </c>
      <c r="Y247">
        <v>2.23390945E-2</v>
      </c>
      <c r="Z247">
        <v>2.2339616900000001E-2</v>
      </c>
      <c r="AA247">
        <v>2.23396516E-2</v>
      </c>
      <c r="AB247">
        <v>2.2325178800000001E-2</v>
      </c>
      <c r="AC247">
        <v>2.2310548999999999E-2</v>
      </c>
      <c r="AD247">
        <v>2.21464151E-2</v>
      </c>
      <c r="AE247">
        <v>2.1982038700000001E-2</v>
      </c>
      <c r="AF247">
        <v>2.1818064000000002E-2</v>
      </c>
      <c r="AG247">
        <v>2.1651302800000001E-2</v>
      </c>
      <c r="AH247">
        <v>2.1485835700000001E-2</v>
      </c>
      <c r="AI247">
        <v>2.1391144899999999E-2</v>
      </c>
      <c r="AJ247">
        <v>2.1297165E-2</v>
      </c>
      <c r="AK247">
        <v>2.12041499E-2</v>
      </c>
      <c r="AL247">
        <v>2.11107902E-2</v>
      </c>
      <c r="AM247">
        <v>2.1017924300000001E-2</v>
      </c>
      <c r="AN247">
        <v>2.0968206100000001E-2</v>
      </c>
      <c r="AO247">
        <v>2.0918636000000001E-2</v>
      </c>
      <c r="AP247">
        <v>2.08691615E-2</v>
      </c>
      <c r="AQ247">
        <v>2.08200599E-2</v>
      </c>
      <c r="AR247">
        <v>2.0770898900000001E-2</v>
      </c>
      <c r="AS247">
        <v>2.0784791300000001E-2</v>
      </c>
      <c r="AT247">
        <v>2.0799053200000001E-2</v>
      </c>
      <c r="AU247">
        <v>2.08134762E-2</v>
      </c>
      <c r="AV247">
        <v>2.0828157E-2</v>
      </c>
      <c r="AW247">
        <v>2.0844388299999999E-2</v>
      </c>
    </row>
    <row r="248" spans="2:49" x14ac:dyDescent="0.25">
      <c r="B248" t="s">
        <v>284</v>
      </c>
      <c r="C248">
        <v>5.1557022066405396E-3</v>
      </c>
      <c r="D248">
        <v>5.1557022066405396E-3</v>
      </c>
      <c r="E248">
        <v>5.1568546799999997E-3</v>
      </c>
      <c r="F248">
        <v>5.3427632800000001E-3</v>
      </c>
      <c r="G248">
        <v>5.5282354100000004E-3</v>
      </c>
      <c r="H248">
        <v>5.7373687200000002E-3</v>
      </c>
      <c r="I248">
        <v>5.9388271400000001E-3</v>
      </c>
      <c r="J248">
        <v>6.14663112E-3</v>
      </c>
      <c r="K248">
        <v>6.3615124299999997E-3</v>
      </c>
      <c r="L248">
        <v>6.5851474900000002E-3</v>
      </c>
      <c r="M248">
        <v>6.8221269500000001E-3</v>
      </c>
      <c r="N248">
        <v>7.0702365400000002E-3</v>
      </c>
      <c r="O248">
        <v>7.3419752099999997E-3</v>
      </c>
      <c r="P248">
        <v>7.5567516499999996E-3</v>
      </c>
      <c r="Q248">
        <v>7.6966155999999997E-3</v>
      </c>
      <c r="R248">
        <v>7.7574256100000002E-3</v>
      </c>
      <c r="S248">
        <v>8.9539423599999998E-3</v>
      </c>
      <c r="T248">
        <v>8.6554507100000001E-3</v>
      </c>
      <c r="U248">
        <v>8.3700089999999994E-3</v>
      </c>
      <c r="V248">
        <v>8.0918330900000002E-3</v>
      </c>
      <c r="W248">
        <v>8.2230640499999907E-3</v>
      </c>
      <c r="X248">
        <v>8.3557325899999996E-3</v>
      </c>
      <c r="Y248">
        <v>8.4435880200000001E-3</v>
      </c>
      <c r="Z248">
        <v>8.5312344200000004E-3</v>
      </c>
      <c r="AA248">
        <v>8.6186872000000008E-3</v>
      </c>
      <c r="AB248">
        <v>8.70337006E-3</v>
      </c>
      <c r="AC248">
        <v>8.7879402999999998E-3</v>
      </c>
      <c r="AD248">
        <v>8.7303831299999999E-3</v>
      </c>
      <c r="AE248">
        <v>8.6726718099999905E-3</v>
      </c>
      <c r="AF248">
        <v>8.6150599100000003E-3</v>
      </c>
      <c r="AG248">
        <v>8.5567684799999905E-3</v>
      </c>
      <c r="AH248">
        <v>8.4989234800000001E-3</v>
      </c>
      <c r="AI248">
        <v>8.4671847399999996E-3</v>
      </c>
      <c r="AJ248">
        <v>8.43569219E-3</v>
      </c>
      <c r="AK248">
        <v>8.4045469600000002E-3</v>
      </c>
      <c r="AL248">
        <v>8.3739704900000003E-3</v>
      </c>
      <c r="AM248">
        <v>8.3435517999999997E-3</v>
      </c>
      <c r="AN248">
        <v>8.3325858299999906E-3</v>
      </c>
      <c r="AO248">
        <v>8.3216532899999997E-3</v>
      </c>
      <c r="AP248">
        <v>8.3107333700000001E-3</v>
      </c>
      <c r="AQ248">
        <v>8.2999366500000008E-3</v>
      </c>
      <c r="AR248">
        <v>8.2890910599999999E-3</v>
      </c>
      <c r="AS248">
        <v>8.2983759000000001E-3</v>
      </c>
      <c r="AT248">
        <v>8.3078158599999997E-3</v>
      </c>
      <c r="AU248">
        <v>8.3173278999999906E-3</v>
      </c>
      <c r="AV248">
        <v>8.3269507299999906E-3</v>
      </c>
      <c r="AW248">
        <v>8.3372016100000008E-3</v>
      </c>
    </row>
    <row r="249" spans="2:49" x14ac:dyDescent="0.25">
      <c r="B249" t="s">
        <v>285</v>
      </c>
      <c r="C249">
        <v>1.0311404413280999E-2</v>
      </c>
      <c r="D249">
        <v>1.0311404413280999E-2</v>
      </c>
      <c r="E249">
        <v>1.0313709399999999E-2</v>
      </c>
      <c r="F249">
        <v>1.15992248E-2</v>
      </c>
      <c r="G249">
        <v>1.3028145499999999E-2</v>
      </c>
      <c r="H249">
        <v>1.46771547E-2</v>
      </c>
      <c r="I249">
        <v>1.6491601500000001E-2</v>
      </c>
      <c r="J249">
        <v>1.8528161899999999E-2</v>
      </c>
      <c r="K249">
        <v>2.0815584200000001E-2</v>
      </c>
      <c r="L249">
        <v>2.3389813999999998E-2</v>
      </c>
      <c r="M249">
        <v>2.6303533699999999E-2</v>
      </c>
      <c r="N249">
        <v>2.95911118E-2</v>
      </c>
      <c r="O249">
        <v>3.1035554399999998E-2</v>
      </c>
      <c r="P249">
        <v>3.2262721600000002E-2</v>
      </c>
      <c r="Q249">
        <v>3.3188292100000003E-2</v>
      </c>
      <c r="R249">
        <v>3.37848491E-2</v>
      </c>
      <c r="S249">
        <v>6.1087184099999997E-2</v>
      </c>
      <c r="T249">
        <v>6.3257331E-2</v>
      </c>
      <c r="U249">
        <v>6.5423059899999997E-2</v>
      </c>
      <c r="V249">
        <v>6.7549505800000006E-2</v>
      </c>
      <c r="W249">
        <v>7.0548666199999999E-2</v>
      </c>
      <c r="X249">
        <v>7.3581936900000006E-2</v>
      </c>
      <c r="Y249">
        <v>7.7321708599999997E-2</v>
      </c>
      <c r="Z249">
        <v>8.1059452800000001E-2</v>
      </c>
      <c r="AA249">
        <v>8.4795110899999998E-2</v>
      </c>
      <c r="AB249">
        <v>8.8696474499999997E-2</v>
      </c>
      <c r="AC249">
        <v>9.2594961899999995E-2</v>
      </c>
      <c r="AD249">
        <v>9.5256032300000001E-2</v>
      </c>
      <c r="AE249">
        <v>9.7888482999999998E-2</v>
      </c>
      <c r="AF249">
        <v>0.1004948952</v>
      </c>
      <c r="AG249">
        <v>0.10320557079999999</v>
      </c>
      <c r="AH249">
        <v>0.10589248530000001</v>
      </c>
      <c r="AI249">
        <v>0.1073961443</v>
      </c>
      <c r="AJ249">
        <v>0.10889125199999999</v>
      </c>
      <c r="AK249">
        <v>0.11037927929999999</v>
      </c>
      <c r="AL249">
        <v>0.11192003120000001</v>
      </c>
      <c r="AM249">
        <v>0.11345137869999999</v>
      </c>
      <c r="AN249">
        <v>0.11511180040000001</v>
      </c>
      <c r="AO249">
        <v>0.1167674405</v>
      </c>
      <c r="AP249">
        <v>0.1184180267</v>
      </c>
      <c r="AQ249">
        <v>0.1200651689</v>
      </c>
      <c r="AR249">
        <v>0.12170642299999999</v>
      </c>
      <c r="AS249">
        <v>0.12438115819999999</v>
      </c>
      <c r="AT249">
        <v>0.1270633803</v>
      </c>
      <c r="AU249">
        <v>0.12975193439999999</v>
      </c>
      <c r="AV249">
        <v>0.1324475007</v>
      </c>
      <c r="AW249">
        <v>0.13515856439999999</v>
      </c>
    </row>
    <row r="250" spans="2:49" x14ac:dyDescent="0.25">
      <c r="B250" t="s">
        <v>364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365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488</v>
      </c>
      <c r="C252">
        <v>1.54983431156195</v>
      </c>
      <c r="D252">
        <v>1.57471740274219</v>
      </c>
      <c r="E252">
        <v>1.60860863</v>
      </c>
      <c r="F252">
        <v>1.8730454329999999</v>
      </c>
      <c r="G252">
        <v>2.0754854979999999</v>
      </c>
      <c r="H252">
        <v>2.2326597590000001</v>
      </c>
      <c r="I252">
        <v>2.5031548689999998</v>
      </c>
      <c r="J252">
        <v>2.713243726</v>
      </c>
      <c r="K252">
        <v>2.813097564</v>
      </c>
      <c r="L252">
        <v>2.9335763080000001</v>
      </c>
      <c r="M252">
        <v>3.0904164679999999</v>
      </c>
      <c r="N252">
        <v>3.2769215200000001</v>
      </c>
      <c r="O252">
        <v>4.2821363889999997</v>
      </c>
      <c r="P252">
        <v>5.3894018460000002</v>
      </c>
      <c r="Q252">
        <v>6.4974700780000001</v>
      </c>
      <c r="R252">
        <v>7.7712318250000001</v>
      </c>
      <c r="S252">
        <v>6.5735057929999998</v>
      </c>
      <c r="T252">
        <v>6.5554133219999997</v>
      </c>
      <c r="U252">
        <v>6.6013005790000001</v>
      </c>
      <c r="V252">
        <v>6.6198479529999998</v>
      </c>
      <c r="W252">
        <v>5.8380498479999998</v>
      </c>
      <c r="X252">
        <v>5.1891213189999998</v>
      </c>
      <c r="Y252">
        <v>4.804997964</v>
      </c>
      <c r="Z252">
        <v>4.5292590150000001</v>
      </c>
      <c r="AA252">
        <v>4.3233466309999997</v>
      </c>
      <c r="AB252">
        <v>4.1685227380000001</v>
      </c>
      <c r="AC252">
        <v>4.0426150679999999</v>
      </c>
      <c r="AD252">
        <v>3.9368408929999998</v>
      </c>
      <c r="AE252">
        <v>3.8491095199999998</v>
      </c>
      <c r="AF252">
        <v>3.7714606119999998</v>
      </c>
      <c r="AG252">
        <v>3.7002114700000002</v>
      </c>
      <c r="AH252">
        <v>3.6362258299999999</v>
      </c>
      <c r="AI252">
        <v>3.5741924059999999</v>
      </c>
      <c r="AJ252">
        <v>3.5167858089999999</v>
      </c>
      <c r="AK252">
        <v>3.4658924440000001</v>
      </c>
      <c r="AL252">
        <v>3.419840867</v>
      </c>
      <c r="AM252">
        <v>3.3754411969999998</v>
      </c>
      <c r="AN252">
        <v>3.3339274589999999</v>
      </c>
      <c r="AO252">
        <v>3.2967821800000001</v>
      </c>
      <c r="AP252">
        <v>3.2616604910000002</v>
      </c>
      <c r="AQ252">
        <v>3.2292757349999999</v>
      </c>
      <c r="AR252">
        <v>3.1984876029999998</v>
      </c>
      <c r="AS252">
        <v>3.1793669609999999</v>
      </c>
      <c r="AT252">
        <v>3.1616528719999999</v>
      </c>
      <c r="AU252">
        <v>3.1456555320000001</v>
      </c>
      <c r="AV252">
        <v>3.1310095769999999</v>
      </c>
      <c r="AW252">
        <v>3.1193590769999999</v>
      </c>
    </row>
    <row r="253" spans="2:49" x14ac:dyDescent="0.25">
      <c r="B253" t="s">
        <v>489</v>
      </c>
      <c r="C253">
        <v>0.19372928894524399</v>
      </c>
      <c r="D253">
        <v>0.196839675342774</v>
      </c>
      <c r="E253">
        <v>0.2010760788</v>
      </c>
      <c r="F253">
        <v>0.1902792516</v>
      </c>
      <c r="G253">
        <v>0.17516557760000001</v>
      </c>
      <c r="H253">
        <v>0.15924306160000001</v>
      </c>
      <c r="I253">
        <v>0.15297954790000001</v>
      </c>
      <c r="J253">
        <v>0.14373239500000001</v>
      </c>
      <c r="K253">
        <v>0.13046263599999999</v>
      </c>
      <c r="L253">
        <v>0.12015830249999999</v>
      </c>
      <c r="M253">
        <v>0.11269387760000001</v>
      </c>
      <c r="N253">
        <v>0.1071804521</v>
      </c>
      <c r="O253">
        <v>0.1069922299</v>
      </c>
      <c r="P253">
        <v>0.1028666293</v>
      </c>
      <c r="Q253">
        <v>9.4737174899999999E-2</v>
      </c>
      <c r="R253">
        <v>8.6558197700000006E-2</v>
      </c>
      <c r="S253">
        <v>0.36763006349999999</v>
      </c>
      <c r="T253">
        <v>0.33217445880000002</v>
      </c>
      <c r="U253">
        <v>0.30256853779999998</v>
      </c>
      <c r="V253">
        <v>0.27384300919999999</v>
      </c>
      <c r="W253">
        <v>1.001134346</v>
      </c>
      <c r="X253">
        <v>1.1178132670000001</v>
      </c>
      <c r="Y253">
        <v>1.2410823820000001</v>
      </c>
      <c r="Z253">
        <v>1.367227983</v>
      </c>
      <c r="AA253">
        <v>1.4965676459999999</v>
      </c>
      <c r="AB253">
        <v>1.586718442</v>
      </c>
      <c r="AC253">
        <v>1.6805472770000001</v>
      </c>
      <c r="AD253">
        <v>1.9241957460000001</v>
      </c>
      <c r="AE253">
        <v>2.1678642950000002</v>
      </c>
      <c r="AF253">
        <v>2.410280873</v>
      </c>
      <c r="AG253">
        <v>2.6030658309999999</v>
      </c>
      <c r="AH253">
        <v>2.7969728780000001</v>
      </c>
      <c r="AI253">
        <v>3.0091320490000002</v>
      </c>
      <c r="AJ253">
        <v>3.2211095099999998</v>
      </c>
      <c r="AK253">
        <v>3.4357007990000001</v>
      </c>
      <c r="AL253">
        <v>3.6065119920000002</v>
      </c>
      <c r="AM253">
        <v>3.7774875739999998</v>
      </c>
      <c r="AN253">
        <v>3.879808438</v>
      </c>
      <c r="AO253">
        <v>3.98577337</v>
      </c>
      <c r="AP253">
        <v>4.0930064980000003</v>
      </c>
      <c r="AQ253">
        <v>4.2026915669999996</v>
      </c>
      <c r="AR253">
        <v>4.3136544700000004</v>
      </c>
      <c r="AS253">
        <v>4.5086802480000001</v>
      </c>
      <c r="AT253">
        <v>4.7061739390000001</v>
      </c>
      <c r="AU253">
        <v>4.9069284609999997</v>
      </c>
      <c r="AV253">
        <v>5.1107324930000004</v>
      </c>
      <c r="AW253">
        <v>5.3207057879999997</v>
      </c>
    </row>
    <row r="254" spans="2:49" x14ac:dyDescent="0.25">
      <c r="B254" t="s">
        <v>490</v>
      </c>
      <c r="C254">
        <v>0.71679836909740502</v>
      </c>
      <c r="D254">
        <v>0.72830679876826598</v>
      </c>
      <c r="E254">
        <v>0.74398149140000003</v>
      </c>
      <c r="F254">
        <v>0.73782271489999995</v>
      </c>
      <c r="G254">
        <v>0.71181676910000002</v>
      </c>
      <c r="H254">
        <v>0.67817040100000003</v>
      </c>
      <c r="I254">
        <v>0.68276389640000001</v>
      </c>
      <c r="J254">
        <v>0.67228078729999996</v>
      </c>
      <c r="K254">
        <v>0.63950073740000002</v>
      </c>
      <c r="L254">
        <v>0.61725916550000004</v>
      </c>
      <c r="M254">
        <v>0.60669853809999996</v>
      </c>
      <c r="N254">
        <v>0.60470989220000004</v>
      </c>
      <c r="O254">
        <v>0.6198216943</v>
      </c>
      <c r="P254">
        <v>0.61185638809999998</v>
      </c>
      <c r="Q254">
        <v>0.57853941949999999</v>
      </c>
      <c r="R254">
        <v>0.54266899800000001</v>
      </c>
      <c r="S254">
        <v>1.4183111749999999</v>
      </c>
      <c r="T254">
        <v>1.1961266479999999</v>
      </c>
      <c r="U254">
        <v>1.002710912</v>
      </c>
      <c r="V254">
        <v>0.81917374549999999</v>
      </c>
      <c r="W254">
        <v>0.91989476150000005</v>
      </c>
      <c r="X254">
        <v>0.86207301759999999</v>
      </c>
      <c r="Y254">
        <v>0.80690005399999998</v>
      </c>
      <c r="Z254">
        <v>0.76885721929999995</v>
      </c>
      <c r="AA254">
        <v>0.74190253490000002</v>
      </c>
      <c r="AB254">
        <v>0.71973952829999999</v>
      </c>
      <c r="AC254">
        <v>0.70234471249999997</v>
      </c>
      <c r="AD254">
        <v>0.67943563009999997</v>
      </c>
      <c r="AE254">
        <v>0.65982857819999996</v>
      </c>
      <c r="AF254">
        <v>0.64389357319999996</v>
      </c>
      <c r="AG254">
        <v>0.62793239079999996</v>
      </c>
      <c r="AH254">
        <v>0.61330093409999997</v>
      </c>
      <c r="AI254">
        <v>0.60764897100000004</v>
      </c>
      <c r="AJ254">
        <v>0.60270352989999998</v>
      </c>
      <c r="AK254">
        <v>0.59880774599999997</v>
      </c>
      <c r="AL254">
        <v>0.59573350530000002</v>
      </c>
      <c r="AM254">
        <v>0.59290786350000002</v>
      </c>
      <c r="AN254">
        <v>0.58913896200000004</v>
      </c>
      <c r="AO254">
        <v>0.5861022199</v>
      </c>
      <c r="AP254">
        <v>0.58339169499999999</v>
      </c>
      <c r="AQ254">
        <v>0.58114185080000003</v>
      </c>
      <c r="AR254">
        <v>0.57915483140000001</v>
      </c>
      <c r="AS254">
        <v>0.57755487890000001</v>
      </c>
      <c r="AT254">
        <v>0.57621687860000004</v>
      </c>
      <c r="AU254">
        <v>0.57520017089999997</v>
      </c>
      <c r="AV254">
        <v>0.57444099260000003</v>
      </c>
      <c r="AW254">
        <v>0.57424468939999995</v>
      </c>
    </row>
    <row r="255" spans="2:49" x14ac:dyDescent="0.25">
      <c r="B255" t="s">
        <v>491</v>
      </c>
      <c r="C255">
        <v>0.19372928894524399</v>
      </c>
      <c r="D255">
        <v>0.196839675342774</v>
      </c>
      <c r="E255">
        <v>0.2010760788</v>
      </c>
      <c r="F255">
        <v>0.21079329290000001</v>
      </c>
      <c r="G255">
        <v>0.21497079990000001</v>
      </c>
      <c r="H255">
        <v>0.21649934109999999</v>
      </c>
      <c r="I255">
        <v>0.230406532</v>
      </c>
      <c r="J255">
        <v>0.23981780829999999</v>
      </c>
      <c r="K255">
        <v>0.2411450047</v>
      </c>
      <c r="L255">
        <v>0.24604313859999999</v>
      </c>
      <c r="M255">
        <v>0.25563666909999999</v>
      </c>
      <c r="N255">
        <v>0.26934180460000001</v>
      </c>
      <c r="O255">
        <v>0.2878073451</v>
      </c>
      <c r="P255">
        <v>0.2962003701</v>
      </c>
      <c r="Q255">
        <v>0.29200680379999999</v>
      </c>
      <c r="R255">
        <v>0.28558947610000002</v>
      </c>
      <c r="S255">
        <v>0.32150886680000001</v>
      </c>
      <c r="T255">
        <v>0.30071927030000001</v>
      </c>
      <c r="U255">
        <v>0.2843716161</v>
      </c>
      <c r="V255">
        <v>0.26807914290000001</v>
      </c>
      <c r="W255">
        <v>0.37411583520000002</v>
      </c>
      <c r="X255">
        <v>0.37696973859999999</v>
      </c>
      <c r="Y255">
        <v>0.3731089098</v>
      </c>
      <c r="Z255">
        <v>0.37473258320000002</v>
      </c>
      <c r="AA255">
        <v>0.38004613939999998</v>
      </c>
      <c r="AB255">
        <v>0.38931723140000002</v>
      </c>
      <c r="AC255">
        <v>0.40012237029999997</v>
      </c>
      <c r="AD255">
        <v>0.42430857189999999</v>
      </c>
      <c r="AE255">
        <v>0.44937925899999998</v>
      </c>
      <c r="AF255">
        <v>0.47479200179999997</v>
      </c>
      <c r="AG255">
        <v>0.50056776560000005</v>
      </c>
      <c r="AH255">
        <v>0.52674475890000005</v>
      </c>
      <c r="AI255">
        <v>0.53080260960000003</v>
      </c>
      <c r="AJ255">
        <v>0.53534294770000002</v>
      </c>
      <c r="AK255">
        <v>0.54070652450000001</v>
      </c>
      <c r="AL255">
        <v>0.54683634059999997</v>
      </c>
      <c r="AM255">
        <v>0.55313325719999995</v>
      </c>
      <c r="AN255">
        <v>0.55792423700000005</v>
      </c>
      <c r="AO255">
        <v>0.56333407950000003</v>
      </c>
      <c r="AP255">
        <v>0.56899787999999996</v>
      </c>
      <c r="AQ255">
        <v>0.57506256950000001</v>
      </c>
      <c r="AR255">
        <v>0.58134923599999999</v>
      </c>
      <c r="AS255">
        <v>0.58725973929999997</v>
      </c>
      <c r="AT255">
        <v>0.59345016319999999</v>
      </c>
      <c r="AU255">
        <v>0.59999280970000002</v>
      </c>
      <c r="AV255">
        <v>0.60683323339999995</v>
      </c>
      <c r="AW255">
        <v>0.61430861680000004</v>
      </c>
    </row>
    <row r="256" spans="2:49" x14ac:dyDescent="0.25">
      <c r="B256" t="s">
        <v>492</v>
      </c>
      <c r="C256">
        <v>0.38745857789048899</v>
      </c>
      <c r="D256">
        <v>0.39367935068554899</v>
      </c>
      <c r="E256">
        <v>0.4021521575</v>
      </c>
      <c r="F256">
        <v>0.45763562159999999</v>
      </c>
      <c r="G256">
        <v>0.50661208349999998</v>
      </c>
      <c r="H256">
        <v>0.55384174750000004</v>
      </c>
      <c r="I256">
        <v>0.63981870880000002</v>
      </c>
      <c r="J256">
        <v>0.72289732159999998</v>
      </c>
      <c r="K256">
        <v>0.78905357909999996</v>
      </c>
      <c r="L256">
        <v>0.87392169470000003</v>
      </c>
      <c r="M256">
        <v>0.98563802659999999</v>
      </c>
      <c r="N256">
        <v>1.1272781890000001</v>
      </c>
      <c r="O256">
        <v>1.216601837</v>
      </c>
      <c r="P256">
        <v>1.264594964</v>
      </c>
      <c r="Q256">
        <v>1.259151763</v>
      </c>
      <c r="R256">
        <v>1.243788575</v>
      </c>
      <c r="S256">
        <v>2.1934551880000002</v>
      </c>
      <c r="T256">
        <v>2.1977709829999998</v>
      </c>
      <c r="U256">
        <v>2.222752839</v>
      </c>
      <c r="V256">
        <v>2.2378876860000001</v>
      </c>
      <c r="W256">
        <v>3.211167315</v>
      </c>
      <c r="X256">
        <v>3.2203080380000002</v>
      </c>
      <c r="Y256">
        <v>3.2734939669999998</v>
      </c>
      <c r="Z256">
        <v>3.3649696800000002</v>
      </c>
      <c r="AA256">
        <v>3.4830112830000002</v>
      </c>
      <c r="AB256">
        <v>3.6329731760000001</v>
      </c>
      <c r="AC256">
        <v>3.7941312890000001</v>
      </c>
      <c r="AD256">
        <v>3.9170879470000002</v>
      </c>
      <c r="AE256">
        <v>4.0511986110000002</v>
      </c>
      <c r="AF256">
        <v>4.1905662189999999</v>
      </c>
      <c r="AG256">
        <v>4.3375789490000001</v>
      </c>
      <c r="AH256">
        <v>4.4893217419999996</v>
      </c>
      <c r="AI256">
        <v>4.6285291930000003</v>
      </c>
      <c r="AJ256">
        <v>4.7703428199999998</v>
      </c>
      <c r="AK256">
        <v>4.9182080560000001</v>
      </c>
      <c r="AL256">
        <v>5.0748259190000002</v>
      </c>
      <c r="AM256">
        <v>5.2322772960000004</v>
      </c>
      <c r="AN256">
        <v>5.3415727220000004</v>
      </c>
      <c r="AO256">
        <v>5.4561869490000001</v>
      </c>
      <c r="AP256">
        <v>5.5727749839999996</v>
      </c>
      <c r="AQ256">
        <v>5.6928924390000004</v>
      </c>
      <c r="AR256">
        <v>5.814890793</v>
      </c>
      <c r="AS256">
        <v>5.9050350409999997</v>
      </c>
      <c r="AT256">
        <v>5.9980593899999999</v>
      </c>
      <c r="AU256">
        <v>6.0947396620000003</v>
      </c>
      <c r="AV256">
        <v>6.1945708149999996</v>
      </c>
      <c r="AW256">
        <v>6.3010522839999998</v>
      </c>
    </row>
    <row r="257" spans="2:49" x14ac:dyDescent="0.25">
      <c r="B257" t="s">
        <v>493</v>
      </c>
      <c r="C257">
        <v>34.067295461021303</v>
      </c>
      <c r="D257">
        <v>34.614256909026899</v>
      </c>
      <c r="E257">
        <v>35.359228450000003</v>
      </c>
      <c r="F257">
        <v>35.492060539999997</v>
      </c>
      <c r="G257">
        <v>34.656599749999998</v>
      </c>
      <c r="H257">
        <v>33.41912773</v>
      </c>
      <c r="I257">
        <v>34.053783539999998</v>
      </c>
      <c r="J257">
        <v>34.068316840000001</v>
      </c>
      <c r="K257">
        <v>32.943223430000003</v>
      </c>
      <c r="L257">
        <v>32.341892690000002</v>
      </c>
      <c r="M257">
        <v>32.353594090000001</v>
      </c>
      <c r="N257">
        <v>32.844434450000001</v>
      </c>
      <c r="O257">
        <v>32.673744960000001</v>
      </c>
      <c r="P257">
        <v>31.305438689999999</v>
      </c>
      <c r="Q257">
        <v>28.731774720000001</v>
      </c>
      <c r="R257">
        <v>26.16044261</v>
      </c>
      <c r="S257">
        <v>23.757283489999999</v>
      </c>
      <c r="T257">
        <v>22.814947350000001</v>
      </c>
      <c r="U257">
        <v>22.1613784</v>
      </c>
      <c r="V257">
        <v>21.470080029999998</v>
      </c>
      <c r="W257">
        <v>17.142901680000001</v>
      </c>
      <c r="X257">
        <v>14.90277491</v>
      </c>
      <c r="Y257">
        <v>13.05262491</v>
      </c>
      <c r="Z257">
        <v>11.5860109</v>
      </c>
      <c r="AA257">
        <v>10.361151380000001</v>
      </c>
      <c r="AB257">
        <v>9.3588183839999903</v>
      </c>
      <c r="AC257">
        <v>8.4514126039999997</v>
      </c>
      <c r="AD257">
        <v>7.766752855</v>
      </c>
      <c r="AE257">
        <v>7.1307116610000003</v>
      </c>
      <c r="AF257">
        <v>6.5164622320000003</v>
      </c>
      <c r="AG257">
        <v>5.9804981430000002</v>
      </c>
      <c r="AH257">
        <v>5.4623646969999999</v>
      </c>
      <c r="AI257">
        <v>4.9900358379999998</v>
      </c>
      <c r="AJ257">
        <v>4.5295594059999997</v>
      </c>
      <c r="AK257">
        <v>4.0818167829999998</v>
      </c>
      <c r="AL257">
        <v>3.6928473089999998</v>
      </c>
      <c r="AM257">
        <v>3.3074865039999999</v>
      </c>
      <c r="AN257">
        <v>3.0092796220000002</v>
      </c>
      <c r="AO257">
        <v>2.7170288199999999</v>
      </c>
      <c r="AP257">
        <v>2.4280118960000001</v>
      </c>
      <c r="AQ257">
        <v>2.1422636169999998</v>
      </c>
      <c r="AR257">
        <v>1.8584923440000001</v>
      </c>
      <c r="AS257">
        <v>1.4959268189999999</v>
      </c>
      <c r="AT257">
        <v>1.1392616259999999</v>
      </c>
      <c r="AU257">
        <v>0.78811418</v>
      </c>
      <c r="AV257">
        <v>0.44187412879999999</v>
      </c>
      <c r="AW257">
        <v>0.1002593052</v>
      </c>
    </row>
    <row r="258" spans="2:49" x14ac:dyDescent="0.25">
      <c r="B258" t="s">
        <v>494</v>
      </c>
      <c r="C258">
        <v>1.54983431156195</v>
      </c>
      <c r="D258">
        <v>1.57471740274219</v>
      </c>
      <c r="E258">
        <v>1.60860863</v>
      </c>
      <c r="F258">
        <v>1.8730454329999999</v>
      </c>
      <c r="G258">
        <v>2.0754854979999999</v>
      </c>
      <c r="H258">
        <v>2.2326597590000001</v>
      </c>
      <c r="I258">
        <v>2.5031548689999998</v>
      </c>
      <c r="J258">
        <v>2.713243726</v>
      </c>
      <c r="K258">
        <v>2.813097564</v>
      </c>
      <c r="L258">
        <v>2.9335763080000001</v>
      </c>
      <c r="M258">
        <v>3.0904164679999999</v>
      </c>
      <c r="N258">
        <v>3.2769215200000001</v>
      </c>
      <c r="O258">
        <v>4.2821363889999997</v>
      </c>
      <c r="P258">
        <v>5.3894018460000002</v>
      </c>
      <c r="Q258">
        <v>6.4974700780000001</v>
      </c>
      <c r="R258">
        <v>7.7712318250000001</v>
      </c>
      <c r="S258">
        <v>6.5735057929999998</v>
      </c>
      <c r="T258">
        <v>6.5554133219999997</v>
      </c>
      <c r="U258">
        <v>6.6013005790000001</v>
      </c>
      <c r="V258">
        <v>6.6198479529999998</v>
      </c>
      <c r="W258">
        <v>5.8380498479999998</v>
      </c>
      <c r="X258">
        <v>5.1891213189999998</v>
      </c>
      <c r="Y258">
        <v>4.804997964</v>
      </c>
      <c r="Z258">
        <v>4.5292590150000001</v>
      </c>
      <c r="AA258">
        <v>4.3233466309999997</v>
      </c>
      <c r="AB258">
        <v>4.1685227380000001</v>
      </c>
      <c r="AC258">
        <v>4.0426150679999999</v>
      </c>
      <c r="AD258">
        <v>3.9368408929999998</v>
      </c>
      <c r="AE258">
        <v>3.8491095199999998</v>
      </c>
      <c r="AF258">
        <v>3.7714606119999998</v>
      </c>
      <c r="AG258">
        <v>3.7002114700000002</v>
      </c>
      <c r="AH258">
        <v>3.6362258299999999</v>
      </c>
      <c r="AI258">
        <v>3.5741924059999999</v>
      </c>
      <c r="AJ258">
        <v>3.5167858089999999</v>
      </c>
      <c r="AK258">
        <v>3.4658924440000001</v>
      </c>
      <c r="AL258">
        <v>3.419840867</v>
      </c>
      <c r="AM258">
        <v>3.3754411969999998</v>
      </c>
      <c r="AN258">
        <v>3.3339274589999999</v>
      </c>
      <c r="AO258">
        <v>3.2967821800000001</v>
      </c>
      <c r="AP258">
        <v>3.2616604910000002</v>
      </c>
      <c r="AQ258">
        <v>3.2292757349999999</v>
      </c>
      <c r="AR258">
        <v>3.1984876029999998</v>
      </c>
      <c r="AS258">
        <v>3.1793669609999999</v>
      </c>
      <c r="AT258">
        <v>3.1616528719999999</v>
      </c>
      <c r="AU258">
        <v>3.1456555320000001</v>
      </c>
      <c r="AV258">
        <v>3.1310095769999999</v>
      </c>
      <c r="AW258">
        <v>3.1193590769999999</v>
      </c>
    </row>
    <row r="259" spans="2:49" x14ac:dyDescent="0.25">
      <c r="B259" t="s">
        <v>495</v>
      </c>
      <c r="C259">
        <v>0.19372928894524399</v>
      </c>
      <c r="D259">
        <v>0.196839675342774</v>
      </c>
      <c r="E259">
        <v>0.2010760788</v>
      </c>
      <c r="F259">
        <v>0.1902792516</v>
      </c>
      <c r="G259">
        <v>0.17516557760000001</v>
      </c>
      <c r="H259">
        <v>0.15924306160000001</v>
      </c>
      <c r="I259">
        <v>0.15297954790000001</v>
      </c>
      <c r="J259">
        <v>0.14373239500000001</v>
      </c>
      <c r="K259">
        <v>0.13046263599999999</v>
      </c>
      <c r="L259">
        <v>0.12015830249999999</v>
      </c>
      <c r="M259">
        <v>0.11269387760000001</v>
      </c>
      <c r="N259">
        <v>0.1071804521</v>
      </c>
      <c r="O259">
        <v>0.1069922299</v>
      </c>
      <c r="P259">
        <v>0.1028666293</v>
      </c>
      <c r="Q259">
        <v>9.4737174899999999E-2</v>
      </c>
      <c r="R259">
        <v>8.6558197700000006E-2</v>
      </c>
      <c r="S259">
        <v>0.36763006349999999</v>
      </c>
      <c r="T259">
        <v>0.33217445880000002</v>
      </c>
      <c r="U259">
        <v>0.30256853779999998</v>
      </c>
      <c r="V259">
        <v>0.27384300919999999</v>
      </c>
      <c r="W259">
        <v>1.001134346</v>
      </c>
      <c r="X259">
        <v>1.1178132670000001</v>
      </c>
      <c r="Y259">
        <v>1.2410823820000001</v>
      </c>
      <c r="Z259">
        <v>1.367227983</v>
      </c>
      <c r="AA259">
        <v>1.4965676459999999</v>
      </c>
      <c r="AB259">
        <v>1.586718442</v>
      </c>
      <c r="AC259">
        <v>1.6805472770000001</v>
      </c>
      <c r="AD259">
        <v>1.9241957460000001</v>
      </c>
      <c r="AE259">
        <v>2.1678642950000002</v>
      </c>
      <c r="AF259">
        <v>2.410280873</v>
      </c>
      <c r="AG259">
        <v>2.6030658309999999</v>
      </c>
      <c r="AH259">
        <v>2.7969728780000001</v>
      </c>
      <c r="AI259">
        <v>3.0091320490000002</v>
      </c>
      <c r="AJ259">
        <v>3.2211095099999998</v>
      </c>
      <c r="AK259">
        <v>3.4357007990000001</v>
      </c>
      <c r="AL259">
        <v>3.6065119920000002</v>
      </c>
      <c r="AM259">
        <v>3.7774875739999998</v>
      </c>
      <c r="AN259">
        <v>3.879808438</v>
      </c>
      <c r="AO259">
        <v>3.98577337</v>
      </c>
      <c r="AP259">
        <v>4.0930064980000003</v>
      </c>
      <c r="AQ259">
        <v>4.2026915669999996</v>
      </c>
      <c r="AR259">
        <v>4.3136544700000004</v>
      </c>
      <c r="AS259">
        <v>4.5086802480000001</v>
      </c>
      <c r="AT259">
        <v>4.7061739390000001</v>
      </c>
      <c r="AU259">
        <v>4.9069284609999997</v>
      </c>
      <c r="AV259">
        <v>5.1107324930000004</v>
      </c>
      <c r="AW259">
        <v>5.3207057879999997</v>
      </c>
    </row>
    <row r="260" spans="2:49" x14ac:dyDescent="0.25">
      <c r="B260" t="s">
        <v>496</v>
      </c>
      <c r="C260">
        <v>0.71679836909740502</v>
      </c>
      <c r="D260">
        <v>0.72830679876826598</v>
      </c>
      <c r="E260">
        <v>0.74398149140000003</v>
      </c>
      <c r="F260">
        <v>0.73782271489999995</v>
      </c>
      <c r="G260">
        <v>0.71181676910000002</v>
      </c>
      <c r="H260">
        <v>0.67817040100000003</v>
      </c>
      <c r="I260">
        <v>0.68276389640000001</v>
      </c>
      <c r="J260">
        <v>0.67228078729999996</v>
      </c>
      <c r="K260">
        <v>0.63950073740000002</v>
      </c>
      <c r="L260">
        <v>0.61725916550000004</v>
      </c>
      <c r="M260">
        <v>0.60669853809999996</v>
      </c>
      <c r="N260">
        <v>0.60470989220000004</v>
      </c>
      <c r="O260">
        <v>0.6198216943</v>
      </c>
      <c r="P260">
        <v>0.61185638809999998</v>
      </c>
      <c r="Q260">
        <v>0.57853941949999999</v>
      </c>
      <c r="R260">
        <v>0.54266899800000001</v>
      </c>
      <c r="S260">
        <v>1.4183111749999999</v>
      </c>
      <c r="T260">
        <v>1.1961266479999999</v>
      </c>
      <c r="U260">
        <v>1.002710912</v>
      </c>
      <c r="V260">
        <v>0.81917374549999999</v>
      </c>
      <c r="W260">
        <v>0.91989476150000005</v>
      </c>
      <c r="X260">
        <v>0.86207301759999999</v>
      </c>
      <c r="Y260">
        <v>0.80690005399999998</v>
      </c>
      <c r="Z260">
        <v>0.76885721929999995</v>
      </c>
      <c r="AA260">
        <v>0.74190253490000002</v>
      </c>
      <c r="AB260">
        <v>0.71973952829999999</v>
      </c>
      <c r="AC260">
        <v>0.70234471249999997</v>
      </c>
      <c r="AD260">
        <v>0.67943563009999997</v>
      </c>
      <c r="AE260">
        <v>0.65982857819999996</v>
      </c>
      <c r="AF260">
        <v>0.64389357319999996</v>
      </c>
      <c r="AG260">
        <v>0.62793239079999996</v>
      </c>
      <c r="AH260">
        <v>0.61330093409999997</v>
      </c>
      <c r="AI260">
        <v>0.60764897100000004</v>
      </c>
      <c r="AJ260">
        <v>0.60270352989999998</v>
      </c>
      <c r="AK260">
        <v>0.59880774599999997</v>
      </c>
      <c r="AL260">
        <v>0.59573350530000002</v>
      </c>
      <c r="AM260">
        <v>0.59290786350000002</v>
      </c>
      <c r="AN260">
        <v>0.58913896200000004</v>
      </c>
      <c r="AO260">
        <v>0.5861022199</v>
      </c>
      <c r="AP260">
        <v>0.58339169499999999</v>
      </c>
      <c r="AQ260">
        <v>0.58114185080000003</v>
      </c>
      <c r="AR260">
        <v>0.57915483140000001</v>
      </c>
      <c r="AS260">
        <v>0.57755487890000001</v>
      </c>
      <c r="AT260">
        <v>0.57621687860000004</v>
      </c>
      <c r="AU260">
        <v>0.57520017089999997</v>
      </c>
      <c r="AV260">
        <v>0.57444099260000003</v>
      </c>
      <c r="AW260">
        <v>0.57424468939999995</v>
      </c>
    </row>
    <row r="261" spans="2:49" x14ac:dyDescent="0.25">
      <c r="B261" t="s">
        <v>497</v>
      </c>
      <c r="C261">
        <v>0.19372928894524399</v>
      </c>
      <c r="D261">
        <v>0.196839675342774</v>
      </c>
      <c r="E261">
        <v>0.2010760788</v>
      </c>
      <c r="F261">
        <v>0.21079329290000001</v>
      </c>
      <c r="G261">
        <v>0.21497079990000001</v>
      </c>
      <c r="H261">
        <v>0.21649934109999999</v>
      </c>
      <c r="I261">
        <v>0.230406532</v>
      </c>
      <c r="J261">
        <v>0.23981780829999999</v>
      </c>
      <c r="K261">
        <v>0.2411450047</v>
      </c>
      <c r="L261">
        <v>0.24604313859999999</v>
      </c>
      <c r="M261">
        <v>0.25563666909999999</v>
      </c>
      <c r="N261">
        <v>0.26934180460000001</v>
      </c>
      <c r="O261">
        <v>0.2878073451</v>
      </c>
      <c r="P261">
        <v>0.2962003701</v>
      </c>
      <c r="Q261">
        <v>0.29200680379999999</v>
      </c>
      <c r="R261">
        <v>0.28558947610000002</v>
      </c>
      <c r="S261">
        <v>0.32150886680000001</v>
      </c>
      <c r="T261">
        <v>0.30071927030000001</v>
      </c>
      <c r="U261">
        <v>0.2843716161</v>
      </c>
      <c r="V261">
        <v>0.26807914290000001</v>
      </c>
      <c r="W261">
        <v>0.37411583520000002</v>
      </c>
      <c r="X261">
        <v>0.37696973859999999</v>
      </c>
      <c r="Y261">
        <v>0.3731089098</v>
      </c>
      <c r="Z261">
        <v>0.37473258320000002</v>
      </c>
      <c r="AA261">
        <v>0.38004613939999998</v>
      </c>
      <c r="AB261">
        <v>0.38931723140000002</v>
      </c>
      <c r="AC261">
        <v>0.40012237029999997</v>
      </c>
      <c r="AD261">
        <v>0.42430857189999999</v>
      </c>
      <c r="AE261">
        <v>0.44937925899999998</v>
      </c>
      <c r="AF261">
        <v>0.47479200179999997</v>
      </c>
      <c r="AG261">
        <v>0.50056776560000005</v>
      </c>
      <c r="AH261">
        <v>0.52674475890000005</v>
      </c>
      <c r="AI261">
        <v>0.53080260960000003</v>
      </c>
      <c r="AJ261">
        <v>0.53534294770000002</v>
      </c>
      <c r="AK261">
        <v>0.54070652450000001</v>
      </c>
      <c r="AL261">
        <v>0.54683634059999997</v>
      </c>
      <c r="AM261">
        <v>0.55313325719999995</v>
      </c>
      <c r="AN261">
        <v>0.55792423700000005</v>
      </c>
      <c r="AO261">
        <v>0.56333407950000003</v>
      </c>
      <c r="AP261">
        <v>0.56899787999999996</v>
      </c>
      <c r="AQ261">
        <v>0.57506256950000001</v>
      </c>
      <c r="AR261">
        <v>0.58134923599999999</v>
      </c>
      <c r="AS261">
        <v>0.58725973929999997</v>
      </c>
      <c r="AT261">
        <v>0.59345016319999999</v>
      </c>
      <c r="AU261">
        <v>0.59999280970000002</v>
      </c>
      <c r="AV261">
        <v>0.60683323339999995</v>
      </c>
      <c r="AW261">
        <v>0.61430861680000004</v>
      </c>
    </row>
    <row r="262" spans="2:49" x14ac:dyDescent="0.25">
      <c r="B262" t="s">
        <v>498</v>
      </c>
      <c r="C262">
        <v>0.38745857789048899</v>
      </c>
      <c r="D262">
        <v>0.39367935068554899</v>
      </c>
      <c r="E262">
        <v>0.4021521575</v>
      </c>
      <c r="F262">
        <v>0.45763562159999999</v>
      </c>
      <c r="G262">
        <v>0.50661208349999998</v>
      </c>
      <c r="H262">
        <v>0.55384174750000004</v>
      </c>
      <c r="I262">
        <v>0.63981870880000002</v>
      </c>
      <c r="J262">
        <v>0.72289732159999998</v>
      </c>
      <c r="K262">
        <v>0.78905357909999996</v>
      </c>
      <c r="L262">
        <v>0.87392169470000003</v>
      </c>
      <c r="M262">
        <v>0.98563802659999999</v>
      </c>
      <c r="N262">
        <v>1.1272781890000001</v>
      </c>
      <c r="O262">
        <v>1.216601837</v>
      </c>
      <c r="P262">
        <v>1.264594964</v>
      </c>
      <c r="Q262">
        <v>1.259151763</v>
      </c>
      <c r="R262">
        <v>1.243788575</v>
      </c>
      <c r="S262">
        <v>2.1934551880000002</v>
      </c>
      <c r="T262">
        <v>2.1977709829999998</v>
      </c>
      <c r="U262">
        <v>2.222752839</v>
      </c>
      <c r="V262">
        <v>2.2378876860000001</v>
      </c>
      <c r="W262">
        <v>3.211167315</v>
      </c>
      <c r="X262">
        <v>3.2203080380000002</v>
      </c>
      <c r="Y262">
        <v>3.2734939669999998</v>
      </c>
      <c r="Z262">
        <v>3.3649696800000002</v>
      </c>
      <c r="AA262">
        <v>3.4830112830000002</v>
      </c>
      <c r="AB262">
        <v>3.6329731760000001</v>
      </c>
      <c r="AC262">
        <v>3.7941312890000001</v>
      </c>
      <c r="AD262">
        <v>3.9170879470000002</v>
      </c>
      <c r="AE262">
        <v>4.0511986110000002</v>
      </c>
      <c r="AF262">
        <v>4.1905662189999999</v>
      </c>
      <c r="AG262">
        <v>4.3375789490000001</v>
      </c>
      <c r="AH262">
        <v>4.4893217419999996</v>
      </c>
      <c r="AI262">
        <v>4.6285291930000003</v>
      </c>
      <c r="AJ262">
        <v>4.7703428199999998</v>
      </c>
      <c r="AK262">
        <v>4.9182080560000001</v>
      </c>
      <c r="AL262">
        <v>5.0748259190000002</v>
      </c>
      <c r="AM262">
        <v>5.2322772960000004</v>
      </c>
      <c r="AN262">
        <v>5.3415727220000004</v>
      </c>
      <c r="AO262">
        <v>5.4561869490000001</v>
      </c>
      <c r="AP262">
        <v>5.5727749839999996</v>
      </c>
      <c r="AQ262">
        <v>5.6928924390000004</v>
      </c>
      <c r="AR262">
        <v>5.814890793</v>
      </c>
      <c r="AS262">
        <v>5.9050350409999997</v>
      </c>
      <c r="AT262">
        <v>5.9980593899999999</v>
      </c>
      <c r="AU262">
        <v>6.0947396620000003</v>
      </c>
      <c r="AV262">
        <v>6.1945708149999996</v>
      </c>
      <c r="AW262">
        <v>6.3010522839999998</v>
      </c>
    </row>
    <row r="263" spans="2:49" x14ac:dyDescent="0.25">
      <c r="B263" t="s">
        <v>499</v>
      </c>
      <c r="C263">
        <v>1.1905732046364299</v>
      </c>
      <c r="D263">
        <v>1.2096882425386799</v>
      </c>
      <c r="E263">
        <v>1.229110199</v>
      </c>
      <c r="F263">
        <v>1.2315211079999999</v>
      </c>
      <c r="G263">
        <v>1.144918713</v>
      </c>
      <c r="H263">
        <v>0.92601532499999994</v>
      </c>
      <c r="I263">
        <v>1.0179879839999999</v>
      </c>
      <c r="J263">
        <v>1.042559099</v>
      </c>
      <c r="K263">
        <v>0.98423591389999998</v>
      </c>
      <c r="L263">
        <v>0.97518953149999998</v>
      </c>
      <c r="M263">
        <v>0.9796463192</v>
      </c>
      <c r="N263">
        <v>0.95446315100000001</v>
      </c>
      <c r="O263">
        <v>0.94806453219999998</v>
      </c>
      <c r="P263">
        <v>0.93623489209999999</v>
      </c>
      <c r="Q263">
        <v>0.92345887500000001</v>
      </c>
      <c r="R263">
        <v>0.91245415919999995</v>
      </c>
      <c r="S263">
        <v>0.90586097730000004</v>
      </c>
      <c r="T263">
        <v>0.8960328085</v>
      </c>
      <c r="U263">
        <v>0.89598990460000005</v>
      </c>
      <c r="V263">
        <v>0.89151776120000004</v>
      </c>
      <c r="W263">
        <v>0.88211393510000002</v>
      </c>
      <c r="X263">
        <v>0.87256735119999995</v>
      </c>
      <c r="Y263">
        <v>0.87149949049999997</v>
      </c>
      <c r="Z263">
        <v>0.87201050059999996</v>
      </c>
      <c r="AA263">
        <v>0.87384902789999996</v>
      </c>
      <c r="AB263">
        <v>0.8766973844</v>
      </c>
      <c r="AC263">
        <v>0.88036961069999997</v>
      </c>
      <c r="AD263">
        <v>0.89318457819999997</v>
      </c>
      <c r="AE263">
        <v>0.90610434650000005</v>
      </c>
      <c r="AF263">
        <v>0.91926715370000001</v>
      </c>
      <c r="AG263">
        <v>0.93239437680000004</v>
      </c>
      <c r="AH263">
        <v>0.94601779190000002</v>
      </c>
      <c r="AI263">
        <v>0.95977249710000001</v>
      </c>
      <c r="AJ263">
        <v>0.97382117239999999</v>
      </c>
      <c r="AK263">
        <v>0.98851897960000001</v>
      </c>
      <c r="AL263">
        <v>1.003710055</v>
      </c>
      <c r="AM263">
        <v>1.019645643</v>
      </c>
      <c r="AN263">
        <v>1.0349275280000001</v>
      </c>
      <c r="AO263">
        <v>1.050752395</v>
      </c>
      <c r="AP263">
        <v>1.0669316040000001</v>
      </c>
      <c r="AQ263">
        <v>1.083561639</v>
      </c>
      <c r="AR263">
        <v>1.1003154799999999</v>
      </c>
      <c r="AS263">
        <v>1.117618588</v>
      </c>
      <c r="AT263">
        <v>1.1349882529999999</v>
      </c>
      <c r="AU263">
        <v>1.152448318</v>
      </c>
      <c r="AV263">
        <v>1.1700021030000001</v>
      </c>
      <c r="AW263">
        <v>1.1879028549999999</v>
      </c>
    </row>
    <row r="264" spans="2:49" x14ac:dyDescent="0.25">
      <c r="B264" t="s">
        <v>500</v>
      </c>
      <c r="C264">
        <v>1.7112081308179601</v>
      </c>
      <c r="D264">
        <v>1.7386821308642</v>
      </c>
      <c r="E264">
        <v>1.7665972050000001</v>
      </c>
      <c r="F264">
        <v>1.787417322</v>
      </c>
      <c r="G264">
        <v>1.81020406</v>
      </c>
      <c r="H264">
        <v>1.7022871390000001</v>
      </c>
      <c r="I264">
        <v>1.7767750200000001</v>
      </c>
      <c r="J264">
        <v>1.8105782989999999</v>
      </c>
      <c r="K264">
        <v>1.791700241</v>
      </c>
      <c r="L264">
        <v>1.799210658</v>
      </c>
      <c r="M264">
        <v>1.808101489</v>
      </c>
      <c r="N264">
        <v>1.8460038540000001</v>
      </c>
      <c r="O264">
        <v>1.892969978</v>
      </c>
      <c r="P264">
        <v>1.9151758080000001</v>
      </c>
      <c r="Q264">
        <v>1.9258963250000001</v>
      </c>
      <c r="R264">
        <v>1.9410763710000001</v>
      </c>
      <c r="S264">
        <v>1.960923172</v>
      </c>
      <c r="T264">
        <v>1.9603782489999999</v>
      </c>
      <c r="U264">
        <v>1.9617586060000001</v>
      </c>
      <c r="V264">
        <v>1.9494514590000001</v>
      </c>
      <c r="W264">
        <v>1.925829188</v>
      </c>
      <c r="X264">
        <v>1.8970152410000001</v>
      </c>
      <c r="Y264">
        <v>1.8894418749999999</v>
      </c>
      <c r="Z264">
        <v>1.89269902</v>
      </c>
      <c r="AA264">
        <v>1.899699163</v>
      </c>
      <c r="AB264">
        <v>1.907158616</v>
      </c>
      <c r="AC264">
        <v>1.9126972689999999</v>
      </c>
      <c r="AD264">
        <v>1.9473372959999999</v>
      </c>
      <c r="AE264">
        <v>1.981181166</v>
      </c>
      <c r="AF264">
        <v>2.0146845710000001</v>
      </c>
      <c r="AG264">
        <v>2.0484619500000001</v>
      </c>
      <c r="AH264">
        <v>2.0827762480000001</v>
      </c>
      <c r="AI264">
        <v>2.1162370290000001</v>
      </c>
      <c r="AJ264">
        <v>2.1504133429999999</v>
      </c>
      <c r="AK264">
        <v>2.1846329120000001</v>
      </c>
      <c r="AL264">
        <v>2.2193947020000002</v>
      </c>
      <c r="AM264">
        <v>2.2556163630000001</v>
      </c>
      <c r="AN264">
        <v>2.2930817139999999</v>
      </c>
      <c r="AO264">
        <v>2.3310411119999999</v>
      </c>
      <c r="AP264">
        <v>2.3676498939999999</v>
      </c>
      <c r="AQ264">
        <v>2.4087568199999998</v>
      </c>
      <c r="AR264">
        <v>2.4471205390000002</v>
      </c>
      <c r="AS264">
        <v>2.4900193559999999</v>
      </c>
      <c r="AT264">
        <v>2.5284314769999998</v>
      </c>
      <c r="AU264">
        <v>2.5735555369999998</v>
      </c>
      <c r="AV264">
        <v>2.612406762</v>
      </c>
      <c r="AW264">
        <v>2.6607635489999999</v>
      </c>
    </row>
    <row r="265" spans="2:49" x14ac:dyDescent="0.25">
      <c r="B265" t="s">
        <v>501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502</v>
      </c>
      <c r="C266">
        <v>1.5692072404564801</v>
      </c>
      <c r="D266">
        <v>1.5944013702764701</v>
      </c>
      <c r="E266">
        <v>1.6200002060000001</v>
      </c>
      <c r="F266">
        <v>1.638976583</v>
      </c>
      <c r="G266">
        <v>1.6632315550000001</v>
      </c>
      <c r="H266">
        <v>1.5517604229999999</v>
      </c>
      <c r="I266">
        <v>1.6288644919999999</v>
      </c>
      <c r="J266">
        <v>1.676108347</v>
      </c>
      <c r="K266">
        <v>1.666468813</v>
      </c>
      <c r="L266">
        <v>1.6732746999999999</v>
      </c>
      <c r="M266">
        <v>1.6801253</v>
      </c>
      <c r="N266">
        <v>1.6967162600000001</v>
      </c>
      <c r="O266">
        <v>1.7709814150000001</v>
      </c>
      <c r="P266">
        <v>1.8488284669999999</v>
      </c>
      <c r="Q266">
        <v>1.9178601280000001</v>
      </c>
      <c r="R266">
        <v>1.9760794749999999</v>
      </c>
      <c r="S266">
        <v>2.0196680680000001</v>
      </c>
      <c r="T266">
        <v>2.011720591</v>
      </c>
      <c r="U266">
        <v>1.9993677620000001</v>
      </c>
      <c r="V266">
        <v>1.972753457</v>
      </c>
      <c r="W266">
        <v>1.859488832</v>
      </c>
      <c r="X266">
        <v>1.762114905</v>
      </c>
      <c r="Y266">
        <v>1.704582662</v>
      </c>
      <c r="Z266">
        <v>1.6714012760000001</v>
      </c>
      <c r="AA266">
        <v>1.6498666200000001</v>
      </c>
      <c r="AB266">
        <v>1.6346651919999999</v>
      </c>
      <c r="AC266">
        <v>1.6208993819999999</v>
      </c>
      <c r="AD266">
        <v>1.641585834</v>
      </c>
      <c r="AE266">
        <v>1.6653757179999999</v>
      </c>
      <c r="AF266">
        <v>1.690343489</v>
      </c>
      <c r="AG266">
        <v>1.716072936</v>
      </c>
      <c r="AH266">
        <v>1.7424875989999999</v>
      </c>
      <c r="AI266">
        <v>1.7685784440000001</v>
      </c>
      <c r="AJ266">
        <v>1.7952914289999999</v>
      </c>
      <c r="AK266">
        <v>1.82229386</v>
      </c>
      <c r="AL266">
        <v>1.8499774739999999</v>
      </c>
      <c r="AM266">
        <v>1.878820554</v>
      </c>
      <c r="AN266">
        <v>1.908688698</v>
      </c>
      <c r="AO266">
        <v>1.939472044</v>
      </c>
      <c r="AP266">
        <v>1.9693401049999999</v>
      </c>
      <c r="AQ266">
        <v>2.0030498269999999</v>
      </c>
      <c r="AR266">
        <v>2.0345454489999999</v>
      </c>
      <c r="AS266">
        <v>2.069351808</v>
      </c>
      <c r="AT266">
        <v>2.1001834750000001</v>
      </c>
      <c r="AU266">
        <v>2.136410659</v>
      </c>
      <c r="AV266">
        <v>2.1672576060000002</v>
      </c>
      <c r="AW266">
        <v>2.20582536</v>
      </c>
    </row>
    <row r="267" spans="2:49" x14ac:dyDescent="0.25">
      <c r="B267" t="s">
        <v>503</v>
      </c>
      <c r="C267">
        <v>0.99189533402801899</v>
      </c>
      <c r="D267">
        <v>0.99189533402801799</v>
      </c>
      <c r="E267">
        <v>0.99189532579999995</v>
      </c>
      <c r="F267">
        <v>0.98719299930000004</v>
      </c>
      <c r="G267">
        <v>0.98253086670000001</v>
      </c>
      <c r="H267">
        <v>0.97786708580000004</v>
      </c>
      <c r="I267">
        <v>0.97325875959999997</v>
      </c>
      <c r="J267">
        <v>0.96867464339999998</v>
      </c>
      <c r="K267">
        <v>0.96412052550000005</v>
      </c>
      <c r="L267">
        <v>0.9595931727</v>
      </c>
      <c r="M267">
        <v>0.95507438229999997</v>
      </c>
      <c r="N267">
        <v>0.95058933300000004</v>
      </c>
      <c r="O267">
        <v>0.94786271330000005</v>
      </c>
      <c r="P267">
        <v>0.94500628099999995</v>
      </c>
      <c r="Q267">
        <v>0.94201118029999997</v>
      </c>
      <c r="R267">
        <v>0.9388449271</v>
      </c>
      <c r="S267">
        <v>0.95295016590000003</v>
      </c>
      <c r="T267">
        <v>0.9500546755</v>
      </c>
      <c r="U267">
        <v>0.94719770920000002</v>
      </c>
      <c r="V267">
        <v>0.94438902680000003</v>
      </c>
      <c r="W267">
        <v>0.92724740650000004</v>
      </c>
      <c r="X267">
        <v>0.92229051780000004</v>
      </c>
      <c r="Y267">
        <v>0.91722694059999998</v>
      </c>
      <c r="Z267">
        <v>0.91171267119999999</v>
      </c>
      <c r="AA267">
        <v>0.90567123989999998</v>
      </c>
      <c r="AB267">
        <v>0.89936750560000001</v>
      </c>
      <c r="AC267">
        <v>0.89239255230000003</v>
      </c>
      <c r="AD267">
        <v>0.87754041940000005</v>
      </c>
      <c r="AE267">
        <v>0.86107631299999998</v>
      </c>
      <c r="AF267">
        <v>0.84272470109999997</v>
      </c>
      <c r="AG267">
        <v>0.82256094160000004</v>
      </c>
      <c r="AH267">
        <v>0.79977872530000005</v>
      </c>
      <c r="AI267">
        <v>0.76807640450000003</v>
      </c>
      <c r="AJ267">
        <v>0.73173739449999997</v>
      </c>
      <c r="AK267">
        <v>0.68964710760000003</v>
      </c>
      <c r="AL267">
        <v>0.64216092309999995</v>
      </c>
      <c r="AM267">
        <v>0.58571558990000006</v>
      </c>
      <c r="AN267">
        <v>0.56171756070000001</v>
      </c>
      <c r="AO267">
        <v>0.53362351529999996</v>
      </c>
      <c r="AP267">
        <v>0.50023728249999999</v>
      </c>
      <c r="AQ267">
        <v>0.45998958820000002</v>
      </c>
      <c r="AR267">
        <v>0.41042964799999998</v>
      </c>
      <c r="AS267">
        <v>0.41544907409999998</v>
      </c>
      <c r="AT267">
        <v>0.42106544010000002</v>
      </c>
      <c r="AU267">
        <v>0.42758549130000001</v>
      </c>
      <c r="AV267">
        <v>0.43506730110000003</v>
      </c>
      <c r="AW267">
        <v>0.44405310939999998</v>
      </c>
    </row>
    <row r="268" spans="2:49" x14ac:dyDescent="0.25">
      <c r="B268" t="s">
        <v>504</v>
      </c>
      <c r="C268">
        <v>8.10466597198101E-3</v>
      </c>
      <c r="D268">
        <v>8.10466597198101E-3</v>
      </c>
      <c r="E268">
        <v>8.1046741600000003E-3</v>
      </c>
      <c r="F268">
        <v>1.28070007E-2</v>
      </c>
      <c r="G268">
        <v>1.7469133299999998E-2</v>
      </c>
      <c r="H268">
        <v>2.2132914199999999E-2</v>
      </c>
      <c r="I268">
        <v>2.6741240400000001E-2</v>
      </c>
      <c r="J268">
        <v>3.13253566E-2</v>
      </c>
      <c r="K268">
        <v>3.5879474500000001E-2</v>
      </c>
      <c r="L268">
        <v>4.0406827300000003E-2</v>
      </c>
      <c r="M268">
        <v>4.4925617700000003E-2</v>
      </c>
      <c r="N268">
        <v>4.9410666999999998E-2</v>
      </c>
      <c r="O268">
        <v>5.21372867E-2</v>
      </c>
      <c r="P268">
        <v>5.4993719000000003E-2</v>
      </c>
      <c r="Q268">
        <v>5.7988819699999999E-2</v>
      </c>
      <c r="R268">
        <v>6.1155072900000003E-2</v>
      </c>
      <c r="S268">
        <v>4.70498341E-2</v>
      </c>
      <c r="T268">
        <v>4.9945324499999999E-2</v>
      </c>
      <c r="U268">
        <v>5.2802290799999999E-2</v>
      </c>
      <c r="V268">
        <v>5.5610973199999997E-2</v>
      </c>
      <c r="W268">
        <v>7.2752593500000004E-2</v>
      </c>
      <c r="X268">
        <v>7.7709482199999999E-2</v>
      </c>
      <c r="Y268">
        <v>8.2773059400000001E-2</v>
      </c>
      <c r="Z268">
        <v>8.8287328799999995E-2</v>
      </c>
      <c r="AA268">
        <v>9.4328760100000006E-2</v>
      </c>
      <c r="AB268">
        <v>0.10063249439999999</v>
      </c>
      <c r="AC268">
        <v>0.1076074477</v>
      </c>
      <c r="AD268">
        <v>0.12245958060000001</v>
      </c>
      <c r="AE268">
        <v>0.13892368699999999</v>
      </c>
      <c r="AF268">
        <v>0.1572752989</v>
      </c>
      <c r="AG268">
        <v>0.17743905839999999</v>
      </c>
      <c r="AH268">
        <v>0.20022127470000001</v>
      </c>
      <c r="AI268">
        <v>0.2319235955</v>
      </c>
      <c r="AJ268">
        <v>0.26826260549999997</v>
      </c>
      <c r="AK268">
        <v>0.31035289240000002</v>
      </c>
      <c r="AL268">
        <v>0.3578390769</v>
      </c>
      <c r="AM268">
        <v>0.4142844101</v>
      </c>
      <c r="AN268">
        <v>0.43828243929999999</v>
      </c>
      <c r="AO268">
        <v>0.46637648469999998</v>
      </c>
      <c r="AP268">
        <v>0.49976271750000001</v>
      </c>
      <c r="AQ268">
        <v>0.54001041179999998</v>
      </c>
      <c r="AR268">
        <v>0.58957035199999996</v>
      </c>
      <c r="AS268">
        <v>0.58455092590000002</v>
      </c>
      <c r="AT268">
        <v>0.57893455989999998</v>
      </c>
      <c r="AU268">
        <v>0.57241450869999999</v>
      </c>
      <c r="AV268">
        <v>0.56493269889999997</v>
      </c>
      <c r="AW268">
        <v>0.55594689060000002</v>
      </c>
    </row>
    <row r="269" spans="2:49" x14ac:dyDescent="0.25">
      <c r="B269" t="s">
        <v>505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506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507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508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509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510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511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512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513</v>
      </c>
      <c r="C277">
        <v>0.92287069498865704</v>
      </c>
      <c r="D277">
        <v>0.92287069498865704</v>
      </c>
      <c r="E277">
        <v>0.92285345399999996</v>
      </c>
      <c r="F277">
        <v>0.91580034509999997</v>
      </c>
      <c r="G277">
        <v>0.90892120369999996</v>
      </c>
      <c r="H277">
        <v>0.90182099429999996</v>
      </c>
      <c r="I277">
        <v>0.8950277431</v>
      </c>
      <c r="J277">
        <v>0.88831503909999998</v>
      </c>
      <c r="K277">
        <v>0.88167422650000005</v>
      </c>
      <c r="L277">
        <v>0.87507792200000001</v>
      </c>
      <c r="M277">
        <v>0.86844086750000005</v>
      </c>
      <c r="N277">
        <v>0.86180686429999998</v>
      </c>
      <c r="O277">
        <v>0.83691508429999995</v>
      </c>
      <c r="P277">
        <v>0.80739082220000002</v>
      </c>
      <c r="Q277">
        <v>0.7728929859</v>
      </c>
      <c r="R277">
        <v>0.7328776481</v>
      </c>
      <c r="S277">
        <v>0.70217289709999997</v>
      </c>
      <c r="T277">
        <v>0.69973985800000005</v>
      </c>
      <c r="U277">
        <v>0.69714858550000003</v>
      </c>
      <c r="V277">
        <v>0.69454285839999996</v>
      </c>
      <c r="W277">
        <v>0.62322506820000001</v>
      </c>
      <c r="X277">
        <v>0.60410934679999995</v>
      </c>
      <c r="Y277">
        <v>0.58050467650000004</v>
      </c>
      <c r="Z277">
        <v>0.55614179050000001</v>
      </c>
      <c r="AA277">
        <v>0.53090228090000002</v>
      </c>
      <c r="AB277">
        <v>0.50674245539999996</v>
      </c>
      <c r="AC277">
        <v>0.48165756539999999</v>
      </c>
      <c r="AD277">
        <v>0.45836624250000002</v>
      </c>
      <c r="AE277">
        <v>0.43491401600000001</v>
      </c>
      <c r="AF277">
        <v>0.41131336470000002</v>
      </c>
      <c r="AG277">
        <v>0.39005786650000002</v>
      </c>
      <c r="AH277">
        <v>0.36865735640000002</v>
      </c>
      <c r="AI277">
        <v>0.34853048019999999</v>
      </c>
      <c r="AJ277">
        <v>0.3284058996</v>
      </c>
      <c r="AK277">
        <v>0.30822404889999999</v>
      </c>
      <c r="AL277">
        <v>0.29047491149999999</v>
      </c>
      <c r="AM277">
        <v>0.27276476919999998</v>
      </c>
      <c r="AN277">
        <v>0.25999473820000002</v>
      </c>
      <c r="AO277">
        <v>0.24719971260000001</v>
      </c>
      <c r="AP277">
        <v>0.2343513955</v>
      </c>
      <c r="AQ277">
        <v>0.2216254554</v>
      </c>
      <c r="AR277">
        <v>0.2087915035</v>
      </c>
      <c r="AS277">
        <v>0.19266256079999999</v>
      </c>
      <c r="AT277">
        <v>0.17623122159999999</v>
      </c>
      <c r="AU277">
        <v>0.1599026791</v>
      </c>
      <c r="AV277">
        <v>0.14318874379999999</v>
      </c>
      <c r="AW277">
        <v>0.1266409376</v>
      </c>
    </row>
    <row r="278" spans="2:49" x14ac:dyDescent="0.25">
      <c r="B278" t="s">
        <v>514</v>
      </c>
      <c r="C278">
        <v>4.1245617653124303E-2</v>
      </c>
      <c r="D278">
        <v>4.1245617653124303E-2</v>
      </c>
      <c r="E278">
        <v>4.1254837400000001E-2</v>
      </c>
      <c r="F278">
        <v>4.7474178300000003E-2</v>
      </c>
      <c r="G278">
        <v>5.3373632599999998E-2</v>
      </c>
      <c r="H278">
        <v>5.9166887500000001E-2</v>
      </c>
      <c r="I278">
        <v>6.4519889400000002E-2</v>
      </c>
      <c r="J278">
        <v>6.95415754E-2</v>
      </c>
      <c r="K278">
        <v>7.4210763799999996E-2</v>
      </c>
      <c r="L278">
        <v>7.8514818700000003E-2</v>
      </c>
      <c r="M278">
        <v>8.2473353599999896E-2</v>
      </c>
      <c r="N278">
        <v>8.6019361899999897E-2</v>
      </c>
      <c r="O278">
        <v>0.1092374451</v>
      </c>
      <c r="P278">
        <v>0.13749601680000001</v>
      </c>
      <c r="Q278">
        <v>0.17125809580000001</v>
      </c>
      <c r="R278">
        <v>0.21108884650000001</v>
      </c>
      <c r="S278">
        <v>0.18307065019999999</v>
      </c>
      <c r="T278">
        <v>0.1886808395</v>
      </c>
      <c r="U278">
        <v>0.19429683410000001</v>
      </c>
      <c r="V278">
        <v>0.19983609429999999</v>
      </c>
      <c r="W278">
        <v>0.19557694680000001</v>
      </c>
      <c r="X278">
        <v>0.19240143179999999</v>
      </c>
      <c r="Y278">
        <v>0.19348153609999999</v>
      </c>
      <c r="Z278">
        <v>0.19463535209999999</v>
      </c>
      <c r="AA278">
        <v>0.1958956932</v>
      </c>
      <c r="AB278">
        <v>0.19716185350000001</v>
      </c>
      <c r="AC278">
        <v>0.1985409954</v>
      </c>
      <c r="AD278">
        <v>0.19706832060000001</v>
      </c>
      <c r="AE278">
        <v>0.19561474179999999</v>
      </c>
      <c r="AF278">
        <v>0.19417243819999999</v>
      </c>
      <c r="AG278">
        <v>0.1926505758</v>
      </c>
      <c r="AH278">
        <v>0.19113967949999999</v>
      </c>
      <c r="AI278">
        <v>0.1893038668</v>
      </c>
      <c r="AJ278">
        <v>0.18747875980000001</v>
      </c>
      <c r="AK278">
        <v>0.18567940790000001</v>
      </c>
      <c r="AL278">
        <v>0.1838402777</v>
      </c>
      <c r="AM278">
        <v>0.18199625019999999</v>
      </c>
      <c r="AN278">
        <v>0.18059935529999999</v>
      </c>
      <c r="AO278">
        <v>0.17921498420000001</v>
      </c>
      <c r="AP278">
        <v>0.17784893390000001</v>
      </c>
      <c r="AQ278">
        <v>0.1764601834</v>
      </c>
      <c r="AR278">
        <v>0.1751014464</v>
      </c>
      <c r="AS278">
        <v>0.1743219023</v>
      </c>
      <c r="AT278">
        <v>0.17358620189999999</v>
      </c>
      <c r="AU278">
        <v>0.17280745729999999</v>
      </c>
      <c r="AV278">
        <v>0.1720863175</v>
      </c>
      <c r="AW278">
        <v>0.17131015290000001</v>
      </c>
    </row>
    <row r="279" spans="2:49" x14ac:dyDescent="0.25">
      <c r="B279" t="s">
        <v>515</v>
      </c>
      <c r="C279">
        <v>5.1557022066405396E-3</v>
      </c>
      <c r="D279">
        <v>5.1557022066405396E-3</v>
      </c>
      <c r="E279">
        <v>5.1568546799999997E-3</v>
      </c>
      <c r="F279">
        <v>4.8228147400000004E-3</v>
      </c>
      <c r="G279">
        <v>4.5045957699999997E-3</v>
      </c>
      <c r="H279">
        <v>4.2200412599999997E-3</v>
      </c>
      <c r="I279">
        <v>3.9431134E-3</v>
      </c>
      <c r="J279">
        <v>3.6839216099999999E-3</v>
      </c>
      <c r="K279">
        <v>3.4416623099999999E-3</v>
      </c>
      <c r="L279">
        <v>3.21594066E-3</v>
      </c>
      <c r="M279">
        <v>3.0074399699999998E-3</v>
      </c>
      <c r="N279">
        <v>2.8134924900000001E-3</v>
      </c>
      <c r="O279">
        <v>2.72937543E-3</v>
      </c>
      <c r="P279">
        <v>2.62436393E-3</v>
      </c>
      <c r="Q279">
        <v>2.4970500799999999E-3</v>
      </c>
      <c r="R279">
        <v>2.3511678100000002E-3</v>
      </c>
      <c r="S279">
        <v>1.02384142E-2</v>
      </c>
      <c r="T279">
        <v>9.5607939100000004E-3</v>
      </c>
      <c r="U279">
        <v>8.90553434E-3</v>
      </c>
      <c r="V279">
        <v>8.2666124300000005E-3</v>
      </c>
      <c r="W279">
        <v>3.3538391000000001E-2</v>
      </c>
      <c r="X279">
        <v>4.1446106199999999E-2</v>
      </c>
      <c r="Y279">
        <v>4.9974324100000002E-2</v>
      </c>
      <c r="Z279">
        <v>5.87537385E-2</v>
      </c>
      <c r="AA279">
        <v>6.7811161499999995E-2</v>
      </c>
      <c r="AB279">
        <v>7.5048252999999995E-2</v>
      </c>
      <c r="AC279">
        <v>8.2535072900000006E-2</v>
      </c>
      <c r="AD279">
        <v>9.6320383400000001E-2</v>
      </c>
      <c r="AE279">
        <v>0.1101725509</v>
      </c>
      <c r="AF279">
        <v>0.1240925366</v>
      </c>
      <c r="AG279">
        <v>0.13552796519999999</v>
      </c>
      <c r="AH279">
        <v>0.14702400909999999</v>
      </c>
      <c r="AI279">
        <v>0.1593759562</v>
      </c>
      <c r="AJ279">
        <v>0.1717163481</v>
      </c>
      <c r="AK279">
        <v>0.1840619409</v>
      </c>
      <c r="AL279">
        <v>0.19387515150000001</v>
      </c>
      <c r="AM279">
        <v>0.20367369290000001</v>
      </c>
      <c r="AN279">
        <v>0.21016981060000001</v>
      </c>
      <c r="AO279">
        <v>0.2166689433</v>
      </c>
      <c r="AP279">
        <v>0.22317983250000001</v>
      </c>
      <c r="AQ279">
        <v>0.2296514097</v>
      </c>
      <c r="AR279">
        <v>0.2361513411</v>
      </c>
      <c r="AS279">
        <v>0.24720698420000001</v>
      </c>
      <c r="AT279">
        <v>0.25838600649999999</v>
      </c>
      <c r="AU279">
        <v>0.26956347320000001</v>
      </c>
      <c r="AV279">
        <v>0.2808957024</v>
      </c>
      <c r="AW279">
        <v>0.29220455210000001</v>
      </c>
    </row>
    <row r="280" spans="2:49" x14ac:dyDescent="0.25">
      <c r="B280" t="s">
        <v>516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1.46441868E-2</v>
      </c>
      <c r="H280">
        <v>1.4377553600000001E-2</v>
      </c>
      <c r="I280">
        <v>1.4078825600000001E-2</v>
      </c>
      <c r="J280">
        <v>1.3784671E-2</v>
      </c>
      <c r="K280">
        <v>1.3496250899999999E-2</v>
      </c>
      <c r="L280">
        <v>1.3216357499999999E-2</v>
      </c>
      <c r="M280">
        <v>1.2952678299999999E-2</v>
      </c>
      <c r="N280">
        <v>1.26989331E-2</v>
      </c>
      <c r="O280">
        <v>1.27405656E-2</v>
      </c>
      <c r="P280">
        <v>1.2669324100000001E-2</v>
      </c>
      <c r="Q280">
        <v>1.2466960900000001E-2</v>
      </c>
      <c r="R280">
        <v>1.2140062700000001E-2</v>
      </c>
      <c r="S280">
        <v>3.4476858300000003E-2</v>
      </c>
      <c r="T280">
        <v>3.0105844199999999E-2</v>
      </c>
      <c r="U280">
        <v>2.5856565500000001E-2</v>
      </c>
      <c r="V280">
        <v>2.1705775399999998E-2</v>
      </c>
      <c r="W280">
        <v>2.7551210100000001E-2</v>
      </c>
      <c r="X280">
        <v>2.8663810299999998E-2</v>
      </c>
      <c r="Y280">
        <v>2.9202704699999998E-2</v>
      </c>
      <c r="Z280">
        <v>2.9763302599999999E-2</v>
      </c>
      <c r="AA280">
        <v>3.0351392299999998E-2</v>
      </c>
      <c r="AB280">
        <v>3.0802048499999998E-2</v>
      </c>
      <c r="AC280">
        <v>3.1278093299999997E-2</v>
      </c>
      <c r="AD280">
        <v>3.09256992E-2</v>
      </c>
      <c r="AE280">
        <v>3.0575820900000002E-2</v>
      </c>
      <c r="AF280">
        <v>3.0227190899999999E-2</v>
      </c>
      <c r="AG280">
        <v>2.98667055E-2</v>
      </c>
      <c r="AH280">
        <v>2.9507393400000002E-2</v>
      </c>
      <c r="AI280">
        <v>2.95303562E-2</v>
      </c>
      <c r="AJ280">
        <v>2.9554531200000001E-2</v>
      </c>
      <c r="AK280">
        <v>2.9582357E-2</v>
      </c>
      <c r="AL280">
        <v>2.9606138399999999E-2</v>
      </c>
      <c r="AM280">
        <v>2.9628872399999999E-2</v>
      </c>
      <c r="AN280">
        <v>2.9659452199999999E-2</v>
      </c>
      <c r="AO280">
        <v>2.9691718799999999E-2</v>
      </c>
      <c r="AP280">
        <v>2.9726688000000001E-2</v>
      </c>
      <c r="AQ280">
        <v>2.97575164E-2</v>
      </c>
      <c r="AR280">
        <v>2.97930634E-2</v>
      </c>
      <c r="AS280">
        <v>2.9841723300000001E-2</v>
      </c>
      <c r="AT280">
        <v>2.9898805099999998E-2</v>
      </c>
      <c r="AU280">
        <v>2.9949409100000001E-2</v>
      </c>
      <c r="AV280">
        <v>3.00109686E-2</v>
      </c>
      <c r="AW280">
        <v>3.0063926899999999E-2</v>
      </c>
    </row>
    <row r="281" spans="2:49" x14ac:dyDescent="0.25">
      <c r="B281" t="s">
        <v>517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5.5282354500000002E-3</v>
      </c>
      <c r="H281">
        <v>5.7373686700000004E-3</v>
      </c>
      <c r="I281">
        <v>5.9388271000000003E-3</v>
      </c>
      <c r="J281">
        <v>6.1466310800000002E-3</v>
      </c>
      <c r="K281">
        <v>6.3615123799999999E-3</v>
      </c>
      <c r="L281">
        <v>6.5851474099999996E-3</v>
      </c>
      <c r="M281">
        <v>6.8221269300000002E-3</v>
      </c>
      <c r="N281">
        <v>7.0702365100000003E-3</v>
      </c>
      <c r="O281">
        <v>7.3419751799999999E-3</v>
      </c>
      <c r="P281">
        <v>7.5567516099999997E-3</v>
      </c>
      <c r="Q281">
        <v>7.69661554E-3</v>
      </c>
      <c r="R281">
        <v>7.7574256500000001E-3</v>
      </c>
      <c r="S281">
        <v>8.9539492500000008E-3</v>
      </c>
      <c r="T281">
        <v>8.6554366000000001E-3</v>
      </c>
      <c r="U281">
        <v>8.3699422600000007E-3</v>
      </c>
      <c r="V281">
        <v>8.0926162199999995E-3</v>
      </c>
      <c r="W281">
        <v>1.2533026399999999E-2</v>
      </c>
      <c r="X281">
        <v>1.39772252E-2</v>
      </c>
      <c r="Y281">
        <v>1.50238742E-2</v>
      </c>
      <c r="Z281">
        <v>1.61033423E-2</v>
      </c>
      <c r="AA281">
        <v>1.72203176E-2</v>
      </c>
      <c r="AB281">
        <v>1.8413839099999999E-2</v>
      </c>
      <c r="AC281">
        <v>1.96508182E-2</v>
      </c>
      <c r="AD281">
        <v>2.12398164E-2</v>
      </c>
      <c r="AE281">
        <v>2.2837803699999999E-2</v>
      </c>
      <c r="AF281">
        <v>2.44445137E-2</v>
      </c>
      <c r="AG281">
        <v>2.6061934299999999E-2</v>
      </c>
      <c r="AH281">
        <v>2.7688550999999999E-2</v>
      </c>
      <c r="AI281">
        <v>2.8113479899999998E-2</v>
      </c>
      <c r="AJ281">
        <v>2.8538966400000001E-2</v>
      </c>
      <c r="AK281">
        <v>2.8967450400000001E-2</v>
      </c>
      <c r="AL281">
        <v>2.93962639E-2</v>
      </c>
      <c r="AM281">
        <v>2.9823709800000001E-2</v>
      </c>
      <c r="AN281">
        <v>3.0222840399999999E-2</v>
      </c>
      <c r="AO281">
        <v>3.0623166100000002E-2</v>
      </c>
      <c r="AP281">
        <v>3.1025812400000002E-2</v>
      </c>
      <c r="AQ281">
        <v>3.1423655000000002E-2</v>
      </c>
      <c r="AR281">
        <v>3.1826008000000003E-2</v>
      </c>
      <c r="AS281">
        <v>3.2198936499999997E-2</v>
      </c>
      <c r="AT281">
        <v>3.2582564899999999E-2</v>
      </c>
      <c r="AU281">
        <v>3.2960771100000001E-2</v>
      </c>
      <c r="AV281">
        <v>3.3352723399999999E-2</v>
      </c>
      <c r="AW281">
        <v>3.3736835200000002E-2</v>
      </c>
    </row>
    <row r="282" spans="2:49" x14ac:dyDescent="0.25">
      <c r="B282" t="s">
        <v>518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1.3028145600000001E-2</v>
      </c>
      <c r="H282">
        <v>1.4677154600000001E-2</v>
      </c>
      <c r="I282">
        <v>1.64916014E-2</v>
      </c>
      <c r="J282">
        <v>1.8528161800000002E-2</v>
      </c>
      <c r="K282">
        <v>2.0815584099999999E-2</v>
      </c>
      <c r="L282">
        <v>2.3389813700000001E-2</v>
      </c>
      <c r="M282">
        <v>2.6303533600000002E-2</v>
      </c>
      <c r="N282">
        <v>2.9591111600000001E-2</v>
      </c>
      <c r="O282">
        <v>3.10355543E-2</v>
      </c>
      <c r="P282">
        <v>3.22627214E-2</v>
      </c>
      <c r="Q282">
        <v>3.31882919E-2</v>
      </c>
      <c r="R282">
        <v>3.3784849200000001E-2</v>
      </c>
      <c r="S282">
        <v>6.10872311E-2</v>
      </c>
      <c r="T282">
        <v>6.3257227799999996E-2</v>
      </c>
      <c r="U282">
        <v>6.5422538299999999E-2</v>
      </c>
      <c r="V282">
        <v>6.7556043299999896E-2</v>
      </c>
      <c r="W282">
        <v>0.1075753575</v>
      </c>
      <c r="X282">
        <v>0.1194020797</v>
      </c>
      <c r="Y282">
        <v>0.1318128844</v>
      </c>
      <c r="Z282">
        <v>0.1446024739</v>
      </c>
      <c r="AA282">
        <v>0.1578191545</v>
      </c>
      <c r="AB282">
        <v>0.17183155050000001</v>
      </c>
      <c r="AC282">
        <v>0.1863374549</v>
      </c>
      <c r="AD282">
        <v>0.196079538</v>
      </c>
      <c r="AE282">
        <v>0.20588506670000001</v>
      </c>
      <c r="AF282">
        <v>0.2157499558</v>
      </c>
      <c r="AG282">
        <v>0.22583495270000001</v>
      </c>
      <c r="AH282">
        <v>0.23598301059999999</v>
      </c>
      <c r="AI282">
        <v>0.2451458607</v>
      </c>
      <c r="AJ282">
        <v>0.25430549489999998</v>
      </c>
      <c r="AK282">
        <v>0.26348479499999999</v>
      </c>
      <c r="AL282">
        <v>0.27280725700000003</v>
      </c>
      <c r="AM282">
        <v>0.28211270550000001</v>
      </c>
      <c r="AN282">
        <v>0.28935380319999998</v>
      </c>
      <c r="AO282">
        <v>0.29660147510000001</v>
      </c>
      <c r="AP282">
        <v>0.30386733770000002</v>
      </c>
      <c r="AQ282">
        <v>0.31108178009999998</v>
      </c>
      <c r="AR282">
        <v>0.31833663750000002</v>
      </c>
      <c r="AS282">
        <v>0.32376789290000002</v>
      </c>
      <c r="AT282">
        <v>0.32931520009999998</v>
      </c>
      <c r="AU282">
        <v>0.33481621029999997</v>
      </c>
      <c r="AV282">
        <v>0.34046554429999998</v>
      </c>
      <c r="AW282">
        <v>0.34604359530000001</v>
      </c>
    </row>
    <row r="283" spans="2:49" x14ac:dyDescent="0.25">
      <c r="B283" t="s">
        <v>519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520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521</v>
      </c>
      <c r="C285">
        <v>383714635.27038902</v>
      </c>
      <c r="D285">
        <v>389875297.85567099</v>
      </c>
      <c r="E285">
        <v>396134871.89999998</v>
      </c>
      <c r="F285">
        <v>412015893.30000001</v>
      </c>
      <c r="G285">
        <v>421141661.89999998</v>
      </c>
      <c r="H285">
        <v>439537068.30000001</v>
      </c>
      <c r="I285">
        <v>454174410.5</v>
      </c>
      <c r="J285">
        <v>471399856.39999998</v>
      </c>
      <c r="K285">
        <v>493298341.5</v>
      </c>
      <c r="L285">
        <v>519360804.69999999</v>
      </c>
      <c r="M285">
        <v>549573142.89999998</v>
      </c>
      <c r="N285">
        <v>565397271.29999995</v>
      </c>
      <c r="O285">
        <v>564683576</v>
      </c>
      <c r="P285">
        <v>564400275.29999995</v>
      </c>
      <c r="Q285">
        <v>563167361.5</v>
      </c>
      <c r="R285">
        <v>562952376</v>
      </c>
      <c r="S285">
        <v>568387054.39999998</v>
      </c>
      <c r="T285">
        <v>573741276.10000002</v>
      </c>
      <c r="U285">
        <v>576553208.60000002</v>
      </c>
      <c r="V285">
        <v>577759367.79999995</v>
      </c>
      <c r="W285">
        <v>572897168.79999995</v>
      </c>
      <c r="X285">
        <v>565730111.60000002</v>
      </c>
      <c r="Y285">
        <v>558895918.5</v>
      </c>
      <c r="Z285">
        <v>552773947.70000005</v>
      </c>
      <c r="AA285">
        <v>547232694.70000005</v>
      </c>
      <c r="AB285">
        <v>542079922.70000005</v>
      </c>
      <c r="AC285">
        <v>537134553.29999995</v>
      </c>
      <c r="AD285">
        <v>532232523.80000001</v>
      </c>
      <c r="AE285">
        <v>527335251.5</v>
      </c>
      <c r="AF285">
        <v>522487819.19999999</v>
      </c>
      <c r="AG285">
        <v>517742706.10000002</v>
      </c>
      <c r="AH285">
        <v>513125593.80000001</v>
      </c>
      <c r="AI285">
        <v>508608359.69999999</v>
      </c>
      <c r="AJ285">
        <v>504208659.60000002</v>
      </c>
      <c r="AK285">
        <v>499899938.60000002</v>
      </c>
      <c r="AL285">
        <v>495697678.89999998</v>
      </c>
      <c r="AM285">
        <v>491625082.10000002</v>
      </c>
      <c r="AN285">
        <v>487837839.10000002</v>
      </c>
      <c r="AO285">
        <v>484243264.10000002</v>
      </c>
      <c r="AP285">
        <v>480783958.10000002</v>
      </c>
      <c r="AQ285">
        <v>477419848.10000002</v>
      </c>
      <c r="AR285">
        <v>474107573.5</v>
      </c>
      <c r="AS285">
        <v>470812031.60000002</v>
      </c>
      <c r="AT285">
        <v>467513229</v>
      </c>
      <c r="AU285">
        <v>464223109.39999998</v>
      </c>
      <c r="AV285">
        <v>460939046.10000002</v>
      </c>
      <c r="AW285">
        <v>457686445.19999999</v>
      </c>
    </row>
    <row r="286" spans="2:49" x14ac:dyDescent="0.25">
      <c r="B286" t="s">
        <v>522</v>
      </c>
      <c r="C286">
        <v>261485.90393552999</v>
      </c>
      <c r="D286">
        <v>265684.14470322698</v>
      </c>
      <c r="E286">
        <v>269949.78960000002</v>
      </c>
      <c r="F286">
        <v>277098.31140000001</v>
      </c>
      <c r="G286">
        <v>283661.62070000003</v>
      </c>
      <c r="H286">
        <v>284996.64429999999</v>
      </c>
      <c r="I286">
        <v>276969.51199999999</v>
      </c>
      <c r="J286">
        <v>276308.41389999999</v>
      </c>
      <c r="K286">
        <v>278550.93329999998</v>
      </c>
      <c r="L286">
        <v>278764.20939999999</v>
      </c>
      <c r="M286">
        <v>284099.9154</v>
      </c>
      <c r="N286">
        <v>292961.30810000002</v>
      </c>
      <c r="O286">
        <v>300343.14889999997</v>
      </c>
      <c r="P286">
        <v>308835.91889999999</v>
      </c>
      <c r="Q286">
        <v>317314.234</v>
      </c>
      <c r="R286">
        <v>328532.7561</v>
      </c>
      <c r="S286">
        <v>344238.64449999999</v>
      </c>
      <c r="T286">
        <v>360724.38510000001</v>
      </c>
      <c r="U286">
        <v>371781.38520000002</v>
      </c>
      <c r="V286">
        <v>382222.70289999997</v>
      </c>
      <c r="W286">
        <v>391494.52970000001</v>
      </c>
      <c r="X286">
        <v>399643.98359999998</v>
      </c>
      <c r="Y286">
        <v>409151.3113</v>
      </c>
      <c r="Z286">
        <v>420536.25150000001</v>
      </c>
      <c r="AA286">
        <v>433062.46490000002</v>
      </c>
      <c r="AB286">
        <v>446137.61080000002</v>
      </c>
      <c r="AC286">
        <v>459312.05469999998</v>
      </c>
      <c r="AD286">
        <v>467386.65210000001</v>
      </c>
      <c r="AE286">
        <v>475065.94799999997</v>
      </c>
      <c r="AF286">
        <v>482102.50189999997</v>
      </c>
      <c r="AG286">
        <v>488471.49349999998</v>
      </c>
      <c r="AH286">
        <v>494299.32280000002</v>
      </c>
      <c r="AI286">
        <v>499770.56229999999</v>
      </c>
      <c r="AJ286">
        <v>505257.4228</v>
      </c>
      <c r="AK286">
        <v>510634.32130000001</v>
      </c>
      <c r="AL286">
        <v>516152.9608</v>
      </c>
      <c r="AM286">
        <v>522187.97580000001</v>
      </c>
      <c r="AN286">
        <v>528632.03859999997</v>
      </c>
      <c r="AO286">
        <v>534921.90659999999</v>
      </c>
      <c r="AP286">
        <v>541191.31510000001</v>
      </c>
      <c r="AQ286">
        <v>547516.70909999998</v>
      </c>
      <c r="AR286">
        <v>553833.21239999996</v>
      </c>
      <c r="AS286">
        <v>560254.53110000002</v>
      </c>
      <c r="AT286">
        <v>566570.92139999999</v>
      </c>
      <c r="AU286">
        <v>572971.34569999995</v>
      </c>
      <c r="AV286">
        <v>579313.29449999996</v>
      </c>
      <c r="AW286">
        <v>585881.29130000004</v>
      </c>
    </row>
    <row r="287" spans="2:49" x14ac:dyDescent="0.25">
      <c r="B287" t="s">
        <v>523</v>
      </c>
      <c r="C287">
        <v>158336.21117690401</v>
      </c>
      <c r="D287">
        <v>160878.35026264799</v>
      </c>
      <c r="E287">
        <v>163461.30420000001</v>
      </c>
      <c r="F287">
        <v>168432.15779999999</v>
      </c>
      <c r="G287">
        <v>175098.72990000001</v>
      </c>
      <c r="H287">
        <v>184374.18</v>
      </c>
      <c r="I287">
        <v>192029.0019</v>
      </c>
      <c r="J287">
        <v>200639.6243</v>
      </c>
      <c r="K287">
        <v>215029.0196</v>
      </c>
      <c r="L287">
        <v>230855.26449999999</v>
      </c>
      <c r="M287">
        <v>247456.30189999999</v>
      </c>
      <c r="N287">
        <v>260447.91740000001</v>
      </c>
      <c r="O287">
        <v>261243.1918</v>
      </c>
      <c r="P287">
        <v>258856.96090000001</v>
      </c>
      <c r="Q287">
        <v>254991.8308</v>
      </c>
      <c r="R287">
        <v>253651.76060000001</v>
      </c>
      <c r="S287">
        <v>254250.75109999999</v>
      </c>
      <c r="T287">
        <v>256818.39300000001</v>
      </c>
      <c r="U287">
        <v>258518.34659999999</v>
      </c>
      <c r="V287">
        <v>259506.07310000001</v>
      </c>
      <c r="W287">
        <v>264450.74609999999</v>
      </c>
      <c r="X287">
        <v>266347.0821</v>
      </c>
      <c r="Y287">
        <v>267770.68660000002</v>
      </c>
      <c r="Z287">
        <v>269202.97070000001</v>
      </c>
      <c r="AA287">
        <v>270760.3775</v>
      </c>
      <c r="AB287">
        <v>272458.19650000002</v>
      </c>
      <c r="AC287">
        <v>274165.05900000001</v>
      </c>
      <c r="AD287">
        <v>275931.87520000001</v>
      </c>
      <c r="AE287">
        <v>277672.37430000002</v>
      </c>
      <c r="AF287">
        <v>279463.48389999999</v>
      </c>
      <c r="AG287">
        <v>281367.0429</v>
      </c>
      <c r="AH287">
        <v>283378.82309999998</v>
      </c>
      <c r="AI287">
        <v>285416.69390000001</v>
      </c>
      <c r="AJ287">
        <v>287450.5797</v>
      </c>
      <c r="AK287">
        <v>289475.35110000003</v>
      </c>
      <c r="AL287">
        <v>291483.97200000001</v>
      </c>
      <c r="AM287">
        <v>293496.80469999998</v>
      </c>
      <c r="AN287">
        <v>295330.2928</v>
      </c>
      <c r="AO287">
        <v>297191.50140000001</v>
      </c>
      <c r="AP287">
        <v>299098.88250000001</v>
      </c>
      <c r="AQ287">
        <v>301042.19380000001</v>
      </c>
      <c r="AR287">
        <v>303009.12729999999</v>
      </c>
      <c r="AS287">
        <v>304988.45169999998</v>
      </c>
      <c r="AT287">
        <v>306959.12430000002</v>
      </c>
      <c r="AU287">
        <v>308907.98869999999</v>
      </c>
      <c r="AV287">
        <v>310847.88250000001</v>
      </c>
      <c r="AW287">
        <v>312773.63890000002</v>
      </c>
    </row>
    <row r="288" spans="2:49" x14ac:dyDescent="0.25">
      <c r="B288" t="s">
        <v>524</v>
      </c>
      <c r="C288">
        <v>516755.579312385</v>
      </c>
      <c r="D288">
        <v>525052.257287574</v>
      </c>
      <c r="E288">
        <v>533482.14110000001</v>
      </c>
      <c r="F288">
        <v>549193.36679999996</v>
      </c>
      <c r="G288">
        <v>552124.96250000002</v>
      </c>
      <c r="H288">
        <v>567688.65919999999</v>
      </c>
      <c r="I288">
        <v>577881.25549999997</v>
      </c>
      <c r="J288">
        <v>590940.08299999998</v>
      </c>
      <c r="K288">
        <v>606349.27320000005</v>
      </c>
      <c r="L288">
        <v>626362.19720000005</v>
      </c>
      <c r="M288">
        <v>651247.95819999999</v>
      </c>
      <c r="N288">
        <v>668533.17559999996</v>
      </c>
      <c r="O288">
        <v>664355.44770000002</v>
      </c>
      <c r="P288">
        <v>663242.82180000003</v>
      </c>
      <c r="Q288">
        <v>661814.20250000001</v>
      </c>
      <c r="R288">
        <v>660039.97490000003</v>
      </c>
      <c r="S288">
        <v>665331.11869999999</v>
      </c>
      <c r="T288">
        <v>668977.87100000004</v>
      </c>
      <c r="U288">
        <v>669428.43500000006</v>
      </c>
      <c r="V288">
        <v>667998.50349999999</v>
      </c>
      <c r="W288">
        <v>660938.23100000003</v>
      </c>
      <c r="X288">
        <v>652631.51399999997</v>
      </c>
      <c r="Y288">
        <v>645086.95120000001</v>
      </c>
      <c r="Z288">
        <v>638526.07920000004</v>
      </c>
      <c r="AA288">
        <v>632674.76659999997</v>
      </c>
      <c r="AB288">
        <v>627238.2145</v>
      </c>
      <c r="AC288">
        <v>622044.06180000002</v>
      </c>
      <c r="AD288">
        <v>616803.99950000003</v>
      </c>
      <c r="AE288">
        <v>611523.87340000004</v>
      </c>
      <c r="AF288">
        <v>606216.29460000002</v>
      </c>
      <c r="AG288">
        <v>600918.09450000001</v>
      </c>
      <c r="AH288">
        <v>595675.06559999997</v>
      </c>
      <c r="AI288">
        <v>590507.18440000003</v>
      </c>
      <c r="AJ288">
        <v>585467.25439999998</v>
      </c>
      <c r="AK288">
        <v>580519.13690000004</v>
      </c>
      <c r="AL288">
        <v>575694.84699999995</v>
      </c>
      <c r="AM288">
        <v>571018.62009999994</v>
      </c>
      <c r="AN288">
        <v>566883.36479999998</v>
      </c>
      <c r="AO288">
        <v>562988.32209999999</v>
      </c>
      <c r="AP288">
        <v>559229.88729999994</v>
      </c>
      <c r="AQ288">
        <v>555552.89320000005</v>
      </c>
      <c r="AR288">
        <v>551897.21840000001</v>
      </c>
      <c r="AS288">
        <v>548214.38549999997</v>
      </c>
      <c r="AT288">
        <v>544487.41810000001</v>
      </c>
      <c r="AU288">
        <v>540746.06279999996</v>
      </c>
      <c r="AV288">
        <v>536976.43099999998</v>
      </c>
      <c r="AW288">
        <v>533225.22149999999</v>
      </c>
    </row>
    <row r="289" spans="2:49" x14ac:dyDescent="0.25">
      <c r="B289" t="s">
        <v>525</v>
      </c>
      <c r="C289">
        <v>82711.5521017555</v>
      </c>
      <c r="D289">
        <v>84039.512824558697</v>
      </c>
      <c r="E289">
        <v>85388.794450000001</v>
      </c>
      <c r="F289">
        <v>94623.995599999995</v>
      </c>
      <c r="G289">
        <v>97309.359849999906</v>
      </c>
      <c r="H289">
        <v>103596.1063</v>
      </c>
      <c r="I289">
        <v>107572.5223</v>
      </c>
      <c r="J289">
        <v>114868.6753</v>
      </c>
      <c r="K289">
        <v>120274.23480000001</v>
      </c>
      <c r="L289">
        <v>126787.716</v>
      </c>
      <c r="M289">
        <v>135786.35060000001</v>
      </c>
      <c r="N289">
        <v>145687.709</v>
      </c>
      <c r="O289">
        <v>136449.0134</v>
      </c>
      <c r="P289">
        <v>131141.04810000001</v>
      </c>
      <c r="Q289">
        <v>126025.0264</v>
      </c>
      <c r="R289">
        <v>114453.29180000001</v>
      </c>
      <c r="S289">
        <v>113928.9124</v>
      </c>
      <c r="T289">
        <v>113542.32950000001</v>
      </c>
      <c r="U289">
        <v>113091.2877</v>
      </c>
      <c r="V289">
        <v>112825.7668</v>
      </c>
      <c r="W289">
        <v>111061.469</v>
      </c>
      <c r="X289">
        <v>110319.5442</v>
      </c>
      <c r="Y289">
        <v>109755.59849999999</v>
      </c>
      <c r="Z289">
        <v>109410.6465</v>
      </c>
      <c r="AA289">
        <v>109202.99679999999</v>
      </c>
      <c r="AB289">
        <v>109181.26119999999</v>
      </c>
      <c r="AC289">
        <v>109135.95789999999</v>
      </c>
      <c r="AD289">
        <v>109086.90210000001</v>
      </c>
      <c r="AE289">
        <v>109058.36629999999</v>
      </c>
      <c r="AF289">
        <v>109006.16899999999</v>
      </c>
      <c r="AG289">
        <v>108904.13559999999</v>
      </c>
      <c r="AH289">
        <v>108761.7374</v>
      </c>
      <c r="AI289">
        <v>108623.8115</v>
      </c>
      <c r="AJ289">
        <v>108523.3634</v>
      </c>
      <c r="AK289">
        <v>108458.9231</v>
      </c>
      <c r="AL289">
        <v>108443.55439999999</v>
      </c>
      <c r="AM289">
        <v>108498.7757</v>
      </c>
      <c r="AN289">
        <v>108649.5431</v>
      </c>
      <c r="AO289">
        <v>108799.23119999999</v>
      </c>
      <c r="AP289">
        <v>108942.9509</v>
      </c>
      <c r="AQ289">
        <v>109089.96739999999</v>
      </c>
      <c r="AR289">
        <v>109233.7448</v>
      </c>
      <c r="AS289">
        <v>109359.5457</v>
      </c>
      <c r="AT289">
        <v>109471.6235</v>
      </c>
      <c r="AU289">
        <v>109587.7399</v>
      </c>
      <c r="AV289">
        <v>109695.1951</v>
      </c>
      <c r="AW289">
        <v>109816.2877</v>
      </c>
    </row>
    <row r="290" spans="2:49" x14ac:dyDescent="0.25">
      <c r="B290" t="s">
        <v>526</v>
      </c>
      <c r="C290">
        <v>45689.201708803201</v>
      </c>
      <c r="D290">
        <v>46422.756620829103</v>
      </c>
      <c r="E290">
        <v>47168.089030000003</v>
      </c>
      <c r="F290">
        <v>49526.52809</v>
      </c>
      <c r="G290">
        <v>49189.34431</v>
      </c>
      <c r="H290">
        <v>50577.711130000003</v>
      </c>
      <c r="I290">
        <v>51404.830750000001</v>
      </c>
      <c r="J290">
        <v>52652.689769999997</v>
      </c>
      <c r="K290">
        <v>53240.859380000002</v>
      </c>
      <c r="L290">
        <v>54442.262060000001</v>
      </c>
      <c r="M290">
        <v>56442.382989999998</v>
      </c>
      <c r="N290">
        <v>57915.791259999998</v>
      </c>
      <c r="O290">
        <v>56788.232689999997</v>
      </c>
      <c r="P290">
        <v>56684.35194</v>
      </c>
      <c r="Q290">
        <v>56743.52996</v>
      </c>
      <c r="R290">
        <v>55968.697870000004</v>
      </c>
      <c r="S290">
        <v>56546.921240000003</v>
      </c>
      <c r="T290">
        <v>56677.121709999999</v>
      </c>
      <c r="U290">
        <v>56491.568469999998</v>
      </c>
      <c r="V290">
        <v>56158.513099999996</v>
      </c>
      <c r="W290">
        <v>54718.626510000002</v>
      </c>
      <c r="X290">
        <v>53648.886429999999</v>
      </c>
      <c r="Y290">
        <v>52771.704389999999</v>
      </c>
      <c r="Z290">
        <v>52047.20865</v>
      </c>
      <c r="AA290">
        <v>51415.439310000002</v>
      </c>
      <c r="AB290">
        <v>50837.622029999999</v>
      </c>
      <c r="AC290">
        <v>50293.098810000003</v>
      </c>
      <c r="AD290">
        <v>49735.647839999998</v>
      </c>
      <c r="AE290">
        <v>49179.783450000003</v>
      </c>
      <c r="AF290">
        <v>48614.623630000002</v>
      </c>
      <c r="AG290">
        <v>48036.004269999998</v>
      </c>
      <c r="AH290">
        <v>47451.766380000001</v>
      </c>
      <c r="AI290">
        <v>46877.77809</v>
      </c>
      <c r="AJ290">
        <v>46326.508900000001</v>
      </c>
      <c r="AK290">
        <v>45793.544300000001</v>
      </c>
      <c r="AL290">
        <v>45284.214050000002</v>
      </c>
      <c r="AM290">
        <v>44800.060579999998</v>
      </c>
      <c r="AN290">
        <v>44417.671410000003</v>
      </c>
      <c r="AO290">
        <v>44065.709360000001</v>
      </c>
      <c r="AP290">
        <v>43727.356610000003</v>
      </c>
      <c r="AQ290">
        <v>43396.841719999997</v>
      </c>
      <c r="AR290">
        <v>43066.95263</v>
      </c>
      <c r="AS290">
        <v>42731.200320000004</v>
      </c>
      <c r="AT290">
        <v>42390.202299999997</v>
      </c>
      <c r="AU290">
        <v>42050.096339999996</v>
      </c>
      <c r="AV290">
        <v>41707.026250000003</v>
      </c>
      <c r="AW290">
        <v>41368.816529999996</v>
      </c>
    </row>
    <row r="291" spans="2:49" x14ac:dyDescent="0.25">
      <c r="B291" t="s">
        <v>527</v>
      </c>
      <c r="C291">
        <v>562444.78102118894</v>
      </c>
      <c r="D291">
        <v>571475.01390840299</v>
      </c>
      <c r="E291">
        <v>580650.23010000004</v>
      </c>
      <c r="F291">
        <v>598711.1176</v>
      </c>
      <c r="G291">
        <v>601302.13219999999</v>
      </c>
      <c r="H291">
        <v>618253.85250000004</v>
      </c>
      <c r="I291">
        <v>629273.2868</v>
      </c>
      <c r="J291">
        <v>643579.61750000005</v>
      </c>
      <c r="K291">
        <v>659571.3676</v>
      </c>
      <c r="L291">
        <v>680782.49190000002</v>
      </c>
      <c r="M291">
        <v>707667.29020000005</v>
      </c>
      <c r="N291">
        <v>726425.3</v>
      </c>
      <c r="O291">
        <v>721115.45970000001</v>
      </c>
      <c r="P291">
        <v>719899</v>
      </c>
      <c r="Q291">
        <v>718529.34530000004</v>
      </c>
      <c r="R291">
        <v>715977.20849999995</v>
      </c>
      <c r="S291">
        <v>721846.18079999997</v>
      </c>
      <c r="T291">
        <v>726291.79539999994</v>
      </c>
      <c r="U291">
        <v>727226.74849999999</v>
      </c>
      <c r="V291">
        <v>726129.53049999999</v>
      </c>
      <c r="W291">
        <v>725481.11069999996</v>
      </c>
      <c r="X291">
        <v>723838.51789999998</v>
      </c>
      <c r="Y291">
        <v>723062.59539999999</v>
      </c>
      <c r="Z291">
        <v>723373.18070000003</v>
      </c>
      <c r="AA291">
        <v>724453.26</v>
      </c>
      <c r="AB291">
        <v>725971.81059999997</v>
      </c>
      <c r="AC291">
        <v>727734.88329999999</v>
      </c>
      <c r="AD291">
        <v>729384.80039999995</v>
      </c>
      <c r="AE291">
        <v>730940.7267</v>
      </c>
      <c r="AF291">
        <v>732401.82620000001</v>
      </c>
      <c r="AG291">
        <v>733802.2966</v>
      </c>
      <c r="AH291">
        <v>735201.91429999995</v>
      </c>
      <c r="AI291">
        <v>736642.60230000003</v>
      </c>
      <c r="AJ291">
        <v>738202.47080000001</v>
      </c>
      <c r="AK291">
        <v>739837.97510000004</v>
      </c>
      <c r="AL291">
        <v>741596.61270000006</v>
      </c>
      <c r="AM291">
        <v>743513.93119999999</v>
      </c>
      <c r="AN291">
        <v>746168.65850000002</v>
      </c>
      <c r="AO291">
        <v>749126.02610000002</v>
      </c>
      <c r="AP291">
        <v>752245.77</v>
      </c>
      <c r="AQ291">
        <v>755456.29359999998</v>
      </c>
      <c r="AR291">
        <v>758674.58669999999</v>
      </c>
      <c r="AS291">
        <v>761829.87670000002</v>
      </c>
      <c r="AT291">
        <v>764898.60900000005</v>
      </c>
      <c r="AU291">
        <v>767925.08400000003</v>
      </c>
      <c r="AV291">
        <v>770884.16280000005</v>
      </c>
      <c r="AW291">
        <v>773846.97930000001</v>
      </c>
    </row>
    <row r="292" spans="2:49" x14ac:dyDescent="0.25">
      <c r="B292" t="s">
        <v>528</v>
      </c>
      <c r="C292">
        <v>241047.76327865999</v>
      </c>
      <c r="D292">
        <v>244917.86308720699</v>
      </c>
      <c r="E292">
        <v>248850.0986</v>
      </c>
      <c r="F292">
        <v>262898.17729999998</v>
      </c>
      <c r="G292">
        <v>272240.82209999999</v>
      </c>
      <c r="H292">
        <v>287789.47009999998</v>
      </c>
      <c r="I292">
        <v>299413.09159999999</v>
      </c>
      <c r="J292">
        <v>315292.64840000001</v>
      </c>
      <c r="K292">
        <v>335053.10080000001</v>
      </c>
      <c r="L292">
        <v>357362.45140000002</v>
      </c>
      <c r="M292">
        <v>382942.01069999998</v>
      </c>
      <c r="N292">
        <v>405799.8578</v>
      </c>
      <c r="O292">
        <v>397150.04029999999</v>
      </c>
      <c r="P292">
        <v>389425.6348</v>
      </c>
      <c r="Q292">
        <v>380431.73060000001</v>
      </c>
      <c r="R292">
        <v>367206.25199999998</v>
      </c>
      <c r="S292">
        <v>367278.78169999999</v>
      </c>
      <c r="T292">
        <v>369447.3787</v>
      </c>
      <c r="U292">
        <v>370688.80800000002</v>
      </c>
      <c r="V292">
        <v>371407.73139999999</v>
      </c>
      <c r="W292">
        <v>374532.9804</v>
      </c>
      <c r="X292">
        <v>375676.89260000002</v>
      </c>
      <c r="Y292">
        <v>376530.03600000002</v>
      </c>
      <c r="Z292">
        <v>377611.7009</v>
      </c>
      <c r="AA292">
        <v>378955.59940000001</v>
      </c>
      <c r="AB292">
        <v>380625.61719999998</v>
      </c>
      <c r="AC292">
        <v>382281.03240000003</v>
      </c>
      <c r="AD292">
        <v>383992.37640000001</v>
      </c>
      <c r="AE292">
        <v>385698.09769999998</v>
      </c>
      <c r="AF292">
        <v>387430.49660000001</v>
      </c>
      <c r="AG292">
        <v>389224.8616</v>
      </c>
      <c r="AH292">
        <v>391086.4375</v>
      </c>
      <c r="AI292">
        <v>392978.47700000001</v>
      </c>
      <c r="AJ292">
        <v>394904.16700000002</v>
      </c>
      <c r="AK292">
        <v>396856.91639999999</v>
      </c>
      <c r="AL292">
        <v>398842.80540000001</v>
      </c>
      <c r="AM292">
        <v>400903.64299999998</v>
      </c>
      <c r="AN292">
        <v>402881.57990000001</v>
      </c>
      <c r="AO292">
        <v>404886.0527</v>
      </c>
      <c r="AP292">
        <v>406930.54430000001</v>
      </c>
      <c r="AQ292">
        <v>409014.12770000001</v>
      </c>
      <c r="AR292">
        <v>411118.00229999999</v>
      </c>
      <c r="AS292">
        <v>413216.22830000002</v>
      </c>
      <c r="AT292">
        <v>415292.10729999997</v>
      </c>
      <c r="AU292">
        <v>417350.32030000002</v>
      </c>
      <c r="AV292">
        <v>419390.93670000002</v>
      </c>
      <c r="AW292">
        <v>421431.13339999999</v>
      </c>
    </row>
    <row r="293" spans="2:49" x14ac:dyDescent="0.25">
      <c r="B293" t="s">
        <v>529</v>
      </c>
      <c r="C293">
        <v>383714635.27038902</v>
      </c>
      <c r="D293">
        <v>389875297.85567099</v>
      </c>
      <c r="E293">
        <v>396134871.89999998</v>
      </c>
      <c r="F293">
        <v>412015893.30000001</v>
      </c>
      <c r="G293">
        <v>421141661.89999998</v>
      </c>
      <c r="H293">
        <v>439537068.30000001</v>
      </c>
      <c r="I293">
        <v>454174410.5</v>
      </c>
      <c r="J293">
        <v>471399856.39999998</v>
      </c>
      <c r="K293">
        <v>493298341.5</v>
      </c>
      <c r="L293">
        <v>519360804.69999999</v>
      </c>
      <c r="M293">
        <v>549573142.89999998</v>
      </c>
      <c r="N293">
        <v>565397271.29999995</v>
      </c>
      <c r="O293">
        <v>564683576</v>
      </c>
      <c r="P293">
        <v>564400275.29999995</v>
      </c>
      <c r="Q293">
        <v>563167361.5</v>
      </c>
      <c r="R293">
        <v>562952376</v>
      </c>
      <c r="S293">
        <v>568385918.10000002</v>
      </c>
      <c r="T293">
        <v>573168780.29999995</v>
      </c>
      <c r="U293">
        <v>575789674.79999995</v>
      </c>
      <c r="V293">
        <v>577655865.10000002</v>
      </c>
      <c r="W293">
        <v>578702297.89999998</v>
      </c>
      <c r="X293">
        <v>578976556.10000002</v>
      </c>
      <c r="Y293">
        <v>580092250.10000002</v>
      </c>
      <c r="Z293">
        <v>582034004.29999995</v>
      </c>
      <c r="AA293">
        <v>584607851</v>
      </c>
      <c r="AB293">
        <v>587572736.89999998</v>
      </c>
      <c r="AC293">
        <v>590775122.20000005</v>
      </c>
      <c r="AD293">
        <v>594006368.20000005</v>
      </c>
      <c r="AE293">
        <v>597212970.29999995</v>
      </c>
      <c r="AF293">
        <v>600376113.5</v>
      </c>
      <c r="AG293">
        <v>603501587.39999998</v>
      </c>
      <c r="AH293">
        <v>606618575.70000005</v>
      </c>
      <c r="AI293">
        <v>609702545.5</v>
      </c>
      <c r="AJ293">
        <v>612794615.60000002</v>
      </c>
      <c r="AK293">
        <v>615920722.39999998</v>
      </c>
      <c r="AL293">
        <v>619105026.79999995</v>
      </c>
      <c r="AM293">
        <v>622355720.10000002</v>
      </c>
      <c r="AN293">
        <v>625814563.5</v>
      </c>
      <c r="AO293">
        <v>629451326.60000002</v>
      </c>
      <c r="AP293">
        <v>633210690.10000002</v>
      </c>
      <c r="AQ293">
        <v>637058048</v>
      </c>
      <c r="AR293">
        <v>640954713.5</v>
      </c>
      <c r="AS293">
        <v>644864605.89999998</v>
      </c>
      <c r="AT293">
        <v>648784003</v>
      </c>
      <c r="AU293">
        <v>652709112.79999995</v>
      </c>
      <c r="AV293">
        <v>656636961.79999995</v>
      </c>
      <c r="AW293">
        <v>660600642.10000002</v>
      </c>
    </row>
    <row r="294" spans="2:49" x14ac:dyDescent="0.25">
      <c r="B294" t="s">
        <v>530</v>
      </c>
      <c r="C294">
        <v>261485.90393552999</v>
      </c>
      <c r="D294">
        <v>265684.14470322698</v>
      </c>
      <c r="E294">
        <v>269949.78960000002</v>
      </c>
      <c r="F294">
        <v>277098.31140000001</v>
      </c>
      <c r="G294">
        <v>283661.62070000003</v>
      </c>
      <c r="H294">
        <v>284996.64429999999</v>
      </c>
      <c r="I294">
        <v>276969.51199999999</v>
      </c>
      <c r="J294">
        <v>276308.41389999999</v>
      </c>
      <c r="K294">
        <v>278550.93329999998</v>
      </c>
      <c r="L294">
        <v>278764.20939999999</v>
      </c>
      <c r="M294">
        <v>284099.9154</v>
      </c>
      <c r="N294">
        <v>292961.30810000002</v>
      </c>
      <c r="O294">
        <v>300343.14889999997</v>
      </c>
      <c r="P294">
        <v>308835.91889999999</v>
      </c>
      <c r="Q294">
        <v>317314.234</v>
      </c>
      <c r="R294">
        <v>328532.7561</v>
      </c>
      <c r="S294">
        <v>327772.34159999999</v>
      </c>
      <c r="T294">
        <v>327038.72879999998</v>
      </c>
      <c r="U294">
        <v>327195.06109999999</v>
      </c>
      <c r="V294">
        <v>326543.52740000002</v>
      </c>
      <c r="W294">
        <v>334112.99060000002</v>
      </c>
      <c r="X294">
        <v>340148.41560000001</v>
      </c>
      <c r="Y294">
        <v>347221.46179999999</v>
      </c>
      <c r="Z294">
        <v>355335.7991</v>
      </c>
      <c r="AA294">
        <v>364163.56640000001</v>
      </c>
      <c r="AB294">
        <v>373370.55820000003</v>
      </c>
      <c r="AC294">
        <v>382784.16379999998</v>
      </c>
      <c r="AD294">
        <v>392352.52380000002</v>
      </c>
      <c r="AE294">
        <v>401923.80099999998</v>
      </c>
      <c r="AF294">
        <v>411373.96269999997</v>
      </c>
      <c r="AG294">
        <v>420690.6875</v>
      </c>
      <c r="AH294">
        <v>429946.70520000003</v>
      </c>
      <c r="AI294">
        <v>439137.65240000002</v>
      </c>
      <c r="AJ294">
        <v>448319.36729999998</v>
      </c>
      <c r="AK294">
        <v>457478.8529</v>
      </c>
      <c r="AL294">
        <v>466801.12420000002</v>
      </c>
      <c r="AM294">
        <v>476316.02260000003</v>
      </c>
      <c r="AN294">
        <v>486113.45199999999</v>
      </c>
      <c r="AO294">
        <v>496227.1507</v>
      </c>
      <c r="AP294">
        <v>506573.9705</v>
      </c>
      <c r="AQ294">
        <v>517208.87949999998</v>
      </c>
      <c r="AR294">
        <v>528141.89800000004</v>
      </c>
      <c r="AS294">
        <v>539309.61800000002</v>
      </c>
      <c r="AT294">
        <v>550795.56449999998</v>
      </c>
      <c r="AU294">
        <v>562613.55960000004</v>
      </c>
      <c r="AV294">
        <v>574733.87650000001</v>
      </c>
      <c r="AW294">
        <v>587337.78610000003</v>
      </c>
    </row>
    <row r="295" spans="2:49" x14ac:dyDescent="0.25">
      <c r="B295" t="s">
        <v>531</v>
      </c>
      <c r="C295">
        <v>158336.21117690401</v>
      </c>
      <c r="D295">
        <v>160878.35026264799</v>
      </c>
      <c r="E295">
        <v>163461.30420000001</v>
      </c>
      <c r="F295">
        <v>168432.15779999999</v>
      </c>
      <c r="G295">
        <v>175098.72990000001</v>
      </c>
      <c r="H295">
        <v>184374.18</v>
      </c>
      <c r="I295">
        <v>192029.0019</v>
      </c>
      <c r="J295">
        <v>200639.6243</v>
      </c>
      <c r="K295">
        <v>215029.0196</v>
      </c>
      <c r="L295">
        <v>230855.26449999999</v>
      </c>
      <c r="M295">
        <v>247456.30189999999</v>
      </c>
      <c r="N295">
        <v>260447.91740000001</v>
      </c>
      <c r="O295">
        <v>261243.1918</v>
      </c>
      <c r="P295">
        <v>258856.96090000001</v>
      </c>
      <c r="Q295">
        <v>254991.8308</v>
      </c>
      <c r="R295">
        <v>253651.76060000001</v>
      </c>
      <c r="S295">
        <v>254250.64300000001</v>
      </c>
      <c r="T295">
        <v>257250.7139</v>
      </c>
      <c r="U295">
        <v>258678.62469999999</v>
      </c>
      <c r="V295">
        <v>259612.70939999999</v>
      </c>
      <c r="W295">
        <v>260240.0049</v>
      </c>
      <c r="X295">
        <v>260535.62280000001</v>
      </c>
      <c r="Y295">
        <v>261286.7084</v>
      </c>
      <c r="Z295">
        <v>262400.94140000001</v>
      </c>
      <c r="AA295">
        <v>263774.56109999999</v>
      </c>
      <c r="AB295">
        <v>265244.97519999999</v>
      </c>
      <c r="AC295">
        <v>266719.72649999999</v>
      </c>
      <c r="AD295">
        <v>268235.87660000002</v>
      </c>
      <c r="AE295">
        <v>269671.19150000002</v>
      </c>
      <c r="AF295">
        <v>271002.98460000003</v>
      </c>
      <c r="AG295">
        <v>272226.77899999998</v>
      </c>
      <c r="AH295">
        <v>273355.52510000003</v>
      </c>
      <c r="AI295">
        <v>274373.75679999997</v>
      </c>
      <c r="AJ295">
        <v>275315.9915</v>
      </c>
      <c r="AK295">
        <v>276226.38219999999</v>
      </c>
      <c r="AL295">
        <v>277119.50449999998</v>
      </c>
      <c r="AM295">
        <v>278017.40100000001</v>
      </c>
      <c r="AN295">
        <v>278805.22580000001</v>
      </c>
      <c r="AO295">
        <v>279636.0675</v>
      </c>
      <c r="AP295">
        <v>280534.86550000001</v>
      </c>
      <c r="AQ295">
        <v>281492.64309999999</v>
      </c>
      <c r="AR295">
        <v>282501.07290000003</v>
      </c>
      <c r="AS295">
        <v>283543.4523</v>
      </c>
      <c r="AT295">
        <v>284614.50319999998</v>
      </c>
      <c r="AU295">
        <v>285715.29830000002</v>
      </c>
      <c r="AV295">
        <v>286848.3014</v>
      </c>
      <c r="AW295">
        <v>288010.94990000001</v>
      </c>
    </row>
    <row r="296" spans="2:49" x14ac:dyDescent="0.25">
      <c r="B296" t="s">
        <v>532</v>
      </c>
      <c r="C296">
        <v>516755.579312385</v>
      </c>
      <c r="D296">
        <v>525052.257287574</v>
      </c>
      <c r="E296">
        <v>533482.14110000001</v>
      </c>
      <c r="F296">
        <v>549193.36679999996</v>
      </c>
      <c r="G296">
        <v>552124.96250000002</v>
      </c>
      <c r="H296">
        <v>567688.65919999999</v>
      </c>
      <c r="I296">
        <v>577881.25549999997</v>
      </c>
      <c r="J296">
        <v>590940.08299999998</v>
      </c>
      <c r="K296">
        <v>606349.27320000005</v>
      </c>
      <c r="L296">
        <v>626362.19720000005</v>
      </c>
      <c r="M296">
        <v>651247.95819999999</v>
      </c>
      <c r="N296">
        <v>668533.17559999996</v>
      </c>
      <c r="O296">
        <v>664355.44770000002</v>
      </c>
      <c r="P296">
        <v>663242.82180000003</v>
      </c>
      <c r="Q296">
        <v>661814.20250000001</v>
      </c>
      <c r="R296">
        <v>660039.97490000003</v>
      </c>
      <c r="S296">
        <v>665329.48710000003</v>
      </c>
      <c r="T296">
        <v>667791.52099999995</v>
      </c>
      <c r="U296">
        <v>668163.18579999998</v>
      </c>
      <c r="V296">
        <v>667763.46</v>
      </c>
      <c r="W296">
        <v>666364.28819999995</v>
      </c>
      <c r="X296">
        <v>664065.73529999994</v>
      </c>
      <c r="Y296">
        <v>662675.59620000003</v>
      </c>
      <c r="Z296">
        <v>662229.93359999999</v>
      </c>
      <c r="AA296">
        <v>662510.64789999998</v>
      </c>
      <c r="AB296">
        <v>663278.15209999995</v>
      </c>
      <c r="AC296">
        <v>664372.32429999998</v>
      </c>
      <c r="AD296">
        <v>665457.59880000004</v>
      </c>
      <c r="AE296">
        <v>666547.88710000005</v>
      </c>
      <c r="AF296">
        <v>667633.36780000001</v>
      </c>
      <c r="AG296">
        <v>668726.43759999995</v>
      </c>
      <c r="AH296">
        <v>669860.03830000001</v>
      </c>
      <c r="AI296">
        <v>671010.70270000002</v>
      </c>
      <c r="AJ296">
        <v>672211.94960000005</v>
      </c>
      <c r="AK296">
        <v>673467.62450000003</v>
      </c>
      <c r="AL296">
        <v>674800.89659999998</v>
      </c>
      <c r="AM296">
        <v>676206.18740000005</v>
      </c>
      <c r="AN296">
        <v>677970.46719999996</v>
      </c>
      <c r="AO296">
        <v>679933.15700000001</v>
      </c>
      <c r="AP296">
        <v>681995.34439999994</v>
      </c>
      <c r="AQ296">
        <v>684113.72230000002</v>
      </c>
      <c r="AR296">
        <v>686239.33869999996</v>
      </c>
      <c r="AS296">
        <v>688333.8284</v>
      </c>
      <c r="AT296">
        <v>690395.93099999998</v>
      </c>
      <c r="AU296">
        <v>692419.56590000005</v>
      </c>
      <c r="AV296">
        <v>694398.79859999998</v>
      </c>
      <c r="AW296">
        <v>696381.39659999998</v>
      </c>
    </row>
    <row r="297" spans="2:49" x14ac:dyDescent="0.25">
      <c r="B297" t="s">
        <v>533</v>
      </c>
      <c r="C297">
        <v>82711.5521017555</v>
      </c>
      <c r="D297">
        <v>84039.512824558697</v>
      </c>
      <c r="E297">
        <v>85388.794450000001</v>
      </c>
      <c r="F297">
        <v>94623.995599999995</v>
      </c>
      <c r="G297">
        <v>97309.359849999906</v>
      </c>
      <c r="H297">
        <v>103596.1063</v>
      </c>
      <c r="I297">
        <v>107572.5223</v>
      </c>
      <c r="J297">
        <v>114868.6753</v>
      </c>
      <c r="K297">
        <v>120274.23480000001</v>
      </c>
      <c r="L297">
        <v>126787.716</v>
      </c>
      <c r="M297">
        <v>135786.35060000001</v>
      </c>
      <c r="N297">
        <v>145687.709</v>
      </c>
      <c r="O297">
        <v>136449.0134</v>
      </c>
      <c r="P297">
        <v>131141.04810000001</v>
      </c>
      <c r="Q297">
        <v>126025.0264</v>
      </c>
      <c r="R297">
        <v>114453.29180000001</v>
      </c>
      <c r="S297">
        <v>113928.52860000001</v>
      </c>
      <c r="T297">
        <v>113396.0398</v>
      </c>
      <c r="U297">
        <v>113038.90700000001</v>
      </c>
      <c r="V297">
        <v>112909.2058</v>
      </c>
      <c r="W297">
        <v>112760.4084</v>
      </c>
      <c r="X297">
        <v>112606.49219999999</v>
      </c>
      <c r="Y297">
        <v>112302.7718</v>
      </c>
      <c r="Z297">
        <v>112054.9687</v>
      </c>
      <c r="AA297">
        <v>111974.4909</v>
      </c>
      <c r="AB297">
        <v>111904.4758</v>
      </c>
      <c r="AC297">
        <v>111904.2472</v>
      </c>
      <c r="AD297">
        <v>111972.883</v>
      </c>
      <c r="AE297">
        <v>112124.1382</v>
      </c>
      <c r="AF297">
        <v>112343.8579</v>
      </c>
      <c r="AG297">
        <v>112624.4681</v>
      </c>
      <c r="AH297">
        <v>112964.5245</v>
      </c>
      <c r="AI297">
        <v>113362.1911</v>
      </c>
      <c r="AJ297">
        <v>113805.3508</v>
      </c>
      <c r="AK297">
        <v>114278.70940000001</v>
      </c>
      <c r="AL297">
        <v>114785.2749</v>
      </c>
      <c r="AM297">
        <v>115314.3202</v>
      </c>
      <c r="AN297">
        <v>115915.386</v>
      </c>
      <c r="AO297">
        <v>116527.0001</v>
      </c>
      <c r="AP297">
        <v>117130.13400000001</v>
      </c>
      <c r="AQ297">
        <v>117729.9231</v>
      </c>
      <c r="AR297">
        <v>118319.5454</v>
      </c>
      <c r="AS297">
        <v>118900.0206</v>
      </c>
      <c r="AT297">
        <v>119475.12270000001</v>
      </c>
      <c r="AU297">
        <v>120040.62300000001</v>
      </c>
      <c r="AV297">
        <v>120592.4403</v>
      </c>
      <c r="AW297">
        <v>121151.5091</v>
      </c>
    </row>
    <row r="298" spans="2:49" x14ac:dyDescent="0.25">
      <c r="B298" t="s">
        <v>534</v>
      </c>
      <c r="C298">
        <v>45689.201708803201</v>
      </c>
      <c r="D298">
        <v>46422.756620829103</v>
      </c>
      <c r="E298">
        <v>47168.089030000003</v>
      </c>
      <c r="F298">
        <v>49526.52809</v>
      </c>
      <c r="G298">
        <v>49189.34431</v>
      </c>
      <c r="H298">
        <v>50577.711130000003</v>
      </c>
      <c r="I298">
        <v>51404.830750000001</v>
      </c>
      <c r="J298">
        <v>52652.689769999997</v>
      </c>
      <c r="K298">
        <v>53240.859380000002</v>
      </c>
      <c r="L298">
        <v>54442.262060000001</v>
      </c>
      <c r="M298">
        <v>56442.382989999998</v>
      </c>
      <c r="N298">
        <v>57915.791259999998</v>
      </c>
      <c r="O298">
        <v>56788.232689999997</v>
      </c>
      <c r="P298">
        <v>56684.35194</v>
      </c>
      <c r="Q298">
        <v>56743.52996</v>
      </c>
      <c r="R298">
        <v>55968.697870000004</v>
      </c>
      <c r="S298">
        <v>56546.68561</v>
      </c>
      <c r="T298">
        <v>56508.177020000003</v>
      </c>
      <c r="U298">
        <v>56360.858650000002</v>
      </c>
      <c r="V298">
        <v>56198.060409999998</v>
      </c>
      <c r="W298">
        <v>55941.200539999998</v>
      </c>
      <c r="X298">
        <v>55611.217850000001</v>
      </c>
      <c r="Y298">
        <v>55332.20955</v>
      </c>
      <c r="Z298">
        <v>55139.003499999999</v>
      </c>
      <c r="AA298">
        <v>55024.52981</v>
      </c>
      <c r="AB298">
        <v>54967.705000000002</v>
      </c>
      <c r="AC298">
        <v>54963.639589999999</v>
      </c>
      <c r="AD298">
        <v>54957.75963</v>
      </c>
      <c r="AE298">
        <v>54971.960769999998</v>
      </c>
      <c r="AF298">
        <v>55007.587299999999</v>
      </c>
      <c r="AG298">
        <v>55066.479229999997</v>
      </c>
      <c r="AH298">
        <v>55151.099589999998</v>
      </c>
      <c r="AI298">
        <v>55259.827859999998</v>
      </c>
      <c r="AJ298">
        <v>55391.308449999997</v>
      </c>
      <c r="AK298">
        <v>55538.719089999999</v>
      </c>
      <c r="AL298">
        <v>55702.745139999999</v>
      </c>
      <c r="AM298">
        <v>55878.458120000003</v>
      </c>
      <c r="AN298">
        <v>56128.049599999998</v>
      </c>
      <c r="AO298">
        <v>56401.07099</v>
      </c>
      <c r="AP298">
        <v>56678.517269999997</v>
      </c>
      <c r="AQ298">
        <v>56955.740080000003</v>
      </c>
      <c r="AR298">
        <v>57226.164040000003</v>
      </c>
      <c r="AS298">
        <v>57486.951889999997</v>
      </c>
      <c r="AT298">
        <v>57738.731639999998</v>
      </c>
      <c r="AU298">
        <v>57980.059439999997</v>
      </c>
      <c r="AV298">
        <v>58209.54322</v>
      </c>
      <c r="AW298">
        <v>58435.882919999996</v>
      </c>
    </row>
    <row r="299" spans="2:49" x14ac:dyDescent="0.25">
      <c r="B299" t="s">
        <v>535</v>
      </c>
      <c r="C299">
        <v>562444.78102118894</v>
      </c>
      <c r="D299">
        <v>571475.01390840299</v>
      </c>
      <c r="E299">
        <v>580650.23010000004</v>
      </c>
      <c r="F299">
        <v>598711.1176</v>
      </c>
      <c r="G299">
        <v>601302.13219999999</v>
      </c>
      <c r="H299">
        <v>618253.85250000004</v>
      </c>
      <c r="I299">
        <v>629273.2868</v>
      </c>
      <c r="J299">
        <v>643579.61750000005</v>
      </c>
      <c r="K299">
        <v>659571.3676</v>
      </c>
      <c r="L299">
        <v>680782.49190000002</v>
      </c>
      <c r="M299">
        <v>707667.29020000005</v>
      </c>
      <c r="N299">
        <v>726425.3</v>
      </c>
      <c r="O299">
        <v>721115.45970000001</v>
      </c>
      <c r="P299">
        <v>719899</v>
      </c>
      <c r="Q299">
        <v>718529.34530000004</v>
      </c>
      <c r="R299">
        <v>715977.20849999995</v>
      </c>
      <c r="S299">
        <v>721844.3138</v>
      </c>
      <c r="T299">
        <v>726386.39439999999</v>
      </c>
      <c r="U299">
        <v>727281.35699999996</v>
      </c>
      <c r="V299">
        <v>727387.04929999996</v>
      </c>
      <c r="W299">
        <v>726392.71880000003</v>
      </c>
      <c r="X299">
        <v>724417.15709999995</v>
      </c>
      <c r="Y299">
        <v>723403.99100000004</v>
      </c>
      <c r="Z299">
        <v>723427.48549999995</v>
      </c>
      <c r="AA299">
        <v>724263.25540000002</v>
      </c>
      <c r="AB299">
        <v>725650.16949999996</v>
      </c>
      <c r="AC299">
        <v>727422.88069999998</v>
      </c>
      <c r="AD299">
        <v>729187.4926</v>
      </c>
      <c r="AE299">
        <v>730980.28670000006</v>
      </c>
      <c r="AF299">
        <v>732792.71829999995</v>
      </c>
      <c r="AG299">
        <v>734639.25959999999</v>
      </c>
      <c r="AH299">
        <v>736555.93980000005</v>
      </c>
      <c r="AI299">
        <v>738517.40859999997</v>
      </c>
      <c r="AJ299">
        <v>740556.49430000002</v>
      </c>
      <c r="AK299">
        <v>742670.35719999997</v>
      </c>
      <c r="AL299">
        <v>744883.51240000001</v>
      </c>
      <c r="AM299">
        <v>747185.50009999995</v>
      </c>
      <c r="AN299">
        <v>749933.19380000001</v>
      </c>
      <c r="AO299">
        <v>752912.05209999997</v>
      </c>
      <c r="AP299">
        <v>756002.03830000001</v>
      </c>
      <c r="AQ299">
        <v>759154.3321</v>
      </c>
      <c r="AR299">
        <v>762312.17169999995</v>
      </c>
      <c r="AS299">
        <v>765433.28399999999</v>
      </c>
      <c r="AT299">
        <v>768516.91500000004</v>
      </c>
      <c r="AU299">
        <v>771555.22250000003</v>
      </c>
      <c r="AV299">
        <v>774540.5405</v>
      </c>
      <c r="AW299">
        <v>777530.88370000001</v>
      </c>
    </row>
    <row r="300" spans="2:49" x14ac:dyDescent="0.25">
      <c r="B300" t="s">
        <v>536</v>
      </c>
      <c r="C300">
        <v>241047.76327865999</v>
      </c>
      <c r="D300">
        <v>244917.86308720699</v>
      </c>
      <c r="E300">
        <v>248850.0986</v>
      </c>
      <c r="F300">
        <v>262898.17729999998</v>
      </c>
      <c r="G300">
        <v>272240.82209999999</v>
      </c>
      <c r="H300">
        <v>287789.47009999998</v>
      </c>
      <c r="I300">
        <v>299413.09159999999</v>
      </c>
      <c r="J300">
        <v>315292.64840000001</v>
      </c>
      <c r="K300">
        <v>335053.10080000001</v>
      </c>
      <c r="L300">
        <v>357362.45140000002</v>
      </c>
      <c r="M300">
        <v>382942.01069999998</v>
      </c>
      <c r="N300">
        <v>405799.8578</v>
      </c>
      <c r="O300">
        <v>397150.04029999999</v>
      </c>
      <c r="P300">
        <v>389425.6348</v>
      </c>
      <c r="Q300">
        <v>380431.73060000001</v>
      </c>
      <c r="R300">
        <v>367206.25199999998</v>
      </c>
      <c r="S300">
        <v>367278.2893</v>
      </c>
      <c r="T300">
        <v>369729.21130000002</v>
      </c>
      <c r="U300">
        <v>370794.36940000003</v>
      </c>
      <c r="V300">
        <v>371595.8676</v>
      </c>
      <c r="W300">
        <v>372072.62929999997</v>
      </c>
      <c r="X300">
        <v>372213.73310000001</v>
      </c>
      <c r="Y300">
        <v>372658.76380000002</v>
      </c>
      <c r="Z300">
        <v>373521.3958</v>
      </c>
      <c r="AA300">
        <v>374809.92509999999</v>
      </c>
      <c r="AB300">
        <v>376205.32020000002</v>
      </c>
      <c r="AC300">
        <v>377674.94030000002</v>
      </c>
      <c r="AD300">
        <v>379254.74570000003</v>
      </c>
      <c r="AE300">
        <v>380836.70630000002</v>
      </c>
      <c r="AF300">
        <v>382383.9742</v>
      </c>
      <c r="AG300">
        <v>383884.43930000003</v>
      </c>
      <c r="AH300">
        <v>385349.50160000002</v>
      </c>
      <c r="AI300">
        <v>386761.84110000002</v>
      </c>
      <c r="AJ300">
        <v>388143.74599999998</v>
      </c>
      <c r="AK300">
        <v>389523.98979999998</v>
      </c>
      <c r="AL300">
        <v>390920.10330000002</v>
      </c>
      <c r="AM300">
        <v>392343.38429999998</v>
      </c>
      <c r="AN300">
        <v>393728.55599999998</v>
      </c>
      <c r="AO300">
        <v>395167.17190000002</v>
      </c>
      <c r="AP300">
        <v>396665.17099999997</v>
      </c>
      <c r="AQ300">
        <v>398218.70209999999</v>
      </c>
      <c r="AR300">
        <v>399812.652</v>
      </c>
      <c r="AS300">
        <v>401431.36420000001</v>
      </c>
      <c r="AT300">
        <v>403073.33069999999</v>
      </c>
      <c r="AU300">
        <v>404735.40399999998</v>
      </c>
      <c r="AV300">
        <v>406415.97009999998</v>
      </c>
      <c r="AW300">
        <v>408133.34269999998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W5" sqref="W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6" t="s">
        <v>448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7" t="s">
        <v>432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5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9">
        <v>4</v>
      </c>
      <c r="F5" s="239">
        <f>E5+9</f>
        <v>13</v>
      </c>
      <c r="G5" s="239">
        <f>F5+3</f>
        <v>16</v>
      </c>
      <c r="H5" s="239">
        <f t="shared" ref="H5:S5" si="0">G5+1</f>
        <v>17</v>
      </c>
      <c r="I5" s="239">
        <f t="shared" si="0"/>
        <v>18</v>
      </c>
      <c r="J5" s="239">
        <f t="shared" si="0"/>
        <v>19</v>
      </c>
      <c r="K5" s="239">
        <f t="shared" si="0"/>
        <v>20</v>
      </c>
      <c r="L5" s="239">
        <f t="shared" si="0"/>
        <v>21</v>
      </c>
      <c r="M5" s="239">
        <f t="shared" si="0"/>
        <v>22</v>
      </c>
      <c r="N5" s="239">
        <f t="shared" si="0"/>
        <v>23</v>
      </c>
      <c r="O5" s="239">
        <f t="shared" si="0"/>
        <v>24</v>
      </c>
      <c r="P5" s="239">
        <f t="shared" si="0"/>
        <v>25</v>
      </c>
      <c r="Q5" s="239">
        <f t="shared" si="0"/>
        <v>26</v>
      </c>
      <c r="R5" s="239">
        <f t="shared" si="0"/>
        <v>27</v>
      </c>
      <c r="S5" s="239">
        <f t="shared" si="0"/>
        <v>28</v>
      </c>
      <c r="T5" s="239">
        <f>S5+5</f>
        <v>33</v>
      </c>
      <c r="U5" s="239">
        <f>T5+5</f>
        <v>38</v>
      </c>
      <c r="V5" s="239">
        <f>U5+5</f>
        <v>43</v>
      </c>
      <c r="W5" s="239">
        <f>V5+5</f>
        <v>48</v>
      </c>
      <c r="X5" s="3"/>
    </row>
    <row r="6" spans="1:29" x14ac:dyDescent="0.25">
      <c r="A6" s="3"/>
      <c r="B6" s="206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9">
        <v>2020</v>
      </c>
      <c r="J6" s="117">
        <v>2021</v>
      </c>
      <c r="K6" s="33">
        <v>2022</v>
      </c>
      <c r="L6" s="33">
        <v>2023</v>
      </c>
      <c r="M6" s="33">
        <v>2024</v>
      </c>
      <c r="N6" s="109">
        <v>2025</v>
      </c>
      <c r="O6" s="117">
        <v>2026</v>
      </c>
      <c r="P6" s="33">
        <v>2027</v>
      </c>
      <c r="Q6" s="33">
        <v>2028</v>
      </c>
      <c r="R6" s="33">
        <v>2029</v>
      </c>
      <c r="S6" s="118">
        <v>2030</v>
      </c>
      <c r="T6" s="119">
        <v>2035</v>
      </c>
      <c r="U6" s="119">
        <v>2040</v>
      </c>
      <c r="V6" s="119">
        <v>2045</v>
      </c>
      <c r="W6" s="119">
        <v>2050</v>
      </c>
      <c r="X6" s="3"/>
      <c r="Y6" s="44"/>
      <c r="Z6" s="51" t="s">
        <v>441</v>
      </c>
      <c r="AA6" s="51"/>
      <c r="AB6" s="51"/>
      <c r="AC6" s="53"/>
    </row>
    <row r="7" spans="1:29" ht="15" customHeight="1" x14ac:dyDescent="0.25">
      <c r="A7" s="3"/>
      <c r="B7" s="272" t="s">
        <v>0</v>
      </c>
      <c r="C7" s="5" t="s">
        <v>1</v>
      </c>
      <c r="D7" s="2"/>
      <c r="E7" s="6">
        <f>SUM(E8:E9)</f>
        <v>89.447820110999999</v>
      </c>
      <c r="F7" s="6">
        <f>SUM(F8:F9)</f>
        <v>74.157371828999999</v>
      </c>
      <c r="G7" s="110">
        <f t="shared" ref="G7:R7" si="1">SUM(G8:G9)</f>
        <v>71.806649219000008</v>
      </c>
      <c r="H7" s="6">
        <f t="shared" si="1"/>
        <v>71.084061536999997</v>
      </c>
      <c r="I7" s="111">
        <f t="shared" si="1"/>
        <v>70.516458960999998</v>
      </c>
      <c r="J7" s="110">
        <f t="shared" si="1"/>
        <v>70.884308089000001</v>
      </c>
      <c r="K7" s="6">
        <f t="shared" si="1"/>
        <v>70.970454235999895</v>
      </c>
      <c r="L7" s="6">
        <f t="shared" si="1"/>
        <v>71.038675914000009</v>
      </c>
      <c r="M7" s="6">
        <f t="shared" si="1"/>
        <v>70.344185875999997</v>
      </c>
      <c r="N7" s="111">
        <f t="shared" si="1"/>
        <v>69.401798188000001</v>
      </c>
      <c r="O7" s="110">
        <f t="shared" si="1"/>
        <v>68.631634230000003</v>
      </c>
      <c r="P7" s="6">
        <f t="shared" si="1"/>
        <v>68.245792938999998</v>
      </c>
      <c r="Q7" s="6">
        <f t="shared" si="1"/>
        <v>68.130336095999994</v>
      </c>
      <c r="R7" s="6">
        <f t="shared" si="1"/>
        <v>68.207694566000001</v>
      </c>
      <c r="S7" s="111">
        <f>SUM(S8:S9)</f>
        <v>68.400169739000006</v>
      </c>
      <c r="T7" s="120">
        <f>SUM(T8:T9)</f>
        <v>67.846142486999995</v>
      </c>
      <c r="U7" s="120">
        <f>SUM(U8:U9)</f>
        <v>66.459614060999996</v>
      </c>
      <c r="V7" s="120">
        <f>SUM(V8:V9)</f>
        <v>65.088126243000005</v>
      </c>
      <c r="W7" s="120">
        <f>SUM(W8:W9)</f>
        <v>64.091976372999994</v>
      </c>
      <c r="X7" s="3"/>
      <c r="Y7" s="34"/>
      <c r="Z7" s="209"/>
      <c r="AA7" s="210">
        <v>2020</v>
      </c>
      <c r="AB7" s="210">
        <v>2030</v>
      </c>
      <c r="AC7" s="211">
        <v>2050</v>
      </c>
    </row>
    <row r="8" spans="1:29" x14ac:dyDescent="0.25">
      <c r="A8" s="3"/>
      <c r="B8" s="273"/>
      <c r="C8" s="3" t="s">
        <v>2</v>
      </c>
      <c r="D8" s="18" t="s">
        <v>206</v>
      </c>
      <c r="E8" s="19">
        <f>VLOOKUP($D8,Résultats!$B$2:$AX$476,E$5,FALSE)</f>
        <v>88.747785539999995</v>
      </c>
      <c r="F8" s="19">
        <f>VLOOKUP($D8,Résultats!$B$2:$AX$476,F$5,FALSE)</f>
        <v>70.51179003</v>
      </c>
      <c r="G8" s="28">
        <f>VLOOKUP($D8,Résultats!$B$2:$AX$476,G$5,FALSE)</f>
        <v>67.670563540000003</v>
      </c>
      <c r="H8" s="19">
        <f>VLOOKUP($D8,Résultats!$B$2:$AX$476,H$5,FALSE)</f>
        <v>66.76892986</v>
      </c>
      <c r="I8" s="112">
        <f>VLOOKUP($D8,Résultats!$B$2:$AX$476,I$5,FALSE)</f>
        <v>67.172240939999995</v>
      </c>
      <c r="J8" s="28">
        <f>VLOOKUP($D8,Résultats!$B$2:$AX$476,J$5,FALSE)</f>
        <v>67.33975246</v>
      </c>
      <c r="K8" s="19">
        <f>VLOOKUP($D8,Résultats!$B$2:$AX$476,K$5,FALSE)</f>
        <v>67.242939269999894</v>
      </c>
      <c r="L8" s="19">
        <f>VLOOKUP($D8,Résultats!$B$2:$AX$476,L$5,FALSE)</f>
        <v>67.133079780000003</v>
      </c>
      <c r="M8" s="19">
        <f>VLOOKUP($D8,Résultats!$B$2:$AX$476,M$5,FALSE)</f>
        <v>66.363412539999999</v>
      </c>
      <c r="N8" s="112">
        <f>VLOOKUP($D8,Résultats!$B$2:$AX$476,N$5,FALSE)</f>
        <v>65.361980540000005</v>
      </c>
      <c r="O8" s="28">
        <f>VLOOKUP($D8,Résultats!$B$2:$AX$476,O$5,FALSE)</f>
        <v>64.640814700000007</v>
      </c>
      <c r="P8" s="19">
        <f>VLOOKUP($D8,Résultats!$B$2:$AX$476,P$5,FALSE)</f>
        <v>64.281557169999999</v>
      </c>
      <c r="Q8" s="19">
        <f>VLOOKUP($D8,Résultats!$B$2:$AX$476,Q$5,FALSE)</f>
        <v>64.176952279999995</v>
      </c>
      <c r="R8" s="19">
        <f>VLOOKUP($D8,Résultats!$B$2:$AX$476,R$5,FALSE)</f>
        <v>64.253423339999998</v>
      </c>
      <c r="S8" s="112">
        <f>VLOOKUP($D8,Résultats!$B$2:$AX$476,S$5,FALSE)</f>
        <v>64.43827976</v>
      </c>
      <c r="T8" s="121">
        <f>VLOOKUP($D8,Résultats!$B$2:$AX$476,T$5,FALSE)</f>
        <v>63.953759679999997</v>
      </c>
      <c r="U8" s="121">
        <f>VLOOKUP($D8,Résultats!$B$2:$AX$476,U$5,FALSE)</f>
        <v>62.658616760000001</v>
      </c>
      <c r="V8" s="121">
        <f>VLOOKUP($D8,Résultats!$B$2:$AX$476,V$5,FALSE)</f>
        <v>61.306085940000003</v>
      </c>
      <c r="W8" s="121">
        <f>VLOOKUP($D8,Résultats!$B$2:$AX$476,W$5,FALSE)</f>
        <v>60.276286659999997</v>
      </c>
      <c r="X8" s="3"/>
      <c r="Y8" s="34"/>
      <c r="Z8" s="214" t="s">
        <v>383</v>
      </c>
      <c r="AA8" s="216">
        <f>I27</f>
        <v>230.61297337819997</v>
      </c>
      <c r="AB8" s="216">
        <f>S27</f>
        <v>231.33882108840001</v>
      </c>
      <c r="AC8" s="217">
        <f>W27</f>
        <v>207.4066040287</v>
      </c>
    </row>
    <row r="9" spans="1:29" x14ac:dyDescent="0.25">
      <c r="A9" s="3"/>
      <c r="B9" s="274"/>
      <c r="C9" s="7" t="s">
        <v>3</v>
      </c>
      <c r="D9" s="18" t="s">
        <v>223</v>
      </c>
      <c r="E9" s="19">
        <f>VLOOKUP($D9,Résultats!$B$2:$AX$476,E$5,FALSE)</f>
        <v>0.70003457099999999</v>
      </c>
      <c r="F9" s="19">
        <f>VLOOKUP($D9,Résultats!$B$2:$AX$476,F$5,FALSE)</f>
        <v>3.6455817989999999</v>
      </c>
      <c r="G9" s="28">
        <f>VLOOKUP($D9,Résultats!$B$2:$AX$476,G$5,FALSE)</f>
        <v>4.1360856789999998</v>
      </c>
      <c r="H9" s="19">
        <f>VLOOKUP($D9,Résultats!$B$2:$AX$476,H$5,FALSE)</f>
        <v>4.3151316770000001</v>
      </c>
      <c r="I9" s="112">
        <f>VLOOKUP($D9,Résultats!$B$2:$AX$476,I$5,FALSE)</f>
        <v>3.3442180210000001</v>
      </c>
      <c r="J9" s="28">
        <f>VLOOKUP($D9,Résultats!$B$2:$AX$476,J$5,FALSE)</f>
        <v>3.544555629</v>
      </c>
      <c r="K9" s="19">
        <f>VLOOKUP($D9,Résultats!$B$2:$AX$476,K$5,FALSE)</f>
        <v>3.7275149660000002</v>
      </c>
      <c r="L9" s="19">
        <f>VLOOKUP($D9,Résultats!$B$2:$AX$476,L$5,FALSE)</f>
        <v>3.9055961340000001</v>
      </c>
      <c r="M9" s="19">
        <f>VLOOKUP($D9,Résultats!$B$2:$AX$476,M$5,FALSE)</f>
        <v>3.9807733359999999</v>
      </c>
      <c r="N9" s="112">
        <f>VLOOKUP($D9,Résultats!$B$2:$AX$476,N$5,FALSE)</f>
        <v>4.0398176479999997</v>
      </c>
      <c r="O9" s="28">
        <f>VLOOKUP($D9,Résultats!$B$2:$AX$476,O$5,FALSE)</f>
        <v>3.99081953</v>
      </c>
      <c r="P9" s="19">
        <f>VLOOKUP($D9,Résultats!$B$2:$AX$476,P$5,FALSE)</f>
        <v>3.9642357690000001</v>
      </c>
      <c r="Q9" s="19">
        <f>VLOOKUP($D9,Résultats!$B$2:$AX$476,Q$5,FALSE)</f>
        <v>3.9533838160000001</v>
      </c>
      <c r="R9" s="19">
        <f>VLOOKUP($D9,Résultats!$B$2:$AX$476,R$5,FALSE)</f>
        <v>3.9542712259999999</v>
      </c>
      <c r="S9" s="112">
        <f>VLOOKUP($D9,Résultats!$B$2:$AX$476,S$5,FALSE)</f>
        <v>3.961889979</v>
      </c>
      <c r="T9" s="121">
        <f>VLOOKUP($D9,Résultats!$B$2:$AX$476,T$5,FALSE)</f>
        <v>3.8923828070000002</v>
      </c>
      <c r="U9" s="121">
        <f>VLOOKUP($D9,Résultats!$B$2:$AX$476,U$5,FALSE)</f>
        <v>3.8009973010000002</v>
      </c>
      <c r="V9" s="121">
        <f>VLOOKUP($D9,Résultats!$B$2:$AX$476,V$5,FALSE)</f>
        <v>3.782040303</v>
      </c>
      <c r="W9" s="121">
        <f>VLOOKUP($D9,Résultats!$B$2:$AX$476,W$5,FALSE)</f>
        <v>3.8156897129999998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2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141.2044649906</v>
      </c>
      <c r="G10" s="27">
        <f t="shared" ref="G10:R10" si="2">SUM(G11:G18)</f>
        <v>136.00673720700001</v>
      </c>
      <c r="H10" s="8">
        <f t="shared" si="2"/>
        <v>132.1433614199</v>
      </c>
      <c r="I10" s="113">
        <f t="shared" si="2"/>
        <v>122.98358546809999</v>
      </c>
      <c r="J10" s="27">
        <f t="shared" si="2"/>
        <v>118.49162337049997</v>
      </c>
      <c r="K10" s="8">
        <f t="shared" si="2"/>
        <v>115.33364844049999</v>
      </c>
      <c r="L10" s="8">
        <f t="shared" si="2"/>
        <v>112.86503622289987</v>
      </c>
      <c r="M10" s="8">
        <f t="shared" si="2"/>
        <v>120.5986382783</v>
      </c>
      <c r="N10" s="113">
        <f t="shared" si="2"/>
        <v>128.6988983279</v>
      </c>
      <c r="O10" s="27">
        <f t="shared" si="2"/>
        <v>128.85648207599999</v>
      </c>
      <c r="P10" s="8">
        <f t="shared" si="2"/>
        <v>129.13127779249999</v>
      </c>
      <c r="Q10" s="8">
        <f t="shared" si="2"/>
        <v>129.5304134289</v>
      </c>
      <c r="R10" s="8">
        <f t="shared" si="2"/>
        <v>129.74197561949998</v>
      </c>
      <c r="S10" s="113">
        <f>SUM(S11:S18)</f>
        <v>130.05650927490001</v>
      </c>
      <c r="T10" s="122">
        <f>SUM(T11:T18)</f>
        <v>119.33829568660001</v>
      </c>
      <c r="U10" s="122">
        <f>SUM(U11:U18)</f>
        <v>112.74241777930001</v>
      </c>
      <c r="V10" s="122">
        <f>SUM(V11:V18)</f>
        <v>107.92260912700002</v>
      </c>
      <c r="W10" s="122">
        <f>SUM(W11:W18)</f>
        <v>106.27948029860001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3"/>
      <c r="C11" s="3" t="s">
        <v>5</v>
      </c>
      <c r="D11" s="3" t="s">
        <v>224</v>
      </c>
      <c r="E11" s="19">
        <f>VLOOKUP($D11,Résultats!$B$2:$AX$476,E$5,FALSE)</f>
        <v>118.47422469999999</v>
      </c>
      <c r="F11" s="19">
        <f>VLOOKUP($D11,Résultats!$B$2:$AX$476,F$5,FALSE)</f>
        <v>125.1641827</v>
      </c>
      <c r="G11" s="28">
        <f>VLOOKUP($D11,Résultats!$B$2:$AX$476,G$5,FALSE)</f>
        <v>117.6001837</v>
      </c>
      <c r="H11" s="19">
        <f>VLOOKUP($D11,Résultats!$B$2:$AX$476,H$5,FALSE)</f>
        <v>113.0226945</v>
      </c>
      <c r="I11" s="112">
        <f>VLOOKUP($D11,Résultats!$B$2:$AX$476,I$5,FALSE)</f>
        <v>103.2544485</v>
      </c>
      <c r="J11" s="28">
        <f>VLOOKUP($D11,Résultats!$B$2:$AX$476,J$5,FALSE)</f>
        <v>99.533891929999996</v>
      </c>
      <c r="K11" s="19">
        <f>VLOOKUP($D11,Résultats!$B$2:$AX$476,K$5,FALSE)</f>
        <v>96.970675639999996</v>
      </c>
      <c r="L11" s="19">
        <f>VLOOKUP($D11,Résultats!$B$2:$AX$476,L$5,FALSE)</f>
        <v>95.020529049999894</v>
      </c>
      <c r="M11" s="19">
        <f>VLOOKUP($D11,Résultats!$B$2:$AX$476,M$5,FALSE)</f>
        <v>101.9580954</v>
      </c>
      <c r="N11" s="112">
        <f>VLOOKUP($D11,Résultats!$B$2:$AX$476,N$5,FALSE)</f>
        <v>109.252848</v>
      </c>
      <c r="O11" s="28">
        <f>VLOOKUP($D11,Résultats!$B$2:$AX$476,O$5,FALSE)</f>
        <v>109.03052889999999</v>
      </c>
      <c r="P11" s="19">
        <f>VLOOKUP($D11,Résultats!$B$2:$AX$476,P$5,FALSE)</f>
        <v>108.9213395</v>
      </c>
      <c r="Q11" s="19">
        <f>VLOOKUP($D11,Résultats!$B$2:$AX$476,Q$5,FALSE)</f>
        <v>108.93019049999999</v>
      </c>
      <c r="R11" s="19">
        <f>VLOOKUP($D11,Résultats!$B$2:$AX$476,R$5,FALSE)</f>
        <v>108.832747</v>
      </c>
      <c r="S11" s="112">
        <f>VLOOKUP($D11,Résultats!$B$2:$AX$476,S$5,FALSE)</f>
        <v>108.8333217</v>
      </c>
      <c r="T11" s="121">
        <f>VLOOKUP($D11,Résultats!$B$2:$AX$476,T$5,FALSE)</f>
        <v>95.137031870000001</v>
      </c>
      <c r="U11" s="121">
        <f>VLOOKUP($D11,Résultats!$B$2:$AX$476,U$5,FALSE)</f>
        <v>84.570126419999994</v>
      </c>
      <c r="V11" s="121">
        <f>VLOOKUP($D11,Résultats!$B$2:$AX$476,V$5,FALSE)</f>
        <v>75.429172390000005</v>
      </c>
      <c r="W11" s="121">
        <f>VLOOKUP($D11,Résultats!$B$2:$AX$476,W$5,FALSE)</f>
        <v>67.042034270000002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3"/>
      <c r="C12" s="3" t="s">
        <v>6</v>
      </c>
      <c r="D12" s="3" t="s">
        <v>225</v>
      </c>
      <c r="E12" s="19">
        <f>VLOOKUP($D12,Résultats!$B$2:$AX$476,E$5,FALSE)</f>
        <v>1.321055477</v>
      </c>
      <c r="F12" s="19">
        <f>VLOOKUP($D12,Résultats!$B$2:$AX$476,F$5,FALSE)</f>
        <v>0.59998662589999996</v>
      </c>
      <c r="G12" s="28">
        <f>VLOOKUP($D12,Résultats!$B$2:$AX$476,G$5,FALSE)</f>
        <v>0.42981394480000001</v>
      </c>
      <c r="H12" s="19">
        <f>VLOOKUP($D12,Résultats!$B$2:$AX$476,H$5,FALSE)</f>
        <v>0.37733491489999998</v>
      </c>
      <c r="I12" s="112">
        <f>VLOOKUP($D12,Résultats!$B$2:$AX$476,I$5,FALSE)</f>
        <v>0.32742367610000001</v>
      </c>
      <c r="J12" s="28">
        <f>VLOOKUP($D12,Résultats!$B$2:$AX$476,J$5,FALSE)</f>
        <v>0.51370440559999997</v>
      </c>
      <c r="K12" s="19">
        <f>VLOOKUP($D12,Résultats!$B$2:$AX$476,K$5,FALSE)</f>
        <v>0.68484441689999997</v>
      </c>
      <c r="L12" s="19">
        <f>VLOOKUP($D12,Résultats!$B$2:$AX$476,L$5,FALSE)</f>
        <v>0.84376099839999996</v>
      </c>
      <c r="M12" s="19">
        <f>VLOOKUP($D12,Résultats!$B$2:$AX$476,M$5,FALSE)</f>
        <v>0.78246175640000004</v>
      </c>
      <c r="N12" s="112">
        <f>VLOOKUP($D12,Résultats!$B$2:$AX$476,N$5,FALSE)</f>
        <v>0.70851180859999996</v>
      </c>
      <c r="O12" s="28">
        <f>VLOOKUP($D12,Résultats!$B$2:$AX$476,O$5,FALSE)</f>
        <v>0.70155608209999998</v>
      </c>
      <c r="P12" s="19">
        <f>VLOOKUP($D12,Résultats!$B$2:$AX$476,P$5,FALSE)</f>
        <v>0.69533200539999995</v>
      </c>
      <c r="Q12" s="19">
        <f>VLOOKUP($D12,Résultats!$B$2:$AX$476,Q$5,FALSE)</f>
        <v>0.68985307579999999</v>
      </c>
      <c r="R12" s="19">
        <f>VLOOKUP($D12,Résultats!$B$2:$AX$476,R$5,FALSE)</f>
        <v>0.68390333189999997</v>
      </c>
      <c r="S12" s="112">
        <f>VLOOKUP($D12,Résultats!$B$2:$AX$476,S$5,FALSE)</f>
        <v>0.67857534730000002</v>
      </c>
      <c r="T12" s="121">
        <f>VLOOKUP($D12,Résultats!$B$2:$AX$476,T$5,FALSE)</f>
        <v>0.69856949400000001</v>
      </c>
      <c r="U12" s="121">
        <f>VLOOKUP($D12,Résultats!$B$2:$AX$476,U$5,FALSE)</f>
        <v>0.65926101039999996</v>
      </c>
      <c r="V12" s="121">
        <f>VLOOKUP($D12,Résultats!$B$2:$AX$476,V$5,FALSE)</f>
        <v>0.70642471539999996</v>
      </c>
      <c r="W12" s="121">
        <f>VLOOKUP($D12,Résultats!$B$2:$AX$476,W$5,FALSE)</f>
        <v>0.74103455740000002</v>
      </c>
      <c r="X12" s="3"/>
      <c r="Y12" s="34"/>
      <c r="Z12" s="218"/>
      <c r="AA12" s="219"/>
      <c r="AB12" s="219"/>
      <c r="AC12" s="219"/>
    </row>
    <row r="13" spans="1:29" x14ac:dyDescent="0.25">
      <c r="A13" s="3"/>
      <c r="B13" s="273"/>
      <c r="C13" s="3" t="s">
        <v>7</v>
      </c>
      <c r="D13" s="3" t="s">
        <v>226</v>
      </c>
      <c r="E13" s="19">
        <f>VLOOKUP($D13,Résultats!$B$2:$AX$476,E$5,FALSE)</f>
        <v>3.5862282059999999</v>
      </c>
      <c r="F13" s="19">
        <f>VLOOKUP($D13,Résultats!$B$2:$AX$476,F$5,FALSE)</f>
        <v>2.6820597610000001</v>
      </c>
      <c r="G13" s="28">
        <f>VLOOKUP($D13,Résultats!$B$2:$AX$476,G$5,FALSE)</f>
        <v>3.4748250000000001</v>
      </c>
      <c r="H13" s="19">
        <f>VLOOKUP($D13,Résultats!$B$2:$AX$476,H$5,FALSE)</f>
        <v>3.7171991659999999</v>
      </c>
      <c r="I13" s="112">
        <f>VLOOKUP($D13,Résultats!$B$2:$AX$476,I$5,FALSE)</f>
        <v>5.7508987979999997</v>
      </c>
      <c r="J13" s="28">
        <f>VLOOKUP($D13,Résultats!$B$2:$AX$476,J$5,FALSE)</f>
        <v>4.2132551190000003</v>
      </c>
      <c r="K13" s="19">
        <f>VLOOKUP($D13,Résultats!$B$2:$AX$476,K$5,FALSE)</f>
        <v>2.8625085929999998</v>
      </c>
      <c r="L13" s="19">
        <f>VLOOKUP($D13,Résultats!$B$2:$AX$476,L$5,FALSE)</f>
        <v>1.637552238</v>
      </c>
      <c r="M13" s="19">
        <f>VLOOKUP($D13,Résultats!$B$2:$AX$476,M$5,FALSE)</f>
        <v>1.6705852729999999</v>
      </c>
      <c r="N13" s="112">
        <f>VLOOKUP($D13,Résultats!$B$2:$AX$476,N$5,FALSE)</f>
        <v>1.7003215970000001</v>
      </c>
      <c r="O13" s="28">
        <f>VLOOKUP($D13,Résultats!$B$2:$AX$476,O$5,FALSE)</f>
        <v>1.682366496</v>
      </c>
      <c r="P13" s="19">
        <f>VLOOKUP($D13,Résultats!$B$2:$AX$476,P$5,FALSE)</f>
        <v>1.666275097</v>
      </c>
      <c r="Q13" s="19">
        <f>VLOOKUP($D13,Résultats!$B$2:$AX$476,Q$5,FALSE)</f>
        <v>1.6520759410000001</v>
      </c>
      <c r="R13" s="19">
        <f>VLOOKUP($D13,Résultats!$B$2:$AX$476,R$5,FALSE)</f>
        <v>1.637471879</v>
      </c>
      <c r="S13" s="112">
        <f>VLOOKUP($D13,Résultats!$B$2:$AX$476,S$5,FALSE)</f>
        <v>1.6243611309999999</v>
      </c>
      <c r="T13" s="121">
        <f>VLOOKUP($D13,Résultats!$B$2:$AX$476,T$5,FALSE)</f>
        <v>1.5523764790000001</v>
      </c>
      <c r="U13" s="121">
        <f>VLOOKUP($D13,Résultats!$B$2:$AX$476,U$5,FALSE)</f>
        <v>1.5243462919999999</v>
      </c>
      <c r="V13" s="121">
        <f>VLOOKUP($D13,Résultats!$B$2:$AX$476,V$5,FALSE)</f>
        <v>1.522350621</v>
      </c>
      <c r="W13" s="121">
        <f>VLOOKUP($D13,Résultats!$B$2:$AX$476,W$5,FALSE)</f>
        <v>4.3612640300000001</v>
      </c>
      <c r="X13" s="3"/>
      <c r="Y13" s="34"/>
    </row>
    <row r="14" spans="1:29" x14ac:dyDescent="0.25">
      <c r="A14" s="3"/>
      <c r="B14" s="273"/>
      <c r="C14" s="3" t="s">
        <v>8</v>
      </c>
      <c r="D14" s="3" t="s">
        <v>227</v>
      </c>
      <c r="E14" s="19">
        <f>VLOOKUP($D14,Résultats!$B$2:$AX$476,E$5,FALSE)</f>
        <v>5.2640531209999999</v>
      </c>
      <c r="F14" s="19">
        <f>VLOOKUP($D14,Résultats!$B$2:$AX$476,F$5,FALSE)</f>
        <v>3.152050553</v>
      </c>
      <c r="G14" s="28">
        <f>VLOOKUP($D14,Résultats!$B$2:$AX$476,G$5,FALSE)</f>
        <v>2.4088071740000001</v>
      </c>
      <c r="H14" s="19">
        <f>VLOOKUP($D14,Résultats!$B$2:$AX$476,H$5,FALSE)</f>
        <v>2.160167956</v>
      </c>
      <c r="I14" s="112">
        <f>VLOOKUP($D14,Résultats!$B$2:$AX$476,I$5,FALSE)</f>
        <v>0.90239504400000004</v>
      </c>
      <c r="J14" s="28">
        <f>VLOOKUP($D14,Résultats!$B$2:$AX$476,J$5,FALSE)</f>
        <v>0.70874437589999995</v>
      </c>
      <c r="K14" s="19">
        <f>VLOOKUP($D14,Résultats!$B$2:$AX$476,K$5,FALSE)</f>
        <v>0.54077771360000004</v>
      </c>
      <c r="L14" s="19">
        <f>VLOOKUP($D14,Résultats!$B$2:$AX$476,L$5,FALSE)</f>
        <v>0.3899343025</v>
      </c>
      <c r="M14" s="19">
        <f>VLOOKUP($D14,Résultats!$B$2:$AX$476,M$5,FALSE)</f>
        <v>0.33039435090000002</v>
      </c>
      <c r="N14" s="112">
        <f>VLOOKUP($D14,Résultats!$B$2:$AX$476,N$5,FALSE)</f>
        <v>0.26010213430000001</v>
      </c>
      <c r="O14" s="28">
        <f>VLOOKUP($D14,Résultats!$B$2:$AX$476,O$5,FALSE)</f>
        <v>0.25949435589999997</v>
      </c>
      <c r="P14" s="19">
        <f>VLOOKUP($D14,Résultats!$B$2:$AX$476,P$5,FALSE)</f>
        <v>0.25915941710000001</v>
      </c>
      <c r="Q14" s="19">
        <f>VLOOKUP($D14,Résultats!$B$2:$AX$476,Q$5,FALSE)</f>
        <v>0.25910875909999997</v>
      </c>
      <c r="R14" s="19">
        <f>VLOOKUP($D14,Résultats!$B$2:$AX$476,R$5,FALSE)</f>
        <v>0.2587930336</v>
      </c>
      <c r="S14" s="112">
        <f>VLOOKUP($D14,Résultats!$B$2:$AX$476,S$5,FALSE)</f>
        <v>0.2587114606</v>
      </c>
      <c r="T14" s="121">
        <f>VLOOKUP($D14,Résultats!$B$2:$AX$476,T$5,FALSE)</f>
        <v>0.25041565360000001</v>
      </c>
      <c r="U14" s="121">
        <f>VLOOKUP($D14,Résultats!$B$2:$AX$476,U$5,FALSE)</f>
        <v>0.24935678989999999</v>
      </c>
      <c r="V14" s="121">
        <f>VLOOKUP($D14,Résultats!$B$2:$AX$476,V$5,FALSE)</f>
        <v>0.25292518260000002</v>
      </c>
      <c r="W14" s="121">
        <f>VLOOKUP($D14,Résultats!$B$2:$AX$476,W$5,FALSE)</f>
        <v>0.26060761020000001</v>
      </c>
      <c r="X14" s="3"/>
      <c r="Y14" s="34"/>
    </row>
    <row r="15" spans="1:29" x14ac:dyDescent="0.25">
      <c r="A15" s="3"/>
      <c r="B15" s="273"/>
      <c r="C15" s="3" t="s">
        <v>9</v>
      </c>
      <c r="D15" s="3" t="s">
        <v>228</v>
      </c>
      <c r="E15" s="19">
        <f>VLOOKUP($D15,Résultats!$B$2:$AX$476,E$5,FALSE)</f>
        <v>0.36838541540000003</v>
      </c>
      <c r="F15" s="19">
        <f>VLOOKUP($D15,Résultats!$B$2:$AX$476,F$5,FALSE)</f>
        <v>1.717922417</v>
      </c>
      <c r="G15" s="28">
        <f>VLOOKUP($D15,Résultats!$B$2:$AX$476,G$5,FALSE)</f>
        <v>2.4992744349999998</v>
      </c>
      <c r="H15" s="19">
        <f>VLOOKUP($D15,Résultats!$B$2:$AX$476,H$5,FALSE)</f>
        <v>2.7789635260000001</v>
      </c>
      <c r="I15" s="112">
        <f>VLOOKUP($D15,Résultats!$B$2:$AX$476,I$5,FALSE)</f>
        <v>3.6744728389999999</v>
      </c>
      <c r="J15" s="28">
        <f>VLOOKUP($D15,Résultats!$B$2:$AX$476,J$5,FALSE)</f>
        <v>3.747748117</v>
      </c>
      <c r="K15" s="19">
        <f>VLOOKUP($D15,Résultats!$B$2:$AX$476,K$5,FALSE)</f>
        <v>3.8470415020000002</v>
      </c>
      <c r="L15" s="19">
        <f>VLOOKUP($D15,Résultats!$B$2:$AX$476,L$5,FALSE)</f>
        <v>3.9573659540000001</v>
      </c>
      <c r="M15" s="19">
        <f>VLOOKUP($D15,Résultats!$B$2:$AX$476,M$5,FALSE)</f>
        <v>4.5059537900000004</v>
      </c>
      <c r="N15" s="112">
        <f>VLOOKUP($D15,Résultats!$B$2:$AX$476,N$5,FALSE)</f>
        <v>5.0905585850000001</v>
      </c>
      <c r="O15" s="28">
        <f>VLOOKUP($D15,Résultats!$B$2:$AX$476,O$5,FALSE)</f>
        <v>5.4220894839999998</v>
      </c>
      <c r="P15" s="19">
        <f>VLOOKUP($D15,Résultats!$B$2:$AX$476,P$5,FALSE)</f>
        <v>5.758958002</v>
      </c>
      <c r="Q15" s="19">
        <f>VLOOKUP($D15,Résultats!$B$2:$AX$476,Q$5,FALSE)</f>
        <v>6.1025304379999996</v>
      </c>
      <c r="R15" s="19">
        <f>VLOOKUP($D15,Résultats!$B$2:$AX$476,R$5,FALSE)</f>
        <v>6.3321060759999996</v>
      </c>
      <c r="S15" s="112">
        <f>VLOOKUP($D15,Résultats!$B$2:$AX$476,S$5,FALSE)</f>
        <v>6.5672828340000002</v>
      </c>
      <c r="T15" s="121">
        <f>VLOOKUP($D15,Résultats!$B$2:$AX$476,T$5,FALSE)</f>
        <v>8.1993976679999996</v>
      </c>
      <c r="U15" s="121">
        <f>VLOOKUP($D15,Résultats!$B$2:$AX$476,U$5,FALSE)</f>
        <v>10.06771663</v>
      </c>
      <c r="V15" s="121">
        <f>VLOOKUP($D15,Résultats!$B$2:$AX$476,V$5,FALSE)</f>
        <v>12.150762930000001</v>
      </c>
      <c r="W15" s="121">
        <f>VLOOKUP($D15,Résultats!$B$2:$AX$476,W$5,FALSE)</f>
        <v>14.40387278</v>
      </c>
      <c r="X15" s="3"/>
      <c r="Y15" s="34"/>
    </row>
    <row r="16" spans="1:29" x14ac:dyDescent="0.25">
      <c r="A16" s="3"/>
      <c r="B16" s="273"/>
      <c r="C16" s="3" t="s">
        <v>10</v>
      </c>
      <c r="D16" s="3" t="s">
        <v>229</v>
      </c>
      <c r="E16" s="19">
        <f>VLOOKUP($D16,Résultats!$B$2:$AX$476,E$5,FALSE)</f>
        <v>8.2886718499999998E-2</v>
      </c>
      <c r="F16" s="19">
        <f>VLOOKUP($D16,Résultats!$B$2:$AX$476,F$5,FALSE)</f>
        <v>0.60249411770000005</v>
      </c>
      <c r="G16" s="28">
        <f>VLOOKUP($D16,Résultats!$B$2:$AX$476,G$5,FALSE)</f>
        <v>0.96300131020000002</v>
      </c>
      <c r="H16" s="19">
        <f>VLOOKUP($D16,Résultats!$B$2:$AX$476,H$5,FALSE)</f>
        <v>1.104884803</v>
      </c>
      <c r="I16" s="112">
        <f>VLOOKUP($D16,Résultats!$B$2:$AX$476,I$5,FALSE)</f>
        <v>1.6193590229999999</v>
      </c>
      <c r="J16" s="28">
        <f>VLOOKUP($D16,Résultats!$B$2:$AX$476,J$5,FALSE)</f>
        <v>1.6516518149999999</v>
      </c>
      <c r="K16" s="19">
        <f>VLOOKUP($D16,Résultats!$B$2:$AX$476,K$5,FALSE)</f>
        <v>1.6954109180000001</v>
      </c>
      <c r="L16" s="19">
        <f>VLOOKUP($D16,Résultats!$B$2:$AX$476,L$5,FALSE)</f>
        <v>1.7440314699999999</v>
      </c>
      <c r="M16" s="19">
        <f>VLOOKUP($D16,Résultats!$B$2:$AX$476,M$5,FALSE)</f>
        <v>1.9064767279999999</v>
      </c>
      <c r="N16" s="112">
        <f>VLOOKUP($D16,Résultats!$B$2:$AX$476,N$5,FALSE)</f>
        <v>2.0781705060000002</v>
      </c>
      <c r="O16" s="28">
        <f>VLOOKUP($D16,Résultats!$B$2:$AX$476,O$5,FALSE)</f>
        <v>2.2275635569999999</v>
      </c>
      <c r="P16" s="19">
        <f>VLOOKUP($D16,Résultats!$B$2:$AX$476,P$5,FALSE)</f>
        <v>2.3791333379999999</v>
      </c>
      <c r="Q16" s="19">
        <f>VLOOKUP($D16,Résultats!$B$2:$AX$476,Q$5,FALSE)</f>
        <v>2.533484354</v>
      </c>
      <c r="R16" s="19">
        <f>VLOOKUP($D16,Résultats!$B$2:$AX$476,R$5,FALSE)</f>
        <v>2.6884273140000001</v>
      </c>
      <c r="S16" s="112">
        <f>VLOOKUP($D16,Résultats!$B$2:$AX$476,S$5,FALSE)</f>
        <v>2.8457171639999999</v>
      </c>
      <c r="T16" s="121">
        <f>VLOOKUP($D16,Résultats!$B$2:$AX$476,T$5,FALSE)</f>
        <v>4.5230394570000003</v>
      </c>
      <c r="U16" s="121">
        <f>VLOOKUP($D16,Résultats!$B$2:$AX$476,U$5,FALSE)</f>
        <v>6.3544416320000003</v>
      </c>
      <c r="V16" s="121">
        <f>VLOOKUP($D16,Résultats!$B$2:$AX$476,V$5,FALSE)</f>
        <v>8.3635231149999996</v>
      </c>
      <c r="W16" s="121">
        <f>VLOOKUP($D16,Résultats!$B$2:$AX$476,W$5,FALSE)</f>
        <v>9.6564237310000003</v>
      </c>
      <c r="X16" s="3"/>
      <c r="Y16" s="34"/>
    </row>
    <row r="17" spans="1:39" x14ac:dyDescent="0.25">
      <c r="A17" s="3"/>
      <c r="B17" s="273"/>
      <c r="C17" s="3" t="s">
        <v>11</v>
      </c>
      <c r="D17" s="3" t="s">
        <v>230</v>
      </c>
      <c r="E17" s="19">
        <f>VLOOKUP($D17,Résultats!$B$2:$AX$476,E$5,FALSE)</f>
        <v>4.6467795299999999</v>
      </c>
      <c r="F17" s="19">
        <f>VLOOKUP($D17,Résultats!$B$2:$AX$476,F$5,FALSE)</f>
        <v>4.8759748260000002</v>
      </c>
      <c r="G17" s="28">
        <f>VLOOKUP($D17,Résultats!$B$2:$AX$476,G$5,FALSE)</f>
        <v>5.2916433380000001</v>
      </c>
      <c r="H17" s="19">
        <f>VLOOKUP($D17,Résultats!$B$2:$AX$476,H$5,FALSE)</f>
        <v>5.3361106090000003</v>
      </c>
      <c r="I17" s="112">
        <f>VLOOKUP($D17,Résultats!$B$2:$AX$476,I$5,FALSE)</f>
        <v>4.8256452620000001</v>
      </c>
      <c r="J17" s="28">
        <f>VLOOKUP($D17,Résultats!$B$2:$AX$476,J$5,FALSE)</f>
        <v>4.9186622099999999</v>
      </c>
      <c r="K17" s="19">
        <f>VLOOKUP($D17,Résultats!$B$2:$AX$476,K$5,FALSE)</f>
        <v>5.0456831949999996</v>
      </c>
      <c r="L17" s="19">
        <f>VLOOKUP($D17,Résultats!$B$2:$AX$476,L$5,FALSE)</f>
        <v>5.1869979390000003</v>
      </c>
      <c r="M17" s="19">
        <f>VLOOKUP($D17,Résultats!$B$2:$AX$476,M$5,FALSE)</f>
        <v>5.2227378470000003</v>
      </c>
      <c r="N17" s="112">
        <f>VLOOKUP($D17,Résultats!$B$2:$AX$476,N$5,FALSE)</f>
        <v>5.247922762</v>
      </c>
      <c r="O17" s="28">
        <f>VLOOKUP($D17,Résultats!$B$2:$AX$476,O$5,FALSE)</f>
        <v>5.2226405089999997</v>
      </c>
      <c r="P17" s="19">
        <f>VLOOKUP($D17,Résultats!$B$2:$AX$476,P$5,FALSE)</f>
        <v>5.2029396080000003</v>
      </c>
      <c r="Q17" s="19">
        <f>VLOOKUP($D17,Résultats!$B$2:$AX$476,Q$5,FALSE)</f>
        <v>5.1890078409999996</v>
      </c>
      <c r="R17" s="19">
        <f>VLOOKUP($D17,Résultats!$B$2:$AX$476,R$5,FALSE)</f>
        <v>5.1797370249999997</v>
      </c>
      <c r="S17" s="112">
        <f>VLOOKUP($D17,Résultats!$B$2:$AX$476,S$5,FALSE)</f>
        <v>5.1751575389999998</v>
      </c>
      <c r="T17" s="121">
        <f>VLOOKUP($D17,Résultats!$B$2:$AX$476,T$5,FALSE)</f>
        <v>5.149797081</v>
      </c>
      <c r="U17" s="121">
        <f>VLOOKUP($D17,Résultats!$B$2:$AX$476,U$5,FALSE)</f>
        <v>5.2469720049999999</v>
      </c>
      <c r="V17" s="121">
        <f>VLOOKUP($D17,Résultats!$B$2:$AX$476,V$5,FALSE)</f>
        <v>5.4056305240000002</v>
      </c>
      <c r="W17" s="121">
        <f>VLOOKUP($D17,Résultats!$B$2:$AX$476,W$5,FALSE)</f>
        <v>5.5924647490000003</v>
      </c>
      <c r="X17" s="3"/>
      <c r="Y17" s="34"/>
    </row>
    <row r="18" spans="1:39" x14ac:dyDescent="0.25">
      <c r="A18" s="3"/>
      <c r="B18" s="274"/>
      <c r="C18" s="7" t="s">
        <v>12</v>
      </c>
      <c r="D18" s="3" t="s">
        <v>231</v>
      </c>
      <c r="E18" s="20">
        <f>VLOOKUP($D18,Résultats!$B$2:$AX$476,E$5,FALSE)</f>
        <v>1.469743255</v>
      </c>
      <c r="F18" s="20">
        <f>VLOOKUP($D18,Résultats!$B$2:$AX$476,F$5,FALSE)</f>
        <v>2.4097939899999998</v>
      </c>
      <c r="G18" s="114">
        <f>VLOOKUP($D18,Résultats!$B$2:$AX$476,G$5,FALSE)</f>
        <v>3.339188305</v>
      </c>
      <c r="H18" s="20">
        <f>VLOOKUP($D18,Résultats!$B$2:$AX$476,H$5,FALSE)</f>
        <v>3.6460059450000002</v>
      </c>
      <c r="I18" s="115">
        <f>VLOOKUP($D18,Résultats!$B$2:$AX$476,I$5,FALSE)</f>
        <v>2.6289423260000002</v>
      </c>
      <c r="J18" s="114">
        <f>VLOOKUP($D18,Résultats!$B$2:$AX$476,J$5,FALSE)</f>
        <v>3.2039653979999998</v>
      </c>
      <c r="K18" s="20">
        <f>VLOOKUP($D18,Résultats!$B$2:$AX$476,K$5,FALSE)</f>
        <v>3.6867064620000001</v>
      </c>
      <c r="L18" s="20">
        <f>VLOOKUP($D18,Résultats!$B$2:$AX$476,L$5,FALSE)</f>
        <v>4.0848642709999998</v>
      </c>
      <c r="M18" s="20">
        <f>VLOOKUP($D18,Résultats!$B$2:$AX$476,M$5,FALSE)</f>
        <v>4.2219331330000003</v>
      </c>
      <c r="N18" s="115">
        <f>VLOOKUP($D18,Résultats!$B$2:$AX$476,N$5,FALSE)</f>
        <v>4.3604629350000002</v>
      </c>
      <c r="O18" s="114">
        <f>VLOOKUP($D18,Résultats!$B$2:$AX$476,O$5,FALSE)</f>
        <v>4.3102426920000001</v>
      </c>
      <c r="P18" s="20">
        <f>VLOOKUP($D18,Résultats!$B$2:$AX$476,P$5,FALSE)</f>
        <v>4.2481408250000001</v>
      </c>
      <c r="Q18" s="20">
        <f>VLOOKUP($D18,Résultats!$B$2:$AX$476,Q$5,FALSE)</f>
        <v>4.1741625200000003</v>
      </c>
      <c r="R18" s="20">
        <f>VLOOKUP($D18,Résultats!$B$2:$AX$476,R$5,FALSE)</f>
        <v>4.1287899599999998</v>
      </c>
      <c r="S18" s="115">
        <f>VLOOKUP($D18,Résultats!$B$2:$AX$476,S$5,FALSE)</f>
        <v>4.0733820989999998</v>
      </c>
      <c r="T18" s="123">
        <f>VLOOKUP($D18,Résultats!$B$2:$AX$476,T$5,FALSE)</f>
        <v>3.8276679840000001</v>
      </c>
      <c r="U18" s="123">
        <f>VLOOKUP($D18,Résultats!$B$2:$AX$476,U$5,FALSE)</f>
        <v>4.0701970000000003</v>
      </c>
      <c r="V18" s="123">
        <f>VLOOKUP($D18,Résultats!$B$2:$AX$476,V$5,FALSE)</f>
        <v>4.0918196489999996</v>
      </c>
      <c r="W18" s="123">
        <f>VLOOKUP($D18,Résultats!$B$2:$AX$476,W$5,FALSE)</f>
        <v>4.2217785709999998</v>
      </c>
      <c r="X18" s="3"/>
      <c r="Y18" s="34"/>
    </row>
    <row r="19" spans="1:39" ht="15" customHeight="1" x14ac:dyDescent="0.25">
      <c r="A19" s="3"/>
      <c r="B19" s="272" t="s">
        <v>368</v>
      </c>
      <c r="C19" s="5" t="s">
        <v>1</v>
      </c>
      <c r="D19" s="2"/>
      <c r="E19" s="6">
        <f>SUM(E20:E25)</f>
        <v>38.5161228865</v>
      </c>
      <c r="F19" s="6">
        <f>SUM(F20:F25)</f>
        <v>38.229869264999998</v>
      </c>
      <c r="G19" s="110">
        <f t="shared" ref="G19:R19" si="3">SUM(G20:G25)</f>
        <v>37.453685092300006</v>
      </c>
      <c r="H19" s="6">
        <f t="shared" si="3"/>
        <v>36.090276413100007</v>
      </c>
      <c r="I19" s="111">
        <f t="shared" si="3"/>
        <v>34.631178216099997</v>
      </c>
      <c r="J19" s="110">
        <f t="shared" si="3"/>
        <v>33.397894415899998</v>
      </c>
      <c r="K19" s="6">
        <f t="shared" si="3"/>
        <v>32.578874940399999</v>
      </c>
      <c r="L19" s="6">
        <f t="shared" si="3"/>
        <v>31.927786708600003</v>
      </c>
      <c r="M19" s="6">
        <f t="shared" si="3"/>
        <v>31.235135184800001</v>
      </c>
      <c r="N19" s="111">
        <f t="shared" si="3"/>
        <v>30.505439239399998</v>
      </c>
      <c r="O19" s="110">
        <f t="shared" si="3"/>
        <v>30.245978297599997</v>
      </c>
      <c r="P19" s="6">
        <f t="shared" si="3"/>
        <v>30.154543009400001</v>
      </c>
      <c r="Q19" s="6">
        <f t="shared" si="3"/>
        <v>30.140350983000001</v>
      </c>
      <c r="R19" s="6">
        <f t="shared" si="3"/>
        <v>30.166771982899999</v>
      </c>
      <c r="S19" s="111">
        <f>SUM(S20:S25)</f>
        <v>30.217829506500003</v>
      </c>
      <c r="T19" s="120">
        <f>SUM(T20:T25)</f>
        <v>30.716275189800001</v>
      </c>
      <c r="U19" s="120">
        <f>SUM(U20:U25)</f>
        <v>31.594253035900003</v>
      </c>
      <c r="V19" s="120">
        <f>SUM(V20:V25)</f>
        <v>32.422551284999997</v>
      </c>
      <c r="W19" s="120">
        <f>SUM(W20:W25)</f>
        <v>33.306634743100005</v>
      </c>
      <c r="X19" s="3"/>
      <c r="Y19" s="34"/>
    </row>
    <row r="20" spans="1:39" x14ac:dyDescent="0.25">
      <c r="A20" s="3"/>
      <c r="B20" s="273"/>
      <c r="C20" s="3" t="s">
        <v>13</v>
      </c>
      <c r="D20" s="3" t="s">
        <v>232</v>
      </c>
      <c r="E20" s="19">
        <f>VLOOKUP($D20,Résultats!$B$2:$AX$476,E$5,FALSE)</f>
        <v>35.359228450000003</v>
      </c>
      <c r="F20" s="19">
        <f>VLOOKUP($D20,Résultats!$B$2:$AX$476,F$5,FALSE)</f>
        <v>32.844436989999998</v>
      </c>
      <c r="G20" s="28">
        <f>VLOOKUP($D20,Résultats!$B$2:$AX$476,G$5,FALSE)</f>
        <v>28.73177866</v>
      </c>
      <c r="H20" s="19">
        <f>VLOOKUP($D20,Résultats!$B$2:$AX$476,H$5,FALSE)</f>
        <v>26.16044024</v>
      </c>
      <c r="I20" s="112">
        <f>VLOOKUP($D20,Résultats!$B$2:$AX$476,I$5,FALSE)</f>
        <v>23.756929270000001</v>
      </c>
      <c r="J20" s="28">
        <f>VLOOKUP($D20,Résultats!$B$2:$AX$476,J$5,FALSE)</f>
        <v>22.815454500000001</v>
      </c>
      <c r="K20" s="19">
        <f>VLOOKUP($D20,Résultats!$B$2:$AX$476,K$5,FALSE)</f>
        <v>22.1639582</v>
      </c>
      <c r="L20" s="19">
        <f>VLOOKUP($D20,Résultats!$B$2:$AX$476,L$5,FALSE)</f>
        <v>21.631924290000001</v>
      </c>
      <c r="M20" s="19">
        <f>VLOOKUP($D20,Résultats!$B$2:$AX$476,M$5,FALSE)</f>
        <v>20.9552744</v>
      </c>
      <c r="N20" s="112">
        <f>VLOOKUP($D20,Résultats!$B$2:$AX$476,N$5,FALSE)</f>
        <v>20.26045088</v>
      </c>
      <c r="O20" s="28">
        <f>VLOOKUP($D20,Résultats!$B$2:$AX$476,O$5,FALSE)</f>
        <v>19.885657429999998</v>
      </c>
      <c r="P20" s="19">
        <f>VLOOKUP($D20,Résultats!$B$2:$AX$476,P$5,FALSE)</f>
        <v>19.623271469999999</v>
      </c>
      <c r="Q20" s="19">
        <f>VLOOKUP($D20,Résultats!$B$2:$AX$476,Q$5,FALSE)</f>
        <v>19.41144779</v>
      </c>
      <c r="R20" s="19">
        <f>VLOOKUP($D20,Résultats!$B$2:$AX$476,R$5,FALSE)</f>
        <v>19.220147059999999</v>
      </c>
      <c r="S20" s="112">
        <f>VLOOKUP($D20,Résultats!$B$2:$AX$476,S$5,FALSE)</f>
        <v>19.043673389999999</v>
      </c>
      <c r="T20" s="121">
        <f>VLOOKUP($D20,Résultats!$B$2:$AX$476,T$5,FALSE)</f>
        <v>18.437211850000001</v>
      </c>
      <c r="U20" s="121">
        <f>VLOOKUP($D20,Résultats!$B$2:$AX$476,U$5,FALSE)</f>
        <v>18.531427570000002</v>
      </c>
      <c r="V20" s="121">
        <f>VLOOKUP($D20,Résultats!$B$2:$AX$476,V$5,FALSE)</f>
        <v>18.45452027</v>
      </c>
      <c r="W20" s="121">
        <f>VLOOKUP($D20,Résultats!$B$2:$AX$476,W$5,FALSE)</f>
        <v>18.362348990000001</v>
      </c>
      <c r="X20" s="3"/>
      <c r="Y20" s="34"/>
    </row>
    <row r="21" spans="1:39" x14ac:dyDescent="0.25">
      <c r="A21" s="3"/>
      <c r="B21" s="273"/>
      <c r="C21" s="3" t="s">
        <v>14</v>
      </c>
      <c r="D21" s="3" t="s">
        <v>233</v>
      </c>
      <c r="E21" s="19">
        <f>VLOOKUP($D21,Résultats!$B$2:$AX$476,E$5,FALSE)</f>
        <v>1.60860863</v>
      </c>
      <c r="F21" s="19">
        <f>VLOOKUP($D21,Résultats!$B$2:$AX$476,F$5,FALSE)</f>
        <v>3.2769217739999998</v>
      </c>
      <c r="G21" s="28">
        <f>VLOOKUP($D21,Résultats!$B$2:$AX$476,G$5,FALSE)</f>
        <v>6.4974709669999999</v>
      </c>
      <c r="H21" s="19">
        <f>VLOOKUP($D21,Résultats!$B$2:$AX$476,H$5,FALSE)</f>
        <v>7.7712311219999997</v>
      </c>
      <c r="I21" s="112">
        <f>VLOOKUP($D21,Résultats!$B$2:$AX$476,I$5,FALSE)</f>
        <v>6.5734077810000002</v>
      </c>
      <c r="J21" s="28">
        <f>VLOOKUP($D21,Résultats!$B$2:$AX$476,J$5,FALSE)</f>
        <v>6.5555590429999997</v>
      </c>
      <c r="K21" s="19">
        <f>VLOOKUP($D21,Résultats!$B$2:$AX$476,K$5,FALSE)</f>
        <v>6.6020690350000004</v>
      </c>
      <c r="L21" s="19">
        <f>VLOOKUP($D21,Résultats!$B$2:$AX$476,L$5,FALSE)</f>
        <v>6.6697492279999997</v>
      </c>
      <c r="M21" s="19">
        <f>VLOOKUP($D21,Résultats!$B$2:$AX$476,M$5,FALSE)</f>
        <v>6.5425599739999996</v>
      </c>
      <c r="N21" s="112">
        <f>VLOOKUP($D21,Résultats!$B$2:$AX$476,N$5,FALSE)</f>
        <v>6.4071779720000004</v>
      </c>
      <c r="O21" s="28">
        <f>VLOOKUP($D21,Résultats!$B$2:$AX$476,O$5,FALSE)</f>
        <v>6.4327959970000004</v>
      </c>
      <c r="P21" s="19">
        <f>VLOOKUP($D21,Résultats!$B$2:$AX$476,P$5,FALSE)</f>
        <v>6.4933815370000003</v>
      </c>
      <c r="Q21" s="19">
        <f>VLOOKUP($D21,Résultats!$B$2:$AX$476,Q$5,FALSE)</f>
        <v>6.5704810240000002</v>
      </c>
      <c r="R21" s="19">
        <f>VLOOKUP($D21,Résultats!$B$2:$AX$476,R$5,FALSE)</f>
        <v>6.6570499449999998</v>
      </c>
      <c r="S21" s="112">
        <f>VLOOKUP($D21,Résultats!$B$2:$AX$476,S$5,FALSE)</f>
        <v>6.7493900839999998</v>
      </c>
      <c r="T21" s="121">
        <f>VLOOKUP($D21,Résultats!$B$2:$AX$476,T$5,FALSE)</f>
        <v>7.2939068130000004</v>
      </c>
      <c r="U21" s="121">
        <f>VLOOKUP($D21,Résultats!$B$2:$AX$476,U$5,FALSE)</f>
        <v>7.5866963959999998</v>
      </c>
      <c r="V21" s="121">
        <f>VLOOKUP($D21,Résultats!$B$2:$AX$476,V$5,FALSE)</f>
        <v>7.9603798350000003</v>
      </c>
      <c r="W21" s="121">
        <f>VLOOKUP($D21,Résultats!$B$2:$AX$476,W$5,FALSE)</f>
        <v>8.1886920669999999</v>
      </c>
      <c r="X21" s="3"/>
      <c r="Y21" s="34"/>
    </row>
    <row r="22" spans="1:39" x14ac:dyDescent="0.25">
      <c r="A22" s="3"/>
      <c r="B22" s="273"/>
      <c r="C22" s="3" t="s">
        <v>15</v>
      </c>
      <c r="D22" s="3" t="s">
        <v>234</v>
      </c>
      <c r="E22" s="19">
        <f>VLOOKUP($D22,Résultats!$B$2:$AX$476,E$5,FALSE)</f>
        <v>0.2010760788</v>
      </c>
      <c r="F22" s="19">
        <f>VLOOKUP($D22,Résultats!$B$2:$AX$476,F$5,FALSE)</f>
        <v>0.1071804604</v>
      </c>
      <c r="G22" s="28">
        <f>VLOOKUP($D22,Résultats!$B$2:$AX$476,G$5,FALSE)</f>
        <v>9.4737187799999997E-2</v>
      </c>
      <c r="H22" s="19">
        <f>VLOOKUP($D22,Résultats!$B$2:$AX$476,H$5,FALSE)</f>
        <v>8.6558189899999999E-2</v>
      </c>
      <c r="I22" s="112">
        <f>VLOOKUP($D22,Résultats!$B$2:$AX$476,I$5,FALSE)</f>
        <v>0.36762458209999999</v>
      </c>
      <c r="J22" s="28">
        <f>VLOOKUP($D22,Résultats!$B$2:$AX$476,J$5,FALSE)</f>
        <v>0.33218184280000002</v>
      </c>
      <c r="K22" s="19">
        <f>VLOOKUP($D22,Résultats!$B$2:$AX$476,K$5,FALSE)</f>
        <v>0.30260375969999997</v>
      </c>
      <c r="L22" s="19">
        <f>VLOOKUP($D22,Résultats!$B$2:$AX$476,L$5,FALSE)</f>
        <v>0.27590727339999999</v>
      </c>
      <c r="M22" s="19">
        <f>VLOOKUP($D22,Résultats!$B$2:$AX$476,M$5,FALSE)</f>
        <v>0.34665886099999998</v>
      </c>
      <c r="N22" s="112">
        <f>VLOOKUP($D22,Résultats!$B$2:$AX$476,N$5,FALSE)</f>
        <v>0.41446690850000001</v>
      </c>
      <c r="O22" s="28">
        <f>VLOOKUP($D22,Résultats!$B$2:$AX$476,O$5,FALSE)</f>
        <v>0.41074184079999998</v>
      </c>
      <c r="P22" s="19">
        <f>VLOOKUP($D22,Résultats!$B$2:$AX$476,P$5,FALSE)</f>
        <v>0.40930003619999999</v>
      </c>
      <c r="Q22" s="19">
        <f>VLOOKUP($D22,Résultats!$B$2:$AX$476,Q$5,FALSE)</f>
        <v>0.40890653360000001</v>
      </c>
      <c r="R22" s="19">
        <f>VLOOKUP($D22,Résultats!$B$2:$AX$476,R$5,FALSE)</f>
        <v>0.40895398220000001</v>
      </c>
      <c r="S22" s="112">
        <f>VLOOKUP($D22,Résultats!$B$2:$AX$476,S$5,FALSE)</f>
        <v>0.40933373950000002</v>
      </c>
      <c r="T22" s="121">
        <f>VLOOKUP($D22,Résultats!$B$2:$AX$476,T$5,FALSE)</f>
        <v>0.49317870559999999</v>
      </c>
      <c r="U22" s="121">
        <f>VLOOKUP($D22,Résultats!$B$2:$AX$476,U$5,FALSE)</f>
        <v>0.60555908989999996</v>
      </c>
      <c r="V22" s="121">
        <f>VLOOKUP($D22,Résultats!$B$2:$AX$476,V$5,FALSE)</f>
        <v>0.71278876300000005</v>
      </c>
      <c r="W22" s="121">
        <f>VLOOKUP($D22,Résultats!$B$2:$AX$476,W$5,FALSE)</f>
        <v>0.80930611019999998</v>
      </c>
      <c r="X22" s="3"/>
      <c r="Y22" s="34"/>
      <c r="Z22" s="34"/>
      <c r="AA22" s="34"/>
    </row>
    <row r="23" spans="1:39" x14ac:dyDescent="0.25">
      <c r="A23" s="3"/>
      <c r="B23" s="273"/>
      <c r="C23" s="3" t="s">
        <v>16</v>
      </c>
      <c r="D23" s="3" t="s">
        <v>235</v>
      </c>
      <c r="E23" s="19">
        <f>VLOOKUP($D23,Résultats!$B$2:$AX$476,E$5,FALSE)</f>
        <v>0.74398149140000003</v>
      </c>
      <c r="F23" s="19">
        <f>VLOOKUP($D23,Résultats!$B$2:$AX$476,F$5,FALSE)</f>
        <v>0.60470993910000004</v>
      </c>
      <c r="G23" s="28">
        <f>VLOOKUP($D23,Résultats!$B$2:$AX$476,G$5,FALSE)</f>
        <v>0.57853949869999999</v>
      </c>
      <c r="H23" s="19">
        <f>VLOOKUP($D23,Résultats!$B$2:$AX$476,H$5,FALSE)</f>
        <v>0.54266894889999995</v>
      </c>
      <c r="I23" s="112">
        <f>VLOOKUP($D23,Résultats!$B$2:$AX$476,I$5,FALSE)</f>
        <v>1.4182900270000001</v>
      </c>
      <c r="J23" s="28">
        <f>VLOOKUP($D23,Résultats!$B$2:$AX$476,J$5,FALSE)</f>
        <v>1.1961532370000001</v>
      </c>
      <c r="K23" s="19">
        <f>VLOOKUP($D23,Résultats!$B$2:$AX$476,K$5,FALSE)</f>
        <v>1.002827637</v>
      </c>
      <c r="L23" s="19">
        <f>VLOOKUP($D23,Résultats!$B$2:$AX$476,L$5,FALSE)</f>
        <v>0.82534878379999999</v>
      </c>
      <c r="M23" s="19">
        <f>VLOOKUP($D23,Résultats!$B$2:$AX$476,M$5,FALSE)</f>
        <v>0.81698040279999995</v>
      </c>
      <c r="N23" s="112">
        <f>VLOOKUP($D23,Résultats!$B$2:$AX$476,N$5,FALSE)</f>
        <v>0.80730104179999995</v>
      </c>
      <c r="O23" s="28">
        <f>VLOOKUP($D23,Résultats!$B$2:$AX$476,O$5,FALSE)</f>
        <v>0.79895872639999999</v>
      </c>
      <c r="P23" s="19">
        <f>VLOOKUP($D23,Résultats!$B$2:$AX$476,P$5,FALSE)</f>
        <v>0.79506780340000005</v>
      </c>
      <c r="Q23" s="19">
        <f>VLOOKUP($D23,Résultats!$B$2:$AX$476,Q$5,FALSE)</f>
        <v>0.79321448250000004</v>
      </c>
      <c r="R23" s="19">
        <f>VLOOKUP($D23,Résultats!$B$2:$AX$476,R$5,FALSE)</f>
        <v>0.79206976849999999</v>
      </c>
      <c r="S23" s="112">
        <f>VLOOKUP($D23,Résultats!$B$2:$AX$476,S$5,FALSE)</f>
        <v>0.79156508140000004</v>
      </c>
      <c r="T23" s="121">
        <f>VLOOKUP($D23,Résultats!$B$2:$AX$476,T$5,FALSE)</f>
        <v>0.77535453359999995</v>
      </c>
      <c r="U23" s="121">
        <f>VLOOKUP($D23,Résultats!$B$2:$AX$476,U$5,FALSE)</f>
        <v>0.78041785159999999</v>
      </c>
      <c r="V23" s="121">
        <f>VLOOKUP($D23,Résultats!$B$2:$AX$476,V$5,FALSE)</f>
        <v>0.79204642089999999</v>
      </c>
      <c r="W23" s="121">
        <f>VLOOKUP($D23,Résultats!$B$2:$AX$476,W$5,FALSE)</f>
        <v>0.81686242470000003</v>
      </c>
      <c r="X23" s="3"/>
      <c r="Y23" s="34"/>
      <c r="Z23" s="34"/>
      <c r="AA23" s="34"/>
    </row>
    <row r="24" spans="1:39" x14ac:dyDescent="0.25">
      <c r="A24" s="3"/>
      <c r="B24" s="273"/>
      <c r="C24" s="3" t="s">
        <v>17</v>
      </c>
      <c r="D24" s="3" t="s">
        <v>236</v>
      </c>
      <c r="E24" s="19">
        <f>VLOOKUP($D24,Résultats!$B$2:$AX$476,E$5,FALSE)</f>
        <v>0.2010760788</v>
      </c>
      <c r="F24" s="19">
        <f>VLOOKUP($D24,Résultats!$B$2:$AX$476,F$5,FALSE)</f>
        <v>0.26934182550000002</v>
      </c>
      <c r="G24" s="28">
        <f>VLOOKUP($D24,Résultats!$B$2:$AX$476,G$5,FALSE)</f>
        <v>0.29200684380000003</v>
      </c>
      <c r="H24" s="19">
        <f>VLOOKUP($D24,Résultats!$B$2:$AX$476,H$5,FALSE)</f>
        <v>0.28558945029999999</v>
      </c>
      <c r="I24" s="112">
        <f>VLOOKUP($D24,Résultats!$B$2:$AX$476,I$5,FALSE)</f>
        <v>0.321504073</v>
      </c>
      <c r="J24" s="28">
        <f>VLOOKUP($D24,Résultats!$B$2:$AX$476,J$5,FALSE)</f>
        <v>0.3007259551</v>
      </c>
      <c r="K24" s="19">
        <f>VLOOKUP($D24,Résultats!$B$2:$AX$476,K$5,FALSE)</f>
        <v>0.28440471969999997</v>
      </c>
      <c r="L24" s="19">
        <f>VLOOKUP($D24,Résultats!$B$2:$AX$476,L$5,FALSE)</f>
        <v>0.27009995840000001</v>
      </c>
      <c r="M24" s="19">
        <f>VLOOKUP($D24,Résultats!$B$2:$AX$476,M$5,FALSE)</f>
        <v>0.268667245</v>
      </c>
      <c r="N24" s="112">
        <f>VLOOKUP($D24,Résultats!$B$2:$AX$476,N$5,FALSE)</f>
        <v>0.2667753571</v>
      </c>
      <c r="O24" s="28">
        <f>VLOOKUP($D24,Résultats!$B$2:$AX$476,O$5,FALSE)</f>
        <v>0.26756963039999998</v>
      </c>
      <c r="P24" s="19">
        <f>VLOOKUP($D24,Résultats!$B$2:$AX$476,P$5,FALSE)</f>
        <v>0.2698209218</v>
      </c>
      <c r="Q24" s="19">
        <f>VLOOKUP($D24,Résultats!$B$2:$AX$476,Q$5,FALSE)</f>
        <v>0.27275879390000002</v>
      </c>
      <c r="R24" s="19">
        <f>VLOOKUP($D24,Résultats!$B$2:$AX$476,R$5,FALSE)</f>
        <v>0.27598405720000002</v>
      </c>
      <c r="S24" s="112">
        <f>VLOOKUP($D24,Résultats!$B$2:$AX$476,S$5,FALSE)</f>
        <v>0.27944704660000003</v>
      </c>
      <c r="T24" s="121">
        <f>VLOOKUP($D24,Résultats!$B$2:$AX$476,T$5,FALSE)</f>
        <v>0.27613347259999999</v>
      </c>
      <c r="U24" s="121">
        <f>VLOOKUP($D24,Résultats!$B$2:$AX$476,U$5,FALSE)</f>
        <v>0.2801955384</v>
      </c>
      <c r="V24" s="121">
        <f>VLOOKUP($D24,Résultats!$B$2:$AX$476,V$5,FALSE)</f>
        <v>0.28711953709999999</v>
      </c>
      <c r="W24" s="121">
        <f>VLOOKUP($D24,Résultats!$B$2:$AX$476,W$5,FALSE)</f>
        <v>0.29802309020000001</v>
      </c>
      <c r="X24" s="3"/>
      <c r="Y24" s="34"/>
      <c r="Z24" s="34"/>
      <c r="AA24" s="34"/>
    </row>
    <row r="25" spans="1:39" x14ac:dyDescent="0.25">
      <c r="A25" s="3"/>
      <c r="B25" s="274"/>
      <c r="C25" s="7" t="s">
        <v>12</v>
      </c>
      <c r="D25" s="3" t="s">
        <v>237</v>
      </c>
      <c r="E25" s="20">
        <f>VLOOKUP($D25,Résultats!$B$2:$AX$476,E$5,FALSE)</f>
        <v>0.4021521575</v>
      </c>
      <c r="F25" s="20">
        <f>VLOOKUP($D25,Résultats!$B$2:$AX$476,F$5,FALSE)</f>
        <v>1.127278276</v>
      </c>
      <c r="G25" s="114">
        <f>VLOOKUP($D25,Résultats!$B$2:$AX$476,G$5,FALSE)</f>
        <v>1.259151935</v>
      </c>
      <c r="H25" s="20">
        <f>VLOOKUP($D25,Résultats!$B$2:$AX$476,H$5,FALSE)</f>
        <v>1.2437884619999999</v>
      </c>
      <c r="I25" s="115">
        <f>VLOOKUP($D25,Résultats!$B$2:$AX$476,I$5,FALSE)</f>
        <v>2.193422483</v>
      </c>
      <c r="J25" s="114">
        <f>VLOOKUP($D25,Résultats!$B$2:$AX$476,J$5,FALSE)</f>
        <v>2.197819838</v>
      </c>
      <c r="K25" s="20">
        <f>VLOOKUP($D25,Résultats!$B$2:$AX$476,K$5,FALSE)</f>
        <v>2.223011589</v>
      </c>
      <c r="L25" s="20">
        <f>VLOOKUP($D25,Résultats!$B$2:$AX$476,L$5,FALSE)</f>
        <v>2.2547571749999999</v>
      </c>
      <c r="M25" s="20">
        <f>VLOOKUP($D25,Résultats!$B$2:$AX$476,M$5,FALSE)</f>
        <v>2.3049943019999999</v>
      </c>
      <c r="N25" s="115">
        <f>VLOOKUP($D25,Résultats!$B$2:$AX$476,N$5,FALSE)</f>
        <v>2.3492670800000002</v>
      </c>
      <c r="O25" s="114">
        <f>VLOOKUP($D25,Résultats!$B$2:$AX$476,O$5,FALSE)</f>
        <v>2.4502546729999999</v>
      </c>
      <c r="P25" s="20">
        <f>VLOOKUP($D25,Résultats!$B$2:$AX$476,P$5,FALSE)</f>
        <v>2.563701241</v>
      </c>
      <c r="Q25" s="20">
        <f>VLOOKUP($D25,Résultats!$B$2:$AX$476,Q$5,FALSE)</f>
        <v>2.683542359</v>
      </c>
      <c r="R25" s="20">
        <f>VLOOKUP($D25,Résultats!$B$2:$AX$476,R$5,FALSE)</f>
        <v>2.8125671699999999</v>
      </c>
      <c r="S25" s="115">
        <f>VLOOKUP($D25,Résultats!$B$2:$AX$476,S$5,FALSE)</f>
        <v>2.9444201649999999</v>
      </c>
      <c r="T25" s="123">
        <f>VLOOKUP($D25,Résultats!$B$2:$AX$476,T$5,FALSE)</f>
        <v>3.4404898149999998</v>
      </c>
      <c r="U25" s="123">
        <f>VLOOKUP($D25,Résultats!$B$2:$AX$476,U$5,FALSE)</f>
        <v>3.8099565900000001</v>
      </c>
      <c r="V25" s="123">
        <f>VLOOKUP($D25,Résultats!$B$2:$AX$476,V$5,FALSE)</f>
        <v>4.2156964590000001</v>
      </c>
      <c r="W25" s="123">
        <f>VLOOKUP($D25,Résultats!$B$2:$AX$476,W$5,FALSE)</f>
        <v>4.8314020610000004</v>
      </c>
      <c r="X25" s="3"/>
      <c r="Y25" s="34"/>
      <c r="Z25" s="34"/>
      <c r="AA25" s="34"/>
    </row>
    <row r="26" spans="1:39" x14ac:dyDescent="0.25">
      <c r="A26" s="3"/>
      <c r="B26" s="208" t="s">
        <v>8</v>
      </c>
      <c r="C26" s="2"/>
      <c r="D26" s="17" t="s">
        <v>238</v>
      </c>
      <c r="E26" s="6">
        <f>VLOOKUP($D26,Résultats!$B$2:$AX$476,E$5,FALSE)</f>
        <v>5.7508898210000003</v>
      </c>
      <c r="F26" s="6">
        <f>VLOOKUP($D26,Résultats!$B$2:$AX$476,F$5,FALSE)</f>
        <v>4.5938878619999999</v>
      </c>
      <c r="G26" s="110">
        <f>VLOOKUP($D26,Résultats!$B$2:$AX$476,G$5,FALSE)</f>
        <v>2.8433898979999999</v>
      </c>
      <c r="H26" s="6">
        <f>VLOOKUP($D26,Résultats!$B$2:$AX$476,H$5,FALSE)</f>
        <v>2.6415165580000002</v>
      </c>
      <c r="I26" s="111">
        <f>VLOOKUP($D26,Résultats!$B$2:$AX$476,I$5,FALSE)</f>
        <v>2.4817507330000002</v>
      </c>
      <c r="J26" s="110">
        <f>VLOOKUP($D26,Résultats!$B$2:$AX$476,J$5,FALSE)</f>
        <v>2.4116772929999999</v>
      </c>
      <c r="K26" s="6">
        <f>VLOOKUP($D26,Résultats!$B$2:$AX$476,K$5,FALSE)</f>
        <v>2.4041946009999999</v>
      </c>
      <c r="L26" s="6">
        <f>VLOOKUP($D26,Résultats!$B$2:$AX$476,L$5,FALSE)</f>
        <v>2.4275430889999998</v>
      </c>
      <c r="M26" s="6">
        <f>VLOOKUP($D26,Résultats!$B$2:$AX$476,M$5,FALSE)</f>
        <v>2.4506847899999999</v>
      </c>
      <c r="N26" s="111">
        <f>VLOOKUP($D26,Résultats!$B$2:$AX$476,N$5,FALSE)</f>
        <v>2.475378289</v>
      </c>
      <c r="O26" s="110">
        <f>VLOOKUP($D26,Résultats!$B$2:$AX$476,O$5,FALSE)</f>
        <v>2.5016050349999999</v>
      </c>
      <c r="P26" s="6">
        <f>VLOOKUP($D26,Résultats!$B$2:$AX$476,P$5,FALSE)</f>
        <v>2.5342458470000002</v>
      </c>
      <c r="Q26" s="6">
        <f>VLOOKUP($D26,Résultats!$B$2:$AX$476,Q$5,FALSE)</f>
        <v>2.5725072419999999</v>
      </c>
      <c r="R26" s="6">
        <f>VLOOKUP($D26,Résultats!$B$2:$AX$476,R$5,FALSE)</f>
        <v>2.6161369369999998</v>
      </c>
      <c r="S26" s="111">
        <f>VLOOKUP($D26,Résultats!$B$2:$AX$476,S$5,FALSE)</f>
        <v>2.6643125680000002</v>
      </c>
      <c r="T26" s="120">
        <f>VLOOKUP($D26,Résultats!$B$2:$AX$476,T$5,FALSE)</f>
        <v>2.9114967479999998</v>
      </c>
      <c r="U26" s="120">
        <f>VLOOKUP($D26,Résultats!$B$2:$AX$476,U$5,FALSE)</f>
        <v>3.1594371639999999</v>
      </c>
      <c r="V26" s="120">
        <f>VLOOKUP($D26,Résultats!$B$2:$AX$476,V$5,FALSE)</f>
        <v>3.4217805960000001</v>
      </c>
      <c r="W26" s="120">
        <f>VLOOKUP($D26,Résultats!$B$2:$AX$476,W$5,FALSE)</f>
        <v>3.728512614</v>
      </c>
      <c r="X26" s="3"/>
      <c r="Y26" s="34"/>
      <c r="Z26" s="34"/>
      <c r="AA26" s="34"/>
    </row>
    <row r="27" spans="1:39" x14ac:dyDescent="0.25">
      <c r="A27" s="3"/>
      <c r="B27" s="207" t="s">
        <v>1</v>
      </c>
      <c r="C27" s="2"/>
      <c r="D27" s="2"/>
      <c r="E27" s="9">
        <f>E26+E19+E10+E7</f>
        <v>268.92818924139999</v>
      </c>
      <c r="F27" s="9">
        <f>F26+F19+F10+F7</f>
        <v>258.18559394659997</v>
      </c>
      <c r="G27" s="29">
        <f t="shared" ref="G27:R27" si="4">G26+G19+G10+G7</f>
        <v>248.11046141630004</v>
      </c>
      <c r="H27" s="9">
        <f t="shared" si="4"/>
        <v>241.95921592800002</v>
      </c>
      <c r="I27" s="116">
        <f t="shared" si="4"/>
        <v>230.61297337819997</v>
      </c>
      <c r="J27" s="29">
        <f t="shared" si="4"/>
        <v>225.18550316839998</v>
      </c>
      <c r="K27" s="9">
        <f t="shared" si="4"/>
        <v>221.28717221789987</v>
      </c>
      <c r="L27" s="9">
        <f t="shared" si="4"/>
        <v>218.25904193449989</v>
      </c>
      <c r="M27" s="9">
        <f t="shared" si="4"/>
        <v>224.6286441291</v>
      </c>
      <c r="N27" s="116">
        <f t="shared" si="4"/>
        <v>231.08151404429998</v>
      </c>
      <c r="O27" s="29">
        <f t="shared" si="4"/>
        <v>230.23569963859998</v>
      </c>
      <c r="P27" s="9">
        <f t="shared" si="4"/>
        <v>230.06585958789998</v>
      </c>
      <c r="Q27" s="9">
        <f t="shared" si="4"/>
        <v>230.37360774989997</v>
      </c>
      <c r="R27" s="9">
        <f t="shared" si="4"/>
        <v>230.73257910539996</v>
      </c>
      <c r="S27" s="116">
        <f>S26+S19+S10+S7</f>
        <v>231.33882108840001</v>
      </c>
      <c r="T27" s="124">
        <f>T26+T19+T10+T7</f>
        <v>220.81221011140002</v>
      </c>
      <c r="U27" s="124">
        <f>U26+U19+U10+U7</f>
        <v>213.95572204020002</v>
      </c>
      <c r="V27" s="124">
        <f>V26+V19+V10+V7</f>
        <v>208.85506725100001</v>
      </c>
      <c r="W27" s="124">
        <f>W26+W19+W10+W7</f>
        <v>207.4066040287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7" t="s">
        <v>433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5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442</v>
      </c>
      <c r="AA31" s="51"/>
      <c r="AB31" s="51"/>
      <c r="AC31" s="53"/>
      <c r="AE31" s="51" t="s">
        <v>445</v>
      </c>
      <c r="AF31" s="51"/>
      <c r="AG31" s="51"/>
      <c r="AH31" s="53"/>
      <c r="AJ31" s="51" t="s">
        <v>446</v>
      </c>
      <c r="AK31" s="51"/>
      <c r="AL31" s="51"/>
      <c r="AM31" s="53"/>
    </row>
    <row r="32" spans="1:39" x14ac:dyDescent="0.25">
      <c r="A32" s="3"/>
      <c r="B32" s="206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9">
        <v>2020</v>
      </c>
      <c r="J32" s="117">
        <v>2021</v>
      </c>
      <c r="K32" s="33">
        <v>2022</v>
      </c>
      <c r="L32" s="33">
        <v>2023</v>
      </c>
      <c r="M32" s="33">
        <v>2024</v>
      </c>
      <c r="N32" s="109">
        <v>2025</v>
      </c>
      <c r="O32" s="117">
        <v>2026</v>
      </c>
      <c r="P32" s="33">
        <v>2027</v>
      </c>
      <c r="Q32" s="33">
        <v>2028</v>
      </c>
      <c r="R32" s="33">
        <v>2029</v>
      </c>
      <c r="S32" s="118">
        <v>2030</v>
      </c>
      <c r="T32" s="119">
        <v>2035</v>
      </c>
      <c r="U32" s="119">
        <v>2040</v>
      </c>
      <c r="V32" s="119">
        <v>2045</v>
      </c>
      <c r="W32" s="119">
        <v>2050</v>
      </c>
      <c r="X32" s="3"/>
      <c r="Z32" s="209"/>
      <c r="AA32" s="210">
        <v>2020</v>
      </c>
      <c r="AB32" s="210">
        <v>2030</v>
      </c>
      <c r="AC32" s="211">
        <v>2050</v>
      </c>
      <c r="AE32" s="209"/>
      <c r="AF32" s="210">
        <v>2020</v>
      </c>
      <c r="AG32" s="210">
        <v>2030</v>
      </c>
      <c r="AH32" s="211">
        <v>2050</v>
      </c>
      <c r="AJ32" s="209"/>
      <c r="AK32" s="210">
        <v>2020</v>
      </c>
      <c r="AL32" s="210">
        <v>2030</v>
      </c>
      <c r="AM32" s="211">
        <v>2050</v>
      </c>
    </row>
    <row r="33" spans="1:39" x14ac:dyDescent="0.25">
      <c r="A33" s="3"/>
      <c r="B33" s="272" t="s">
        <v>0</v>
      </c>
      <c r="C33" s="5" t="s">
        <v>1</v>
      </c>
      <c r="D33" s="2" t="s">
        <v>183</v>
      </c>
      <c r="E33" s="6">
        <f>SUM(E34:E35)</f>
        <v>84.607581081000006</v>
      </c>
      <c r="F33" s="6">
        <f>SUM(F34:F35)</f>
        <v>71.935266968999997</v>
      </c>
      <c r="G33" s="110">
        <f t="shared" ref="G33:R33" si="5">SUM(G34:G35)</f>
        <v>69.399674859000001</v>
      </c>
      <c r="H33" s="6">
        <f t="shared" si="5"/>
        <v>68.619409986999997</v>
      </c>
      <c r="I33" s="111">
        <f t="shared" si="5"/>
        <v>69.11788875100001</v>
      </c>
      <c r="J33" s="110">
        <f t="shared" si="5"/>
        <v>69.010186188999995</v>
      </c>
      <c r="K33" s="6">
        <f t="shared" si="5"/>
        <v>68.634342966000006</v>
      </c>
      <c r="L33" s="6">
        <f t="shared" si="5"/>
        <v>68.249005674000003</v>
      </c>
      <c r="M33" s="6">
        <f t="shared" si="5"/>
        <v>67.434799036000001</v>
      </c>
      <c r="N33" s="111">
        <f t="shared" si="5"/>
        <v>66.387614908000003</v>
      </c>
      <c r="O33" s="110">
        <f t="shared" si="5"/>
        <v>65.585694169999996</v>
      </c>
      <c r="P33" s="6">
        <f t="shared" si="5"/>
        <v>65.152265448999998</v>
      </c>
      <c r="Q33" s="6">
        <f t="shared" si="5"/>
        <v>64.977567206000003</v>
      </c>
      <c r="R33" s="6">
        <f t="shared" si="5"/>
        <v>64.976252376000005</v>
      </c>
      <c r="S33" s="111">
        <f>SUM(S34:S35)</f>
        <v>65.084482649000009</v>
      </c>
      <c r="T33" s="120">
        <f>SUM(T34:T35)</f>
        <v>64.224938527000006</v>
      </c>
      <c r="U33" s="120">
        <f>SUM(U34:U35)</f>
        <v>62.589122771</v>
      </c>
      <c r="V33" s="120">
        <f>SUM(V34:V35)</f>
        <v>61.086417533000002</v>
      </c>
      <c r="W33" s="120">
        <f>SUM(W34:W35)</f>
        <v>60.099414162999999</v>
      </c>
      <c r="X33" s="3"/>
      <c r="Z33" s="212" t="s">
        <v>42</v>
      </c>
      <c r="AA33" s="221">
        <f>(I38+I40)/I36</f>
        <v>8.6413757770864366E-3</v>
      </c>
      <c r="AB33" s="221">
        <f>(S38+S40)/S36</f>
        <v>6.957205692108958E-3</v>
      </c>
      <c r="AC33" s="222">
        <f>(W38+W40)/W36</f>
        <v>7.0660959987249071E-3</v>
      </c>
      <c r="AE33" s="212" t="s">
        <v>447</v>
      </c>
      <c r="AF33" s="221">
        <f>I34/I33</f>
        <v>0.95161573824907064</v>
      </c>
      <c r="AG33" s="221">
        <f>S34/S33</f>
        <v>0.939126965172844</v>
      </c>
      <c r="AH33" s="222">
        <f>W34/W33</f>
        <v>0.93651036759441297</v>
      </c>
      <c r="AJ33" s="212" t="s">
        <v>381</v>
      </c>
      <c r="AK33" s="221">
        <f>I46/(I46+I48)</f>
        <v>0.98439656249736285</v>
      </c>
      <c r="AL33" s="221">
        <f>S46/(S46+S48)</f>
        <v>0.97850009739731159</v>
      </c>
      <c r="AM33" s="222">
        <f>W46/(W46+W48)</f>
        <v>0.95693676437195752</v>
      </c>
    </row>
    <row r="34" spans="1:39" x14ac:dyDescent="0.25">
      <c r="A34" s="3"/>
      <c r="B34" s="273"/>
      <c r="C34" s="3" t="s">
        <v>2</v>
      </c>
      <c r="D34" s="18" t="s">
        <v>198</v>
      </c>
      <c r="E34" s="19">
        <f>VLOOKUP($D34,Résultats!$B$2:$AX$476,E$5,FALSE)</f>
        <v>83.907546510000003</v>
      </c>
      <c r="F34" s="19">
        <f>VLOOKUP($D34,Résultats!$B$2:$AX$476,F$5,FALSE)</f>
        <v>68.289685169999998</v>
      </c>
      <c r="G34" s="28">
        <f>VLOOKUP($D34,Résultats!$B$2:$AX$476,G$5,FALSE)</f>
        <v>65.263589179999997</v>
      </c>
      <c r="H34" s="19">
        <f>VLOOKUP($D34,Résultats!$B$2:$AX$476,H$5,FALSE)</f>
        <v>64.304278310000001</v>
      </c>
      <c r="I34" s="112">
        <f>VLOOKUP($D34,Résultats!$B$2:$AX$476,I$5,FALSE)</f>
        <v>65.773670730000006</v>
      </c>
      <c r="J34" s="28">
        <f>VLOOKUP($D34,Résultats!$B$2:$AX$476,J$5,FALSE)</f>
        <v>65.465630559999994</v>
      </c>
      <c r="K34" s="19">
        <f>VLOOKUP($D34,Résultats!$B$2:$AX$476,K$5,FALSE)</f>
        <v>64.906828000000004</v>
      </c>
      <c r="L34" s="19">
        <f>VLOOKUP($D34,Résultats!$B$2:$AX$476,L$5,FALSE)</f>
        <v>64.343409539999996</v>
      </c>
      <c r="M34" s="19">
        <f>VLOOKUP($D34,Résultats!$B$2:$AX$476,M$5,FALSE)</f>
        <v>63.454025700000003</v>
      </c>
      <c r="N34" s="112">
        <f>VLOOKUP($D34,Résultats!$B$2:$AX$476,N$5,FALSE)</f>
        <v>62.34779726</v>
      </c>
      <c r="O34" s="28">
        <f>VLOOKUP($D34,Résultats!$B$2:$AX$476,O$5,FALSE)</f>
        <v>61.59487464</v>
      </c>
      <c r="P34" s="19">
        <f>VLOOKUP($D34,Résultats!$B$2:$AX$476,P$5,FALSE)</f>
        <v>61.18802968</v>
      </c>
      <c r="Q34" s="19">
        <f>VLOOKUP($D34,Résultats!$B$2:$AX$476,Q$5,FALSE)</f>
        <v>61.024183389999997</v>
      </c>
      <c r="R34" s="19">
        <f>VLOOKUP($D34,Résultats!$B$2:$AX$476,R$5,FALSE)</f>
        <v>61.021981150000002</v>
      </c>
      <c r="S34" s="112">
        <f>VLOOKUP($D34,Résultats!$B$2:$AX$476,S$5,FALSE)</f>
        <v>61.122592670000003</v>
      </c>
      <c r="T34" s="121">
        <f>VLOOKUP($D34,Résultats!$B$2:$AX$476,T$5,FALSE)</f>
        <v>60.332555720000002</v>
      </c>
      <c r="U34" s="121">
        <f>VLOOKUP($D34,Résultats!$B$2:$AX$476,U$5,FALSE)</f>
        <v>58.788125469999997</v>
      </c>
      <c r="V34" s="121">
        <f>VLOOKUP($D34,Résultats!$B$2:$AX$476,V$5,FALSE)</f>
        <v>57.30437723</v>
      </c>
      <c r="W34" s="121">
        <f>VLOOKUP($D34,Résultats!$B$2:$AX$476,W$5,FALSE)</f>
        <v>56.283724450000001</v>
      </c>
      <c r="X34" s="3"/>
      <c r="Z34" s="212" t="s">
        <v>376</v>
      </c>
      <c r="AA34" s="221">
        <f>I37/I36</f>
        <v>0.69408091302681629</v>
      </c>
      <c r="AB34" s="221">
        <f>S37/S36</f>
        <v>0.6484685862047711</v>
      </c>
      <c r="AC34" s="222">
        <f>W37/W36</f>
        <v>0.37300389183831151</v>
      </c>
      <c r="AE34" s="214" t="s">
        <v>380</v>
      </c>
      <c r="AF34" s="223">
        <f>I35/I33</f>
        <v>4.8384261750929358E-2</v>
      </c>
      <c r="AG34" s="223">
        <f>S35/S33</f>
        <v>6.0873034827155878E-2</v>
      </c>
      <c r="AH34" s="224">
        <f>W35/W33</f>
        <v>6.3489632405587013E-2</v>
      </c>
      <c r="AJ34" s="214" t="s">
        <v>382</v>
      </c>
      <c r="AK34" s="223">
        <f>I48/(I46+I48)</f>
        <v>1.5603437502637161E-2</v>
      </c>
      <c r="AL34" s="223">
        <f>S48/(S46+S48)</f>
        <v>2.1499902602688418E-2</v>
      </c>
      <c r="AM34" s="224">
        <f>W48/(W46+W48)</f>
        <v>4.3063235628042401E-2</v>
      </c>
    </row>
    <row r="35" spans="1:39" x14ac:dyDescent="0.25">
      <c r="A35" s="3"/>
      <c r="B35" s="274"/>
      <c r="C35" s="7" t="s">
        <v>3</v>
      </c>
      <c r="D35" s="3" t="s">
        <v>199</v>
      </c>
      <c r="E35" s="19">
        <f>VLOOKUP($D35,Résultats!$B$2:$AX$476,E$5,FALSE)</f>
        <v>0.70003457099999999</v>
      </c>
      <c r="F35" s="19">
        <f>VLOOKUP($D35,Résultats!$B$2:$AX$476,F$5,FALSE)</f>
        <v>3.6455817989999999</v>
      </c>
      <c r="G35" s="28">
        <f>VLOOKUP($D35,Résultats!$B$2:$AX$476,G$5,FALSE)</f>
        <v>4.1360856789999998</v>
      </c>
      <c r="H35" s="19">
        <f>VLOOKUP($D35,Résultats!$B$2:$AX$476,H$5,FALSE)</f>
        <v>4.3151316770000001</v>
      </c>
      <c r="I35" s="112">
        <f>VLOOKUP($D35,Résultats!$B$2:$AX$476,I$5,FALSE)</f>
        <v>3.3442180210000001</v>
      </c>
      <c r="J35" s="28">
        <f>VLOOKUP($D35,Résultats!$B$2:$AX$476,J$5,FALSE)</f>
        <v>3.544555629</v>
      </c>
      <c r="K35" s="19">
        <f>VLOOKUP($D35,Résultats!$B$2:$AX$476,K$5,FALSE)</f>
        <v>3.7275149660000002</v>
      </c>
      <c r="L35" s="19">
        <f>VLOOKUP($D35,Résultats!$B$2:$AX$476,L$5,FALSE)</f>
        <v>3.9055961340000001</v>
      </c>
      <c r="M35" s="19">
        <f>VLOOKUP($D35,Résultats!$B$2:$AX$476,M$5,FALSE)</f>
        <v>3.9807733359999999</v>
      </c>
      <c r="N35" s="112">
        <f>VLOOKUP($D35,Résultats!$B$2:$AX$476,N$5,FALSE)</f>
        <v>4.0398176479999997</v>
      </c>
      <c r="O35" s="28">
        <f>VLOOKUP($D35,Résultats!$B$2:$AX$476,O$5,FALSE)</f>
        <v>3.99081953</v>
      </c>
      <c r="P35" s="19">
        <f>VLOOKUP($D35,Résultats!$B$2:$AX$476,P$5,FALSE)</f>
        <v>3.9642357690000001</v>
      </c>
      <c r="Q35" s="19">
        <f>VLOOKUP($D35,Résultats!$B$2:$AX$476,Q$5,FALSE)</f>
        <v>3.9533838160000001</v>
      </c>
      <c r="R35" s="19">
        <f>VLOOKUP($D35,Résultats!$B$2:$AX$476,R$5,FALSE)</f>
        <v>3.9542712259999999</v>
      </c>
      <c r="S35" s="112">
        <f>VLOOKUP($D35,Résultats!$B$2:$AX$476,S$5,FALSE)</f>
        <v>3.961889979</v>
      </c>
      <c r="T35" s="121">
        <f>VLOOKUP($D35,Résultats!$B$2:$AX$476,T$5,FALSE)</f>
        <v>3.8923828070000002</v>
      </c>
      <c r="U35" s="121">
        <f>VLOOKUP($D35,Résultats!$B$2:$AX$476,U$5,FALSE)</f>
        <v>3.8009973010000002</v>
      </c>
      <c r="V35" s="121">
        <f>VLOOKUP($D35,Résultats!$B$2:$AX$476,V$5,FALSE)</f>
        <v>3.782040303</v>
      </c>
      <c r="W35" s="121">
        <f>VLOOKUP($D35,Résultats!$B$2:$AX$476,W$5,FALSE)</f>
        <v>3.8156897129999998</v>
      </c>
      <c r="X35" s="3"/>
      <c r="Z35" s="212" t="s">
        <v>444</v>
      </c>
      <c r="AA35" s="221">
        <f>I43/I36</f>
        <v>0.10258601323215469</v>
      </c>
      <c r="AB35" s="221">
        <f>S43/S36</f>
        <v>0.10222058432174828</v>
      </c>
      <c r="AC35" s="222">
        <f>W43/W36</f>
        <v>9.791181400583826E-2</v>
      </c>
      <c r="AE35" s="220" t="s">
        <v>443</v>
      </c>
      <c r="AF35" s="225">
        <f>SUM(AF33:AF34)</f>
        <v>1</v>
      </c>
      <c r="AG35" s="225">
        <f t="shared" ref="AG35:AH35" si="6">SUM(AG33:AG34)</f>
        <v>0.99999999999999989</v>
      </c>
      <c r="AH35" s="225">
        <f t="shared" si="6"/>
        <v>1</v>
      </c>
      <c r="AJ35" s="220" t="s">
        <v>443</v>
      </c>
      <c r="AK35" s="225">
        <f>SUM(AK33:AK34)</f>
        <v>1</v>
      </c>
      <c r="AL35" s="225">
        <f t="shared" ref="AL35" si="7">SUM(AL33:AL34)</f>
        <v>1</v>
      </c>
      <c r="AM35" s="225">
        <f t="shared" ref="AM35" si="8">SUM(AM33:AM34)</f>
        <v>0.99999999999999989</v>
      </c>
    </row>
    <row r="36" spans="1:39" x14ac:dyDescent="0.25">
      <c r="A36" s="3"/>
      <c r="B36" s="272" t="s">
        <v>4</v>
      </c>
      <c r="C36" s="5" t="s">
        <v>1</v>
      </c>
      <c r="D36" s="2" t="s">
        <v>184</v>
      </c>
      <c r="E36" s="8">
        <f>SUM(E37:E44)</f>
        <v>37.199999999899994</v>
      </c>
      <c r="F36" s="8">
        <f>SUM(F37:F44)</f>
        <v>37.908541999800001</v>
      </c>
      <c r="G36" s="27">
        <f t="shared" ref="G36:R36" si="9">SUM(G37:G44)</f>
        <v>38.031088604600001</v>
      </c>
      <c r="H36" s="8">
        <f t="shared" si="9"/>
        <v>37.493733121500007</v>
      </c>
      <c r="I36" s="113">
        <f t="shared" si="9"/>
        <v>36.426319965699996</v>
      </c>
      <c r="J36" s="27">
        <f t="shared" si="9"/>
        <v>35.8284088451</v>
      </c>
      <c r="K36" s="8">
        <f t="shared" si="9"/>
        <v>35.668777855199998</v>
      </c>
      <c r="L36" s="8">
        <f t="shared" si="9"/>
        <v>35.740162804500002</v>
      </c>
      <c r="M36" s="8">
        <f t="shared" si="9"/>
        <v>35.886024237100003</v>
      </c>
      <c r="N36" s="113">
        <f t="shared" si="9"/>
        <v>36.091837729200002</v>
      </c>
      <c r="O36" s="27">
        <f t="shared" si="9"/>
        <v>36.189076612800001</v>
      </c>
      <c r="P36" s="8">
        <f t="shared" si="9"/>
        <v>36.330313610800005</v>
      </c>
      <c r="Q36" s="8">
        <f t="shared" si="9"/>
        <v>36.518730748100005</v>
      </c>
      <c r="R36" s="8">
        <f t="shared" si="9"/>
        <v>36.746969844899994</v>
      </c>
      <c r="S36" s="113">
        <f>SUM(S37:S44)</f>
        <v>37.013894628999999</v>
      </c>
      <c r="T36" s="122">
        <f>SUM(T37:T44)</f>
        <v>39.5125496076</v>
      </c>
      <c r="U36" s="122">
        <f>SUM(U37:U44)</f>
        <v>42.751373020000003</v>
      </c>
      <c r="V36" s="122">
        <f>SUM(V37:V44)</f>
        <v>46.019543137199996</v>
      </c>
      <c r="W36" s="122">
        <f>SUM(W37:W44)</f>
        <v>49.224739638800003</v>
      </c>
      <c r="X36" s="3"/>
      <c r="Z36" s="212" t="s">
        <v>377</v>
      </c>
      <c r="AA36" s="221">
        <f>I42/I36</f>
        <v>3.6998234278649053E-2</v>
      </c>
      <c r="AB36" s="221">
        <f>S42/S36</f>
        <v>6.0326902218242121E-2</v>
      </c>
      <c r="AC36" s="222">
        <f>W42/W36</f>
        <v>0.17656228755650713</v>
      </c>
    </row>
    <row r="37" spans="1:39" x14ac:dyDescent="0.25">
      <c r="A37" s="3"/>
      <c r="B37" s="273"/>
      <c r="C37" s="3" t="s">
        <v>5</v>
      </c>
      <c r="D37" s="3" t="s">
        <v>190</v>
      </c>
      <c r="E37" s="19">
        <f>VLOOKUP($D37,Résultats!$B$2:$AX$476,E$5,FALSE)</f>
        <v>29.721453270000001</v>
      </c>
      <c r="F37" s="19">
        <f>VLOOKUP($D37,Résultats!$B$2:$AX$476,F$5,FALSE)</f>
        <v>30.144163339999999</v>
      </c>
      <c r="G37" s="28">
        <f>VLOOKUP($D37,Résultats!$B$2:$AX$476,G$5,FALSE)</f>
        <v>28.59089664</v>
      </c>
      <c r="H37" s="19">
        <f>VLOOKUP($D37,Résultats!$B$2:$AX$476,H$5,FALSE)</f>
        <v>27.526179450000001</v>
      </c>
      <c r="I37" s="112">
        <f>VLOOKUP($D37,Résultats!$B$2:$AX$476,I$5,FALSE)</f>
        <v>25.28281342</v>
      </c>
      <c r="J37" s="28">
        <f>VLOOKUP($D37,Résultats!$B$2:$AX$476,J$5,FALSE)</f>
        <v>24.831258559999998</v>
      </c>
      <c r="K37" s="19">
        <f>VLOOKUP($D37,Résultats!$B$2:$AX$476,K$5,FALSE)</f>
        <v>24.685742730000001</v>
      </c>
      <c r="L37" s="19">
        <f>VLOOKUP($D37,Résultats!$B$2:$AX$476,L$5,FALSE)</f>
        <v>24.701617339999999</v>
      </c>
      <c r="M37" s="19">
        <f>VLOOKUP($D37,Résultats!$B$2:$AX$476,M$5,FALSE)</f>
        <v>24.714307080000001</v>
      </c>
      <c r="N37" s="112">
        <f>VLOOKUP($D37,Résultats!$B$2:$AX$476,N$5,FALSE)</f>
        <v>24.768485720000001</v>
      </c>
      <c r="O37" s="28">
        <f>VLOOKUP($D37,Résultats!$B$2:$AX$476,O$5,FALSE)</f>
        <v>24.527163529999999</v>
      </c>
      <c r="P37" s="19">
        <f>VLOOKUP($D37,Résultats!$B$2:$AX$476,P$5,FALSE)</f>
        <v>24.318828910000001</v>
      </c>
      <c r="Q37" s="19">
        <f>VLOOKUP($D37,Résultats!$B$2:$AX$476,Q$5,FALSE)</f>
        <v>24.144410969999999</v>
      </c>
      <c r="R37" s="19">
        <f>VLOOKUP($D37,Résultats!$B$2:$AX$476,R$5,FALSE)</f>
        <v>24.060386399999999</v>
      </c>
      <c r="S37" s="112">
        <f>VLOOKUP($D37,Résultats!$B$2:$AX$476,S$5,FALSE)</f>
        <v>24.002347919999998</v>
      </c>
      <c r="T37" s="121">
        <f>VLOOKUP($D37,Résultats!$B$2:$AX$476,T$5,FALSE)</f>
        <v>22.970021169999999</v>
      </c>
      <c r="U37" s="121">
        <f>VLOOKUP($D37,Résultats!$B$2:$AX$476,U$5,FALSE)</f>
        <v>21.77512312</v>
      </c>
      <c r="V37" s="121">
        <f>VLOOKUP($D37,Résultats!$B$2:$AX$476,V$5,FALSE)</f>
        <v>20.416004969999999</v>
      </c>
      <c r="W37" s="121">
        <f>VLOOKUP($D37,Résultats!$B$2:$AX$476,W$5,FALSE)</f>
        <v>18.361019460000001</v>
      </c>
      <c r="X37" s="3"/>
      <c r="Z37" s="212" t="s">
        <v>378</v>
      </c>
      <c r="AA37" s="221">
        <f>I41/I36</f>
        <v>8.3952357056094787E-2</v>
      </c>
      <c r="AB37" s="221">
        <f>S41/S36</f>
        <v>0.13922108434281297</v>
      </c>
      <c r="AC37" s="222">
        <f>W41/W36</f>
        <v>0.26336672850131992</v>
      </c>
    </row>
    <row r="38" spans="1:39" x14ac:dyDescent="0.25">
      <c r="A38" s="3"/>
      <c r="B38" s="273"/>
      <c r="C38" s="3" t="s">
        <v>6</v>
      </c>
      <c r="D38" s="3" t="s">
        <v>191</v>
      </c>
      <c r="E38" s="19">
        <f>VLOOKUP($D38,Résultats!$B$2:$AX$476,E$5,FALSE)</f>
        <v>0.38143942939999997</v>
      </c>
      <c r="F38" s="19">
        <f>VLOOKUP($D38,Résultats!$B$2:$AX$476,F$5,FALSE)</f>
        <v>0.15975418999999999</v>
      </c>
      <c r="G38" s="28">
        <f>VLOOKUP($D38,Résultats!$B$2:$AX$476,G$5,FALSE)</f>
        <v>0.12016486949999999</v>
      </c>
      <c r="H38" s="19">
        <f>VLOOKUP($D38,Résultats!$B$2:$AX$476,H$5,FALSE)</f>
        <v>0.1070851511</v>
      </c>
      <c r="I38" s="112">
        <f>VLOOKUP($D38,Résultats!$B$2:$AX$476,I$5,FALSE)</f>
        <v>0.10594859180000001</v>
      </c>
      <c r="J38" s="28">
        <f>VLOOKUP($D38,Résultats!$B$2:$AX$476,J$5,FALSE)</f>
        <v>0.1698379776</v>
      </c>
      <c r="K38" s="19">
        <f>VLOOKUP($D38,Résultats!$B$2:$AX$476,K$5,FALSE)</f>
        <v>0.23170392300000001</v>
      </c>
      <c r="L38" s="19">
        <f>VLOOKUP($D38,Résultats!$B$2:$AX$476,L$5,FALSE)</f>
        <v>0.29236270390000002</v>
      </c>
      <c r="M38" s="19">
        <f>VLOOKUP($D38,Résultats!$B$2:$AX$476,M$5,FALSE)</f>
        <v>0.25378151659999998</v>
      </c>
      <c r="N38" s="112">
        <f>VLOOKUP($D38,Résultats!$B$2:$AX$476,N$5,FALSE)</f>
        <v>0.2157148378</v>
      </c>
      <c r="O38" s="28">
        <f>VLOOKUP($D38,Résultats!$B$2:$AX$476,O$5,FALSE)</f>
        <v>0.21230166119999999</v>
      </c>
      <c r="P38" s="19">
        <f>VLOOKUP($D38,Résultats!$B$2:$AX$476,P$5,FALSE)</f>
        <v>0.2091876731</v>
      </c>
      <c r="Q38" s="19">
        <f>VLOOKUP($D38,Résultats!$B$2:$AX$476,Q$5,FALSE)</f>
        <v>0.2063756243</v>
      </c>
      <c r="R38" s="19">
        <f>VLOOKUP($D38,Résultats!$B$2:$AX$476,R$5,FALSE)</f>
        <v>0.20434847850000001</v>
      </c>
      <c r="S38" s="112">
        <f>VLOOKUP($D38,Résultats!$B$2:$AX$476,S$5,FALSE)</f>
        <v>0.20254572879999999</v>
      </c>
      <c r="T38" s="121">
        <f>VLOOKUP($D38,Résultats!$B$2:$AX$476,T$5,FALSE)</f>
        <v>0.2274028894</v>
      </c>
      <c r="U38" s="121">
        <f>VLOOKUP($D38,Résultats!$B$2:$AX$476,U$5,FALSE)</f>
        <v>0.23075981100000001</v>
      </c>
      <c r="V38" s="121">
        <f>VLOOKUP($D38,Résultats!$B$2:$AX$476,V$5,FALSE)</f>
        <v>0.26004772129999998</v>
      </c>
      <c r="W38" s="121">
        <f>VLOOKUP($D38,Résultats!$B$2:$AX$476,W$5,FALSE)</f>
        <v>0.27746964190000001</v>
      </c>
      <c r="X38" s="3"/>
      <c r="Z38" s="214" t="s">
        <v>379</v>
      </c>
      <c r="AA38" s="223">
        <f>(I39+I44)/I36</f>
        <v>7.3741106629198888E-2</v>
      </c>
      <c r="AB38" s="223">
        <f>(S39+S44)/S36</f>
        <v>4.2805637220316627E-2</v>
      </c>
      <c r="AC38" s="224">
        <f>(W39+W44)/W36</f>
        <v>8.2089182099298288E-2</v>
      </c>
    </row>
    <row r="39" spans="1:39" x14ac:dyDescent="0.25">
      <c r="A39" s="3"/>
      <c r="B39" s="273"/>
      <c r="C39" s="3" t="s">
        <v>7</v>
      </c>
      <c r="D39" s="3" t="s">
        <v>192</v>
      </c>
      <c r="E39" s="19">
        <f>VLOOKUP($D39,Résultats!$B$2:$AX$476,E$5,FALSE)</f>
        <v>1.5233057169999999</v>
      </c>
      <c r="F39" s="19">
        <f>VLOOKUP($D39,Résultats!$B$2:$AX$476,F$5,FALSE)</f>
        <v>1.0730691400000001</v>
      </c>
      <c r="G39" s="28">
        <f>VLOOKUP($D39,Résultats!$B$2:$AX$476,G$5,FALSE)</f>
        <v>1.412936465</v>
      </c>
      <c r="H39" s="19">
        <f>VLOOKUP($D39,Résultats!$B$2:$AX$476,H$5,FALSE)</f>
        <v>1.517507771</v>
      </c>
      <c r="I39" s="112">
        <f>VLOOKUP($D39,Résultats!$B$2:$AX$476,I$5,FALSE)</f>
        <v>2.241929743</v>
      </c>
      <c r="J39" s="28">
        <f>VLOOKUP($D39,Résultats!$B$2:$AX$476,J$5,FALSE)</f>
        <v>1.6761483210000001</v>
      </c>
      <c r="K39" s="19">
        <f>VLOOKUP($D39,Résultats!$B$2:$AX$476,K$5,FALSE)</f>
        <v>1.163926115</v>
      </c>
      <c r="L39" s="19">
        <f>VLOOKUP($D39,Résultats!$B$2:$AX$476,L$5,FALSE)</f>
        <v>0.6810681864</v>
      </c>
      <c r="M39" s="19">
        <f>VLOOKUP($D39,Résultats!$B$2:$AX$476,M$5,FALSE)</f>
        <v>0.65506021989999996</v>
      </c>
      <c r="N39" s="112">
        <f>VLOOKUP($D39,Résultats!$B$2:$AX$476,N$5,FALSE)</f>
        <v>0.63021213970000001</v>
      </c>
      <c r="O39" s="28">
        <f>VLOOKUP($D39,Résultats!$B$2:$AX$476,O$5,FALSE)</f>
        <v>0.62489860949999998</v>
      </c>
      <c r="P39" s="19">
        <f>VLOOKUP($D39,Résultats!$B$2:$AX$476,P$5,FALSE)</f>
        <v>0.62041692260000003</v>
      </c>
      <c r="Q39" s="19">
        <f>VLOOKUP($D39,Résultats!$B$2:$AX$476,Q$5,FALSE)</f>
        <v>0.6167940864</v>
      </c>
      <c r="R39" s="19">
        <f>VLOOKUP($D39,Résultats!$B$2:$AX$476,R$5,FALSE)</f>
        <v>0.61545164870000002</v>
      </c>
      <c r="S39" s="112">
        <f>VLOOKUP($D39,Résultats!$B$2:$AX$476,S$5,FALSE)</f>
        <v>0.61477165280000001</v>
      </c>
      <c r="T39" s="121">
        <f>VLOOKUP($D39,Résultats!$B$2:$AX$476,T$5,FALSE)</f>
        <v>0.65301855809999998</v>
      </c>
      <c r="U39" s="121">
        <f>VLOOKUP($D39,Résultats!$B$2:$AX$476,U$5,FALSE)</f>
        <v>0.70227924409999998</v>
      </c>
      <c r="V39" s="121">
        <f>VLOOKUP($D39,Résultats!$B$2:$AX$476,V$5,FALSE)</f>
        <v>0.75147134299999996</v>
      </c>
      <c r="W39" s="121">
        <f>VLOOKUP($D39,Résultats!$B$2:$AX$476,W$5,FALSE)</f>
        <v>2.234856964</v>
      </c>
      <c r="X39" s="3"/>
      <c r="Z39" s="220" t="s">
        <v>443</v>
      </c>
      <c r="AA39" s="225">
        <f>SUM(AA33:AA38)</f>
        <v>1.0000000000000002</v>
      </c>
      <c r="AB39" s="225">
        <f t="shared" ref="AB39:AC39" si="10">SUM(AB33:AB38)</f>
        <v>1.0000000000000002</v>
      </c>
      <c r="AC39" s="225">
        <f t="shared" si="10"/>
        <v>1</v>
      </c>
      <c r="AJ39" s="220"/>
      <c r="AK39" s="225"/>
      <c r="AL39" s="225"/>
      <c r="AM39" s="225"/>
    </row>
    <row r="40" spans="1:39" x14ac:dyDescent="0.25">
      <c r="A40" s="3"/>
      <c r="B40" s="273"/>
      <c r="C40" s="3" t="s">
        <v>8</v>
      </c>
      <c r="D40" s="3" t="s">
        <v>193</v>
      </c>
      <c r="E40" s="19">
        <f>VLOOKUP($D40,Résultats!$B$2:$AX$476,E$5,FALSE)</f>
        <v>1.5199342149999999</v>
      </c>
      <c r="F40" s="19">
        <f>VLOOKUP($D40,Résultats!$B$2:$AX$476,F$5,FALSE)</f>
        <v>0.83927417940000004</v>
      </c>
      <c r="G40" s="28">
        <f>VLOOKUP($D40,Résultats!$B$2:$AX$476,G$5,FALSE)</f>
        <v>0.62792646839999999</v>
      </c>
      <c r="H40" s="19">
        <f>VLOOKUP($D40,Résultats!$B$2:$AX$476,H$5,FALSE)</f>
        <v>0.55858218439999996</v>
      </c>
      <c r="I40" s="112">
        <f>VLOOKUP($D40,Résultats!$B$2:$AX$476,I$5,FALSE)</f>
        <v>0.20882492720000001</v>
      </c>
      <c r="J40" s="28">
        <f>VLOOKUP($D40,Résultats!$B$2:$AX$476,J$5,FALSE)</f>
        <v>0.1678600073</v>
      </c>
      <c r="K40" s="19">
        <f>VLOOKUP($D40,Résultats!$B$2:$AX$476,K$5,FALSE)</f>
        <v>0.13129412360000001</v>
      </c>
      <c r="L40" s="19">
        <f>VLOOKUP($D40,Résultats!$B$2:$AX$476,L$5,FALSE)</f>
        <v>9.71273842E-2</v>
      </c>
      <c r="M40" s="19">
        <f>VLOOKUP($D40,Résultats!$B$2:$AX$476,M$5,FALSE)</f>
        <v>7.6700284199999996E-2</v>
      </c>
      <c r="N40" s="112">
        <f>VLOOKUP($D40,Résultats!$B$2:$AX$476,N$5,FALSE)</f>
        <v>5.6448720100000002E-2</v>
      </c>
      <c r="O40" s="28">
        <f>VLOOKUP($D40,Résultats!$B$2:$AX$476,O$5,FALSE)</f>
        <v>5.5952959599999998E-2</v>
      </c>
      <c r="P40" s="19">
        <f>VLOOKUP($D40,Résultats!$B$2:$AX$476,P$5,FALSE)</f>
        <v>5.55318879E-2</v>
      </c>
      <c r="Q40" s="19">
        <f>VLOOKUP($D40,Résultats!$B$2:$AX$476,Q$5,FALSE)</f>
        <v>5.5187843299999997E-2</v>
      </c>
      <c r="R40" s="19">
        <f>VLOOKUP($D40,Résultats!$B$2:$AX$476,R$5,FALSE)</f>
        <v>5.5048043200000001E-2</v>
      </c>
      <c r="S40" s="112">
        <f>VLOOKUP($D40,Résultats!$B$2:$AX$476,S$5,FALSE)</f>
        <v>5.4967549599999999E-2</v>
      </c>
      <c r="T40" s="121">
        <f>VLOOKUP($D40,Résultats!$B$2:$AX$476,T$5,FALSE)</f>
        <v>5.8314709100000001E-2</v>
      </c>
      <c r="U40" s="121">
        <f>VLOOKUP($D40,Résultats!$B$2:$AX$476,U$5,FALSE)</f>
        <v>6.2699837899999999E-2</v>
      </c>
      <c r="V40" s="121">
        <f>VLOOKUP($D40,Résultats!$B$2:$AX$476,V$5,FALSE)</f>
        <v>6.7078258900000007E-2</v>
      </c>
      <c r="W40" s="121">
        <f>VLOOKUP($D40,Résultats!$B$2:$AX$476,W$5,FALSE)</f>
        <v>7.0357093900000001E-2</v>
      </c>
      <c r="X40" s="3"/>
    </row>
    <row r="41" spans="1:39" x14ac:dyDescent="0.25">
      <c r="A41" s="3"/>
      <c r="B41" s="273"/>
      <c r="C41" s="3" t="s">
        <v>9</v>
      </c>
      <c r="D41" s="3" t="s">
        <v>194</v>
      </c>
      <c r="E41" s="19">
        <f>VLOOKUP($D41,Résultats!$B$2:$AX$476,E$5,FALSE)</f>
        <v>0.30707470139999998</v>
      </c>
      <c r="F41" s="19">
        <f>VLOOKUP($D41,Résultats!$B$2:$AX$476,F$5,FALSE)</f>
        <v>1.3908296979999999</v>
      </c>
      <c r="G41" s="28">
        <f>VLOOKUP($D41,Résultats!$B$2:$AX$476,G$5,FALSE)</f>
        <v>2.0666114599999998</v>
      </c>
      <c r="H41" s="19">
        <f>VLOOKUP($D41,Résultats!$B$2:$AX$476,H$5,FALSE)</f>
        <v>2.3108075280000002</v>
      </c>
      <c r="I41" s="112">
        <f>VLOOKUP($D41,Résultats!$B$2:$AX$476,I$5,FALSE)</f>
        <v>3.0580754200000002</v>
      </c>
      <c r="J41" s="28">
        <f>VLOOKUP($D41,Résultats!$B$2:$AX$476,J$5,FALSE)</f>
        <v>3.1586140509999998</v>
      </c>
      <c r="K41" s="19">
        <f>VLOOKUP($D41,Résultats!$B$2:$AX$476,K$5,FALSE)</f>
        <v>3.2883720410000001</v>
      </c>
      <c r="L41" s="19">
        <f>VLOOKUP($D41,Résultats!$B$2:$AX$476,L$5,FALSE)</f>
        <v>3.4332084890000001</v>
      </c>
      <c r="M41" s="19">
        <f>VLOOKUP($D41,Résultats!$B$2:$AX$476,M$5,FALSE)</f>
        <v>3.7424775050000001</v>
      </c>
      <c r="N41" s="112">
        <f>VLOOKUP($D41,Résultats!$B$2:$AX$476,N$5,FALSE)</f>
        <v>4.0573267260000003</v>
      </c>
      <c r="O41" s="28">
        <f>VLOOKUP($D41,Résultats!$B$2:$AX$476,O$5,FALSE)</f>
        <v>4.3013944579999999</v>
      </c>
      <c r="P41" s="19">
        <f>VLOOKUP($D41,Résultats!$B$2:$AX$476,P$5,FALSE)</f>
        <v>4.5482943310000001</v>
      </c>
      <c r="Q41" s="19">
        <f>VLOOKUP($D41,Résultats!$B$2:$AX$476,Q$5,FALSE)</f>
        <v>4.7993335410000002</v>
      </c>
      <c r="R41" s="19">
        <f>VLOOKUP($D41,Résultats!$B$2:$AX$476,R$5,FALSE)</f>
        <v>4.9738077499999997</v>
      </c>
      <c r="S41" s="112">
        <f>VLOOKUP($D41,Résultats!$B$2:$AX$476,S$5,FALSE)</f>
        <v>5.1531145460000003</v>
      </c>
      <c r="T41" s="121">
        <f>VLOOKUP($D41,Résultats!$B$2:$AX$476,T$5,FALSE)</f>
        <v>6.7858148260000002</v>
      </c>
      <c r="U41" s="121">
        <f>VLOOKUP($D41,Résultats!$B$2:$AX$476,U$5,FALSE)</f>
        <v>8.7140188290000005</v>
      </c>
      <c r="V41" s="121">
        <f>VLOOKUP($D41,Résultats!$B$2:$AX$476,V$5,FALSE)</f>
        <v>10.83894724</v>
      </c>
      <c r="W41" s="121">
        <f>VLOOKUP($D41,Résultats!$B$2:$AX$476,W$5,FALSE)</f>
        <v>12.964158640000001</v>
      </c>
      <c r="X41" s="3"/>
    </row>
    <row r="42" spans="1:39" x14ac:dyDescent="0.25">
      <c r="A42" s="3"/>
      <c r="B42" s="273"/>
      <c r="C42" s="3" t="s">
        <v>10</v>
      </c>
      <c r="D42" s="3" t="s">
        <v>195</v>
      </c>
      <c r="E42" s="19">
        <f>VLOOKUP($D42,Résultats!$B$2:$AX$476,E$5,FALSE)</f>
        <v>6.9091807800000002E-2</v>
      </c>
      <c r="F42" s="19">
        <f>VLOOKUP($D42,Résultats!$B$2:$AX$476,F$5,FALSE)</f>
        <v>0.48777913579999999</v>
      </c>
      <c r="G42" s="28">
        <f>VLOOKUP($D42,Résultats!$B$2:$AX$476,G$5,FALSE)</f>
        <v>0.79629092189999995</v>
      </c>
      <c r="H42" s="19">
        <f>VLOOKUP($D42,Résultats!$B$2:$AX$476,H$5,FALSE)</f>
        <v>0.91875121630000001</v>
      </c>
      <c r="I42" s="112">
        <f>VLOOKUP($D42,Résultats!$B$2:$AX$476,I$5,FALSE)</f>
        <v>1.34770952</v>
      </c>
      <c r="J42" s="28">
        <f>VLOOKUP($D42,Résultats!$B$2:$AX$476,J$5,FALSE)</f>
        <v>1.39201741</v>
      </c>
      <c r="K42" s="19">
        <f>VLOOKUP($D42,Résultats!$B$2:$AX$476,K$5,FALSE)</f>
        <v>1.4492024219999999</v>
      </c>
      <c r="L42" s="19">
        <f>VLOOKUP($D42,Résultats!$B$2:$AX$476,L$5,FALSE)</f>
        <v>1.5130325870000001</v>
      </c>
      <c r="M42" s="19">
        <f>VLOOKUP($D42,Résultats!$B$2:$AX$476,M$5,FALSE)</f>
        <v>1.5834486109999999</v>
      </c>
      <c r="N42" s="112">
        <f>VLOOKUP($D42,Résultats!$B$2:$AX$476,N$5,FALSE)</f>
        <v>1.656363756</v>
      </c>
      <c r="O42" s="28">
        <f>VLOOKUP($D42,Résultats!$B$2:$AX$476,O$5,FALSE)</f>
        <v>1.7671470680000001</v>
      </c>
      <c r="P42" s="19">
        <f>VLOOKUP($D42,Résultats!$B$2:$AX$476,P$5,FALSE)</f>
        <v>1.878985516</v>
      </c>
      <c r="Q42" s="19">
        <f>VLOOKUP($D42,Résultats!$B$2:$AX$476,Q$5,FALSE)</f>
        <v>1.992458139</v>
      </c>
      <c r="R42" s="19">
        <f>VLOOKUP($D42,Résultats!$B$2:$AX$476,R$5,FALSE)</f>
        <v>2.1117335129999999</v>
      </c>
      <c r="S42" s="112">
        <f>VLOOKUP($D42,Résultats!$B$2:$AX$476,S$5,FALSE)</f>
        <v>2.2329336020000001</v>
      </c>
      <c r="T42" s="121">
        <f>VLOOKUP($D42,Résultats!$B$2:$AX$476,T$5,FALSE)</f>
        <v>3.7432637670000002</v>
      </c>
      <c r="U42" s="121">
        <f>VLOOKUP($D42,Résultats!$B$2:$AX$476,U$5,FALSE)</f>
        <v>5.5000280679999998</v>
      </c>
      <c r="V42" s="121">
        <f>VLOOKUP($D42,Résultats!$B$2:$AX$476,V$5,FALSE)</f>
        <v>7.4605838589999998</v>
      </c>
      <c r="W42" s="121">
        <f>VLOOKUP($D42,Résultats!$B$2:$AX$476,W$5,FALSE)</f>
        <v>8.6912326350000004</v>
      </c>
      <c r="X42" s="3"/>
    </row>
    <row r="43" spans="1:39" x14ac:dyDescent="0.25">
      <c r="A43" s="3"/>
      <c r="B43" s="273"/>
      <c r="C43" s="3" t="s">
        <v>11</v>
      </c>
      <c r="D43" s="3" t="s">
        <v>196</v>
      </c>
      <c r="E43" s="19">
        <f>VLOOKUP($D43,Résultats!$B$2:$AX$476,E$5,FALSE)</f>
        <v>3.4539557539999999</v>
      </c>
      <c r="F43" s="19">
        <f>VLOOKUP($D43,Résultats!$B$2:$AX$476,F$5,FALSE)</f>
        <v>3.482347533</v>
      </c>
      <c r="G43" s="28">
        <f>VLOOKUP($D43,Résultats!$B$2:$AX$476,G$5,FALSE)</f>
        <v>3.901730175</v>
      </c>
      <c r="H43" s="19">
        <f>VLOOKUP($D43,Résultats!$B$2:$AX$476,H$5,FALSE)</f>
        <v>3.9709606829999999</v>
      </c>
      <c r="I43" s="112">
        <f>VLOOKUP($D43,Résultats!$B$2:$AX$476,I$5,FALSE)</f>
        <v>3.7368309420000001</v>
      </c>
      <c r="J43" s="28">
        <f>VLOOKUP($D43,Résultats!$B$2:$AX$476,J$5,FALSE)</f>
        <v>3.859684637</v>
      </c>
      <c r="K43" s="19">
        <f>VLOOKUP($D43,Résultats!$B$2:$AX$476,K$5,FALSE)</f>
        <v>4.0182430790000003</v>
      </c>
      <c r="L43" s="19">
        <f>VLOOKUP($D43,Résultats!$B$2:$AX$476,L$5,FALSE)</f>
        <v>4.19522672</v>
      </c>
      <c r="M43" s="19">
        <f>VLOOKUP($D43,Résultats!$B$2:$AX$476,M$5,FALSE)</f>
        <v>4.037083763</v>
      </c>
      <c r="N43" s="112">
        <f>VLOOKUP($D43,Résultats!$B$2:$AX$476,N$5,FALSE)</f>
        <v>3.8860841960000001</v>
      </c>
      <c r="O43" s="28">
        <f>VLOOKUP($D43,Résultats!$B$2:$AX$476,O$5,FALSE)</f>
        <v>3.851565468</v>
      </c>
      <c r="P43" s="19">
        <f>VLOOKUP($D43,Résultats!$B$2:$AX$476,P$5,FALSE)</f>
        <v>3.8221920470000001</v>
      </c>
      <c r="Q43" s="19">
        <f>VLOOKUP($D43,Résultats!$B$2:$AX$476,Q$5,FALSE)</f>
        <v>3.7981233269999999</v>
      </c>
      <c r="R43" s="19">
        <f>VLOOKUP($D43,Résultats!$B$2:$AX$476,R$5,FALSE)</f>
        <v>3.7888121149999998</v>
      </c>
      <c r="S43" s="112">
        <f>VLOOKUP($D43,Résultats!$B$2:$AX$476,S$5,FALSE)</f>
        <v>3.7835819370000001</v>
      </c>
      <c r="T43" s="121">
        <f>VLOOKUP($D43,Résultats!$B$2:$AX$476,T$5,FALSE)</f>
        <v>4.005948944</v>
      </c>
      <c r="U43" s="121">
        <f>VLOOKUP($D43,Résultats!$B$2:$AX$476,U$5,FALSE)</f>
        <v>4.3013040020000002</v>
      </c>
      <c r="V43" s="121">
        <f>VLOOKUP($D43,Résultats!$B$2:$AX$476,V$5,FALSE)</f>
        <v>4.5969254079999997</v>
      </c>
      <c r="W43" s="121">
        <f>VLOOKUP($D43,Résultats!$B$2:$AX$476,W$5,FALSE)</f>
        <v>4.8196835519999999</v>
      </c>
      <c r="X43" s="3"/>
    </row>
    <row r="44" spans="1:39" x14ac:dyDescent="0.25">
      <c r="A44" s="3"/>
      <c r="B44" s="274"/>
      <c r="C44" s="7" t="s">
        <v>12</v>
      </c>
      <c r="D44" s="3" t="s">
        <v>197</v>
      </c>
      <c r="E44" s="20">
        <f>VLOOKUP($D44,Résultats!$B$2:$AX$476,E$5,FALSE)</f>
        <v>0.2237451053</v>
      </c>
      <c r="F44" s="20">
        <f>VLOOKUP($D44,Résultats!$B$2:$AX$476,F$5,FALSE)</f>
        <v>0.33132478360000001</v>
      </c>
      <c r="G44" s="114">
        <f>VLOOKUP($D44,Résultats!$B$2:$AX$476,G$5,FALSE)</f>
        <v>0.51453160480000004</v>
      </c>
      <c r="H44" s="20">
        <f>VLOOKUP($D44,Résultats!$B$2:$AX$476,H$5,FALSE)</f>
        <v>0.58385913769999997</v>
      </c>
      <c r="I44" s="115">
        <f>VLOOKUP($D44,Résultats!$B$2:$AX$476,I$5,FALSE)</f>
        <v>0.44418740169999998</v>
      </c>
      <c r="J44" s="114">
        <f>VLOOKUP($D44,Résultats!$B$2:$AX$476,J$5,FALSE)</f>
        <v>0.57298788119999999</v>
      </c>
      <c r="K44" s="20">
        <f>VLOOKUP($D44,Résultats!$B$2:$AX$476,K$5,FALSE)</f>
        <v>0.70029342159999997</v>
      </c>
      <c r="L44" s="20">
        <f>VLOOKUP($D44,Résultats!$B$2:$AX$476,L$5,FALSE)</f>
        <v>0.82651939399999996</v>
      </c>
      <c r="M44" s="20">
        <f>VLOOKUP($D44,Résultats!$B$2:$AX$476,M$5,FALSE)</f>
        <v>0.82316525740000002</v>
      </c>
      <c r="N44" s="115">
        <f>VLOOKUP($D44,Résultats!$B$2:$AX$476,N$5,FALSE)</f>
        <v>0.82120163359999998</v>
      </c>
      <c r="O44" s="114">
        <f>VLOOKUP($D44,Résultats!$B$2:$AX$476,O$5,FALSE)</f>
        <v>0.84865285850000005</v>
      </c>
      <c r="P44" s="20">
        <f>VLOOKUP($D44,Résultats!$B$2:$AX$476,P$5,FALSE)</f>
        <v>0.87687632319999997</v>
      </c>
      <c r="Q44" s="20">
        <f>VLOOKUP($D44,Résultats!$B$2:$AX$476,Q$5,FALSE)</f>
        <v>0.90604721710000002</v>
      </c>
      <c r="R44" s="20">
        <f>VLOOKUP($D44,Résultats!$B$2:$AX$476,R$5,FALSE)</f>
        <v>0.93738189650000003</v>
      </c>
      <c r="S44" s="115">
        <f>VLOOKUP($D44,Résultats!$B$2:$AX$476,S$5,FALSE)</f>
        <v>0.96963169279999994</v>
      </c>
      <c r="T44" s="123">
        <f>VLOOKUP($D44,Résultats!$B$2:$AX$476,T$5,FALSE)</f>
        <v>1.0687647440000001</v>
      </c>
      <c r="U44" s="123">
        <f>VLOOKUP($D44,Résultats!$B$2:$AX$476,U$5,FALSE)</f>
        <v>1.4651601080000001</v>
      </c>
      <c r="V44" s="123">
        <f>VLOOKUP($D44,Résultats!$B$2:$AX$476,V$5,FALSE)</f>
        <v>1.6284843369999999</v>
      </c>
      <c r="W44" s="123">
        <f>VLOOKUP($D44,Résultats!$B$2:$AX$476,W$5,FALSE)</f>
        <v>1.8059616519999999</v>
      </c>
      <c r="X44" s="3"/>
    </row>
    <row r="45" spans="1:39" x14ac:dyDescent="0.25">
      <c r="A45" s="3"/>
      <c r="B45" s="272" t="s">
        <v>368</v>
      </c>
      <c r="C45" s="5" t="s">
        <v>1</v>
      </c>
      <c r="D45" s="2" t="s">
        <v>185</v>
      </c>
      <c r="E45" s="6">
        <f>SUM(E46:E51)</f>
        <v>37.371999998299998</v>
      </c>
      <c r="F45" s="6">
        <f>SUM(F46:F51)</f>
        <v>36.398448467200005</v>
      </c>
      <c r="G45" s="110">
        <f t="shared" ref="G45:R45" si="11">SUM(G46:G51)</f>
        <v>36.021782335200001</v>
      </c>
      <c r="H45" s="6">
        <f t="shared" si="11"/>
        <v>34.838898136900006</v>
      </c>
      <c r="I45" s="111">
        <f t="shared" si="11"/>
        <v>33.886760883100003</v>
      </c>
      <c r="J45" s="110">
        <f t="shared" si="11"/>
        <v>32.732404057899998</v>
      </c>
      <c r="K45" s="6">
        <f t="shared" si="11"/>
        <v>31.979692385299998</v>
      </c>
      <c r="L45" s="6">
        <f t="shared" si="11"/>
        <v>31.388474479500005</v>
      </c>
      <c r="M45" s="6">
        <f t="shared" si="11"/>
        <v>30.6939561292</v>
      </c>
      <c r="N45" s="111">
        <f t="shared" si="11"/>
        <v>29.9641698324</v>
      </c>
      <c r="O45" s="110">
        <f t="shared" si="11"/>
        <v>29.717450573200001</v>
      </c>
      <c r="P45" s="6">
        <f t="shared" si="11"/>
        <v>29.635712058900005</v>
      </c>
      <c r="Q45" s="6">
        <f t="shared" si="11"/>
        <v>29.629844980399998</v>
      </c>
      <c r="R45" s="6">
        <f t="shared" si="11"/>
        <v>29.663593319100002</v>
      </c>
      <c r="S45" s="111">
        <f>SUM(S46:S51)</f>
        <v>29.721573578099999</v>
      </c>
      <c r="T45" s="120">
        <f>SUM(T46:T51)</f>
        <v>30.242023465399999</v>
      </c>
      <c r="U45" s="120">
        <f>SUM(U46:U51)</f>
        <v>31.132060299999999</v>
      </c>
      <c r="V45" s="120">
        <f>SUM(V46:V51)</f>
        <v>31.969496084700001</v>
      </c>
      <c r="W45" s="120">
        <f>SUM(W46:W51)</f>
        <v>32.856659208600007</v>
      </c>
      <c r="X45" s="3"/>
    </row>
    <row r="46" spans="1:39" x14ac:dyDescent="0.25">
      <c r="A46" s="3"/>
      <c r="B46" s="273"/>
      <c r="C46" s="3" t="s">
        <v>13</v>
      </c>
      <c r="D46" s="3" t="s">
        <v>200</v>
      </c>
      <c r="E46" s="19">
        <f>VLOOKUP($D46,Résultats!$B$2:$AX$476,E$5,FALSE)</f>
        <v>34.363901859999999</v>
      </c>
      <c r="F46" s="19">
        <f>VLOOKUP($D46,Résultats!$B$2:$AX$476,F$5,FALSE)</f>
        <v>31.13395818</v>
      </c>
      <c r="G46" s="28">
        <f>VLOOKUP($D46,Résultats!$B$2:$AX$476,G$5,FALSE)</f>
        <v>27.40542336</v>
      </c>
      <c r="H46" s="19">
        <f>VLOOKUP($D46,Résultats!$B$2:$AX$476,H$5,FALSE)</f>
        <v>25.004794780000001</v>
      </c>
      <c r="I46" s="112">
        <f>VLOOKUP($D46,Résultats!$B$2:$AX$476,I$5,FALSE)</f>
        <v>23.192862139999999</v>
      </c>
      <c r="J46" s="28">
        <f>VLOOKUP($D46,Résultats!$B$2:$AX$476,J$5,FALSE)</f>
        <v>22.300114829999998</v>
      </c>
      <c r="K46" s="19">
        <f>VLOOKUP($D46,Résultats!$B$2:$AX$476,K$5,FALSE)</f>
        <v>21.689015470000001</v>
      </c>
      <c r="L46" s="19">
        <f>VLOOKUP($D46,Résultats!$B$2:$AX$476,L$5,FALSE)</f>
        <v>21.19350674</v>
      </c>
      <c r="M46" s="19">
        <f>VLOOKUP($D46,Résultats!$B$2:$AX$476,M$5,FALSE)</f>
        <v>20.511657719999999</v>
      </c>
      <c r="N46" s="112">
        <f>VLOOKUP($D46,Résultats!$B$2:$AX$476,N$5,FALSE)</f>
        <v>19.81329126</v>
      </c>
      <c r="O46" s="28">
        <f>VLOOKUP($D46,Résultats!$B$2:$AX$476,O$5,FALSE)</f>
        <v>19.44818283</v>
      </c>
      <c r="P46" s="19">
        <f>VLOOKUP($D46,Résultats!$B$2:$AX$476,P$5,FALSE)</f>
        <v>19.19296391</v>
      </c>
      <c r="Q46" s="19">
        <f>VLOOKUP($D46,Résultats!$B$2:$AX$476,Q$5,FALSE)</f>
        <v>18.987165019999999</v>
      </c>
      <c r="R46" s="19">
        <f>VLOOKUP($D46,Résultats!$B$2:$AX$476,R$5,FALSE)</f>
        <v>18.80110625</v>
      </c>
      <c r="S46" s="112">
        <f>VLOOKUP($D46,Résultats!$B$2:$AX$476,S$5,FALSE)</f>
        <v>18.62953109</v>
      </c>
      <c r="T46" s="121">
        <f>VLOOKUP($D46,Résultats!$B$2:$AX$476,T$5,FALSE)</f>
        <v>18.040231139999999</v>
      </c>
      <c r="U46" s="121">
        <f>VLOOKUP($D46,Résultats!$B$2:$AX$476,U$5,FALSE)</f>
        <v>18.143822749999998</v>
      </c>
      <c r="V46" s="121">
        <f>VLOOKUP($D46,Résultats!$B$2:$AX$476,V$5,FALSE)</f>
        <v>18.07404408</v>
      </c>
      <c r="W46" s="121">
        <f>VLOOKUP($D46,Résultats!$B$2:$AX$476,W$5,FALSE)</f>
        <v>17.98412867</v>
      </c>
      <c r="X46" s="3"/>
    </row>
    <row r="47" spans="1:39" x14ac:dyDescent="0.25">
      <c r="A47" s="3"/>
      <c r="B47" s="273"/>
      <c r="C47" s="3" t="s">
        <v>14</v>
      </c>
      <c r="D47" s="3" t="s">
        <v>201</v>
      </c>
      <c r="E47" s="19">
        <f>VLOOKUP($D47,Résultats!$B$2:$AX$476,E$5,FALSE)</f>
        <v>1.60860863</v>
      </c>
      <c r="F47" s="19">
        <f>VLOOKUP($D47,Résultats!$B$2:$AX$476,F$5,FALSE)</f>
        <v>3.2769217739999998</v>
      </c>
      <c r="G47" s="28">
        <f>VLOOKUP($D47,Résultats!$B$2:$AX$476,G$5,FALSE)</f>
        <v>6.4974709669999999</v>
      </c>
      <c r="H47" s="19">
        <f>VLOOKUP($D47,Résultats!$B$2:$AX$476,H$5,FALSE)</f>
        <v>7.7712311219999997</v>
      </c>
      <c r="I47" s="112">
        <f>VLOOKUP($D47,Résultats!$B$2:$AX$476,I$5,FALSE)</f>
        <v>6.5734077810000002</v>
      </c>
      <c r="J47" s="28">
        <f>VLOOKUP($D47,Résultats!$B$2:$AX$476,J$5,FALSE)</f>
        <v>6.5555590429999997</v>
      </c>
      <c r="K47" s="19">
        <f>VLOOKUP($D47,Résultats!$B$2:$AX$476,K$5,FALSE)</f>
        <v>6.6020690350000004</v>
      </c>
      <c r="L47" s="19">
        <f>VLOOKUP($D47,Résultats!$B$2:$AX$476,L$5,FALSE)</f>
        <v>6.6697492279999997</v>
      </c>
      <c r="M47" s="19">
        <f>VLOOKUP($D47,Résultats!$B$2:$AX$476,M$5,FALSE)</f>
        <v>6.5425599739999996</v>
      </c>
      <c r="N47" s="112">
        <f>VLOOKUP($D47,Résultats!$B$2:$AX$476,N$5,FALSE)</f>
        <v>6.4071779720000004</v>
      </c>
      <c r="O47" s="28">
        <f>VLOOKUP($D47,Résultats!$B$2:$AX$476,O$5,FALSE)</f>
        <v>6.4327959970000004</v>
      </c>
      <c r="P47" s="19">
        <f>VLOOKUP($D47,Résultats!$B$2:$AX$476,P$5,FALSE)</f>
        <v>6.4933815370000003</v>
      </c>
      <c r="Q47" s="19">
        <f>VLOOKUP($D47,Résultats!$B$2:$AX$476,Q$5,FALSE)</f>
        <v>6.5704810240000002</v>
      </c>
      <c r="R47" s="19">
        <f>VLOOKUP($D47,Résultats!$B$2:$AX$476,R$5,FALSE)</f>
        <v>6.6570499449999998</v>
      </c>
      <c r="S47" s="112">
        <f>VLOOKUP($D47,Résultats!$B$2:$AX$476,S$5,FALSE)</f>
        <v>6.7493900839999998</v>
      </c>
      <c r="T47" s="121">
        <f>VLOOKUP($D47,Résultats!$B$2:$AX$476,T$5,FALSE)</f>
        <v>7.2939068130000004</v>
      </c>
      <c r="U47" s="121">
        <f>VLOOKUP($D47,Résultats!$B$2:$AX$476,U$5,FALSE)</f>
        <v>7.5866963959999998</v>
      </c>
      <c r="V47" s="121">
        <f>VLOOKUP($D47,Résultats!$B$2:$AX$476,V$5,FALSE)</f>
        <v>7.9603798350000003</v>
      </c>
      <c r="W47" s="121">
        <f>VLOOKUP($D47,Résultats!$B$2:$AX$476,W$5,FALSE)</f>
        <v>8.1886920669999999</v>
      </c>
      <c r="X47" s="3"/>
    </row>
    <row r="48" spans="1:39" x14ac:dyDescent="0.25">
      <c r="A48" s="3"/>
      <c r="B48" s="273"/>
      <c r="C48" s="3" t="s">
        <v>15</v>
      </c>
      <c r="D48" s="3" t="s">
        <v>202</v>
      </c>
      <c r="E48" s="19">
        <f>VLOOKUP($D48,Résultats!$B$2:$AX$476,E$5,FALSE)</f>
        <v>0.2010760788</v>
      </c>
      <c r="F48" s="19">
        <f>VLOOKUP($D48,Résultats!$B$2:$AX$476,F$5,FALSE)</f>
        <v>0.1071804604</v>
      </c>
      <c r="G48" s="28">
        <f>VLOOKUP($D48,Résultats!$B$2:$AX$476,G$5,FALSE)</f>
        <v>9.4737187799999997E-2</v>
      </c>
      <c r="H48" s="19">
        <f>VLOOKUP($D48,Résultats!$B$2:$AX$476,H$5,FALSE)</f>
        <v>8.6558189899999999E-2</v>
      </c>
      <c r="I48" s="112">
        <f>VLOOKUP($D48,Résultats!$B$2:$AX$476,I$5,FALSE)</f>
        <v>0.36762458209999999</v>
      </c>
      <c r="J48" s="28">
        <f>VLOOKUP($D48,Résultats!$B$2:$AX$476,J$5,FALSE)</f>
        <v>0.33218184280000002</v>
      </c>
      <c r="K48" s="19">
        <f>VLOOKUP($D48,Résultats!$B$2:$AX$476,K$5,FALSE)</f>
        <v>0.30260375969999997</v>
      </c>
      <c r="L48" s="19">
        <f>VLOOKUP($D48,Résultats!$B$2:$AX$476,L$5,FALSE)</f>
        <v>0.27590727339999999</v>
      </c>
      <c r="M48" s="19">
        <f>VLOOKUP($D48,Résultats!$B$2:$AX$476,M$5,FALSE)</f>
        <v>0.34665886099999998</v>
      </c>
      <c r="N48" s="112">
        <f>VLOOKUP($D48,Résultats!$B$2:$AX$476,N$5,FALSE)</f>
        <v>0.41446690850000001</v>
      </c>
      <c r="O48" s="28">
        <f>VLOOKUP($D48,Résultats!$B$2:$AX$476,O$5,FALSE)</f>
        <v>0.41074184079999998</v>
      </c>
      <c r="P48" s="19">
        <f>VLOOKUP($D48,Résultats!$B$2:$AX$476,P$5,FALSE)</f>
        <v>0.40930003619999999</v>
      </c>
      <c r="Q48" s="19">
        <f>VLOOKUP($D48,Résultats!$B$2:$AX$476,Q$5,FALSE)</f>
        <v>0.40890653360000001</v>
      </c>
      <c r="R48" s="19">
        <f>VLOOKUP($D48,Résultats!$B$2:$AX$476,R$5,FALSE)</f>
        <v>0.40895398220000001</v>
      </c>
      <c r="S48" s="112">
        <f>VLOOKUP($D48,Résultats!$B$2:$AX$476,S$5,FALSE)</f>
        <v>0.40933373950000002</v>
      </c>
      <c r="T48" s="121">
        <f>VLOOKUP($D48,Résultats!$B$2:$AX$476,T$5,FALSE)</f>
        <v>0.49317870559999999</v>
      </c>
      <c r="U48" s="121">
        <f>VLOOKUP($D48,Résultats!$B$2:$AX$476,U$5,FALSE)</f>
        <v>0.60555908989999996</v>
      </c>
      <c r="V48" s="121">
        <f>VLOOKUP($D48,Résultats!$B$2:$AX$476,V$5,FALSE)</f>
        <v>0.71278876300000005</v>
      </c>
      <c r="W48" s="121">
        <f>VLOOKUP($D48,Résultats!$B$2:$AX$476,W$5,FALSE)</f>
        <v>0.80930611019999998</v>
      </c>
      <c r="X48" s="3"/>
    </row>
    <row r="49" spans="1:24" x14ac:dyDescent="0.25">
      <c r="A49" s="3"/>
      <c r="B49" s="273"/>
      <c r="C49" s="3" t="s">
        <v>16</v>
      </c>
      <c r="D49" s="3" t="s">
        <v>203</v>
      </c>
      <c r="E49" s="19">
        <f>VLOOKUP($D49,Résultats!$B$2:$AX$476,E$5,FALSE)</f>
        <v>0.59518519319999996</v>
      </c>
      <c r="F49" s="19">
        <f>VLOOKUP($D49,Résultats!$B$2:$AX$476,F$5,FALSE)</f>
        <v>0.4837679513</v>
      </c>
      <c r="G49" s="28">
        <f>VLOOKUP($D49,Résultats!$B$2:$AX$476,G$5,FALSE)</f>
        <v>0.47299204160000002</v>
      </c>
      <c r="H49" s="19">
        <f>VLOOKUP($D49,Résultats!$B$2:$AX$476,H$5,FALSE)</f>
        <v>0.44693613269999999</v>
      </c>
      <c r="I49" s="112">
        <f>VLOOKUP($D49,Résultats!$B$2:$AX$476,I$5,FALSE)</f>
        <v>1.2379398239999999</v>
      </c>
      <c r="J49" s="28">
        <f>VLOOKUP($D49,Résultats!$B$2:$AX$476,J$5,FALSE)</f>
        <v>1.046002549</v>
      </c>
      <c r="K49" s="19">
        <f>VLOOKUP($D49,Résultats!$B$2:$AX$476,K$5,FALSE)</f>
        <v>0.87858781190000002</v>
      </c>
      <c r="L49" s="19">
        <f>VLOOKUP($D49,Résultats!$B$2:$AX$476,L$5,FALSE)</f>
        <v>0.72445410470000005</v>
      </c>
      <c r="M49" s="19">
        <f>VLOOKUP($D49,Résultats!$B$2:$AX$476,M$5,FALSE)</f>
        <v>0.71941802720000003</v>
      </c>
      <c r="N49" s="112">
        <f>VLOOKUP($D49,Résultats!$B$2:$AX$476,N$5,FALSE)</f>
        <v>0.71319125480000001</v>
      </c>
      <c r="O49" s="28">
        <f>VLOOKUP($D49,Résultats!$B$2:$AX$476,O$5,FALSE)</f>
        <v>0.70790560199999997</v>
      </c>
      <c r="P49" s="19">
        <f>VLOOKUP($D49,Résultats!$B$2:$AX$476,P$5,FALSE)</f>
        <v>0.70654441290000003</v>
      </c>
      <c r="Q49" s="19">
        <f>VLOOKUP($D49,Résultats!$B$2:$AX$476,Q$5,FALSE)</f>
        <v>0.70699124989999995</v>
      </c>
      <c r="R49" s="19">
        <f>VLOOKUP($D49,Résultats!$B$2:$AX$476,R$5,FALSE)</f>
        <v>0.70793191470000005</v>
      </c>
      <c r="S49" s="112">
        <f>VLOOKUP($D49,Résultats!$B$2:$AX$476,S$5,FALSE)</f>
        <v>0.70945145300000001</v>
      </c>
      <c r="T49" s="121">
        <f>VLOOKUP($D49,Résultats!$B$2:$AX$476,T$5,FALSE)</f>
        <v>0.6980835192</v>
      </c>
      <c r="U49" s="121">
        <f>VLOOKUP($D49,Résultats!$B$2:$AX$476,U$5,FALSE)</f>
        <v>0.70582993569999997</v>
      </c>
      <c r="V49" s="121">
        <f>VLOOKUP($D49,Résultats!$B$2:$AX$476,V$5,FALSE)</f>
        <v>0.71946741059999997</v>
      </c>
      <c r="W49" s="121">
        <f>VLOOKUP($D49,Résultats!$B$2:$AX$476,W$5,FALSE)</f>
        <v>0.74510721020000004</v>
      </c>
      <c r="X49" s="3"/>
    </row>
    <row r="50" spans="1:24" x14ac:dyDescent="0.25">
      <c r="A50" s="3"/>
      <c r="B50" s="273"/>
      <c r="C50" s="3" t="s">
        <v>17</v>
      </c>
      <c r="D50" s="3" t="s">
        <v>204</v>
      </c>
      <c r="E50" s="19">
        <f>VLOOKUP($D50,Résultats!$B$2:$AX$476,E$5,FALSE)</f>
        <v>0.2010760788</v>
      </c>
      <c r="F50" s="19">
        <f>VLOOKUP($D50,Résultats!$B$2:$AX$476,F$5,FALSE)</f>
        <v>0.26934182550000002</v>
      </c>
      <c r="G50" s="28">
        <f>VLOOKUP($D50,Résultats!$B$2:$AX$476,G$5,FALSE)</f>
        <v>0.29200684380000003</v>
      </c>
      <c r="H50" s="19">
        <f>VLOOKUP($D50,Résultats!$B$2:$AX$476,H$5,FALSE)</f>
        <v>0.28558945029999999</v>
      </c>
      <c r="I50" s="112">
        <f>VLOOKUP($D50,Résultats!$B$2:$AX$476,I$5,FALSE)</f>
        <v>0.321504073</v>
      </c>
      <c r="J50" s="28">
        <f>VLOOKUP($D50,Résultats!$B$2:$AX$476,J$5,FALSE)</f>
        <v>0.3007259551</v>
      </c>
      <c r="K50" s="19">
        <f>VLOOKUP($D50,Résultats!$B$2:$AX$476,K$5,FALSE)</f>
        <v>0.28440471969999997</v>
      </c>
      <c r="L50" s="19">
        <f>VLOOKUP($D50,Résultats!$B$2:$AX$476,L$5,FALSE)</f>
        <v>0.27009995840000001</v>
      </c>
      <c r="M50" s="19">
        <f>VLOOKUP($D50,Résultats!$B$2:$AX$476,M$5,FALSE)</f>
        <v>0.268667245</v>
      </c>
      <c r="N50" s="112">
        <f>VLOOKUP($D50,Résultats!$B$2:$AX$476,N$5,FALSE)</f>
        <v>0.2667753571</v>
      </c>
      <c r="O50" s="28">
        <f>VLOOKUP($D50,Résultats!$B$2:$AX$476,O$5,FALSE)</f>
        <v>0.26756963039999998</v>
      </c>
      <c r="P50" s="19">
        <f>VLOOKUP($D50,Résultats!$B$2:$AX$476,P$5,FALSE)</f>
        <v>0.2698209218</v>
      </c>
      <c r="Q50" s="19">
        <f>VLOOKUP($D50,Résultats!$B$2:$AX$476,Q$5,FALSE)</f>
        <v>0.27275879390000002</v>
      </c>
      <c r="R50" s="19">
        <f>VLOOKUP($D50,Résultats!$B$2:$AX$476,R$5,FALSE)</f>
        <v>0.27598405720000002</v>
      </c>
      <c r="S50" s="112">
        <f>VLOOKUP($D50,Résultats!$B$2:$AX$476,S$5,FALSE)</f>
        <v>0.27944704660000003</v>
      </c>
      <c r="T50" s="121">
        <f>VLOOKUP($D50,Résultats!$B$2:$AX$476,T$5,FALSE)</f>
        <v>0.27613347259999999</v>
      </c>
      <c r="U50" s="121">
        <f>VLOOKUP($D50,Résultats!$B$2:$AX$476,U$5,FALSE)</f>
        <v>0.2801955384</v>
      </c>
      <c r="V50" s="121">
        <f>VLOOKUP($D50,Résultats!$B$2:$AX$476,V$5,FALSE)</f>
        <v>0.28711953709999999</v>
      </c>
      <c r="W50" s="121">
        <f>VLOOKUP($D50,Résultats!$B$2:$AX$476,W$5,FALSE)</f>
        <v>0.29802309020000001</v>
      </c>
      <c r="X50" s="3"/>
    </row>
    <row r="51" spans="1:24" x14ac:dyDescent="0.25">
      <c r="A51" s="3"/>
      <c r="B51" s="274"/>
      <c r="C51" s="7" t="s">
        <v>12</v>
      </c>
      <c r="D51" s="3" t="s">
        <v>205</v>
      </c>
      <c r="E51" s="20">
        <f>VLOOKUP($D51,Résultats!$B$2:$AX$476,E$5,FALSE)</f>
        <v>0.4021521575</v>
      </c>
      <c r="F51" s="20">
        <f>VLOOKUP($D51,Résultats!$B$2:$AX$476,F$5,FALSE)</f>
        <v>1.127278276</v>
      </c>
      <c r="G51" s="114">
        <f>VLOOKUP($D51,Résultats!$B$2:$AX$476,G$5,FALSE)</f>
        <v>1.259151935</v>
      </c>
      <c r="H51" s="20">
        <f>VLOOKUP($D51,Résultats!$B$2:$AX$476,H$5,FALSE)</f>
        <v>1.2437884619999999</v>
      </c>
      <c r="I51" s="115">
        <f>VLOOKUP($D51,Résultats!$B$2:$AX$476,I$5,FALSE)</f>
        <v>2.193422483</v>
      </c>
      <c r="J51" s="114">
        <f>VLOOKUP($D51,Résultats!$B$2:$AX$476,J$5,FALSE)</f>
        <v>2.197819838</v>
      </c>
      <c r="K51" s="20">
        <f>VLOOKUP($D51,Résultats!$B$2:$AX$476,K$5,FALSE)</f>
        <v>2.223011589</v>
      </c>
      <c r="L51" s="20">
        <f>VLOOKUP($D51,Résultats!$B$2:$AX$476,L$5,FALSE)</f>
        <v>2.2547571749999999</v>
      </c>
      <c r="M51" s="20">
        <f>VLOOKUP($D51,Résultats!$B$2:$AX$476,M$5,FALSE)</f>
        <v>2.3049943019999999</v>
      </c>
      <c r="N51" s="115">
        <f>VLOOKUP($D51,Résultats!$B$2:$AX$476,N$5,FALSE)</f>
        <v>2.3492670800000002</v>
      </c>
      <c r="O51" s="114">
        <f>VLOOKUP($D51,Résultats!$B$2:$AX$476,O$5,FALSE)</f>
        <v>2.4502546729999999</v>
      </c>
      <c r="P51" s="20">
        <f>VLOOKUP($D51,Résultats!$B$2:$AX$476,P$5,FALSE)</f>
        <v>2.563701241</v>
      </c>
      <c r="Q51" s="20">
        <f>VLOOKUP($D51,Résultats!$B$2:$AX$476,Q$5,FALSE)</f>
        <v>2.683542359</v>
      </c>
      <c r="R51" s="20">
        <f>VLOOKUP($D51,Résultats!$B$2:$AX$476,R$5,FALSE)</f>
        <v>2.8125671699999999</v>
      </c>
      <c r="S51" s="115">
        <f>VLOOKUP($D51,Résultats!$B$2:$AX$476,S$5,FALSE)</f>
        <v>2.9444201649999999</v>
      </c>
      <c r="T51" s="123">
        <f>VLOOKUP($D51,Résultats!$B$2:$AX$476,T$5,FALSE)</f>
        <v>3.4404898149999998</v>
      </c>
      <c r="U51" s="123">
        <f>VLOOKUP($D51,Résultats!$B$2:$AX$476,U$5,FALSE)</f>
        <v>3.8099565900000001</v>
      </c>
      <c r="V51" s="123">
        <f>VLOOKUP($D51,Résultats!$B$2:$AX$476,V$5,FALSE)</f>
        <v>4.2156964590000001</v>
      </c>
      <c r="W51" s="123">
        <f>VLOOKUP($D51,Résultats!$B$2:$AX$476,W$5,FALSE)</f>
        <v>4.8314020610000004</v>
      </c>
      <c r="X51" s="3"/>
    </row>
    <row r="52" spans="1:24" x14ac:dyDescent="0.25">
      <c r="A52" s="3"/>
      <c r="B52" s="208" t="s">
        <v>8</v>
      </c>
      <c r="C52" s="2"/>
      <c r="D52" s="17" t="s">
        <v>186</v>
      </c>
      <c r="E52" s="6">
        <f>VLOOKUP($D52,Résultats!$B$2:$AX$476,E$5,FALSE)</f>
        <v>5.7508898210000003</v>
      </c>
      <c r="F52" s="6">
        <f>VLOOKUP($D52,Résultats!$B$2:$AX$476,F$5,FALSE)</f>
        <v>4.5938878619999999</v>
      </c>
      <c r="G52" s="110">
        <f>VLOOKUP($D52,Résultats!$B$2:$AX$476,G$5,FALSE)</f>
        <v>2.8433898979999999</v>
      </c>
      <c r="H52" s="6">
        <f>VLOOKUP($D52,Résultats!$B$2:$AX$476,H$5,FALSE)</f>
        <v>2.6415165580000002</v>
      </c>
      <c r="I52" s="111">
        <f>VLOOKUP($D52,Résultats!$B$2:$AX$476,I$5,FALSE)</f>
        <v>2.4817507330000002</v>
      </c>
      <c r="J52" s="110">
        <f>VLOOKUP($D52,Résultats!$B$2:$AX$476,J$5,FALSE)</f>
        <v>2.4116772929999999</v>
      </c>
      <c r="K52" s="6">
        <f>VLOOKUP($D52,Résultats!$B$2:$AX$476,K$5,FALSE)</f>
        <v>2.4041946009999999</v>
      </c>
      <c r="L52" s="6">
        <f>VLOOKUP($D52,Résultats!$B$2:$AX$476,L$5,FALSE)</f>
        <v>2.4275430889999998</v>
      </c>
      <c r="M52" s="6">
        <f>VLOOKUP($D52,Résultats!$B$2:$AX$476,M$5,FALSE)</f>
        <v>2.4506847899999999</v>
      </c>
      <c r="N52" s="111">
        <f>VLOOKUP($D52,Résultats!$B$2:$AX$476,N$5,FALSE)</f>
        <v>2.475378289</v>
      </c>
      <c r="O52" s="110">
        <f>VLOOKUP($D52,Résultats!$B$2:$AX$476,O$5,FALSE)</f>
        <v>2.5016050349999999</v>
      </c>
      <c r="P52" s="6">
        <f>VLOOKUP($D52,Résultats!$B$2:$AX$476,P$5,FALSE)</f>
        <v>2.5342458470000002</v>
      </c>
      <c r="Q52" s="6">
        <f>VLOOKUP($D52,Résultats!$B$2:$AX$476,Q$5,FALSE)</f>
        <v>2.5725072419999999</v>
      </c>
      <c r="R52" s="6">
        <f>VLOOKUP($D52,Résultats!$B$2:$AX$476,R$5,FALSE)</f>
        <v>2.6161369369999998</v>
      </c>
      <c r="S52" s="111">
        <f>VLOOKUP($D52,Résultats!$B$2:$AX$476,S$5,FALSE)</f>
        <v>2.6643125680000002</v>
      </c>
      <c r="T52" s="120">
        <f>VLOOKUP($D52,Résultats!$B$2:$AX$476,T$5,FALSE)</f>
        <v>2.9114967479999998</v>
      </c>
      <c r="U52" s="120">
        <f>VLOOKUP($D52,Résultats!$B$2:$AX$476,U$5,FALSE)</f>
        <v>3.1594371639999999</v>
      </c>
      <c r="V52" s="120">
        <f>VLOOKUP($D52,Résultats!$B$2:$AX$476,V$5,FALSE)</f>
        <v>3.4217805960000001</v>
      </c>
      <c r="W52" s="120">
        <f>VLOOKUP($D52,Résultats!$B$2:$AX$476,W$5,FALSE)</f>
        <v>3.728512614</v>
      </c>
      <c r="X52" s="3"/>
    </row>
    <row r="53" spans="1:24" x14ac:dyDescent="0.25">
      <c r="A53" s="3"/>
      <c r="B53" s="207" t="s">
        <v>1</v>
      </c>
      <c r="C53" s="2"/>
      <c r="D53" s="2" t="s">
        <v>187</v>
      </c>
      <c r="E53" s="9">
        <f>E52+E45+E36+E33</f>
        <v>164.93047090019999</v>
      </c>
      <c r="F53" s="9">
        <f>F52+F45+F36+F33</f>
        <v>150.83614529800002</v>
      </c>
      <c r="G53" s="29">
        <f t="shared" ref="G53:R53" si="12">G52+G45+G36+G33</f>
        <v>146.2959356968</v>
      </c>
      <c r="H53" s="9">
        <f t="shared" si="12"/>
        <v>143.59355780340002</v>
      </c>
      <c r="I53" s="116">
        <f t="shared" si="12"/>
        <v>141.91272033280001</v>
      </c>
      <c r="J53" s="29">
        <f t="shared" si="12"/>
        <v>139.98267638499999</v>
      </c>
      <c r="K53" s="9">
        <f t="shared" si="12"/>
        <v>138.68700780749998</v>
      </c>
      <c r="L53" s="9">
        <f t="shared" si="12"/>
        <v>137.80518604700001</v>
      </c>
      <c r="M53" s="9">
        <f t="shared" si="12"/>
        <v>136.4654641923</v>
      </c>
      <c r="N53" s="116">
        <f t="shared" si="12"/>
        <v>134.91900075860002</v>
      </c>
      <c r="O53" s="29">
        <f t="shared" si="12"/>
        <v>133.993826391</v>
      </c>
      <c r="P53" s="9">
        <f t="shared" si="12"/>
        <v>133.65253696569999</v>
      </c>
      <c r="Q53" s="9">
        <f t="shared" si="12"/>
        <v>133.6986501765</v>
      </c>
      <c r="R53" s="9">
        <f t="shared" si="12"/>
        <v>134.00295247700001</v>
      </c>
      <c r="S53" s="116">
        <f>S52+S45+S36+S33</f>
        <v>134.48426342409999</v>
      </c>
      <c r="T53" s="124">
        <f>T52+T45+T36+T33</f>
        <v>136.89100834800001</v>
      </c>
      <c r="U53" s="124">
        <f>U52+U45+U36+U33</f>
        <v>139.631993255</v>
      </c>
      <c r="V53" s="124">
        <f>V52+V45+V36+V33</f>
        <v>142.49723735090001</v>
      </c>
      <c r="W53" s="124">
        <f>W52+W45+W36+W33</f>
        <v>145.90932562440003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opLeftCell="A72" zoomScale="72" zoomScaleNormal="72" workbookViewId="0">
      <selection activeCell="L89" sqref="L89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33" width="11.42578125" style="3"/>
  </cols>
  <sheetData>
    <row r="1" spans="1:26" ht="28.5" x14ac:dyDescent="0.45">
      <c r="A1" s="226" t="s">
        <v>449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6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6" ht="23.25" x14ac:dyDescent="0.35">
      <c r="A3" s="1" t="s">
        <v>433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</row>
    <row r="4" spans="1:26" ht="23.25" x14ac:dyDescent="0.35">
      <c r="A4" s="195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</row>
    <row r="5" spans="1:26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</row>
    <row r="6" spans="1:26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</row>
    <row r="7" spans="1:26" ht="18.75" x14ac:dyDescent="0.3">
      <c r="C7" s="65" t="s">
        <v>434</v>
      </c>
      <c r="I7" s="3"/>
      <c r="J7" s="3"/>
      <c r="K7" s="3"/>
      <c r="L7" s="3"/>
      <c r="M7" s="3"/>
      <c r="N7" s="65" t="s">
        <v>435</v>
      </c>
      <c r="O7" s="3"/>
      <c r="P7" s="3"/>
      <c r="Q7" s="3"/>
      <c r="R7" s="3"/>
      <c r="S7" s="3"/>
    </row>
    <row r="8" spans="1:26" ht="23.25" x14ac:dyDescent="0.35">
      <c r="B8" s="70"/>
      <c r="C8" s="66" t="s">
        <v>269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436</v>
      </c>
      <c r="U8" s="3" t="s">
        <v>487</v>
      </c>
    </row>
    <row r="9" spans="1:26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68"/>
    </row>
    <row r="10" spans="1:26" ht="31.5" x14ac:dyDescent="0.35">
      <c r="B10" s="66"/>
      <c r="C10" s="175">
        <v>2015</v>
      </c>
      <c r="D10" s="176"/>
      <c r="E10" s="176"/>
      <c r="F10" s="176"/>
      <c r="G10" s="176"/>
      <c r="H10" s="101" t="s">
        <v>36</v>
      </c>
      <c r="I10" s="101" t="s">
        <v>268</v>
      </c>
      <c r="J10" s="101" t="s">
        <v>38</v>
      </c>
      <c r="K10" s="101" t="s">
        <v>267</v>
      </c>
      <c r="L10" s="119" t="s">
        <v>1</v>
      </c>
      <c r="M10" s="25"/>
      <c r="N10" s="175">
        <v>2015</v>
      </c>
      <c r="O10" s="171" t="s">
        <v>36</v>
      </c>
      <c r="P10" s="101" t="s">
        <v>268</v>
      </c>
      <c r="Q10" s="101" t="s">
        <v>38</v>
      </c>
      <c r="R10" s="101" t="s">
        <v>267</v>
      </c>
      <c r="S10" s="119" t="s">
        <v>1</v>
      </c>
      <c r="U10" s="175">
        <v>2015</v>
      </c>
      <c r="V10" s="171" t="s">
        <v>36</v>
      </c>
      <c r="W10" s="101" t="s">
        <v>268</v>
      </c>
      <c r="X10" s="101" t="s">
        <v>38</v>
      </c>
      <c r="Y10" s="101" t="s">
        <v>267</v>
      </c>
      <c r="Z10" s="119" t="s">
        <v>1</v>
      </c>
    </row>
    <row r="11" spans="1:26" x14ac:dyDescent="0.25">
      <c r="C11" s="177" t="s">
        <v>18</v>
      </c>
      <c r="H11" s="8">
        <f>SUM(H12:H13)</f>
        <v>0</v>
      </c>
      <c r="I11" s="8">
        <f>SUM(I12:I13)</f>
        <v>42.940341689999997</v>
      </c>
      <c r="J11" s="8">
        <f>SUM(J12:J13)</f>
        <v>1.1428383</v>
      </c>
      <c r="K11" s="8">
        <f>SUM(K12:K13)</f>
        <v>0.2296895765493</v>
      </c>
      <c r="L11" s="122">
        <f>SUM(H11:K11)</f>
        <v>44.312869566549296</v>
      </c>
      <c r="M11" s="99"/>
      <c r="N11" s="180" t="s">
        <v>18</v>
      </c>
      <c r="O11" s="36">
        <f>'[1]Bilan 2015'!$X$46</f>
        <v>0</v>
      </c>
      <c r="P11" s="35">
        <f>SUM('[1]Bilan 2015'!$X$41:$X$43)</f>
        <v>42.74864178907778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7.2729058819149789E-2</v>
      </c>
      <c r="S11" s="172">
        <f>SUM(O11:R11)</f>
        <v>43.766082799745597</v>
      </c>
      <c r="U11" s="180" t="s">
        <v>18</v>
      </c>
      <c r="V11" s="245">
        <f>'[2]Bilan 2015'!$W$46</f>
        <v>0</v>
      </c>
      <c r="W11" s="35">
        <f>'[2]Bilan 2015'!$W$41+'[2]Bilan 2015'!$W$42</f>
        <v>42.755155421801852</v>
      </c>
      <c r="X11" s="102">
        <f>'[2]Bilan 2015'!$W$13</f>
        <v>0.94471195184866696</v>
      </c>
      <c r="Y11" s="35">
        <f>'[2]Bilan 2015'!$W$23+'[2]Bilan 2015'!$W$29+SUM('[2]Bilan 2015'!$W$36:$W$40,'[2]Bilan 2015'!$W$44:$W$45)</f>
        <v>0.11723290961470741</v>
      </c>
      <c r="Z11" s="172">
        <f t="shared" ref="Z11" si="0">SUM(V11:Y11)</f>
        <v>43.817100283265226</v>
      </c>
    </row>
    <row r="12" spans="1:26" x14ac:dyDescent="0.25">
      <c r="C12" s="178" t="s">
        <v>19</v>
      </c>
      <c r="D12" t="s">
        <v>159</v>
      </c>
      <c r="E12" t="s">
        <v>160</v>
      </c>
      <c r="F12" t="s">
        <v>161</v>
      </c>
      <c r="G12" t="s">
        <v>162</v>
      </c>
      <c r="H12" s="19">
        <f>VLOOKUP(D12,Résultats!$B$2:$AX$476,'T energie vecteurs'!F5,FALSE)</f>
        <v>0</v>
      </c>
      <c r="I12" s="19">
        <f>VLOOKUP(E12,Résultats!$B$2:$AX$476,'T energie vecteurs'!F5,FALSE)</f>
        <v>25.519025559999999</v>
      </c>
      <c r="J12" s="19">
        <f>VLOOKUP(F12,Résultats!$B$2:$AX$476,'T energie vecteurs'!F5,FALSE)</f>
        <v>1.5525242999999999E-2</v>
      </c>
      <c r="K12" s="19">
        <f>VLOOKUP(G12,Résultats!$B$2:$AX$476,'T energie vecteurs'!F5,FALSE)</f>
        <v>1.7687849299999999E-5</v>
      </c>
      <c r="L12" s="121">
        <f t="shared" ref="L12:L20" si="1">SUM(H12:K12)</f>
        <v>25.534568490849299</v>
      </c>
      <c r="M12" s="19"/>
      <c r="N12" s="178" t="s">
        <v>19</v>
      </c>
      <c r="O12" s="173"/>
      <c r="P12" s="19"/>
      <c r="Q12" s="55"/>
      <c r="R12" s="19"/>
      <c r="S12" s="121"/>
      <c r="U12" s="178" t="s">
        <v>19</v>
      </c>
      <c r="V12" s="173"/>
      <c r="W12" s="19">
        <f>'[3]2015 3me'!$C$6</f>
        <v>24.955144671922621</v>
      </c>
      <c r="X12" s="55">
        <f>'[3]2015 3me'!$C$7</f>
        <v>1.6032250661677957E-2</v>
      </c>
      <c r="Y12" s="19">
        <f>'[3]2015 3me'!$C$8</f>
        <v>0</v>
      </c>
      <c r="Z12" s="121">
        <f>SUM(W12:Y12)</f>
        <v>24.971176922584299</v>
      </c>
    </row>
    <row r="13" spans="1:26" x14ac:dyDescent="0.25">
      <c r="C13" s="179" t="s">
        <v>20</v>
      </c>
      <c r="D13" t="s">
        <v>163</v>
      </c>
      <c r="E13" t="s">
        <v>164</v>
      </c>
      <c r="F13" t="s">
        <v>165</v>
      </c>
      <c r="G13" t="s">
        <v>166</v>
      </c>
      <c r="H13" s="19">
        <f>VLOOKUP(D13,Résultats!$B$2:$AX$476,'T energie vecteurs'!F5,FALSE)</f>
        <v>0</v>
      </c>
      <c r="I13" s="19">
        <f>VLOOKUP(E13,Résultats!$B$2:$AX$476,'T energie vecteurs'!F5,FALSE)</f>
        <v>17.421316130000001</v>
      </c>
      <c r="J13" s="19">
        <f>VLOOKUP(F13,Résultats!$B$2:$AX$476,'T energie vecteurs'!F5,FALSE)</f>
        <v>1.1273130570000001</v>
      </c>
      <c r="K13" s="19">
        <f>VLOOKUP(G13,Résultats!$B$2:$AX$476,'T energie vecteurs'!F5,FALSE)</f>
        <v>0.22967188869999999</v>
      </c>
      <c r="L13" s="121">
        <f t="shared" si="1"/>
        <v>18.7783010757</v>
      </c>
      <c r="M13" s="19"/>
      <c r="N13" s="179" t="s">
        <v>20</v>
      </c>
      <c r="O13" s="173"/>
      <c r="P13" s="19"/>
      <c r="Q13" s="55"/>
      <c r="R13" s="19"/>
      <c r="S13" s="121"/>
      <c r="U13" s="179" t="s">
        <v>20</v>
      </c>
      <c r="V13" s="173"/>
      <c r="W13" s="19">
        <f>SUM('[3]2015 3me'!$D$6:$H$6)</f>
        <v>17.86977847791302</v>
      </c>
      <c r="X13" s="55">
        <f>SUM('[3]2015 3me'!$D$7:$H$7)</f>
        <v>0.92867970118698906</v>
      </c>
      <c r="Y13" s="19">
        <f>SUM('[3]2015 3me'!$D$8:$H$8)</f>
        <v>0.04</v>
      </c>
      <c r="Z13" s="121">
        <f>SUM(W13:Y13)</f>
        <v>18.838458179100009</v>
      </c>
    </row>
    <row r="14" spans="1:26" x14ac:dyDescent="0.25">
      <c r="C14" s="177" t="s">
        <v>21</v>
      </c>
      <c r="D14" t="s">
        <v>167</v>
      </c>
      <c r="E14" t="s">
        <v>168</v>
      </c>
      <c r="F14" t="s">
        <v>169</v>
      </c>
      <c r="G14" t="s">
        <v>170</v>
      </c>
      <c r="H14" s="8">
        <f>VLOOKUP(D14,Résultats!$B$2:$AX$476,'T energie vecteurs'!F5,FALSE)</f>
        <v>0.29081850640000001</v>
      </c>
      <c r="I14" s="8">
        <f>VLOOKUP(E14,Résultats!$B$2:$AX$476,'T energie vecteurs'!F5,FALSE)</f>
        <v>7.2384938830000003</v>
      </c>
      <c r="J14" s="8">
        <f>VLOOKUP(F14,Résultats!$B$2:$AX$476,'T energie vecteurs'!F5,FALSE)</f>
        <v>13.804659279999999</v>
      </c>
      <c r="K14" s="8">
        <f>VLOOKUP(G14,Résultats!$B$2:$AX$476,'T energie vecteurs'!F5,FALSE)+5</f>
        <v>20.926066550000002</v>
      </c>
      <c r="L14" s="122">
        <f>SUM(H14:K14)</f>
        <v>42.260038219400002</v>
      </c>
      <c r="M14" s="99"/>
      <c r="N14" s="180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2">
        <f t="shared" ref="S14:S19" si="2">SUM(O14:R14)</f>
        <v>42.165290372129348</v>
      </c>
      <c r="U14" s="180" t="s">
        <v>21</v>
      </c>
      <c r="V14" s="36">
        <f>'[2]Bilan 2015'!$U$46</f>
        <v>3.6764196608413298E-2</v>
      </c>
      <c r="W14" s="35">
        <f>'[2]Bilan 2015'!$U$42+'[2]Bilan 2015'!$U$43+'[2]Bilan 2015'!$U$41</f>
        <v>6.6752954110546101</v>
      </c>
      <c r="X14" s="35">
        <f>'[2]Bilan 2015'!$U$13</f>
        <v>13.6203670581426</v>
      </c>
      <c r="Y14" s="35">
        <f>'[2]Bilan 2015'!$U$23+'[2]Bilan 2015'!$U$29+SUM('[2]Bilan 2015'!$U$36:$U$40,'[2]Bilan 2015'!$U$44:$U$45)</f>
        <v>19.23286370632372</v>
      </c>
      <c r="Z14" s="172">
        <f t="shared" ref="Z14:Z15" si="3">SUM(V14:Y14)</f>
        <v>39.56529037212934</v>
      </c>
    </row>
    <row r="15" spans="1:26" x14ac:dyDescent="0.25">
      <c r="C15" s="177" t="s">
        <v>22</v>
      </c>
      <c r="D15" t="s">
        <v>171</v>
      </c>
      <c r="E15" t="s">
        <v>172</v>
      </c>
      <c r="F15" t="s">
        <v>173</v>
      </c>
      <c r="G15" t="s">
        <v>174</v>
      </c>
      <c r="H15" s="8">
        <f>VLOOKUP(D15,Résultats!$B$2:$AX$476,'T energie vecteurs'!F5,FALSE)</f>
        <v>0</v>
      </c>
      <c r="I15" s="8">
        <f>VLOOKUP(E15,Résultats!$B$2:$AX$476,'T energie vecteurs'!F5,FALSE)</f>
        <v>4.1037051550000001</v>
      </c>
      <c r="J15" s="8">
        <f>VLOOKUP(F15,Résultats!$B$2:$AX$476,'T energie vecteurs'!F5,FALSE)</f>
        <v>12.382406530000001</v>
      </c>
      <c r="K15" s="8">
        <f>VLOOKUP(G15,Résultats!$B$2:$AX$476,'T energie vecteurs'!F5,FALSE)</f>
        <v>8.4716909729999994</v>
      </c>
      <c r="L15" s="122">
        <f t="shared" si="1"/>
        <v>24.957802657999999</v>
      </c>
      <c r="M15" s="99"/>
      <c r="N15" s="180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8.7461122445901349</v>
      </c>
      <c r="S15" s="172">
        <f t="shared" si="2"/>
        <v>24.506016758025964</v>
      </c>
      <c r="U15" s="180" t="s">
        <v>22</v>
      </c>
      <c r="V15" s="36">
        <f>'[2]Bilan 2015'!$V$46</f>
        <v>4.3073392295861899E-2</v>
      </c>
      <c r="W15" s="35">
        <f>SUM('[2]Bilan 2015'!$V$41:$V$43)</f>
        <v>3.01546564464017</v>
      </c>
      <c r="X15" s="35">
        <f>'[2]Bilan 2015'!$V$13</f>
        <v>12.701365476499801</v>
      </c>
      <c r="Y15" s="35">
        <f>SUM('[2]Bilan 2015'!$V$23,'[2]Bilan 2015'!$V$29,'[2]Bilan 2015'!$V$36:$V$40,'[2]Bilan 2015'!$V$44:$V$45)</f>
        <v>8.7461122445901349</v>
      </c>
      <c r="Z15" s="172">
        <f t="shared" si="3"/>
        <v>24.506016758025964</v>
      </c>
    </row>
    <row r="16" spans="1:26" x14ac:dyDescent="0.25">
      <c r="C16" s="177" t="s">
        <v>23</v>
      </c>
      <c r="H16" s="8">
        <f>SUM(H17:H19)</f>
        <v>5.2575323836000001</v>
      </c>
      <c r="I16" s="8">
        <f>SUM(I17:I19)</f>
        <v>19.498729995999998</v>
      </c>
      <c r="J16" s="8">
        <f>SUM(J17:J19)</f>
        <v>10.5786379194</v>
      </c>
      <c r="K16" s="8">
        <f>SUM(K17:K19)</f>
        <v>13.467717611900001</v>
      </c>
      <c r="L16" s="122">
        <f>SUM(H16:K16)</f>
        <v>48.802617910899997</v>
      </c>
      <c r="M16" s="99"/>
      <c r="N16" s="180" t="s">
        <v>485</v>
      </c>
      <c r="O16" s="36">
        <f>O17+O18</f>
        <v>4.2636280705371687</v>
      </c>
      <c r="P16" s="35">
        <f t="shared" ref="P16:R16" si="4">P17+P18</f>
        <v>14.862019365877874</v>
      </c>
      <c r="Q16" s="35">
        <f t="shared" si="4"/>
        <v>10.069552160228</v>
      </c>
      <c r="R16" s="35">
        <f t="shared" si="4"/>
        <v>13.760101197608725</v>
      </c>
      <c r="S16" s="172">
        <f t="shared" si="2"/>
        <v>42.95530079425177</v>
      </c>
      <c r="U16" s="180" t="s">
        <v>23</v>
      </c>
      <c r="V16" s="36">
        <f>SUM(V17:V19)</f>
        <v>5.6210848996476939</v>
      </c>
      <c r="W16" s="35">
        <f>SUM(W17:W19)</f>
        <v>19.38860946047782</v>
      </c>
      <c r="X16" s="35">
        <f>SUM(X17:X19)</f>
        <v>10.81606978705517</v>
      </c>
      <c r="Y16" s="35">
        <f>SUM(Y17:Y19)</f>
        <v>14.178830552339271</v>
      </c>
      <c r="Z16" s="172">
        <f>SUM(V16:Y16)</f>
        <v>50.004594699519956</v>
      </c>
    </row>
    <row r="17" spans="2:26" x14ac:dyDescent="0.25">
      <c r="C17" s="179" t="s">
        <v>24</v>
      </c>
      <c r="D17" t="s">
        <v>175</v>
      </c>
      <c r="E17" t="s">
        <v>176</v>
      </c>
      <c r="F17" t="s">
        <v>177</v>
      </c>
      <c r="G17" t="s">
        <v>178</v>
      </c>
      <c r="H17" s="19">
        <f>VLOOKUP(D17,Résultats!$B$2:$AX$476,'T energie vecteurs'!F5,FALSE)</f>
        <v>4.303069356</v>
      </c>
      <c r="I17" s="19">
        <f>VLOOKUP(E17,Résultats!$B$2:$AX$476,'T energie vecteurs'!F5,FALSE)</f>
        <v>15.40449495</v>
      </c>
      <c r="J17" s="19">
        <f>VLOOKUP(F17,Résultats!$B$2:$AX$476,'T energie vecteurs'!F5,FALSE)</f>
        <v>10.285402169999999</v>
      </c>
      <c r="K17" s="19">
        <f>VLOOKUP(G17,Résultats!$B$2:$AX$476,'T energie vecteurs'!F5,FALSE)</f>
        <v>11.431471480000001</v>
      </c>
      <c r="L17" s="121">
        <f t="shared" si="1"/>
        <v>41.424437955999998</v>
      </c>
      <c r="M17" s="19"/>
      <c r="N17" s="179" t="s">
        <v>486</v>
      </c>
      <c r="O17" s="173">
        <f>'[1]Bilan 2015'!$U$46</f>
        <v>1.0493092649428299</v>
      </c>
      <c r="P17" s="37">
        <f>SUM('[1]Bilan 2015'!$U$41:$U$43)</f>
        <v>2.4090193658778749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12.658514956283994</v>
      </c>
      <c r="S17" s="121">
        <f t="shared" si="2"/>
        <v>26.1863957473327</v>
      </c>
      <c r="U17" s="179" t="s">
        <v>24</v>
      </c>
      <c r="V17" s="173">
        <f>'[2]Bilan 2015'!$P$46</f>
        <v>1.367053569012338</v>
      </c>
      <c r="W17" s="37">
        <f>SUM('[2]Bilan 2015'!$T$41:$T$43)</f>
        <v>2.3566094604778201</v>
      </c>
      <c r="X17" s="37">
        <f>'[2]Bilan 2015'!$T$13</f>
        <v>10.069552160228</v>
      </c>
      <c r="Y17" s="37">
        <f>SUM('[2]Bilan 2015'!$T$23,'[2]Bilan 2015'!$T$29,'[2]Bilan 2015'!$T$36:$T$40,'[2]Bilan 2015'!$T$44:$T$45)</f>
        <v>12.710924861684051</v>
      </c>
      <c r="Z17" s="121">
        <f>SUM(V17:Y17)</f>
        <v>26.50414005140221</v>
      </c>
    </row>
    <row r="18" spans="2:26" x14ac:dyDescent="0.25">
      <c r="C18" s="179" t="s">
        <v>258</v>
      </c>
      <c r="D18" t="s">
        <v>259</v>
      </c>
      <c r="E18" t="s">
        <v>260</v>
      </c>
      <c r="F18" t="s">
        <v>261</v>
      </c>
      <c r="G18" t="s">
        <v>262</v>
      </c>
      <c r="H18" s="19">
        <f>VLOOKUP(D18,Résultats!$B$2:$AX$476,'T energie vecteurs'!F5,FALSE)</f>
        <v>0.95446302760000001</v>
      </c>
      <c r="I18" s="19">
        <f>VLOOKUP(E18,Résultats!$B$2:$AX$476,'T energie vecteurs'!F5,FALSE)</f>
        <v>1.8460038409999999</v>
      </c>
      <c r="J18" s="19">
        <f>VLOOKUP(F18,Résultats!$B$2:$AX$476,'T energie vecteurs'!F5,FALSE)</f>
        <v>0</v>
      </c>
      <c r="K18" s="19">
        <f>VLOOKUP(G18,Résultats!$B$2:$AX$476,'T energie vecteurs'!F5,FALSE)</f>
        <v>1.6967162410000001</v>
      </c>
      <c r="L18" s="121">
        <f t="shared" si="1"/>
        <v>4.4971831095999999</v>
      </c>
      <c r="M18" s="19"/>
      <c r="N18" s="179" t="s">
        <v>258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1">
        <f t="shared" si="2"/>
        <v>16.768905046919066</v>
      </c>
      <c r="U18" s="179" t="s">
        <v>258</v>
      </c>
      <c r="V18" s="28">
        <f>'[2]Bilan 2015'!$E$51</f>
        <v>4.2518176113648583</v>
      </c>
      <c r="W18" s="19">
        <f>'[2]Bilan 2015'!$E$53</f>
        <v>13.661</v>
      </c>
      <c r="X18" s="19">
        <v>0</v>
      </c>
      <c r="Y18" s="19">
        <f>'[2]Bilan 2015'!$E$52</f>
        <v>1.1015862413247299</v>
      </c>
      <c r="Z18" s="121">
        <f t="shared" ref="Z18:Z20" si="5">SUM(V18:Y18)</f>
        <v>19.014403852689586</v>
      </c>
    </row>
    <row r="19" spans="2:26" x14ac:dyDescent="0.25">
      <c r="C19" s="179" t="s">
        <v>25</v>
      </c>
      <c r="D19" t="s">
        <v>179</v>
      </c>
      <c r="E19" t="s">
        <v>180</v>
      </c>
      <c r="F19" t="s">
        <v>181</v>
      </c>
      <c r="G19" t="s">
        <v>182</v>
      </c>
      <c r="H19" s="19">
        <f>VLOOKUP(D19,Résultats!$B$2:$AX$476,'T energie vecteurs'!F5,FALSE)</f>
        <v>0</v>
      </c>
      <c r="I19" s="19">
        <f>VLOOKUP(E19,Résultats!$B$2:$AX$476,'T energie vecteurs'!F5,FALSE)</f>
        <v>2.2482312050000002</v>
      </c>
      <c r="J19" s="19">
        <f>VLOOKUP(F19,Résultats!$B$2:$AX$476,'T energie vecteurs'!F5,FALSE)</f>
        <v>0.29323574940000002</v>
      </c>
      <c r="K19" s="19">
        <f>VLOOKUP(G19,Résultats!$B$2:$AX$476,'T energie vecteurs'!F5,FALSE)</f>
        <v>0.33952989090000002</v>
      </c>
      <c r="L19" s="121">
        <f t="shared" si="1"/>
        <v>2.8809968453000003</v>
      </c>
      <c r="M19" s="19"/>
      <c r="N19" s="180" t="s">
        <v>25</v>
      </c>
      <c r="O19" s="36">
        <f>'[1]Bilan 2015'!$T$46</f>
        <v>2.2137192704974398E-3</v>
      </c>
      <c r="P19" s="35">
        <f>SUM('[1]Bilan 2015'!$T$41:$T$43)</f>
        <v>3.4828150320755764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0.25450441725491352</v>
      </c>
      <c r="S19" s="172">
        <f t="shared" si="2"/>
        <v>4.4860507954281585</v>
      </c>
      <c r="U19" s="179" t="s">
        <v>25</v>
      </c>
      <c r="V19" s="173">
        <f>'[2]Bilan 2015'!$S$46</f>
        <v>2.2137192704974398E-3</v>
      </c>
      <c r="W19" s="37">
        <f>SUM('[2]Bilan 2015'!$S$41:$S$43)</f>
        <v>3.371</v>
      </c>
      <c r="X19" s="37">
        <f>'[2]Bilan 2015'!$S$13</f>
        <v>0.74651762682717104</v>
      </c>
      <c r="Y19" s="37">
        <f>SUM('[2]Bilan 2015'!$S$23,'[2]Bilan 2015'!$S$29,'[2]Bilan 2015'!$S$36:$S$40,'[2]Bilan 2015'!$S$44:$S$45)</f>
        <v>0.3663194493304901</v>
      </c>
      <c r="Z19" s="121">
        <f t="shared" si="5"/>
        <v>4.4860507954281585</v>
      </c>
    </row>
    <row r="20" spans="2:26" x14ac:dyDescent="0.25">
      <c r="C20" s="29" t="s">
        <v>26</v>
      </c>
      <c r="D20" s="10"/>
      <c r="E20" s="10"/>
      <c r="F20" s="10"/>
      <c r="G20" s="10"/>
      <c r="H20" s="9">
        <f>SUM(H11,H14:H16)</f>
        <v>5.54835089</v>
      </c>
      <c r="I20" s="9">
        <f>SUM(I11,I14:I16)</f>
        <v>73.781270723999995</v>
      </c>
      <c r="J20" s="9">
        <f>SUM(J11,J14:J16)</f>
        <v>37.908542029400003</v>
      </c>
      <c r="K20" s="9">
        <f>SUM(K11,K14:K16)</f>
        <v>43.0951647114493</v>
      </c>
      <c r="L20" s="124">
        <f t="shared" si="1"/>
        <v>160.3333283548493</v>
      </c>
      <c r="M20" s="106"/>
      <c r="N20" s="181" t="s">
        <v>26</v>
      </c>
      <c r="O20" s="40">
        <f>O11+O14+O15+O16+O19</f>
        <v>4.3456793787119414</v>
      </c>
      <c r="P20" s="38">
        <f>P11+P14+P15+P16+P19</f>
        <v>70.784237242726022</v>
      </c>
      <c r="Q20" s="38">
        <f>Q11+Q14+Q15+Q16+Q19</f>
        <v>38.082514273546238</v>
      </c>
      <c r="R20" s="38">
        <f>R11+R14+R15+R16+R19</f>
        <v>44.666310624596647</v>
      </c>
      <c r="S20" s="174">
        <f>SUM(O20:R20)</f>
        <v>157.87874151958084</v>
      </c>
      <c r="T20" s="69"/>
      <c r="U20" s="181" t="s">
        <v>26</v>
      </c>
      <c r="V20" s="40">
        <f>V11+V14+V15+V16</f>
        <v>5.7009224885519689</v>
      </c>
      <c r="W20" s="38">
        <f>W11+W14+W15+W16</f>
        <v>71.834525937974462</v>
      </c>
      <c r="X20" s="38">
        <f>X11+X14+X15+X16</f>
        <v>38.082514273546238</v>
      </c>
      <c r="Y20" s="38">
        <f>Y11+Y14+Y15+Y16</f>
        <v>42.275039412867834</v>
      </c>
      <c r="Z20" s="174">
        <f t="shared" si="5"/>
        <v>157.89300211294051</v>
      </c>
    </row>
    <row r="21" spans="2:26" s="3" customFormat="1" x14ac:dyDescent="0.25">
      <c r="B21" s="84"/>
      <c r="H21" s="69"/>
      <c r="I21" s="69"/>
      <c r="J21" s="69"/>
      <c r="K21" s="69"/>
      <c r="L21" s="69"/>
      <c r="M21" s="69"/>
      <c r="N21" s="69"/>
      <c r="O21" s="104"/>
      <c r="P21" s="104"/>
      <c r="Q21" s="104"/>
      <c r="R21" s="105"/>
      <c r="S21" s="69">
        <f>S11+S14+S15+S16+S19</f>
        <v>157.87874151958084</v>
      </c>
      <c r="U21" s="69"/>
    </row>
    <row r="22" spans="2:26" s="3" customFormat="1" x14ac:dyDescent="0.25">
      <c r="I22" s="69"/>
      <c r="J22" s="69"/>
      <c r="K22" s="69"/>
    </row>
    <row r="23" spans="2:26" ht="31.5" x14ac:dyDescent="0.35">
      <c r="C23" s="175">
        <v>2020</v>
      </c>
      <c r="D23" s="176"/>
      <c r="E23" s="176"/>
      <c r="F23" s="176"/>
      <c r="G23" s="176"/>
      <c r="H23" s="101" t="s">
        <v>36</v>
      </c>
      <c r="I23" s="101" t="s">
        <v>268</v>
      </c>
      <c r="J23" s="101" t="s">
        <v>38</v>
      </c>
      <c r="K23" s="101" t="s">
        <v>267</v>
      </c>
      <c r="L23" s="119" t="s">
        <v>1</v>
      </c>
      <c r="M23" s="25"/>
      <c r="N23" s="175">
        <v>2020</v>
      </c>
      <c r="O23" s="171" t="s">
        <v>36</v>
      </c>
      <c r="P23" s="101" t="s">
        <v>268</v>
      </c>
      <c r="Q23" s="101" t="s">
        <v>38</v>
      </c>
      <c r="R23" s="101" t="s">
        <v>267</v>
      </c>
      <c r="S23" s="119" t="s">
        <v>1</v>
      </c>
      <c r="T23" s="25"/>
    </row>
    <row r="24" spans="2:26" x14ac:dyDescent="0.25">
      <c r="C24" s="177" t="s">
        <v>18</v>
      </c>
      <c r="H24" s="8">
        <f>SUM(H25:H26)</f>
        <v>0</v>
      </c>
      <c r="I24" s="8">
        <f>SUM(I25:I26)</f>
        <v>43.810741410000006</v>
      </c>
      <c r="J24" s="8">
        <f>SUM(J25:J26)</f>
        <v>1.3125559196000001</v>
      </c>
      <c r="K24" s="8">
        <f>SUM(K25:K26)</f>
        <v>0.19112499690570001</v>
      </c>
      <c r="L24" s="122">
        <f t="shared" ref="L24:L33" si="6">SUM(H24:K24)</f>
        <v>45.314422326505706</v>
      </c>
      <c r="M24" s="99"/>
      <c r="N24" s="180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2">
        <f>SUM(O24:R24)</f>
        <v>36.578175203680367</v>
      </c>
      <c r="T24" s="170"/>
    </row>
    <row r="25" spans="2:26" x14ac:dyDescent="0.25">
      <c r="C25" s="178" t="s">
        <v>19</v>
      </c>
      <c r="D25" t="s">
        <v>159</v>
      </c>
      <c r="E25" t="s">
        <v>160</v>
      </c>
      <c r="F25" t="s">
        <v>161</v>
      </c>
      <c r="G25" t="s">
        <v>162</v>
      </c>
      <c r="H25" s="19">
        <f>VLOOKUP(D25,Résultats!$B$2:$AX$476,'T energie vecteurs'!I5,FALSE)</f>
        <v>0</v>
      </c>
      <c r="I25" s="19">
        <f>VLOOKUP(E25,Résultats!$B$2:$AX$476,'T energie vecteurs'!I5,FALSE)</f>
        <v>24.403256760000001</v>
      </c>
      <c r="J25" s="19">
        <f>VLOOKUP(F25,Résultats!$B$2:$AX$476,'T energie vecteurs'!I5,FALSE)</f>
        <v>5.62926126E-2</v>
      </c>
      <c r="K25" s="19">
        <f>VLOOKUP(G51,Résultats!$B$2:$AX$476,'T energie vecteurs'!I5,FALSE)</f>
        <v>2.8580805700000001E-5</v>
      </c>
      <c r="L25" s="121">
        <f t="shared" si="6"/>
        <v>24.459577953405702</v>
      </c>
      <c r="M25" s="19"/>
      <c r="N25" s="178" t="s">
        <v>19</v>
      </c>
      <c r="O25" s="173"/>
      <c r="P25" s="19"/>
      <c r="Q25" s="55"/>
      <c r="R25" s="19"/>
      <c r="S25" s="121"/>
      <c r="T25" s="170"/>
    </row>
    <row r="26" spans="2:26" x14ac:dyDescent="0.25">
      <c r="C26" s="179" t="s">
        <v>20</v>
      </c>
      <c r="D26" t="s">
        <v>163</v>
      </c>
      <c r="E26" t="s">
        <v>164</v>
      </c>
      <c r="F26" t="s">
        <v>165</v>
      </c>
      <c r="G26" t="s">
        <v>166</v>
      </c>
      <c r="H26" s="19">
        <f>VLOOKUP(D26,Résultats!$B$2:$AX$476,'T energie vecteurs'!I5,FALSE)</f>
        <v>0</v>
      </c>
      <c r="I26" s="19">
        <f>VLOOKUP(E26,Résultats!$B$2:$AX$476,'T energie vecteurs'!I5,FALSE)</f>
        <v>19.407484650000001</v>
      </c>
      <c r="J26" s="19">
        <f>VLOOKUP(F26,Résultats!$B$2:$AX$476,'T energie vecteurs'!I5,FALSE)</f>
        <v>1.256263307</v>
      </c>
      <c r="K26" s="19">
        <f>VLOOKUP(G26,Résultats!$B$2:$AX$476,'T energie vecteurs'!I5,FALSE)</f>
        <v>0.1910964161</v>
      </c>
      <c r="L26" s="121">
        <f t="shared" si="6"/>
        <v>20.854844373100001</v>
      </c>
      <c r="M26" s="19"/>
      <c r="N26" s="179" t="s">
        <v>20</v>
      </c>
      <c r="O26" s="173"/>
      <c r="P26" s="19"/>
      <c r="Q26" s="55"/>
      <c r="R26" s="19"/>
      <c r="S26" s="121"/>
      <c r="T26" s="170"/>
    </row>
    <row r="27" spans="2:26" x14ac:dyDescent="0.25">
      <c r="C27" s="177" t="s">
        <v>21</v>
      </c>
      <c r="D27" t="s">
        <v>167</v>
      </c>
      <c r="E27" t="s">
        <v>168</v>
      </c>
      <c r="F27" t="s">
        <v>169</v>
      </c>
      <c r="G27" t="s">
        <v>170</v>
      </c>
      <c r="H27" s="8">
        <f>VLOOKUP(D27,Résultats!$B$2:$AX$476,'T energie vecteurs'!I5,FALSE)</f>
        <v>0.26094215599999998</v>
      </c>
      <c r="I27" s="8">
        <f>VLOOKUP(E27,Résultats!$B$2:$AX$476,'T energie vecteurs'!I5,FALSE)</f>
        <v>6.8810788120000002</v>
      </c>
      <c r="J27" s="8">
        <f>VLOOKUP(F27,Résultats!$B$2:$AX$476,'T energie vecteurs'!I5,FALSE)</f>
        <v>13.839613569999999</v>
      </c>
      <c r="K27" s="8">
        <f>VLOOKUP(G27,Résultats!$B$2:$AX$476,'T energie vecteurs'!I5,FALSE)+6</f>
        <v>20.020138920000001</v>
      </c>
      <c r="L27" s="122">
        <f t="shared" si="6"/>
        <v>41.001773458000002</v>
      </c>
      <c r="M27" s="99"/>
      <c r="N27" s="180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2">
        <f t="shared" ref="S27:S33" si="7">SUM(O27:R27)</f>
        <v>38.335315468831681</v>
      </c>
      <c r="T27" s="170"/>
    </row>
    <row r="28" spans="2:26" x14ac:dyDescent="0.25">
      <c r="C28" s="177" t="s">
        <v>22</v>
      </c>
      <c r="D28" t="s">
        <v>171</v>
      </c>
      <c r="E28" t="s">
        <v>172</v>
      </c>
      <c r="F28" t="s">
        <v>173</v>
      </c>
      <c r="G28" t="s">
        <v>174</v>
      </c>
      <c r="H28" s="8">
        <f>VLOOKUP(D28,Résultats!$B$2:$AX$476,'T energie vecteurs'!I5,FALSE)</f>
        <v>0</v>
      </c>
      <c r="I28" s="8">
        <f>VLOOKUP(E28,Résultats!$B$2:$AX$476,'T energie vecteurs'!I5,FALSE)</f>
        <v>3.2045904790000002</v>
      </c>
      <c r="J28" s="8">
        <f>VLOOKUP(F28,Résultats!$B$2:$AX$476,'T energie vecteurs'!I5,FALSE)</f>
        <v>11.64723233</v>
      </c>
      <c r="K28" s="8">
        <f>VLOOKUP(G28,Résultats!$B$2:$AX$476,'T energie vecteurs'!I5,FALSE)</f>
        <v>7.0628816170000004</v>
      </c>
      <c r="L28" s="122">
        <f t="shared" si="6"/>
        <v>21.914704426</v>
      </c>
      <c r="M28" s="99"/>
      <c r="N28" s="180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2">
        <f t="shared" si="7"/>
        <v>20.652866188587154</v>
      </c>
      <c r="T28" s="170"/>
    </row>
    <row r="29" spans="2:26" x14ac:dyDescent="0.25">
      <c r="C29" s="177" t="s">
        <v>23</v>
      </c>
      <c r="H29" s="8">
        <f>SUM(H30:H32)</f>
        <v>3.1266688301999999</v>
      </c>
      <c r="I29" s="8">
        <f>SUM(I30:I32)</f>
        <v>17.182397346999998</v>
      </c>
      <c r="J29" s="8">
        <f>SUM(J30:J32)</f>
        <v>9.6269181449999994</v>
      </c>
      <c r="K29" s="8">
        <f>SUM(K30:K32)</f>
        <v>14.6322809276</v>
      </c>
      <c r="L29" s="122">
        <f t="shared" si="6"/>
        <v>44.5682652498</v>
      </c>
      <c r="M29" s="99"/>
      <c r="N29" s="180" t="s">
        <v>485</v>
      </c>
      <c r="O29" s="36">
        <f>O30+O31</f>
        <v>3.1626378182920636</v>
      </c>
      <c r="P29" s="35">
        <f t="shared" ref="P29:R29" si="8">P30+P31</f>
        <v>13.919973516612528</v>
      </c>
      <c r="Q29" s="35">
        <f t="shared" si="8"/>
        <v>9.0413234941421319</v>
      </c>
      <c r="R29" s="35">
        <f t="shared" si="8"/>
        <v>14.312071337572707</v>
      </c>
      <c r="S29" s="172">
        <f t="shared" si="7"/>
        <v>40.436006166619435</v>
      </c>
      <c r="T29" s="170"/>
    </row>
    <row r="30" spans="2:26" x14ac:dyDescent="0.25">
      <c r="C30" s="179" t="s">
        <v>24</v>
      </c>
      <c r="D30" t="s">
        <v>175</v>
      </c>
      <c r="E30" t="s">
        <v>176</v>
      </c>
      <c r="F30" t="s">
        <v>177</v>
      </c>
      <c r="G30" t="s">
        <v>178</v>
      </c>
      <c r="H30" s="19">
        <f>VLOOKUP(D30,Résultats!$B$2:$AX$476,'T energie vecteurs'!I5,FALSE)</f>
        <v>2.2208085770000001</v>
      </c>
      <c r="I30" s="19">
        <f>VLOOKUP(E30,Résultats!$B$2:$AX$476,'T energie vecteurs'!I5,FALSE)</f>
        <v>12.675719519999999</v>
      </c>
      <c r="J30" s="19">
        <f>VLOOKUP(F30,Résultats!$B$2:$AX$476,'T energie vecteurs'!I5,FALSE)</f>
        <v>9.3352584099999998</v>
      </c>
      <c r="K30" s="19">
        <f>VLOOKUP(G30,Résultats!$B$2:$AX$476,'T energie vecteurs'!I5,FALSE)</f>
        <v>12.29527137</v>
      </c>
      <c r="L30" s="121">
        <f t="shared" si="6"/>
        <v>36.527057876999997</v>
      </c>
      <c r="M30" s="19"/>
      <c r="N30" s="179" t="s">
        <v>486</v>
      </c>
      <c r="O30" s="173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1">
        <f t="shared" si="7"/>
        <v>25.792217113675775</v>
      </c>
      <c r="T30" s="170"/>
    </row>
    <row r="31" spans="2:26" x14ac:dyDescent="0.25">
      <c r="C31" s="179" t="s">
        <v>258</v>
      </c>
      <c r="D31" t="s">
        <v>259</v>
      </c>
      <c r="E31" t="s">
        <v>260</v>
      </c>
      <c r="F31" t="s">
        <v>261</v>
      </c>
      <c r="G31" t="s">
        <v>262</v>
      </c>
      <c r="H31" s="19">
        <f>VLOOKUP(D31,Résultats!$B$2:$AX$476,'T energie vecteurs'!I5,FALSE)</f>
        <v>0.90586025319999997</v>
      </c>
      <c r="I31" s="19">
        <f>VLOOKUP(E31,Résultats!$B$2:$AX$476,'T energie vecteurs'!I5,FALSE)</f>
        <v>1.9609193039999999</v>
      </c>
      <c r="J31" s="19">
        <f>VLOOKUP(F31,Résultats!$B$2:$AX$476,'T energie vecteurs'!I5,FALSE)</f>
        <v>0</v>
      </c>
      <c r="K31" s="19">
        <f>VLOOKUP(G31,Résultats!$B$2:$AX$476,'T energie vecteurs'!I5,FALSE)</f>
        <v>2.0196655840000002</v>
      </c>
      <c r="L31" s="121">
        <f t="shared" si="6"/>
        <v>4.8864451412000003</v>
      </c>
      <c r="M31" s="19"/>
      <c r="N31" s="179" t="s">
        <v>258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1">
        <f t="shared" si="7"/>
        <v>14.643789052943653</v>
      </c>
      <c r="T31" s="170"/>
    </row>
    <row r="32" spans="2:26" x14ac:dyDescent="0.25">
      <c r="C32" s="179" t="s">
        <v>25</v>
      </c>
      <c r="D32" t="s">
        <v>179</v>
      </c>
      <c r="E32" t="s">
        <v>180</v>
      </c>
      <c r="F32" t="s">
        <v>181</v>
      </c>
      <c r="G32" t="s">
        <v>182</v>
      </c>
      <c r="H32" s="19">
        <f>VLOOKUP(D32,Résultats!$B$2:$AX$476,'T energie vecteurs'!I5,FALSE)</f>
        <v>0</v>
      </c>
      <c r="I32" s="19">
        <f>VLOOKUP(E32,Résultats!$B$2:$AX$476,'T energie vecteurs'!I5,FALSE)</f>
        <v>2.5457585229999999</v>
      </c>
      <c r="J32" s="19">
        <f>VLOOKUP(F32,Résultats!$B$2:$AX$476,'T energie vecteurs'!I5,FALSE)</f>
        <v>0.29165973499999998</v>
      </c>
      <c r="K32" s="19">
        <f>VLOOKUP(G32,Résultats!$B$2:$AX$476,'T energie vecteurs'!I5,FALSE)</f>
        <v>0.3173439736</v>
      </c>
      <c r="L32" s="121">
        <f t="shared" si="6"/>
        <v>3.1547622315999999</v>
      </c>
      <c r="M32" s="19"/>
      <c r="N32" s="180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2">
        <f t="shared" si="7"/>
        <v>4.4610384226828508</v>
      </c>
      <c r="T32" s="170"/>
    </row>
    <row r="33" spans="3:20" x14ac:dyDescent="0.25">
      <c r="C33" s="29" t="s">
        <v>26</v>
      </c>
      <c r="D33" s="10"/>
      <c r="E33" s="10"/>
      <c r="F33" s="10"/>
      <c r="G33" s="10"/>
      <c r="H33" s="9">
        <f>SUM(H24,H27:H29)</f>
        <v>3.3876109861999999</v>
      </c>
      <c r="I33" s="9">
        <f>SUM(I24,I27:I29)</f>
        <v>71.078808048000013</v>
      </c>
      <c r="J33" s="9">
        <f>SUM(J24,J27:J29)</f>
        <v>36.426319964599998</v>
      </c>
      <c r="K33" s="9">
        <f>SUM(K24,K27:K29)</f>
        <v>41.906426461505703</v>
      </c>
      <c r="L33" s="124">
        <f t="shared" si="6"/>
        <v>152.79916546030572</v>
      </c>
      <c r="M33" s="106"/>
      <c r="N33" s="181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4">
        <f t="shared" si="7"/>
        <v>140.46340145040148</v>
      </c>
      <c r="T33" s="106"/>
    </row>
    <row r="34" spans="3:20" s="3" customFormat="1" x14ac:dyDescent="0.25">
      <c r="H34" s="69"/>
      <c r="I34" s="69"/>
      <c r="J34" s="69"/>
      <c r="K34" s="69"/>
      <c r="L34" s="69"/>
      <c r="M34" s="69"/>
      <c r="N34" s="69"/>
      <c r="O34" s="104"/>
      <c r="P34" s="104"/>
      <c r="Q34" s="104"/>
      <c r="R34" s="105"/>
      <c r="S34" s="69"/>
      <c r="T34" s="69"/>
    </row>
    <row r="35" spans="3:2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</row>
    <row r="36" spans="3:20" ht="31.5" x14ac:dyDescent="0.35">
      <c r="C36" s="175">
        <v>2025</v>
      </c>
      <c r="D36" s="176"/>
      <c r="E36" s="176"/>
      <c r="F36" s="176"/>
      <c r="G36" s="176"/>
      <c r="H36" s="101" t="s">
        <v>36</v>
      </c>
      <c r="I36" s="101" t="s">
        <v>268</v>
      </c>
      <c r="J36" s="101" t="s">
        <v>38</v>
      </c>
      <c r="K36" s="101" t="s">
        <v>267</v>
      </c>
      <c r="L36" s="119" t="s">
        <v>1</v>
      </c>
      <c r="M36" s="25"/>
      <c r="N36" s="175">
        <v>2025</v>
      </c>
      <c r="O36" s="171" t="s">
        <v>36</v>
      </c>
      <c r="P36" s="101" t="s">
        <v>268</v>
      </c>
      <c r="Q36" s="101" t="s">
        <v>38</v>
      </c>
      <c r="R36" s="101" t="s">
        <v>267</v>
      </c>
      <c r="S36" s="119" t="s">
        <v>1</v>
      </c>
      <c r="T36" s="25"/>
    </row>
    <row r="37" spans="3:20" x14ac:dyDescent="0.25">
      <c r="C37" s="177" t="s">
        <v>18</v>
      </c>
      <c r="H37" s="8">
        <f>SUM(H38:H39)</f>
        <v>0</v>
      </c>
      <c r="I37" s="8">
        <f>SUM(I38:I39)</f>
        <v>42.220868780000004</v>
      </c>
      <c r="J37" s="8">
        <f>SUM(J38:J39)</f>
        <v>1.6485938816000001</v>
      </c>
      <c r="K37" s="8">
        <f>SUM(K38:K39)</f>
        <v>0.194539968383</v>
      </c>
      <c r="L37" s="122">
        <f t="shared" ref="L37:L46" si="9">SUM(H37:K37)</f>
        <v>44.064002629983001</v>
      </c>
      <c r="M37" s="99"/>
      <c r="N37" s="180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2">
        <f>SUM(O37:R37)</f>
        <v>40.669108899112402</v>
      </c>
      <c r="T37" s="99"/>
    </row>
    <row r="38" spans="3:20" x14ac:dyDescent="0.25">
      <c r="C38" s="178" t="s">
        <v>19</v>
      </c>
      <c r="D38" t="s">
        <v>159</v>
      </c>
      <c r="E38" t="s">
        <v>160</v>
      </c>
      <c r="F38" t="s">
        <v>161</v>
      </c>
      <c r="G38" t="s">
        <v>162</v>
      </c>
      <c r="H38" s="19">
        <f>VLOOKUP(D38,Résultats!$B$2:$AX$476,'T energie vecteurs'!N5,FALSE)</f>
        <v>0</v>
      </c>
      <c r="I38" s="19">
        <f>VLOOKUP(E38,Résultats!$B$2:$AX$476,'T energie vecteurs'!N5,FALSE)</f>
        <v>22.666630420000001</v>
      </c>
      <c r="J38" s="19">
        <f>VLOOKUP(F38,Résultats!$B$2:$AX$476,'T energie vecteurs'!N5,FALSE)</f>
        <v>0.32232549160000001</v>
      </c>
      <c r="K38" s="19">
        <f>VLOOKUP(G51,Résultats!$B$2:$AX$476,'T energie vecteurs'!N5,FALSE)</f>
        <v>4.2789683000000001E-5</v>
      </c>
      <c r="L38" s="121">
        <f t="shared" si="9"/>
        <v>22.988998701283002</v>
      </c>
      <c r="M38" s="19"/>
      <c r="N38" s="178" t="s">
        <v>19</v>
      </c>
      <c r="O38" s="173"/>
      <c r="P38" s="19"/>
      <c r="Q38" s="55"/>
      <c r="R38" s="19"/>
      <c r="S38" s="121"/>
      <c r="T38" s="19"/>
    </row>
    <row r="39" spans="3:20" x14ac:dyDescent="0.25">
      <c r="C39" s="179" t="s">
        <v>20</v>
      </c>
      <c r="D39" t="s">
        <v>163</v>
      </c>
      <c r="E39" t="s">
        <v>164</v>
      </c>
      <c r="F39" t="s">
        <v>165</v>
      </c>
      <c r="G39" t="s">
        <v>166</v>
      </c>
      <c r="H39" s="19">
        <f>VLOOKUP(D39,Résultats!$B$2:$AX$476,'T energie vecteurs'!N5,FALSE)</f>
        <v>0</v>
      </c>
      <c r="I39" s="19">
        <f>VLOOKUP(E39,Résultats!$B$2:$AX$476,'T energie vecteurs'!N5,FALSE)</f>
        <v>19.554238359999999</v>
      </c>
      <c r="J39" s="19">
        <f>VLOOKUP(F39,Résultats!$B$2:$AX$476,'T energie vecteurs'!N5,FALSE)</f>
        <v>1.3262683900000001</v>
      </c>
      <c r="K39" s="19">
        <f>VLOOKUP(G39,Résultats!$B$2:$AX$476,'T energie vecteurs'!N5,FALSE)</f>
        <v>0.1944971787</v>
      </c>
      <c r="L39" s="121">
        <f t="shared" si="9"/>
        <v>21.075003928699999</v>
      </c>
      <c r="M39" s="19"/>
      <c r="N39" s="179" t="s">
        <v>20</v>
      </c>
      <c r="O39" s="173"/>
      <c r="P39" s="19"/>
      <c r="Q39" s="55"/>
      <c r="R39" s="19"/>
      <c r="S39" s="121"/>
      <c r="T39" s="19"/>
    </row>
    <row r="40" spans="3:20" x14ac:dyDescent="0.25">
      <c r="C40" s="177" t="s">
        <v>21</v>
      </c>
      <c r="D40" t="s">
        <v>167</v>
      </c>
      <c r="E40" t="s">
        <v>168</v>
      </c>
      <c r="F40" t="s">
        <v>169</v>
      </c>
      <c r="G40" t="s">
        <v>170</v>
      </c>
      <c r="H40" s="8">
        <f>VLOOKUP(D40,Résultats!$B$2:$AX$476,'T energie vecteurs'!N5,FALSE)</f>
        <v>0.22316014319999999</v>
      </c>
      <c r="I40" s="8">
        <f>VLOOKUP(E40,Résultats!$B$2:$AX$476,'T energie vecteurs'!N5,FALSE)</f>
        <v>6.0139248690000002</v>
      </c>
      <c r="J40" s="8">
        <f>VLOOKUP(F40,Résultats!$B$2:$AX$476,'T energie vecteurs'!N5,FALSE)</f>
        <v>14.12501033</v>
      </c>
      <c r="K40" s="8">
        <f>VLOOKUP(G40,Résultats!$B$2:$AX$476,'T energie vecteurs'!N5,FALSE)+8</f>
        <v>20.373033530000001</v>
      </c>
      <c r="L40" s="122">
        <f t="shared" si="9"/>
        <v>40.735128872200001</v>
      </c>
      <c r="M40" s="99"/>
      <c r="N40" s="180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2">
        <f t="shared" ref="S40:S46" si="10">SUM(O40:R40)</f>
        <v>39.105494056556061</v>
      </c>
      <c r="T40" s="99"/>
    </row>
    <row r="41" spans="3:20" x14ac:dyDescent="0.25">
      <c r="C41" s="177" t="s">
        <v>22</v>
      </c>
      <c r="D41" t="s">
        <v>171</v>
      </c>
      <c r="E41" t="s">
        <v>172</v>
      </c>
      <c r="F41" t="s">
        <v>173</v>
      </c>
      <c r="G41" t="s">
        <v>174</v>
      </c>
      <c r="H41" s="8">
        <f>VLOOKUP(D41,Résultats!$B$2:$AX$476,'T energie vecteurs'!N5,FALSE)</f>
        <v>0</v>
      </c>
      <c r="I41" s="8">
        <f>VLOOKUP(E41,Résultats!$B$2:$AX$476,'T energie vecteurs'!N5,FALSE)</f>
        <v>2.8936675260000002</v>
      </c>
      <c r="J41" s="8">
        <f>VLOOKUP(F41,Résultats!$B$2:$AX$476,'T energie vecteurs'!N5,FALSE)</f>
        <v>10.405525300000001</v>
      </c>
      <c r="K41" s="8">
        <f>VLOOKUP(G41,Résultats!$B$2:$AX$476,'T energie vecteurs'!N5,FALSE)</f>
        <v>5.4786802840000002</v>
      </c>
      <c r="L41" s="122">
        <f t="shared" si="9"/>
        <v>18.777873110000002</v>
      </c>
      <c r="M41" s="99"/>
      <c r="N41" s="180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2">
        <f t="shared" si="10"/>
        <v>20.446248451860367</v>
      </c>
      <c r="T41" s="99"/>
    </row>
    <row r="42" spans="3:20" x14ac:dyDescent="0.25">
      <c r="C42" s="177" t="s">
        <v>23</v>
      </c>
      <c r="H42" s="8">
        <f>SUM(H43:H45)</f>
        <v>3.1594720230000002</v>
      </c>
      <c r="I42" s="8">
        <f>SUM(I43:I45)</f>
        <v>17.227761825999998</v>
      </c>
      <c r="J42" s="8">
        <f>SUM(J43:J45)</f>
        <v>9.912708523500001</v>
      </c>
      <c r="K42" s="8">
        <f>SUM(K43:K45)</f>
        <v>13.8809715479</v>
      </c>
      <c r="L42" s="122">
        <f t="shared" si="9"/>
        <v>44.180913920400002</v>
      </c>
      <c r="M42" s="99"/>
      <c r="N42" s="180" t="s">
        <v>485</v>
      </c>
      <c r="O42" s="36">
        <f>O43+O44</f>
        <v>4.2119673749809596</v>
      </c>
      <c r="P42" s="35">
        <f t="shared" ref="P42:R42" si="11">P43+P44</f>
        <v>13.344099936220454</v>
      </c>
      <c r="Q42" s="35">
        <f t="shared" si="11"/>
        <v>9.4854890713287645</v>
      </c>
      <c r="R42" s="35">
        <f t="shared" si="11"/>
        <v>13.855608235952786</v>
      </c>
      <c r="S42" s="172">
        <f t="shared" si="10"/>
        <v>40.897164618482961</v>
      </c>
      <c r="T42" s="99"/>
    </row>
    <row r="43" spans="3:20" x14ac:dyDescent="0.25">
      <c r="C43" s="179" t="s">
        <v>24</v>
      </c>
      <c r="D43" t="s">
        <v>175</v>
      </c>
      <c r="E43" t="s">
        <v>176</v>
      </c>
      <c r="F43" t="s">
        <v>177</v>
      </c>
      <c r="G43" t="s">
        <v>178</v>
      </c>
      <c r="H43" s="19">
        <f>VLOOKUP(D43,Résultats!$B$2:$AX$476,'T energie vecteurs'!N5,FALSE)</f>
        <v>2.2522181460000001</v>
      </c>
      <c r="I43" s="19">
        <f>VLOOKUP(E43,Résultats!$B$2:$AX$476,'T energie vecteurs'!N5,FALSE)</f>
        <v>12.678218579999999</v>
      </c>
      <c r="J43" s="19">
        <f>VLOOKUP(F43,Résultats!$B$2:$AX$476,'T energie vecteurs'!N5,FALSE)</f>
        <v>9.5961541760000006</v>
      </c>
      <c r="K43" s="19">
        <f>VLOOKUP(G43,Résultats!$B$2:$AX$476,'T energie vecteurs'!N5,FALSE)</f>
        <v>11.59436442</v>
      </c>
      <c r="L43" s="121">
        <f t="shared" si="9"/>
        <v>36.120955322</v>
      </c>
      <c r="M43" s="19"/>
      <c r="N43" s="179" t="s">
        <v>486</v>
      </c>
      <c r="O43" s="173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1">
        <f t="shared" si="10"/>
        <v>25.274570604429478</v>
      </c>
      <c r="T43" s="19"/>
    </row>
    <row r="44" spans="3:20" x14ac:dyDescent="0.25">
      <c r="C44" s="179" t="s">
        <v>258</v>
      </c>
      <c r="D44" t="s">
        <v>259</v>
      </c>
      <c r="E44" t="s">
        <v>260</v>
      </c>
      <c r="F44" t="s">
        <v>261</v>
      </c>
      <c r="G44" t="s">
        <v>262</v>
      </c>
      <c r="H44" s="19">
        <f>VLOOKUP(D44,Résultats!$B$2:$AX$476,'T energie vecteurs'!N5,FALSE)</f>
        <v>0.90725387700000004</v>
      </c>
      <c r="I44" s="19">
        <f>VLOOKUP(E44,Résultats!$B$2:$AX$476,'T energie vecteurs'!N5,FALSE)</f>
        <v>1.968608438</v>
      </c>
      <c r="J44" s="19">
        <f>VLOOKUP(F44,Résultats!$B$2:$AX$476,'T energie vecteurs'!N5,FALSE)</f>
        <v>0</v>
      </c>
      <c r="K44" s="19">
        <f>VLOOKUP(G44,Résultats!$B$2:$AX$476,'T energie vecteurs'!N5,FALSE)</f>
        <v>1.9630555059999999</v>
      </c>
      <c r="L44" s="121">
        <f t="shared" si="9"/>
        <v>4.8389178209999999</v>
      </c>
      <c r="M44" s="19"/>
      <c r="N44" s="179" t="s">
        <v>258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1">
        <f t="shared" si="10"/>
        <v>15.622594014053488</v>
      </c>
      <c r="T44" s="19"/>
    </row>
    <row r="45" spans="3:20" x14ac:dyDescent="0.25">
      <c r="C45" s="179" t="s">
        <v>25</v>
      </c>
      <c r="D45" t="s">
        <v>179</v>
      </c>
      <c r="E45" t="s">
        <v>180</v>
      </c>
      <c r="F45" t="s">
        <v>181</v>
      </c>
      <c r="G45" t="s">
        <v>182</v>
      </c>
      <c r="H45" s="19">
        <f>VLOOKUP(D45,Résultats!$B$2:$AX$476,'T energie vecteurs'!N5,FALSE)</f>
        <v>0</v>
      </c>
      <c r="I45" s="19">
        <f>VLOOKUP(E45,Résultats!$B$2:$AX$476,'T energie vecteurs'!N5,FALSE)</f>
        <v>2.5809348079999999</v>
      </c>
      <c r="J45" s="19">
        <f>VLOOKUP(F45,Résultats!$B$2:$AX$476,'T energie vecteurs'!N5,FALSE)</f>
        <v>0.3165543475</v>
      </c>
      <c r="K45" s="19">
        <f>VLOOKUP(G45,Résultats!$B$2:$AX$476,'T energie vecteurs'!N5,FALSE)</f>
        <v>0.32355162189999997</v>
      </c>
      <c r="L45" s="121">
        <f t="shared" si="9"/>
        <v>3.2210407773999998</v>
      </c>
      <c r="M45" s="19"/>
      <c r="N45" s="180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2">
        <f t="shared" si="10"/>
        <v>4.1518340546380408</v>
      </c>
      <c r="T45" s="19"/>
    </row>
    <row r="46" spans="3:20" x14ac:dyDescent="0.25">
      <c r="C46" s="29" t="s">
        <v>26</v>
      </c>
      <c r="D46" s="10"/>
      <c r="E46" s="10"/>
      <c r="F46" s="10"/>
      <c r="G46" s="10"/>
      <c r="H46" s="9">
        <f>SUM(H37,H40:H42)</f>
        <v>3.3826321662000001</v>
      </c>
      <c r="I46" s="9">
        <f>SUM(I37,I40:I42)</f>
        <v>68.356223001000004</v>
      </c>
      <c r="J46" s="9">
        <f>SUM(J37,J40:J42)</f>
        <v>36.091838035100004</v>
      </c>
      <c r="K46" s="9">
        <f>SUM(K37,K40:K42)</f>
        <v>39.927225330283001</v>
      </c>
      <c r="L46" s="124">
        <f t="shared" si="9"/>
        <v>147.75791853258301</v>
      </c>
      <c r="M46" s="106"/>
      <c r="N46" s="181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4">
        <f t="shared" si="10"/>
        <v>145.26985008064983</v>
      </c>
      <c r="T46" s="106"/>
    </row>
    <row r="47" spans="3:20" s="3" customFormat="1" x14ac:dyDescent="0.25">
      <c r="H47" s="69"/>
      <c r="I47" s="69"/>
      <c r="J47" s="69"/>
      <c r="K47" s="69"/>
      <c r="L47" s="69"/>
      <c r="M47" s="69"/>
      <c r="N47" s="69"/>
      <c r="O47" s="104"/>
      <c r="P47" s="104"/>
      <c r="Q47" s="104"/>
      <c r="R47" s="105"/>
      <c r="S47" s="69"/>
      <c r="T47" s="69"/>
    </row>
    <row r="48" spans="3:2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</row>
    <row r="49" spans="2:20" ht="31.5" x14ac:dyDescent="0.35">
      <c r="C49" s="175">
        <v>2030</v>
      </c>
      <c r="D49" s="176"/>
      <c r="E49" s="176"/>
      <c r="F49" s="176"/>
      <c r="G49" s="176"/>
      <c r="H49" s="101" t="s">
        <v>36</v>
      </c>
      <c r="I49" s="101" t="s">
        <v>268</v>
      </c>
      <c r="J49" s="101" t="s">
        <v>38</v>
      </c>
      <c r="K49" s="101" t="s">
        <v>267</v>
      </c>
      <c r="L49" s="119" t="s">
        <v>1</v>
      </c>
      <c r="M49" s="25"/>
      <c r="N49" s="175">
        <v>2030</v>
      </c>
      <c r="O49" s="171" t="s">
        <v>36</v>
      </c>
      <c r="P49" s="101" t="s">
        <v>268</v>
      </c>
      <c r="Q49" s="101" t="s">
        <v>38</v>
      </c>
      <c r="R49" s="101" t="s">
        <v>267</v>
      </c>
      <c r="S49" s="119" t="s">
        <v>1</v>
      </c>
      <c r="T49" s="25"/>
    </row>
    <row r="50" spans="2:20" x14ac:dyDescent="0.25">
      <c r="C50" s="177" t="s">
        <v>18</v>
      </c>
      <c r="H50" s="8">
        <f>SUM(H51:H52)</f>
        <v>0</v>
      </c>
      <c r="I50" s="8">
        <f>SUM(I51:I52)</f>
        <v>40.386490730000006</v>
      </c>
      <c r="J50" s="8">
        <f>SUM(J51:J52)</f>
        <v>2.1649260930000001</v>
      </c>
      <c r="K50" s="8">
        <f>SUM(K51:K52)</f>
        <v>0.20548040175570001</v>
      </c>
      <c r="L50" s="122">
        <f>SUM(H50:K50)</f>
        <v>42.756897224755704</v>
      </c>
      <c r="M50" s="99"/>
      <c r="N50" s="180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2">
        <f>SUM(O50:R50)</f>
        <v>36.389770824723101</v>
      </c>
      <c r="T50" s="247">
        <f>S50-'[2]Bilan 2030'!$W$5</f>
        <v>-6.1606988869268022</v>
      </c>
    </row>
    <row r="51" spans="2:20" x14ac:dyDescent="0.25">
      <c r="C51" s="178" t="s">
        <v>19</v>
      </c>
      <c r="D51" t="s">
        <v>159</v>
      </c>
      <c r="E51" t="s">
        <v>160</v>
      </c>
      <c r="F51" t="s">
        <v>161</v>
      </c>
      <c r="G51" t="s">
        <v>162</v>
      </c>
      <c r="H51" s="19">
        <f>VLOOKUP(D51,Résultats!$B$2:$AX$476,'T energie vecteurs'!S5,FALSE)</f>
        <v>0</v>
      </c>
      <c r="I51" s="19">
        <f>VLOOKUP(E51,Résultats!$B$2:$AX$476,'T energie vecteurs'!S5,FALSE)</f>
        <v>20.496780780000002</v>
      </c>
      <c r="J51" s="19">
        <f>VLOOKUP(F51,Résultats!$B$2:$AX$476,'T energie vecteurs'!S5,FALSE)</f>
        <v>0.80630674000000002</v>
      </c>
      <c r="K51" s="19">
        <f>VLOOKUP(G51,Résultats!$B$2:$AX$476,'T energie vecteurs'!S5,FALSE)</f>
        <v>5.7210355700000002E-5</v>
      </c>
      <c r="L51" s="121">
        <f t="shared" ref="L51:L58" si="12">SUM(H51:K51)</f>
        <v>21.303144730355701</v>
      </c>
      <c r="M51" s="19"/>
      <c r="N51" s="178" t="s">
        <v>19</v>
      </c>
      <c r="O51" s="173"/>
      <c r="P51" s="19"/>
      <c r="Q51" s="55"/>
      <c r="R51" s="19"/>
      <c r="S51" s="121"/>
      <c r="T51" s="247"/>
    </row>
    <row r="52" spans="2:20" x14ac:dyDescent="0.25">
      <c r="C52" s="179" t="s">
        <v>20</v>
      </c>
      <c r="D52" t="s">
        <v>163</v>
      </c>
      <c r="E52" t="s">
        <v>164</v>
      </c>
      <c r="F52" t="s">
        <v>165</v>
      </c>
      <c r="G52" t="s">
        <v>166</v>
      </c>
      <c r="H52" s="19">
        <f>VLOOKUP(D52,Résultats!$B$2:$AX$476,'T energie vecteurs'!S5,FALSE)</f>
        <v>0</v>
      </c>
      <c r="I52" s="19">
        <f>VLOOKUP(E52,Résultats!$B$2:$AX$476,'T energie vecteurs'!S5,FALSE)</f>
        <v>19.88970995</v>
      </c>
      <c r="J52" s="19">
        <f>VLOOKUP(F52,Résultats!$B$2:$AX$476,'T energie vecteurs'!S5,FALSE)</f>
        <v>1.3586193529999999</v>
      </c>
      <c r="K52" s="19">
        <f>VLOOKUP(G52,Résultats!$B$2:$AX$476,'T energie vecteurs'!S5,FALSE)</f>
        <v>0.20542319140000001</v>
      </c>
      <c r="L52" s="121">
        <f t="shared" si="12"/>
        <v>21.4537524944</v>
      </c>
      <c r="M52" s="19"/>
      <c r="N52" s="179" t="s">
        <v>20</v>
      </c>
      <c r="O52" s="173"/>
      <c r="P52" s="19"/>
      <c r="Q52" s="55"/>
      <c r="R52" s="19"/>
      <c r="S52" s="121"/>
      <c r="T52" s="247"/>
    </row>
    <row r="53" spans="2:20" x14ac:dyDescent="0.25">
      <c r="C53" s="177" t="s">
        <v>21</v>
      </c>
      <c r="D53" t="s">
        <v>167</v>
      </c>
      <c r="E53" t="s">
        <v>168</v>
      </c>
      <c r="F53" t="s">
        <v>169</v>
      </c>
      <c r="G53" t="s">
        <v>170</v>
      </c>
      <c r="H53" s="8">
        <f>VLOOKUP(D53,Résultats!$B$2:$AX$476,'T energie vecteurs'!S5,FALSE)</f>
        <v>0.18937875940000001</v>
      </c>
      <c r="I53" s="8">
        <f>VLOOKUP(E53,Résultats!$B$2:$AX$476,'T energie vecteurs'!S5,FALSE)</f>
        <v>5.4808474509999998</v>
      </c>
      <c r="J53" s="8">
        <f>VLOOKUP(F53,Résultats!$B$2:$AX$476,'T energie vecteurs'!S5,FALSE)</f>
        <v>14.005379639999999</v>
      </c>
      <c r="K53" s="8">
        <f>VLOOKUP(G53,Résultats!$B$2:$AX$476,'T energie vecteurs'!S5,FALSE)+8</f>
        <v>19.553699049999999</v>
      </c>
      <c r="L53" s="122">
        <f>SUM(H53:K53)</f>
        <v>39.229304900399995</v>
      </c>
      <c r="M53" s="99"/>
      <c r="N53" s="180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2">
        <f t="shared" ref="S53:S59" si="13">SUM(O53:R53)</f>
        <v>38.794555466365907</v>
      </c>
      <c r="T53" s="247">
        <f>S53-'[2]Bilan 2030'!$U$5</f>
        <v>5.2073911711622927</v>
      </c>
    </row>
    <row r="54" spans="2:20" x14ac:dyDescent="0.25">
      <c r="C54" s="177" t="s">
        <v>22</v>
      </c>
      <c r="D54" t="s">
        <v>171</v>
      </c>
      <c r="E54" t="s">
        <v>172</v>
      </c>
      <c r="F54" t="s">
        <v>173</v>
      </c>
      <c r="G54" t="s">
        <v>174</v>
      </c>
      <c r="H54" s="8">
        <f>VLOOKUP(D54,Résultats!$B$2:$AX$476,'T energie vecteurs'!S5,FALSE)</f>
        <v>0</v>
      </c>
      <c r="I54" s="8">
        <f>VLOOKUP(E54,Résultats!$B$2:$AX$476,'T energie vecteurs'!S5,FALSE)</f>
        <v>3.0622558579999999</v>
      </c>
      <c r="J54" s="8">
        <f>VLOOKUP(F54,Résultats!$B$2:$AX$476,'T energie vecteurs'!S5,FALSE)</f>
        <v>10.408829989999999</v>
      </c>
      <c r="K54" s="8">
        <f>VLOOKUP(G54,Résultats!$B$2:$AX$476,'T energie vecteurs'!S5,FALSE)</f>
        <v>5.4938487560000002</v>
      </c>
      <c r="L54" s="122">
        <f t="shared" si="12"/>
        <v>18.964934604</v>
      </c>
      <c r="M54" s="99"/>
      <c r="N54" s="180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2">
        <f t="shared" si="13"/>
        <v>19.329080375165663</v>
      </c>
      <c r="T54" s="247">
        <f>S54-'[2]Bilan 2030'!$V$5</f>
        <v>-2.074323364476502</v>
      </c>
    </row>
    <row r="55" spans="2:20" x14ac:dyDescent="0.25">
      <c r="C55" s="177" t="s">
        <v>23</v>
      </c>
      <c r="H55" s="246">
        <f>SUM(H56:H58)</f>
        <v>3.4261322084999999</v>
      </c>
      <c r="I55" s="246">
        <f>SUM(I56:I58)</f>
        <v>18.262429567999998</v>
      </c>
      <c r="J55" s="8">
        <f>SUM(J56:J58)</f>
        <v>10.434758899899998</v>
      </c>
      <c r="K55" s="246">
        <f>SUM(K56:K58)</f>
        <v>14.545895897199999</v>
      </c>
      <c r="L55" s="122">
        <f t="shared" si="12"/>
        <v>46.669216573599996</v>
      </c>
      <c r="M55" s="99"/>
      <c r="N55" s="180" t="s">
        <v>485</v>
      </c>
      <c r="O55" s="36">
        <f>O56+O57</f>
        <v>3.9851054274374702</v>
      </c>
      <c r="P55" s="35">
        <f t="shared" ref="P55:R55" si="14">P56+P57</f>
        <v>12.588919196501005</v>
      </c>
      <c r="Q55" s="35">
        <f t="shared" si="14"/>
        <v>9.4169455866228393</v>
      </c>
      <c r="R55" s="35">
        <f t="shared" si="14"/>
        <v>13.466989601471942</v>
      </c>
      <c r="S55" s="172">
        <f t="shared" si="13"/>
        <v>39.457959812033259</v>
      </c>
      <c r="T55" s="247"/>
    </row>
    <row r="56" spans="2:20" x14ac:dyDescent="0.25">
      <c r="C56" s="179" t="s">
        <v>24</v>
      </c>
      <c r="D56" t="s">
        <v>175</v>
      </c>
      <c r="E56" t="s">
        <v>176</v>
      </c>
      <c r="F56" t="s">
        <v>177</v>
      </c>
      <c r="G56" t="s">
        <v>178</v>
      </c>
      <c r="H56" s="19">
        <f>VLOOKUP(D56,Résultats!$B$2:$AX$476,'T energie vecteurs'!S5,FALSE)</f>
        <v>2.4749338089999999</v>
      </c>
      <c r="I56" s="19">
        <f>VLOOKUP(E56,Résultats!$B$2:$AX$476,'T energie vecteurs'!S5,FALSE)</f>
        <v>13.46293476</v>
      </c>
      <c r="J56" s="19">
        <f>VLOOKUP(F56,Résultats!$B$2:$AX$476,'T energie vecteurs'!S5,FALSE)</f>
        <v>10.108862909999999</v>
      </c>
      <c r="K56" s="19">
        <f>VLOOKUP(G56,Résultats!$B$2:$AX$476,'T energie vecteurs'!S5,FALSE)</f>
        <v>12.128044559999999</v>
      </c>
      <c r="L56" s="121">
        <f t="shared" si="12"/>
        <v>38.174776038999994</v>
      </c>
      <c r="M56" s="19"/>
      <c r="N56" s="179" t="s">
        <v>486</v>
      </c>
      <c r="O56" s="173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1">
        <f t="shared" si="13"/>
        <v>24.603224340636181</v>
      </c>
      <c r="T56" s="247">
        <f>S56-'[2]Bilan 2030'!$T$5</f>
        <v>-6.1655106420556933</v>
      </c>
    </row>
    <row r="57" spans="2:20" x14ac:dyDescent="0.25">
      <c r="C57" s="179" t="s">
        <v>258</v>
      </c>
      <c r="D57" t="s">
        <v>259</v>
      </c>
      <c r="E57" t="s">
        <v>260</v>
      </c>
      <c r="F57" t="s">
        <v>261</v>
      </c>
      <c r="G57" t="s">
        <v>262</v>
      </c>
      <c r="H57" s="19">
        <f>VLOOKUP(D57,Résultats!$B$2:$AX$476,'T energie vecteurs'!S5,FALSE)</f>
        <v>0.95119839949999996</v>
      </c>
      <c r="I57" s="19">
        <f>VLOOKUP(E57,Résultats!$B$2:$AX$476,'T energie vecteurs'!S5,FALSE)</f>
        <v>2.1075409619999999</v>
      </c>
      <c r="J57" s="19">
        <f>VLOOKUP(F57,Résultats!$B$2:$AX$476,'T energie vecteurs'!S5,FALSE)</f>
        <v>0</v>
      </c>
      <c r="K57" s="19">
        <f>VLOOKUP(G57,Résultats!$B$2:$AX$476,'T energie vecteurs'!S5,FALSE)</f>
        <v>2.0773505249999999</v>
      </c>
      <c r="L57" s="121">
        <f>SUM(H57:K57)</f>
        <v>5.1360898864999998</v>
      </c>
      <c r="M57" s="19"/>
      <c r="N57" s="179" t="s">
        <v>258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1">
        <f t="shared" si="13"/>
        <v>14.854735471397074</v>
      </c>
      <c r="T57" s="247">
        <f>S57-SUM('[2]Bilan 2030'!$E$53:$E$58)</f>
        <v>-1.9343120714794395</v>
      </c>
    </row>
    <row r="58" spans="2:20" x14ac:dyDescent="0.25">
      <c r="C58" s="179" t="s">
        <v>25</v>
      </c>
      <c r="D58" t="s">
        <v>179</v>
      </c>
      <c r="E58" t="s">
        <v>180</v>
      </c>
      <c r="F58" t="s">
        <v>181</v>
      </c>
      <c r="G58" t="s">
        <v>182</v>
      </c>
      <c r="H58" s="19">
        <f>VLOOKUP(D58,Résultats!$B$2:$AX$476,'T energie vecteurs'!S5,FALSE)</f>
        <v>0</v>
      </c>
      <c r="I58" s="19">
        <f>VLOOKUP(E58,Résultats!$B$2:$AX$476,'T energie vecteurs'!S5,FALSE)</f>
        <v>2.6919538460000001</v>
      </c>
      <c r="J58" s="19">
        <f>VLOOKUP(F58,Résultats!$B$2:$AX$476,'T energie vecteurs'!S5,FALSE)</f>
        <v>0.32589598990000002</v>
      </c>
      <c r="K58" s="19">
        <f>VLOOKUP(G58,Résultats!$B$2:$AX$476,'T energie vecteurs'!S5,FALSE)</f>
        <v>0.3405008122</v>
      </c>
      <c r="L58" s="121">
        <f t="shared" si="12"/>
        <v>3.3583506481000001</v>
      </c>
      <c r="M58" s="19"/>
      <c r="N58" s="180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2">
        <f t="shared" si="13"/>
        <v>4.0539873022561537</v>
      </c>
      <c r="T58" s="247">
        <f>S58-'[2]Bilan 2030'!$S$5</f>
        <v>3.5986415065170974E-2</v>
      </c>
    </row>
    <row r="59" spans="2:20" x14ac:dyDescent="0.25">
      <c r="C59" s="29" t="s">
        <v>26</v>
      </c>
      <c r="D59" s="10"/>
      <c r="E59" s="10"/>
      <c r="F59" s="10"/>
      <c r="G59" s="10"/>
      <c r="H59" s="9">
        <f>SUM(H50,H53:H55)</f>
        <v>3.6155109678999997</v>
      </c>
      <c r="I59" s="9">
        <f>SUM(I50,I53:I55)</f>
        <v>67.19202360700001</v>
      </c>
      <c r="J59" s="9">
        <f>SUM(J50,J53:J55)</f>
        <v>37.013894622899997</v>
      </c>
      <c r="K59" s="9">
        <f>SUM(K50,K53:K55)</f>
        <v>39.798924104955695</v>
      </c>
      <c r="L59" s="124">
        <f>SUM(H59:K59)</f>
        <v>147.62035330275569</v>
      </c>
      <c r="M59" s="106"/>
      <c r="N59" s="181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4">
        <f t="shared" si="13"/>
        <v>138.02535378054407</v>
      </c>
      <c r="T59" s="106"/>
    </row>
    <row r="60" spans="2:20" s="3" customFormat="1" x14ac:dyDescent="0.25">
      <c r="O60" s="104"/>
      <c r="P60" s="104"/>
      <c r="Q60" s="104"/>
      <c r="R60" s="105"/>
      <c r="S60" s="69"/>
    </row>
    <row r="61" spans="2:20" s="3" customFormat="1" x14ac:dyDescent="0.25">
      <c r="B61" s="84"/>
      <c r="K61" s="71"/>
      <c r="O61" s="106"/>
      <c r="P61" s="106"/>
      <c r="Q61" s="106"/>
      <c r="R61" s="107"/>
      <c r="S61" s="108"/>
    </row>
    <row r="62" spans="2:20" ht="31.5" x14ac:dyDescent="0.35">
      <c r="C62" s="175">
        <v>2035</v>
      </c>
      <c r="D62" s="176"/>
      <c r="E62" s="176"/>
      <c r="F62" s="176"/>
      <c r="G62" s="176"/>
      <c r="H62" s="101" t="s">
        <v>36</v>
      </c>
      <c r="I62" s="101" t="s">
        <v>268</v>
      </c>
      <c r="J62" s="101" t="s">
        <v>38</v>
      </c>
      <c r="K62" s="101" t="s">
        <v>267</v>
      </c>
      <c r="L62" s="119" t="s">
        <v>1</v>
      </c>
      <c r="M62" s="25"/>
      <c r="N62" s="175">
        <v>2035</v>
      </c>
      <c r="O62" s="171" t="s">
        <v>36</v>
      </c>
      <c r="P62" s="101" t="s">
        <v>268</v>
      </c>
      <c r="Q62" s="101" t="s">
        <v>38</v>
      </c>
      <c r="R62" s="101" t="s">
        <v>267</v>
      </c>
      <c r="S62" s="119" t="s">
        <v>1</v>
      </c>
      <c r="T62" s="25"/>
    </row>
    <row r="63" spans="2:20" x14ac:dyDescent="0.25">
      <c r="C63" s="177" t="s">
        <v>18</v>
      </c>
      <c r="H63" s="8">
        <f>SUM(H64:H65)</f>
        <v>0</v>
      </c>
      <c r="I63" s="8">
        <f>SUM(I64:I65)</f>
        <v>37.825949019999996</v>
      </c>
      <c r="J63" s="8">
        <f>SUM(J64:J65)</f>
        <v>3.010888424</v>
      </c>
      <c r="K63" s="8">
        <f>SUM(K64:K65)</f>
        <v>0.57658398156250001</v>
      </c>
      <c r="L63" s="122">
        <f t="shared" ref="L63:L72" si="15">SUM(H63:K63)</f>
        <v>41.413421425562497</v>
      </c>
      <c r="M63" s="99"/>
      <c r="N63" s="180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2">
        <f>SUM(O63:R63)</f>
        <v>33.701357473269766</v>
      </c>
      <c r="T63" s="99"/>
    </row>
    <row r="64" spans="2:20" x14ac:dyDescent="0.25">
      <c r="C64" s="178" t="s">
        <v>19</v>
      </c>
      <c r="D64" t="s">
        <v>159</v>
      </c>
      <c r="E64" t="s">
        <v>160</v>
      </c>
      <c r="F64" t="s">
        <v>161</v>
      </c>
      <c r="G64" t="s">
        <v>162</v>
      </c>
      <c r="H64" s="19">
        <f>VLOOKUP(D64,Résultats!$B$2:$AX$476,'T energie vecteurs'!T5,FALSE)</f>
        <v>0</v>
      </c>
      <c r="I64" s="19">
        <f>VLOOKUP(E64,Résultats!$B$2:$AX$476,'T energie vecteurs'!T5,FALSE)</f>
        <v>17.869512499999999</v>
      </c>
      <c r="J64" s="59">
        <f>VLOOKUP(F64,Résultats!$B$2:$AX$476,'T energie vecteurs'!T5,FALSE)</f>
        <v>1.5977544880000001</v>
      </c>
      <c r="K64" s="19">
        <f>VLOOKUP(G64,Résultats!$B$2:$AX$476,'T energie vecteurs'!T5,FALSE)</f>
        <v>6.3551062499999996E-5</v>
      </c>
      <c r="L64" s="121">
        <f t="shared" si="15"/>
        <v>19.467330539062498</v>
      </c>
      <c r="M64" s="19"/>
      <c r="N64" s="178" t="s">
        <v>19</v>
      </c>
      <c r="O64" s="173"/>
      <c r="P64" s="19"/>
      <c r="Q64" s="55"/>
      <c r="R64" s="19"/>
      <c r="S64" s="121"/>
      <c r="T64" s="19"/>
    </row>
    <row r="65" spans="3:20" x14ac:dyDescent="0.25">
      <c r="C65" s="179" t="s">
        <v>20</v>
      </c>
      <c r="D65" t="s">
        <v>163</v>
      </c>
      <c r="E65" t="s">
        <v>164</v>
      </c>
      <c r="F65" t="s">
        <v>165</v>
      </c>
      <c r="G65" t="s">
        <v>166</v>
      </c>
      <c r="H65" s="19">
        <f>VLOOKUP(D65,Résultats!$B$2:$AX$476,'T energie vecteurs'!T5,FALSE)</f>
        <v>0</v>
      </c>
      <c r="I65" s="19">
        <f>VLOOKUP(E65,Résultats!$B$2:$AX$476,'T energie vecteurs'!T5,FALSE)</f>
        <v>19.95643652</v>
      </c>
      <c r="J65" s="19">
        <f>VLOOKUP(F65,Résultats!$B$2:$AX$476,'T energie vecteurs'!T5,FALSE)</f>
        <v>1.4131339359999999</v>
      </c>
      <c r="K65" s="19">
        <f>VLOOKUP(G65,Résultats!$B$2:$AX$476,'T energie vecteurs'!T5,FALSE)</f>
        <v>0.57652043050000001</v>
      </c>
      <c r="L65" s="121">
        <f t="shared" si="15"/>
        <v>21.946090886500002</v>
      </c>
      <c r="M65" s="19"/>
      <c r="N65" s="179" t="s">
        <v>20</v>
      </c>
      <c r="O65" s="173"/>
      <c r="P65" s="19"/>
      <c r="Q65" s="55"/>
      <c r="R65" s="19"/>
      <c r="S65" s="121"/>
      <c r="T65" s="19"/>
    </row>
    <row r="66" spans="3:20" x14ac:dyDescent="0.25">
      <c r="C66" s="177" t="s">
        <v>21</v>
      </c>
      <c r="D66" t="s">
        <v>167</v>
      </c>
      <c r="E66" t="s">
        <v>168</v>
      </c>
      <c r="F66" t="s">
        <v>169</v>
      </c>
      <c r="G66" t="s">
        <v>170</v>
      </c>
      <c r="H66" s="8">
        <f>VLOOKUP(D66,Résultats!$B$2:$AX$476,'T energie vecteurs'!T5,FALSE)</f>
        <v>0.17013052279999999</v>
      </c>
      <c r="I66" s="8">
        <f>VLOOKUP(E66,Résultats!$B$2:$AX$476,'T energie vecteurs'!T5,FALSE)</f>
        <v>5.17775549</v>
      </c>
      <c r="J66" s="8">
        <f>VLOOKUP(F66,Résultats!$B$2:$AX$476,'T energie vecteurs'!T5,FALSE)</f>
        <v>14.19132411</v>
      </c>
      <c r="K66" s="8">
        <f>VLOOKUP(G66,Résultats!$B$2:$AX$476,'T energie vecteurs'!T5,FALSE)+8</f>
        <v>18.892290340000002</v>
      </c>
      <c r="L66" s="122">
        <f t="shared" si="15"/>
        <v>38.431500462800003</v>
      </c>
      <c r="M66" s="99"/>
      <c r="N66" s="180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2">
        <f t="shared" ref="S66:S72" si="16">SUM(O66:R66)</f>
        <v>38.804881473743706</v>
      </c>
      <c r="T66" s="99"/>
    </row>
    <row r="67" spans="3:20" x14ac:dyDescent="0.25">
      <c r="C67" s="177" t="s">
        <v>22</v>
      </c>
      <c r="D67" t="s">
        <v>171</v>
      </c>
      <c r="E67" t="s">
        <v>172</v>
      </c>
      <c r="F67" t="s">
        <v>173</v>
      </c>
      <c r="G67" t="s">
        <v>174</v>
      </c>
      <c r="H67" s="8">
        <f>VLOOKUP(D67,Résultats!$B$2:$AX$476,'T energie vecteurs'!T5,FALSE)</f>
        <v>0</v>
      </c>
      <c r="I67" s="8">
        <f>VLOOKUP(E67,Résultats!$B$2:$AX$476,'T energie vecteurs'!T5,FALSE)</f>
        <v>3.3537712169999998</v>
      </c>
      <c r="J67" s="8">
        <f>VLOOKUP(F67,Résultats!$B$2:$AX$476,'T energie vecteurs'!T5,FALSE)</f>
        <v>10.93855874</v>
      </c>
      <c r="K67" s="8">
        <f>VLOOKUP(G67,Résultats!$B$2:$AX$476,'T energie vecteurs'!T5,FALSE)</f>
        <v>5.5888829209999997</v>
      </c>
      <c r="L67" s="122">
        <f t="shared" si="15"/>
        <v>19.881212877999999</v>
      </c>
      <c r="M67" s="99"/>
      <c r="N67" s="180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2">
        <f t="shared" si="16"/>
        <v>19.321732641993904</v>
      </c>
      <c r="T67" s="99"/>
    </row>
    <row r="68" spans="3:20" x14ac:dyDescent="0.25">
      <c r="C68" s="177" t="s">
        <v>23</v>
      </c>
      <c r="H68" s="8">
        <f>SUM(H69:H71)</f>
        <v>3.7673495490000004</v>
      </c>
      <c r="I68" s="8">
        <f>SUM(I69:I71)</f>
        <v>20.191855731</v>
      </c>
      <c r="J68" s="8">
        <f>SUM(J69:J71)</f>
        <v>11.371778336</v>
      </c>
      <c r="K68" s="8">
        <f>SUM(K69:K71)</f>
        <v>15.432648541100001</v>
      </c>
      <c r="L68" s="122">
        <f t="shared" si="15"/>
        <v>50.763632157099998</v>
      </c>
      <c r="M68" s="99"/>
      <c r="N68" s="180" t="s">
        <v>485</v>
      </c>
      <c r="O68" s="36">
        <f>O69+O70</f>
        <v>3.9553292854700368</v>
      </c>
      <c r="P68" s="35">
        <f t="shared" ref="P68:R68" si="17">P69+P70</f>
        <v>11.944511664213444</v>
      </c>
      <c r="Q68" s="35">
        <f t="shared" si="17"/>
        <v>9.4578136584636443</v>
      </c>
      <c r="R68" s="35">
        <f t="shared" si="17"/>
        <v>13.231890023314502</v>
      </c>
      <c r="S68" s="172">
        <f t="shared" si="16"/>
        <v>38.589544631461621</v>
      </c>
      <c r="T68" s="99"/>
    </row>
    <row r="69" spans="3:20" x14ac:dyDescent="0.25">
      <c r="C69" s="179" t="s">
        <v>24</v>
      </c>
      <c r="D69" t="s">
        <v>175</v>
      </c>
      <c r="E69" t="s">
        <v>176</v>
      </c>
      <c r="F69" t="s">
        <v>177</v>
      </c>
      <c r="G69" t="s">
        <v>178</v>
      </c>
      <c r="H69" s="19">
        <f>VLOOKUP(D69,Résultats!$B$2:$AX$476,'T energie vecteurs'!T5,FALSE)</f>
        <v>2.7413662250000002</v>
      </c>
      <c r="I69" s="19">
        <f>VLOOKUP(E69,Résultats!$B$2:$AX$476,'T energie vecteurs'!T5,FALSE)</f>
        <v>14.898425489999999</v>
      </c>
      <c r="J69" s="19">
        <f>VLOOKUP(F69,Résultats!$B$2:$AX$476,'T energie vecteurs'!T5,FALSE)</f>
        <v>11.02369493</v>
      </c>
      <c r="K69" s="19">
        <f>VLOOKUP(G69,Résultats!$B$2:$AX$476,'T energie vecteurs'!T5,FALSE)</f>
        <v>12.82592927</v>
      </c>
      <c r="L69" s="121">
        <f t="shared" si="15"/>
        <v>41.489415914999995</v>
      </c>
      <c r="M69" s="19"/>
      <c r="N69" s="179" t="s">
        <v>486</v>
      </c>
      <c r="O69" s="173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1">
        <f t="shared" si="16"/>
        <v>24.188191806859361</v>
      </c>
      <c r="T69" s="19"/>
    </row>
    <row r="70" spans="3:20" x14ac:dyDescent="0.25">
      <c r="C70" s="179" t="s">
        <v>258</v>
      </c>
      <c r="D70" t="s">
        <v>259</v>
      </c>
      <c r="E70" t="s">
        <v>260</v>
      </c>
      <c r="F70" t="s">
        <v>261</v>
      </c>
      <c r="G70" t="s">
        <v>262</v>
      </c>
      <c r="H70" s="19">
        <f>VLOOKUP(D70,Résultats!$B$2:$AX$476,'T energie vecteurs'!T5,FALSE)</f>
        <v>1.025983324</v>
      </c>
      <c r="I70" s="19">
        <f>VLOOKUP(E70,Résultats!$B$2:$AX$476,'T energie vecteurs'!T5,FALSE)</f>
        <v>2.3243929290000001</v>
      </c>
      <c r="J70" s="19">
        <f>VLOOKUP(F70,Résultats!$B$2:$AX$476,'T energie vecteurs'!T5,FALSE)</f>
        <v>0</v>
      </c>
      <c r="K70" s="19">
        <f>VLOOKUP(G70,Résultats!$B$2:$AX$476,'T energie vecteurs'!T5,FALSE)</f>
        <v>2.2483823159999998</v>
      </c>
      <c r="L70" s="121">
        <f t="shared" si="15"/>
        <v>5.5987585690000001</v>
      </c>
      <c r="M70" s="19"/>
      <c r="N70" s="179" t="s">
        <v>258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1">
        <f t="shared" si="16"/>
        <v>14.401352824602267</v>
      </c>
      <c r="T70" s="19"/>
    </row>
    <row r="71" spans="3:20" x14ac:dyDescent="0.25">
      <c r="C71" s="179" t="s">
        <v>25</v>
      </c>
      <c r="D71" t="s">
        <v>179</v>
      </c>
      <c r="E71" t="s">
        <v>180</v>
      </c>
      <c r="F71" t="s">
        <v>181</v>
      </c>
      <c r="G71" t="s">
        <v>182</v>
      </c>
      <c r="H71" s="19">
        <f>VLOOKUP(D71,Résultats!$B$2:$AX$476,'T energie vecteurs'!T5,FALSE)</f>
        <v>0</v>
      </c>
      <c r="I71" s="19">
        <f>VLOOKUP(E71,Résultats!$B$2:$AX$476,'T energie vecteurs'!T5,FALSE)</f>
        <v>2.9690373120000002</v>
      </c>
      <c r="J71" s="19">
        <f>VLOOKUP(F71,Résultats!$B$2:$AX$476,'T energie vecteurs'!T5,FALSE)</f>
        <v>0.34808340599999998</v>
      </c>
      <c r="K71" s="19">
        <f>VLOOKUP(G71,Résultats!$B$2:$AX$476,'T energie vecteurs'!T5,FALSE)</f>
        <v>0.35833695510000002</v>
      </c>
      <c r="L71" s="121">
        <f t="shared" si="15"/>
        <v>3.6754576730999999</v>
      </c>
      <c r="M71" s="19"/>
      <c r="N71" s="180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2">
        <f t="shared" si="16"/>
        <v>3.9214647627544661</v>
      </c>
      <c r="T71" s="19"/>
    </row>
    <row r="72" spans="3:20" x14ac:dyDescent="0.25">
      <c r="C72" s="29" t="s">
        <v>26</v>
      </c>
      <c r="D72" s="10"/>
      <c r="E72" s="10"/>
      <c r="F72" s="10"/>
      <c r="G72" s="10"/>
      <c r="H72" s="9">
        <f>SUM(H63,H66:H68)</f>
        <v>3.9374800718000005</v>
      </c>
      <c r="I72" s="9">
        <f>SUM(I63,I66:I68)</f>
        <v>66.549331457999997</v>
      </c>
      <c r="J72" s="9">
        <f>SUM(J63,J66:J68)</f>
        <v>39.512549610000001</v>
      </c>
      <c r="K72" s="9">
        <f>SUM(K63,K66:K68)</f>
        <v>40.490405783662503</v>
      </c>
      <c r="L72" s="124">
        <f t="shared" si="15"/>
        <v>150.4897669234625</v>
      </c>
      <c r="M72" s="106"/>
      <c r="N72" s="181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4">
        <f t="shared" si="16"/>
        <v>134.33898098322345</v>
      </c>
      <c r="T72" s="106"/>
    </row>
    <row r="73" spans="3:20" s="3" customFormat="1" x14ac:dyDescent="0.25"/>
    <row r="74" spans="3:20" s="3" customFormat="1" x14ac:dyDescent="0.25"/>
    <row r="75" spans="3:20" s="3" customFormat="1" ht="31.5" x14ac:dyDescent="0.35">
      <c r="C75" s="175">
        <v>2040</v>
      </c>
      <c r="D75" s="176"/>
      <c r="E75" s="176"/>
      <c r="F75" s="176"/>
      <c r="G75" s="176"/>
      <c r="H75" s="101" t="s">
        <v>36</v>
      </c>
      <c r="I75" s="101" t="s">
        <v>268</v>
      </c>
      <c r="J75" s="101" t="s">
        <v>38</v>
      </c>
      <c r="K75" s="101" t="s">
        <v>267</v>
      </c>
      <c r="L75" s="119" t="s">
        <v>1</v>
      </c>
      <c r="M75" s="25"/>
      <c r="N75" s="175">
        <v>2040</v>
      </c>
      <c r="O75" s="171" t="s">
        <v>36</v>
      </c>
      <c r="P75" s="101" t="s">
        <v>268</v>
      </c>
      <c r="Q75" s="101" t="s">
        <v>38</v>
      </c>
      <c r="R75" s="101" t="s">
        <v>267</v>
      </c>
      <c r="S75" s="119" t="s">
        <v>1</v>
      </c>
    </row>
    <row r="76" spans="3:20" s="3" customFormat="1" x14ac:dyDescent="0.25">
      <c r="C76" s="177" t="s">
        <v>18</v>
      </c>
      <c r="D76"/>
      <c r="E76"/>
      <c r="F76"/>
      <c r="G76"/>
      <c r="H76" s="8">
        <f>SUM(H77:H78)</f>
        <v>0</v>
      </c>
      <c r="I76" s="8">
        <f>SUM(I77:I78)</f>
        <v>49.0368754189481</v>
      </c>
      <c r="J76" s="8">
        <f>SUM(J77:J78)</f>
        <v>1.2204059871252</v>
      </c>
      <c r="K76" s="8">
        <f>SUM(K77:K78)</f>
        <v>0.2677019584661986</v>
      </c>
      <c r="L76" s="122">
        <f t="shared" ref="L76:L85" si="18">SUM(H76:K76)</f>
        <v>50.524983364539494</v>
      </c>
      <c r="M76" s="99"/>
      <c r="N76" s="180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2">
        <f>SUM(O76:R76)</f>
        <v>31.632845919753716</v>
      </c>
    </row>
    <row r="77" spans="3:20" s="3" customFormat="1" x14ac:dyDescent="0.25">
      <c r="C77" s="178" t="s">
        <v>19</v>
      </c>
      <c r="D77" t="s">
        <v>159</v>
      </c>
      <c r="E77" t="s">
        <v>160</v>
      </c>
      <c r="F77" t="s">
        <v>161</v>
      </c>
      <c r="G77" t="s">
        <v>162</v>
      </c>
      <c r="H77" s="265">
        <f>VLOOKUP(D77,Résultats!$B$2:$AX$476,'T energie vecteurs'!T18,FALSE)</f>
        <v>0</v>
      </c>
      <c r="I77" s="265">
        <f>VLOOKUP(E77,Résultats!$B$2:$AX$476,'T energie vecteurs'!T18,FALSE)</f>
        <v>27.557554547988399</v>
      </c>
      <c r="J77" s="266">
        <f>VLOOKUP(F77,Résultats!$B$2:$AX$476,'T energie vecteurs'!T18,FALSE)</f>
        <v>4.4976677849999601E-4</v>
      </c>
      <c r="K77" s="265">
        <f>VLOOKUP(G77,Résultats!$B$2:$AX$476,'T energie vecteurs'!T18,FALSE)</f>
        <v>1.0780132115867701E-6</v>
      </c>
      <c r="L77" s="267">
        <f t="shared" si="18"/>
        <v>27.558005392780114</v>
      </c>
      <c r="M77" s="19"/>
      <c r="N77" s="178" t="s">
        <v>19</v>
      </c>
      <c r="O77" s="173"/>
      <c r="P77" s="19"/>
      <c r="Q77" s="55"/>
      <c r="R77" s="19"/>
      <c r="S77" s="121"/>
    </row>
    <row r="78" spans="3:20" s="3" customFormat="1" x14ac:dyDescent="0.25">
      <c r="C78" s="179" t="s">
        <v>20</v>
      </c>
      <c r="D78" t="s">
        <v>163</v>
      </c>
      <c r="E78" t="s">
        <v>164</v>
      </c>
      <c r="F78" t="s">
        <v>165</v>
      </c>
      <c r="G78" t="s">
        <v>166</v>
      </c>
      <c r="H78" s="265">
        <f>VLOOKUP(D78,Résultats!$B$2:$AX$476,'T energie vecteurs'!T18,FALSE)</f>
        <v>0</v>
      </c>
      <c r="I78" s="265">
        <f>VLOOKUP(E78,Résultats!$B$2:$AX$476,'T energie vecteurs'!T18,FALSE)</f>
        <v>21.4793208709597</v>
      </c>
      <c r="J78" s="265">
        <f>VLOOKUP(F78,Résultats!$B$2:$AX$476,'T energie vecteurs'!T18,FALSE)</f>
        <v>1.2199562203467</v>
      </c>
      <c r="K78" s="265">
        <f>VLOOKUP(G78,Résultats!$B$2:$AX$476,'T energie vecteurs'!T18,FALSE)</f>
        <v>0.26770088045298701</v>
      </c>
      <c r="L78" s="267">
        <f t="shared" si="18"/>
        <v>22.966977971759388</v>
      </c>
      <c r="M78" s="19"/>
      <c r="N78" s="179" t="s">
        <v>20</v>
      </c>
      <c r="O78" s="173"/>
      <c r="P78" s="19"/>
      <c r="Q78" s="55"/>
      <c r="R78" s="19"/>
      <c r="S78" s="121"/>
    </row>
    <row r="79" spans="3:20" s="3" customFormat="1" x14ac:dyDescent="0.25">
      <c r="C79" s="177" t="s">
        <v>21</v>
      </c>
      <c r="D79" t="s">
        <v>167</v>
      </c>
      <c r="E79" t="s">
        <v>168</v>
      </c>
      <c r="F79" t="s">
        <v>169</v>
      </c>
      <c r="G79" t="s">
        <v>170</v>
      </c>
      <c r="H79" s="268">
        <f>VLOOKUP(D79,Résultats!$B$2:$AX$476,'T energie vecteurs'!T18,FALSE)</f>
        <v>0.36415339938413299</v>
      </c>
      <c r="I79" s="268">
        <f>VLOOKUP(E79,Résultats!$B$2:$AX$476,'T energie vecteurs'!T18,FALSE)</f>
        <v>9.8068554558467902</v>
      </c>
      <c r="J79" s="268">
        <f>VLOOKUP(F79,Résultats!$B$2:$AX$476,'T energie vecteurs'!T18,FALSE)</f>
        <v>12.6005750477687</v>
      </c>
      <c r="K79" s="268">
        <f>VLOOKUP(G79,Résultats!$B$2:$AX$476,'T energie vecteurs'!T18,FALSE)+8</f>
        <v>25.388729044925601</v>
      </c>
      <c r="L79" s="269">
        <f t="shared" si="18"/>
        <v>48.16031294792522</v>
      </c>
      <c r="M79" s="99"/>
      <c r="N79" s="180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2">
        <f t="shared" ref="S79:S85" si="19">SUM(O79:R79)</f>
        <v>38.540648786248397</v>
      </c>
    </row>
    <row r="80" spans="3:20" s="3" customFormat="1" x14ac:dyDescent="0.25">
      <c r="C80" s="177" t="s">
        <v>22</v>
      </c>
      <c r="D80" t="s">
        <v>171</v>
      </c>
      <c r="E80" t="s">
        <v>172</v>
      </c>
      <c r="F80" t="s">
        <v>173</v>
      </c>
      <c r="G80" t="s">
        <v>174</v>
      </c>
      <c r="H80" s="268">
        <f>VLOOKUP(D80,Résultats!$B$2:$AX$476,'T energie vecteurs'!T18,FALSE)</f>
        <v>0</v>
      </c>
      <c r="I80" s="268">
        <f>VLOOKUP(E80,Résultats!$B$2:$AX$476,'T energie vecteurs'!T18,FALSE)</f>
        <v>4.68054464938142</v>
      </c>
      <c r="J80" s="268">
        <f>VLOOKUP(F80,Résultats!$B$2:$AX$476,'T energie vecteurs'!T18,FALSE)</f>
        <v>11.000502025829901</v>
      </c>
      <c r="K80" s="268">
        <f>VLOOKUP(G80,Résultats!$B$2:$AX$476,'T energie vecteurs'!T18,FALSE)</f>
        <v>5.7300908240832298</v>
      </c>
      <c r="L80" s="269">
        <f t="shared" si="18"/>
        <v>21.411137499294551</v>
      </c>
      <c r="M80" s="99"/>
      <c r="N80" s="180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2">
        <f t="shared" si="19"/>
        <v>19.367441585952957</v>
      </c>
    </row>
    <row r="81" spans="3:20" s="3" customFormat="1" x14ac:dyDescent="0.25">
      <c r="C81" s="177" t="s">
        <v>23</v>
      </c>
      <c r="D81"/>
      <c r="E81"/>
      <c r="F81"/>
      <c r="G81"/>
      <c r="H81" s="268">
        <f>SUM(H82:H84)</f>
        <v>6.5055512700786897</v>
      </c>
      <c r="I81" s="268">
        <f>SUM(I82:I84)</f>
        <v>21.485050563663798</v>
      </c>
      <c r="J81" s="268">
        <f>SUM(J82:J84)</f>
        <v>11.790696553032124</v>
      </c>
      <c r="K81" s="268">
        <f>SUM(K82:K84)</f>
        <v>14.989341277352226</v>
      </c>
      <c r="L81" s="269">
        <f t="shared" si="18"/>
        <v>54.770639664126833</v>
      </c>
      <c r="M81" s="99"/>
      <c r="N81" s="180" t="s">
        <v>485</v>
      </c>
      <c r="O81" s="36">
        <f>O82+O83</f>
        <v>3.8874337769367404</v>
      </c>
      <c r="P81" s="35">
        <f t="shared" ref="P81:R81" si="20">P82+P83</f>
        <v>11.388314604220763</v>
      </c>
      <c r="Q81" s="35">
        <f t="shared" si="20"/>
        <v>9.6134424318279077</v>
      </c>
      <c r="R81" s="35">
        <f t="shared" si="20"/>
        <v>13.104002297133148</v>
      </c>
      <c r="S81" s="172">
        <f t="shared" si="19"/>
        <v>37.993193110118561</v>
      </c>
    </row>
    <row r="82" spans="3:20" s="3" customFormat="1" x14ac:dyDescent="0.25">
      <c r="C82" s="179" t="s">
        <v>24</v>
      </c>
      <c r="D82" t="s">
        <v>175</v>
      </c>
      <c r="E82" t="s">
        <v>176</v>
      </c>
      <c r="F82" t="s">
        <v>177</v>
      </c>
      <c r="G82" t="s">
        <v>178</v>
      </c>
      <c r="H82" s="265">
        <f>VLOOKUP(D82,Résultats!$B$2:$AX$476,'T energie vecteurs'!T18,FALSE)</f>
        <v>5.29586302754001</v>
      </c>
      <c r="I82" s="265">
        <f>VLOOKUP(E82,Résultats!$B$2:$AX$476,'T energie vecteurs'!T18,FALSE)</f>
        <v>17.561448036494799</v>
      </c>
      <c r="J82" s="265">
        <f>VLOOKUP(F82,Résultats!$B$2:$AX$476,'T energie vecteurs'!T18,FALSE)</f>
        <v>11.5052790237851</v>
      </c>
      <c r="K82" s="265">
        <f>VLOOKUP(G82,Résultats!$B$2:$AX$476,'T energie vecteurs'!T18,FALSE)</f>
        <v>13.0504704752259</v>
      </c>
      <c r="L82" s="267">
        <f t="shared" si="18"/>
        <v>47.413060563045811</v>
      </c>
      <c r="M82" s="19"/>
      <c r="N82" s="179" t="s">
        <v>486</v>
      </c>
      <c r="O82" s="173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1">
        <f t="shared" si="19"/>
        <v>23.976169791173501</v>
      </c>
    </row>
    <row r="83" spans="3:20" s="3" customFormat="1" x14ac:dyDescent="0.25">
      <c r="C83" s="179" t="s">
        <v>258</v>
      </c>
      <c r="D83" t="s">
        <v>259</v>
      </c>
      <c r="E83" t="s">
        <v>260</v>
      </c>
      <c r="F83" t="s">
        <v>261</v>
      </c>
      <c r="G83" t="s">
        <v>262</v>
      </c>
      <c r="H83" s="265">
        <f>VLOOKUP(D83,Résultats!$B$2:$AX$476,'T energie vecteurs'!T18,FALSE)</f>
        <v>1.2096882425386799</v>
      </c>
      <c r="I83" s="265">
        <f>VLOOKUP(E83,Résultats!$B$2:$AX$476,'T energie vecteurs'!T18,FALSE)</f>
        <v>1.7386821308642</v>
      </c>
      <c r="J83" s="265">
        <f>VLOOKUP(F83,Résultats!$B$2:$AX$476,'T energie vecteurs'!T18,FALSE)</f>
        <v>0</v>
      </c>
      <c r="K83" s="265">
        <f>VLOOKUP(G83,Résultats!$B$2:$AX$476,'T energie vecteurs'!T18,FALSE)</f>
        <v>1.5944013702764701</v>
      </c>
      <c r="L83" s="267">
        <f t="shared" si="18"/>
        <v>4.5427717436793502</v>
      </c>
      <c r="M83" s="19"/>
      <c r="N83" s="179" t="s">
        <v>258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1">
        <f t="shared" si="19"/>
        <v>14.017023318945059</v>
      </c>
    </row>
    <row r="84" spans="3:20" s="3" customFormat="1" x14ac:dyDescent="0.25">
      <c r="C84" s="179" t="s">
        <v>25</v>
      </c>
      <c r="D84" t="s">
        <v>179</v>
      </c>
      <c r="E84" t="s">
        <v>180</v>
      </c>
      <c r="F84" t="s">
        <v>181</v>
      </c>
      <c r="G84" t="s">
        <v>182</v>
      </c>
      <c r="H84" s="265">
        <f>VLOOKUP(D84,Résultats!$B$2:$AX$476,'T energie vecteurs'!T18,FALSE)</f>
        <v>0</v>
      </c>
      <c r="I84" s="265">
        <f>VLOOKUP(E84,Résultats!$B$2:$AX$476,'T energie vecteurs'!T18,FALSE)</f>
        <v>2.1849203963048001</v>
      </c>
      <c r="J84" s="265">
        <f>VLOOKUP(F84,Résultats!$B$2:$AX$476,'T energie vecteurs'!T18,FALSE)</f>
        <v>0.28541752924702302</v>
      </c>
      <c r="K84" s="265">
        <f>VLOOKUP(G84,Résultats!$B$2:$AX$476,'T energie vecteurs'!T18,FALSE)</f>
        <v>0.34446943184985501</v>
      </c>
      <c r="L84" s="267">
        <f t="shared" si="18"/>
        <v>2.8148073574016781</v>
      </c>
      <c r="M84" s="19"/>
      <c r="N84" s="180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2">
        <f t="shared" si="19"/>
        <v>3.7781067567977473</v>
      </c>
    </row>
    <row r="85" spans="3:20" s="3" customFormat="1" x14ac:dyDescent="0.25">
      <c r="C85" s="29" t="s">
        <v>26</v>
      </c>
      <c r="D85" s="10"/>
      <c r="E85" s="10"/>
      <c r="F85" s="10"/>
      <c r="G85" s="10"/>
      <c r="H85" s="270">
        <f>SUM(H76,H79:H81)</f>
        <v>6.8697046694628225</v>
      </c>
      <c r="I85" s="270">
        <f>SUM(I76,I79:I81)</f>
        <v>85.009326087840094</v>
      </c>
      <c r="J85" s="270">
        <f>SUM(J76,J79:J81)</f>
        <v>36.612179613755927</v>
      </c>
      <c r="K85" s="270">
        <f>SUM(K76,K79:K81)</f>
        <v>46.375863104827253</v>
      </c>
      <c r="L85" s="271">
        <f t="shared" si="18"/>
        <v>174.86707347588612</v>
      </c>
      <c r="M85" s="106"/>
      <c r="N85" s="181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4">
        <f t="shared" si="19"/>
        <v>131.31223615887137</v>
      </c>
    </row>
    <row r="86" spans="3:20" s="3" customFormat="1" x14ac:dyDescent="0.25"/>
    <row r="87" spans="3:20" s="3" customFormat="1" x14ac:dyDescent="0.25"/>
    <row r="88" spans="3:20" ht="31.5" x14ac:dyDescent="0.35">
      <c r="C88" s="175">
        <v>2050</v>
      </c>
      <c r="D88" s="176"/>
      <c r="E88" s="176"/>
      <c r="F88" s="176"/>
      <c r="G88" s="176"/>
      <c r="H88" s="101" t="s">
        <v>36</v>
      </c>
      <c r="I88" s="101" t="s">
        <v>268</v>
      </c>
      <c r="J88" s="101" t="s">
        <v>38</v>
      </c>
      <c r="K88" s="101" t="s">
        <v>267</v>
      </c>
      <c r="L88" s="119" t="s">
        <v>1</v>
      </c>
      <c r="M88" s="25"/>
      <c r="N88" s="175">
        <v>2050</v>
      </c>
      <c r="O88" s="171" t="s">
        <v>36</v>
      </c>
      <c r="P88" s="101" t="s">
        <v>268</v>
      </c>
      <c r="Q88" s="101" t="s">
        <v>38</v>
      </c>
      <c r="R88" s="101" t="s">
        <v>267</v>
      </c>
      <c r="S88" s="119" t="s">
        <v>1</v>
      </c>
      <c r="T88" s="25"/>
    </row>
    <row r="89" spans="3:20" x14ac:dyDescent="0.25">
      <c r="C89" s="177" t="s">
        <v>18</v>
      </c>
      <c r="H89" s="8">
        <f>SUM(H90:H91)</f>
        <v>0</v>
      </c>
      <c r="I89" s="8">
        <f>SUM(I90:I91)</f>
        <v>29.920165273000002</v>
      </c>
      <c r="J89" s="8">
        <f>SUM(J90:J91)</f>
        <v>6.8111122169999998</v>
      </c>
      <c r="K89" s="8">
        <f>SUM(K90:K91)</f>
        <v>1.4248655733836</v>
      </c>
      <c r="L89" s="122">
        <f>SUM(H89:K89)</f>
        <v>38.156143063383603</v>
      </c>
      <c r="M89" s="99"/>
      <c r="N89" s="180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2">
        <f>SUM(O89:R89)</f>
        <v>30.517990573867085</v>
      </c>
      <c r="T89" s="247"/>
    </row>
    <row r="90" spans="3:20" x14ac:dyDescent="0.25">
      <c r="C90" s="178" t="s">
        <v>19</v>
      </c>
      <c r="D90" t="s">
        <v>159</v>
      </c>
      <c r="E90" t="s">
        <v>160</v>
      </c>
      <c r="F90" t="s">
        <v>161</v>
      </c>
      <c r="G90" t="s">
        <v>162</v>
      </c>
      <c r="H90" s="19">
        <f>VLOOKUP(D90,Résultats!$B$2:$AX$476,'T energie vecteurs'!W5,FALSE)</f>
        <v>0</v>
      </c>
      <c r="I90" s="19">
        <f>VLOOKUP(E90,Résultats!$B$2:$AX$476,'T energie vecteurs'!W5,FALSE)</f>
        <v>8.1353199630000006</v>
      </c>
      <c r="J90" s="19">
        <f>VLOOKUP(F90,Résultats!$B$2:$AX$476,'T energie vecteurs'!W5,FALSE)</f>
        <v>5.0564093809999999</v>
      </c>
      <c r="K90" s="19">
        <f>VLOOKUP(G90,Résultats!$B$2:$AX$476,'T energie vecteurs'!W5,FALSE)</f>
        <v>4.0904383599999997E-5</v>
      </c>
      <c r="L90" s="121">
        <f t="shared" ref="L90:L98" si="21">SUM(H90:K90)</f>
        <v>13.1917702483836</v>
      </c>
      <c r="M90" s="19"/>
      <c r="N90" s="178" t="s">
        <v>19</v>
      </c>
      <c r="O90" s="173"/>
      <c r="P90" s="19"/>
      <c r="Q90" s="55"/>
      <c r="R90" s="19"/>
      <c r="S90" s="121"/>
      <c r="T90" s="247"/>
    </row>
    <row r="91" spans="3:20" x14ac:dyDescent="0.25">
      <c r="C91" s="179" t="s">
        <v>20</v>
      </c>
      <c r="D91" t="s">
        <v>163</v>
      </c>
      <c r="E91" t="s">
        <v>164</v>
      </c>
      <c r="F91" t="s">
        <v>165</v>
      </c>
      <c r="G91" t="s">
        <v>166</v>
      </c>
      <c r="H91" s="19">
        <f>VLOOKUP(D91,Résultats!$B$2:$AX$476,'T energie vecteurs'!W5,FALSE)</f>
        <v>0</v>
      </c>
      <c r="I91" s="55">
        <f>VLOOKUP(E91,Résultats!$B$2:$AX$476,'T energie vecteurs'!W5,FALSE)</f>
        <v>21.784845310000001</v>
      </c>
      <c r="J91" s="19">
        <f>VLOOKUP(F91,Résultats!$B$2:$AX$476,'T energie vecteurs'!W5,FALSE)</f>
        <v>1.7547028360000001</v>
      </c>
      <c r="K91" s="19">
        <f>VLOOKUP(G91,Résultats!$B$2:$AX$476,'T energie vecteurs'!W5,FALSE)</f>
        <v>1.4248246689999999</v>
      </c>
      <c r="L91" s="121">
        <f t="shared" si="21"/>
        <v>24.964372815000001</v>
      </c>
      <c r="M91" s="19"/>
      <c r="N91" s="179" t="s">
        <v>20</v>
      </c>
      <c r="O91" s="173"/>
      <c r="P91" s="19"/>
      <c r="Q91" s="55"/>
      <c r="R91" s="19"/>
      <c r="S91" s="121"/>
      <c r="T91" s="247"/>
    </row>
    <row r="92" spans="3:20" x14ac:dyDescent="0.25">
      <c r="C92" s="177" t="s">
        <v>21</v>
      </c>
      <c r="D92" t="s">
        <v>167</v>
      </c>
      <c r="E92" t="s">
        <v>168</v>
      </c>
      <c r="F92" t="s">
        <v>169</v>
      </c>
      <c r="G92" t="s">
        <v>170</v>
      </c>
      <c r="H92" s="8">
        <f>VLOOKUP(D92,Résultats!$B$2:$AX$476,'T energie vecteurs'!W5,FALSE)</f>
        <v>0.13044844859999999</v>
      </c>
      <c r="I92" s="8">
        <f>VLOOKUP(E92,Résultats!$B$2:$AX$476,'T energie vecteurs'!W5,FALSE)</f>
        <v>4.1849683359999998</v>
      </c>
      <c r="J92" s="8">
        <f>VLOOKUP(F92,Résultats!$B$2:$AX$476,'T energie vecteurs'!W5,FALSE)</f>
        <v>14.95567239</v>
      </c>
      <c r="K92" s="8">
        <f>VLOOKUP(G92,Résultats!$B$2:$AX$476,'T energie vecteurs'!W5,FALSE)+8</f>
        <v>17.727021157999999</v>
      </c>
      <c r="L92" s="122">
        <f t="shared" si="21"/>
        <v>36.9981103326</v>
      </c>
      <c r="M92" s="99"/>
      <c r="N92" s="180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2">
        <f t="shared" ref="S92:S98" si="22">SUM(O92:R92)</f>
        <v>37.796602156011176</v>
      </c>
      <c r="T92" s="247"/>
    </row>
    <row r="93" spans="3:20" x14ac:dyDescent="0.25">
      <c r="C93" s="177" t="s">
        <v>22</v>
      </c>
      <c r="D93" t="s">
        <v>171</v>
      </c>
      <c r="E93" t="s">
        <v>172</v>
      </c>
      <c r="F93" t="s">
        <v>173</v>
      </c>
      <c r="G93" t="s">
        <v>174</v>
      </c>
      <c r="H93" s="8">
        <f>VLOOKUP(D93,Résultats!$B$2:$AX$476,'T energie vecteurs'!W5,FALSE)</f>
        <v>0</v>
      </c>
      <c r="I93" s="8">
        <f>VLOOKUP(E93,Résultats!$B$2:$AX$476,'T energie vecteurs'!W5,FALSE)</f>
        <v>3.837051298</v>
      </c>
      <c r="J93" s="8">
        <f>VLOOKUP(F93,Résultats!$B$2:$AX$476,'T energie vecteurs'!W5,FALSE)</f>
        <v>12.3721043</v>
      </c>
      <c r="K93" s="8">
        <f>VLOOKUP(G93,Résultats!$B$2:$AX$476,'T energie vecteurs'!W5,FALSE)</f>
        <v>5.8235986009999996</v>
      </c>
      <c r="L93" s="122">
        <f t="shared" si="21"/>
        <v>22.032754198999999</v>
      </c>
      <c r="M93" s="99"/>
      <c r="N93" s="180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2">
        <f t="shared" si="22"/>
        <v>19.596611130280287</v>
      </c>
      <c r="T93" s="247"/>
    </row>
    <row r="94" spans="3:20" x14ac:dyDescent="0.25">
      <c r="C94" s="177" t="s">
        <v>23</v>
      </c>
      <c r="H94" s="8">
        <f>SUM(H95:H97)</f>
        <v>4.8936756780000001</v>
      </c>
      <c r="I94" s="8">
        <f>SUM(I95:I97)</f>
        <v>25.212417496999997</v>
      </c>
      <c r="J94" s="8">
        <f>SUM(J95:J97)</f>
        <v>15.085850775200001</v>
      </c>
      <c r="K94" s="8">
        <f>SUM(K95:K97)</f>
        <v>18.770692384299998</v>
      </c>
      <c r="L94" s="8">
        <f>SUM(L95:L97)</f>
        <v>63.962636334500004</v>
      </c>
      <c r="M94" s="99"/>
      <c r="N94" s="180" t="s">
        <v>485</v>
      </c>
      <c r="O94" s="36">
        <f>O95+O96</f>
        <v>3.7208173415817956</v>
      </c>
      <c r="P94" s="35">
        <f t="shared" ref="P94:R94" si="23">P95+P96</f>
        <v>10.357640817267992</v>
      </c>
      <c r="Q94" s="35">
        <f t="shared" si="23"/>
        <v>9.8880397220191174</v>
      </c>
      <c r="R94" s="35">
        <f t="shared" si="23"/>
        <v>12.816914942214364</v>
      </c>
      <c r="S94" s="172">
        <f t="shared" si="22"/>
        <v>36.783412823083268</v>
      </c>
      <c r="T94" s="247"/>
    </row>
    <row r="95" spans="3:20" x14ac:dyDescent="0.25">
      <c r="C95" s="179" t="s">
        <v>24</v>
      </c>
      <c r="D95" t="s">
        <v>175</v>
      </c>
      <c r="E95" t="s">
        <v>176</v>
      </c>
      <c r="F95" t="s">
        <v>177</v>
      </c>
      <c r="G95" t="s">
        <v>178</v>
      </c>
      <c r="H95" s="19">
        <f>VLOOKUP(D95,Résultats!$B$2:$AX$476,'T energie vecteurs'!W5,FALSE)</f>
        <v>3.5980641649999998</v>
      </c>
      <c r="I95" s="19">
        <f>VLOOKUP(E95,Résultats!$B$2:$AX$476,'T energie vecteurs'!W5,FALSE)</f>
        <v>18.493307949999998</v>
      </c>
      <c r="J95" s="19">
        <f>VLOOKUP(F95,Résultats!$B$2:$AX$476,'T energie vecteurs'!W5,FALSE)</f>
        <v>14.63426162</v>
      </c>
      <c r="K95" s="19">
        <f>VLOOKUP(G95,Résultats!$B$2:$AX$476,'T energie vecteurs'!W5,FALSE)</f>
        <v>15.44600279</v>
      </c>
      <c r="L95" s="121">
        <f t="shared" si="21"/>
        <v>52.171636525000004</v>
      </c>
      <c r="M95" s="19"/>
      <c r="N95" s="179" t="s">
        <v>486</v>
      </c>
      <c r="O95" s="173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1">
        <f t="shared" si="22"/>
        <v>23.475824375270456</v>
      </c>
      <c r="T95" s="247"/>
    </row>
    <row r="96" spans="3:20" x14ac:dyDescent="0.25">
      <c r="C96" s="179" t="s">
        <v>258</v>
      </c>
      <c r="D96" t="s">
        <v>259</v>
      </c>
      <c r="E96" t="s">
        <v>260</v>
      </c>
      <c r="F96" t="s">
        <v>261</v>
      </c>
      <c r="G96" t="s">
        <v>262</v>
      </c>
      <c r="H96" s="19">
        <f>VLOOKUP(D96,Résultats!$B$2:$AX$476,'T energie vecteurs'!W5,FALSE)</f>
        <v>1.2956115130000001</v>
      </c>
      <c r="I96" s="19">
        <f>VLOOKUP(E96,Résultats!$B$2:$AX$476,'T energie vecteurs'!W5,FALSE)</f>
        <v>3.0551882639999999</v>
      </c>
      <c r="J96" s="19">
        <f>VLOOKUP(F96,Résultats!$B$2:$AX$476,'T energie vecteurs'!W5,FALSE)</f>
        <v>0</v>
      </c>
      <c r="K96" s="19">
        <f>VLOOKUP(G96,Résultats!$B$2:$AX$476,'T energie vecteurs'!W5,FALSE)</f>
        <v>2.8895184999999999</v>
      </c>
      <c r="L96" s="121">
        <f t="shared" si="21"/>
        <v>7.2403182770000001</v>
      </c>
      <c r="M96" s="19"/>
      <c r="N96" s="179" t="s">
        <v>258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1">
        <f t="shared" si="22"/>
        <v>13.307588447812815</v>
      </c>
      <c r="T96" s="247"/>
    </row>
    <row r="97" spans="3:20" x14ac:dyDescent="0.25">
      <c r="C97" s="179" t="s">
        <v>25</v>
      </c>
      <c r="D97" t="s">
        <v>179</v>
      </c>
      <c r="E97" t="s">
        <v>180</v>
      </c>
      <c r="F97" t="s">
        <v>181</v>
      </c>
      <c r="G97" t="s">
        <v>182</v>
      </c>
      <c r="H97" s="19">
        <f>VLOOKUP(D97,Résultats!$B$2:$AX$476,'T energie vecteurs'!W5,FALSE)</f>
        <v>0</v>
      </c>
      <c r="I97" s="19">
        <f>VLOOKUP(E97,Résultats!$B$2:$AX$476,'T energie vecteurs'!W5,FALSE)</f>
        <v>3.6639212830000001</v>
      </c>
      <c r="J97" s="19">
        <f>VLOOKUP(F97,Résultats!$B$2:$AX$476,'T energie vecteurs'!W5,FALSE)</f>
        <v>0.45158915519999998</v>
      </c>
      <c r="K97" s="19">
        <f>VLOOKUP(G97,Résultats!$B$2:$AX$476,'T energie vecteurs'!W5,FALSE)</f>
        <v>0.43517109430000001</v>
      </c>
      <c r="L97" s="121">
        <f t="shared" si="21"/>
        <v>4.5506815325000005</v>
      </c>
      <c r="M97" s="19"/>
      <c r="N97" s="180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2">
        <f t="shared" si="22"/>
        <v>3.6027044468717877</v>
      </c>
      <c r="T97" s="247"/>
    </row>
    <row r="98" spans="3:20" x14ac:dyDescent="0.25">
      <c r="C98" s="29" t="s">
        <v>26</v>
      </c>
      <c r="D98" s="10"/>
      <c r="E98" s="10"/>
      <c r="F98" s="10"/>
      <c r="G98" s="10"/>
      <c r="H98" s="9">
        <f>SUM(H89,H92:H94)</f>
        <v>5.0241241266000003</v>
      </c>
      <c r="I98" s="9">
        <f>SUM(I89,I92:I94)</f>
        <v>63.154602403999995</v>
      </c>
      <c r="J98" s="9">
        <f>SUM(J89,J92:J94)</f>
        <v>49.224739682199996</v>
      </c>
      <c r="K98" s="9">
        <f>SUM(K89,K92:K94)</f>
        <v>43.746177716683597</v>
      </c>
      <c r="L98" s="124">
        <f t="shared" si="21"/>
        <v>161.14964392948357</v>
      </c>
      <c r="M98" s="106"/>
      <c r="N98" s="181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4">
        <f t="shared" si="22"/>
        <v>128.2973211301136</v>
      </c>
      <c r="T98" s="106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4"/>
      <c r="P99" s="104"/>
      <c r="Q99" s="104"/>
      <c r="R99" s="105"/>
      <c r="S99" s="69"/>
    </row>
    <row r="100" spans="3:2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x14ac:dyDescent="0.25">
      <c r="C102" s="84" t="s">
        <v>455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456</v>
      </c>
      <c r="O102" s="3"/>
      <c r="P102" s="3"/>
      <c r="Q102" s="3"/>
      <c r="R102" s="3"/>
      <c r="S102" s="3"/>
    </row>
    <row r="103" spans="3:20" s="3" customFormat="1" ht="31.5" x14ac:dyDescent="0.35">
      <c r="C103" s="175">
        <v>2050</v>
      </c>
      <c r="D103" s="176"/>
      <c r="E103" s="176"/>
      <c r="F103" s="176"/>
      <c r="G103" s="176"/>
      <c r="H103" s="101" t="s">
        <v>36</v>
      </c>
      <c r="I103" s="101" t="s">
        <v>268</v>
      </c>
      <c r="J103" s="101" t="s">
        <v>38</v>
      </c>
      <c r="K103" s="101" t="s">
        <v>267</v>
      </c>
      <c r="L103" s="119" t="s">
        <v>1</v>
      </c>
      <c r="N103" s="175">
        <v>2050</v>
      </c>
      <c r="O103" s="171" t="s">
        <v>36</v>
      </c>
      <c r="P103" s="101" t="s">
        <v>268</v>
      </c>
      <c r="Q103" s="101" t="s">
        <v>38</v>
      </c>
      <c r="R103" s="101" t="s">
        <v>267</v>
      </c>
      <c r="S103" s="119" t="s">
        <v>1</v>
      </c>
    </row>
    <row r="104" spans="3:20" s="3" customFormat="1" x14ac:dyDescent="0.25">
      <c r="C104" s="250" t="s">
        <v>18</v>
      </c>
      <c r="D104" s="251"/>
      <c r="E104" s="251"/>
      <c r="F104" s="251"/>
      <c r="G104" s="251"/>
      <c r="H104" s="252" t="e">
        <f>H89-#REF!</f>
        <v>#REF!</v>
      </c>
      <c r="I104" s="253" t="e">
        <f>I89-#REF!</f>
        <v>#REF!</v>
      </c>
      <c r="J104" s="253" t="e">
        <f>J89-#REF!</f>
        <v>#REF!</v>
      </c>
      <c r="K104" s="253" t="e">
        <f>K89-#REF!</f>
        <v>#REF!</v>
      </c>
      <c r="L104" s="254" t="e">
        <f>L89-#REF!</f>
        <v>#REF!</v>
      </c>
      <c r="N104" s="250" t="s">
        <v>18</v>
      </c>
      <c r="O104" s="252">
        <f>H89-O89</f>
        <v>0</v>
      </c>
      <c r="P104" s="253">
        <f t="shared" ref="P104:S113" si="24">I89-P89</f>
        <v>9.475475156383677</v>
      </c>
      <c r="Q104" s="253">
        <f t="shared" si="24"/>
        <v>-0.13809416978046585</v>
      </c>
      <c r="R104" s="253">
        <f t="shared" si="24"/>
        <v>-1.6992284970866967</v>
      </c>
      <c r="S104" s="254">
        <f t="shared" si="24"/>
        <v>7.6381524895165178</v>
      </c>
    </row>
    <row r="105" spans="3:20" s="3" customFormat="1" x14ac:dyDescent="0.25">
      <c r="C105" s="178" t="s">
        <v>19</v>
      </c>
      <c r="D105" t="s">
        <v>457</v>
      </c>
      <c r="E105" t="s">
        <v>458</v>
      </c>
      <c r="F105" t="s">
        <v>459</v>
      </c>
      <c r="G105" t="s">
        <v>460</v>
      </c>
      <c r="H105" s="255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6" t="e">
        <f>L90-#REF!</f>
        <v>#REF!</v>
      </c>
      <c r="N105" s="178" t="s">
        <v>19</v>
      </c>
      <c r="O105" s="255">
        <f t="shared" ref="O105:O113" si="25">H90-O90</f>
        <v>0</v>
      </c>
      <c r="P105" s="55">
        <f t="shared" si="24"/>
        <v>8.1353199630000006</v>
      </c>
      <c r="Q105" s="55">
        <f t="shared" si="24"/>
        <v>5.0564093809999999</v>
      </c>
      <c r="R105" s="55">
        <f t="shared" si="24"/>
        <v>4.0904383599999997E-5</v>
      </c>
      <c r="S105" s="256">
        <f t="shared" si="24"/>
        <v>13.1917702483836</v>
      </c>
    </row>
    <row r="106" spans="3:20" s="3" customFormat="1" x14ac:dyDescent="0.25">
      <c r="C106" s="179" t="s">
        <v>20</v>
      </c>
      <c r="D106" t="s">
        <v>461</v>
      </c>
      <c r="E106" t="s">
        <v>462</v>
      </c>
      <c r="F106" t="s">
        <v>463</v>
      </c>
      <c r="G106" t="s">
        <v>464</v>
      </c>
      <c r="H106" s="255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6" t="e">
        <f>L91-#REF!</f>
        <v>#REF!</v>
      </c>
      <c r="N106" s="179" t="s">
        <v>20</v>
      </c>
      <c r="O106" s="255">
        <f t="shared" si="25"/>
        <v>0</v>
      </c>
      <c r="P106" s="55">
        <f t="shared" si="24"/>
        <v>21.784845310000001</v>
      </c>
      <c r="Q106" s="55">
        <f t="shared" si="24"/>
        <v>1.7547028360000001</v>
      </c>
      <c r="R106" s="55">
        <f t="shared" si="24"/>
        <v>1.4248246689999999</v>
      </c>
      <c r="S106" s="256">
        <f t="shared" si="24"/>
        <v>24.964372815000001</v>
      </c>
    </row>
    <row r="107" spans="3:20" s="3" customFormat="1" x14ac:dyDescent="0.25">
      <c r="C107" s="250" t="s">
        <v>21</v>
      </c>
      <c r="D107" s="251" t="s">
        <v>465</v>
      </c>
      <c r="E107" s="251" t="s">
        <v>466</v>
      </c>
      <c r="F107" s="251" t="s">
        <v>467</v>
      </c>
      <c r="G107" s="251" t="s">
        <v>468</v>
      </c>
      <c r="H107" s="257" t="e">
        <f>H92-#REF!</f>
        <v>#REF!</v>
      </c>
      <c r="I107" s="253" t="e">
        <f>I92-#REF!</f>
        <v>#REF!</v>
      </c>
      <c r="J107" s="253" t="e">
        <f>J92-#REF!</f>
        <v>#REF!</v>
      </c>
      <c r="K107" s="253" t="e">
        <f>K92-#REF!</f>
        <v>#REF!</v>
      </c>
      <c r="L107" s="254" t="e">
        <f>L92-#REF!</f>
        <v>#REF!</v>
      </c>
      <c r="N107" s="250" t="s">
        <v>21</v>
      </c>
      <c r="O107" s="257">
        <f t="shared" si="25"/>
        <v>0.13044844859999999</v>
      </c>
      <c r="P107" s="253">
        <f t="shared" si="24"/>
        <v>3.7370347649905509</v>
      </c>
      <c r="Q107" s="253">
        <f t="shared" si="24"/>
        <v>-1.7663974262945175</v>
      </c>
      <c r="R107" s="253">
        <f t="shared" si="24"/>
        <v>-2.8995776107072047</v>
      </c>
      <c r="S107" s="254">
        <f t="shared" si="24"/>
        <v>-0.79849182341117597</v>
      </c>
    </row>
    <row r="108" spans="3:20" s="3" customFormat="1" x14ac:dyDescent="0.25">
      <c r="C108" s="250" t="s">
        <v>22</v>
      </c>
      <c r="D108" s="251" t="s">
        <v>469</v>
      </c>
      <c r="E108" s="251" t="s">
        <v>470</v>
      </c>
      <c r="F108" s="251" t="s">
        <v>471</v>
      </c>
      <c r="G108" s="251" t="s">
        <v>472</v>
      </c>
      <c r="H108" s="257" t="e">
        <f>H93-#REF!</f>
        <v>#REF!</v>
      </c>
      <c r="I108" s="253" t="e">
        <f>I93-#REF!</f>
        <v>#REF!</v>
      </c>
      <c r="J108" s="253" t="e">
        <f>J93-#REF!</f>
        <v>#REF!</v>
      </c>
      <c r="K108" s="253" t="e">
        <f>K93-#REF!</f>
        <v>#REF!</v>
      </c>
      <c r="L108" s="254" t="e">
        <f>L93-#REF!</f>
        <v>#REF!</v>
      </c>
      <c r="N108" s="250" t="s">
        <v>22</v>
      </c>
      <c r="O108" s="257">
        <f t="shared" si="25"/>
        <v>0</v>
      </c>
      <c r="P108" s="253">
        <f t="shared" si="24"/>
        <v>3.6377282379764333</v>
      </c>
      <c r="Q108" s="253">
        <f t="shared" si="24"/>
        <v>-0.18927142427520494</v>
      </c>
      <c r="R108" s="253">
        <f t="shared" si="24"/>
        <v>-1.0123137449815145</v>
      </c>
      <c r="S108" s="254">
        <f t="shared" si="24"/>
        <v>2.4361430687197121</v>
      </c>
    </row>
    <row r="109" spans="3:20" s="3" customFormat="1" x14ac:dyDescent="0.25">
      <c r="C109" s="250" t="s">
        <v>23</v>
      </c>
      <c r="D109" s="251"/>
      <c r="E109" s="251"/>
      <c r="F109" s="251"/>
      <c r="G109" s="251"/>
      <c r="H109" s="257" t="e">
        <f>H94-#REF!</f>
        <v>#REF!</v>
      </c>
      <c r="I109" s="253" t="e">
        <f>I94-#REF!</f>
        <v>#REF!</v>
      </c>
      <c r="J109" s="253" t="e">
        <f>J94-#REF!</f>
        <v>#REF!</v>
      </c>
      <c r="K109" s="253" t="e">
        <f>K94-#REF!</f>
        <v>#REF!</v>
      </c>
      <c r="L109" s="254" t="e">
        <f>L94-#REF!</f>
        <v>#REF!</v>
      </c>
      <c r="N109" s="250" t="s">
        <v>23</v>
      </c>
      <c r="O109" s="257">
        <f t="shared" si="25"/>
        <v>1.1728583364182046</v>
      </c>
      <c r="P109" s="253">
        <f t="shared" si="24"/>
        <v>14.854776679732005</v>
      </c>
      <c r="Q109" s="253">
        <f t="shared" si="24"/>
        <v>5.1978110531808834</v>
      </c>
      <c r="R109" s="253">
        <f t="shared" si="24"/>
        <v>5.9537774420856344</v>
      </c>
      <c r="S109" s="254">
        <f t="shared" si="24"/>
        <v>27.179223511416737</v>
      </c>
    </row>
    <row r="110" spans="3:20" s="3" customFormat="1" x14ac:dyDescent="0.25">
      <c r="C110" s="179" t="s">
        <v>24</v>
      </c>
      <c r="D110" t="s">
        <v>473</v>
      </c>
      <c r="E110" t="s">
        <v>474</v>
      </c>
      <c r="F110" t="s">
        <v>475</v>
      </c>
      <c r="G110" t="s">
        <v>476</v>
      </c>
      <c r="H110" s="255" t="e">
        <f>H95-#REF!</f>
        <v>#REF!</v>
      </c>
      <c r="I110" s="258" t="e">
        <f>I95-#REF!</f>
        <v>#REF!</v>
      </c>
      <c r="J110" s="258" t="e">
        <f>J95-#REF!</f>
        <v>#REF!</v>
      </c>
      <c r="K110" s="258" t="e">
        <f>K95-#REF!</f>
        <v>#REF!</v>
      </c>
      <c r="L110" s="256" t="e">
        <f>L95-#REF!</f>
        <v>#REF!</v>
      </c>
      <c r="N110" s="179" t="s">
        <v>24</v>
      </c>
      <c r="O110" s="255">
        <f t="shared" si="25"/>
        <v>3.2822092387771895</v>
      </c>
      <c r="P110" s="258">
        <f t="shared" si="24"/>
        <v>16.738861605487632</v>
      </c>
      <c r="Q110" s="258">
        <f t="shared" si="24"/>
        <v>4.7462218979808828</v>
      </c>
      <c r="R110" s="258">
        <f t="shared" si="24"/>
        <v>3.9285194074838401</v>
      </c>
      <c r="S110" s="256">
        <f t="shared" si="24"/>
        <v>28.695812149729548</v>
      </c>
    </row>
    <row r="111" spans="3:20" s="3" customFormat="1" x14ac:dyDescent="0.25">
      <c r="C111" s="179" t="s">
        <v>258</v>
      </c>
      <c r="D111" t="s">
        <v>477</v>
      </c>
      <c r="E111" t="s">
        <v>478</v>
      </c>
      <c r="F111" t="s">
        <v>479</v>
      </c>
      <c r="G111" t="s">
        <v>480</v>
      </c>
      <c r="H111" s="259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6" t="e">
        <f>L96-#REF!</f>
        <v>#REF!</v>
      </c>
      <c r="N111" s="179" t="s">
        <v>258</v>
      </c>
      <c r="O111" s="259">
        <f t="shared" si="25"/>
        <v>-2.1093509023589849</v>
      </c>
      <c r="P111" s="55">
        <f t="shared" si="24"/>
        <v>-5.5480062087556252</v>
      </c>
      <c r="Q111" s="55">
        <f t="shared" si="24"/>
        <v>0</v>
      </c>
      <c r="R111" s="55">
        <f t="shared" si="24"/>
        <v>1.5900869403017963</v>
      </c>
      <c r="S111" s="256">
        <f t="shared" si="24"/>
        <v>-6.0672701708128152</v>
      </c>
    </row>
    <row r="112" spans="3:20" s="3" customFormat="1" x14ac:dyDescent="0.25">
      <c r="C112" s="179" t="s">
        <v>25</v>
      </c>
      <c r="D112" t="s">
        <v>481</v>
      </c>
      <c r="E112" t="s">
        <v>482</v>
      </c>
      <c r="F112" t="s">
        <v>483</v>
      </c>
      <c r="G112" t="s">
        <v>484</v>
      </c>
      <c r="H112" s="255" t="e">
        <f>H97-#REF!</f>
        <v>#REF!</v>
      </c>
      <c r="I112" s="258" t="e">
        <f>I97-#REF!</f>
        <v>#REF!</v>
      </c>
      <c r="J112" s="258" t="e">
        <f>J97-#REF!</f>
        <v>#REF!</v>
      </c>
      <c r="K112" s="258" t="e">
        <f>K97-#REF!</f>
        <v>#REF!</v>
      </c>
      <c r="L112" s="256" t="e">
        <f>L97-#REF!</f>
        <v>#REF!</v>
      </c>
      <c r="N112" s="179" t="s">
        <v>25</v>
      </c>
      <c r="O112" s="255">
        <f t="shared" si="25"/>
        <v>0</v>
      </c>
      <c r="P112" s="258">
        <f t="shared" si="24"/>
        <v>1.042883028204435</v>
      </c>
      <c r="Q112" s="258">
        <f t="shared" si="24"/>
        <v>-2.3351061316966681E-2</v>
      </c>
      <c r="R112" s="258">
        <f t="shared" si="24"/>
        <v>-7.1554881259255798E-2</v>
      </c>
      <c r="S112" s="256">
        <f t="shared" si="24"/>
        <v>0.94797708562821281</v>
      </c>
    </row>
    <row r="113" spans="3:19" s="3" customFormat="1" x14ac:dyDescent="0.25">
      <c r="C113" s="260" t="s">
        <v>26</v>
      </c>
      <c r="D113" s="261"/>
      <c r="E113" s="261"/>
      <c r="F113" s="261"/>
      <c r="G113" s="261"/>
      <c r="H113" s="262" t="e">
        <f>H98-#REF!</f>
        <v>#REF!</v>
      </c>
      <c r="I113" s="263" t="e">
        <f>I98-#REF!</f>
        <v>#REF!</v>
      </c>
      <c r="J113" s="263" t="e">
        <f>J98-#REF!</f>
        <v>#REF!</v>
      </c>
      <c r="K113" s="263" t="e">
        <f>K98-#REF!</f>
        <v>#REF!</v>
      </c>
      <c r="L113" s="264" t="e">
        <f>L98-#REF!</f>
        <v>#REF!</v>
      </c>
      <c r="N113" s="260" t="s">
        <v>26</v>
      </c>
      <c r="O113" s="262">
        <f t="shared" si="25"/>
        <v>1.3033067850182047</v>
      </c>
      <c r="P113" s="263">
        <f t="shared" si="24"/>
        <v>29.083976584287093</v>
      </c>
      <c r="Q113" s="263">
        <f t="shared" si="24"/>
        <v>2.62910781631372</v>
      </c>
      <c r="R113" s="263">
        <f t="shared" si="24"/>
        <v>-0.16406838624904196</v>
      </c>
      <c r="S113" s="264">
        <f t="shared" si="24"/>
        <v>32.852322799369972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437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5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5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9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6" t="s">
        <v>18</v>
      </c>
      <c r="B6" s="57">
        <f>B7+B8</f>
        <v>0</v>
      </c>
      <c r="C6" s="57">
        <f>C7+C8</f>
        <v>128.72111177409042</v>
      </c>
      <c r="D6" s="57">
        <f>D7+D8</f>
        <v>0.56874961097672494</v>
      </c>
      <c r="E6" s="57">
        <f>E7+E8</f>
        <v>0.47152470458817602</v>
      </c>
      <c r="F6" s="57">
        <f>F7+F8</f>
        <v>0</v>
      </c>
      <c r="G6" s="197">
        <f t="shared" ref="G6:G15" si="0">SUM(B6:F6)</f>
        <v>129.76138608965533</v>
      </c>
      <c r="H6" s="3"/>
      <c r="I6" s="204"/>
      <c r="J6" s="51"/>
      <c r="K6" s="51" t="s">
        <v>440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8" t="s">
        <v>19</v>
      </c>
      <c r="B7" s="19">
        <v>0</v>
      </c>
      <c r="C7" s="19">
        <f>'T energie usages'!I12*3.2*Résultats!L250</f>
        <v>78.278908050090408</v>
      </c>
      <c r="D7" s="19">
        <f>'T energie usages'!J12/'T energie usages'!J$20*(Résultats!N$159+Résultats!N$60+Résultats!N$161)/1000000</f>
        <v>5.4685968897644028E-3</v>
      </c>
      <c r="E7" s="19">
        <f>'T energie usages'!K12*2.394*Résultats!L251</f>
        <v>3.6806918175973328E-5</v>
      </c>
      <c r="F7" s="19">
        <v>0</v>
      </c>
      <c r="G7" s="121">
        <f t="shared" si="0"/>
        <v>78.284413453898352</v>
      </c>
      <c r="H7" s="3"/>
      <c r="I7" s="204"/>
      <c r="J7" s="51"/>
      <c r="K7" s="209"/>
      <c r="L7" s="210">
        <v>2020</v>
      </c>
      <c r="M7" s="210">
        <v>2030</v>
      </c>
      <c r="N7" s="211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9" t="s">
        <v>20</v>
      </c>
      <c r="B8" s="19">
        <v>0</v>
      </c>
      <c r="C8" s="19">
        <f>(Résultats!N$150+Résultats!N$151+Résultats!N$152+Résultats!N$153+Résultats!N$154)/1000000</f>
        <v>50.442203724000002</v>
      </c>
      <c r="D8" s="19">
        <f>'T energie usages'!J13/'T energie usages'!J$20*(Résultats!N$159+Résultats!N$160+Résultats!N$161)/1000000</f>
        <v>0.56328101408696052</v>
      </c>
      <c r="E8" s="19">
        <f>(Résultats!N$176+Résultats!N$177+Résultats!N$178+Résultats!N$179+Résultats!N$180)/1000000</f>
        <v>0.47148789767000004</v>
      </c>
      <c r="F8" s="19">
        <v>0</v>
      </c>
      <c r="G8" s="121">
        <f t="shared" si="0"/>
        <v>51.476972635756965</v>
      </c>
      <c r="H8" s="3"/>
      <c r="I8" s="204"/>
      <c r="J8" s="51"/>
      <c r="K8" s="212" t="s">
        <v>18</v>
      </c>
      <c r="L8" s="24">
        <f>G19</f>
        <v>131.42707673691942</v>
      </c>
      <c r="M8" s="24">
        <f>G45</f>
        <v>119.1930114945154</v>
      </c>
      <c r="N8" s="215">
        <f>G71</f>
        <v>90.226389015609527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6" t="s">
        <v>21</v>
      </c>
      <c r="B9" s="57">
        <f>Résultats!N$102/1000000</f>
        <v>0.8916495405999999</v>
      </c>
      <c r="C9" s="57">
        <f>'T energie usages'!I14*3.2*Résultats!L250</f>
        <v>22.203880620608579</v>
      </c>
      <c r="D9" s="57">
        <f>'T energie usages'!J14/'T energie usages'!J$20*(Résultats!N$159+Résultats!N$160+Résultats!N$161)/1000000</f>
        <v>6.8977312292084703</v>
      </c>
      <c r="E9" s="57">
        <f>('T energie usages'!K14-5)*2.394*Résultats!L251</f>
        <v>33.140797302640742</v>
      </c>
      <c r="F9" s="57">
        <v>0</v>
      </c>
      <c r="G9" s="197">
        <f t="shared" si="0"/>
        <v>63.134058693057796</v>
      </c>
      <c r="H9" s="3"/>
      <c r="I9" s="204"/>
      <c r="J9" s="51"/>
      <c r="K9" s="212" t="s">
        <v>438</v>
      </c>
      <c r="L9" s="24">
        <f>G22</f>
        <v>48.06691481679389</v>
      </c>
      <c r="M9" s="24">
        <f>G48</f>
        <v>36.433112379643738</v>
      </c>
      <c r="N9" s="215">
        <f>G74</f>
        <v>28.968105396878357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6" t="s">
        <v>22</v>
      </c>
      <c r="B10" s="57">
        <f>(Résultats!N$135+Résultats!N$136)/1000000</f>
        <v>0</v>
      </c>
      <c r="C10" s="57">
        <f>(Résultats!N$155+Résultats!N$156)/1000000</f>
        <v>11.8819915702</v>
      </c>
      <c r="D10" s="57">
        <f>'T energie usages'!J15/'T energie usages'!J$20*(Résultats!N$159+Résultats!N$160+Résultats!N$161)/1000000</f>
        <v>6.1870786147165164</v>
      </c>
      <c r="E10" s="57">
        <f>(Résultats!N$181+Résultats!N$182)/1000000</f>
        <v>17.391330692</v>
      </c>
      <c r="F10" s="57">
        <v>0</v>
      </c>
      <c r="G10" s="197">
        <f t="shared" si="0"/>
        <v>35.460400876916516</v>
      </c>
      <c r="H10" s="3"/>
      <c r="I10" s="204"/>
      <c r="J10" s="51"/>
      <c r="K10" s="213" t="s">
        <v>22</v>
      </c>
      <c r="L10" s="24">
        <f>G23</f>
        <v>25.093120715759969</v>
      </c>
      <c r="M10" s="24">
        <f>G49</f>
        <v>18.555223617839744</v>
      </c>
      <c r="N10" s="215">
        <f>G75</f>
        <v>21.324007010468105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6" t="s">
        <v>23</v>
      </c>
      <c r="B11" s="57">
        <f>B12+B13</f>
        <v>21.030129537700002</v>
      </c>
      <c r="C11" s="57">
        <f>C12+C13</f>
        <v>64.482274486584075</v>
      </c>
      <c r="D11" s="57">
        <f>D12+D13</f>
        <v>5.285795155035097</v>
      </c>
      <c r="E11" s="57">
        <f>E12+E13</f>
        <v>28.765809789524567</v>
      </c>
      <c r="F11" s="57">
        <f>F12+F13</f>
        <v>12.099488490000001</v>
      </c>
      <c r="G11" s="197">
        <f t="shared" si="0"/>
        <v>131.66349745884375</v>
      </c>
      <c r="H11" s="3"/>
      <c r="I11" s="204"/>
      <c r="J11" s="51"/>
      <c r="K11" s="214" t="s">
        <v>439</v>
      </c>
      <c r="L11" s="216">
        <f>G24</f>
        <v>110.31669080234748</v>
      </c>
      <c r="M11" s="216">
        <f>G50</f>
        <v>117.80730176229847</v>
      </c>
      <c r="N11" s="217">
        <f>G76</f>
        <v>154.26344264917472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9" t="s">
        <v>24</v>
      </c>
      <c r="B12" s="19">
        <f>(Résultats!N$129+Résultats!N$130+Résultats!N$131+Résultats!N$132+Résultats!N$133+Résultats!N$134)/1000000</f>
        <v>21.030129537700002</v>
      </c>
      <c r="C12" s="19">
        <f>(Résultats!N$138+Résultats!N$140+Résultats!N$141+Résultats!N$142+Résultats!N$143+Résultats!N$144+Résultats!N$145+Résultats!N$146+Résultats!N$147+Résultats!N$148+Résultats!N$149)/1000000</f>
        <v>57.972678105584073</v>
      </c>
      <c r="D12" s="19">
        <f>'T energie usages'!J17/'T energie usages'!J$20*(Résultats!N$159+Résultats!N$160+Résultats!N$161)/1000000</f>
        <v>5.139274958836765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28.068797040824567</v>
      </c>
      <c r="F12" s="19">
        <f>Résultats!N$100/1000000</f>
        <v>12.099488490000001</v>
      </c>
      <c r="G12" s="121">
        <f t="shared" si="0"/>
        <v>124.3103681329454</v>
      </c>
      <c r="H12" s="3"/>
      <c r="I12" s="204"/>
      <c r="J12" s="51"/>
      <c r="K12" s="218" t="s">
        <v>1</v>
      </c>
      <c r="L12" s="219">
        <f>SUM(L8:L11)</f>
        <v>314.90380307182073</v>
      </c>
      <c r="M12" s="219">
        <f t="shared" ref="M12:N12" si="1">SUM(M8:M11)</f>
        <v>291.98864925429734</v>
      </c>
      <c r="N12" s="219">
        <f t="shared" si="1"/>
        <v>294.78194407213073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9" t="s">
        <v>25</v>
      </c>
      <c r="B13" s="19">
        <v>0</v>
      </c>
      <c r="C13" s="19">
        <f>(Résultats!N$139)/1000000</f>
        <v>6.5095963809999997</v>
      </c>
      <c r="D13" s="19">
        <f>'T energie usages'!J19/'T energie usages'!J$20*(Résultats!N$159+Résultats!N$160+Résultats!N$161)/1000000</f>
        <v>0.14652019619833237</v>
      </c>
      <c r="E13" s="19">
        <f>(Résultats!N$163)/1000000</f>
        <v>0.69701274869999996</v>
      </c>
      <c r="F13" s="19">
        <v>0</v>
      </c>
      <c r="G13" s="121">
        <f t="shared" si="0"/>
        <v>7.3531293258983315</v>
      </c>
      <c r="H13" s="3"/>
      <c r="I13" s="204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21.921779078300002</v>
      </c>
      <c r="C14" s="58">
        <f>SUM(C9:C11)+C6</f>
        <v>227.28925845148308</v>
      </c>
      <c r="D14" s="58">
        <f>SUM(D9:D11)+D6</f>
        <v>18.939354609936807</v>
      </c>
      <c r="E14" s="58">
        <f>SUM(E9:E11)+E6</f>
        <v>79.76946248875349</v>
      </c>
      <c r="F14" s="58">
        <f>SUM(F9:F11)+F6</f>
        <v>12.099488490000001</v>
      </c>
      <c r="G14" s="198">
        <f t="shared" si="0"/>
        <v>360.01934311847339</v>
      </c>
      <c r="H14" s="3"/>
      <c r="I14" s="204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9" t="s">
        <v>43</v>
      </c>
      <c r="B15" s="202">
        <f>(Résultats!N$102+Résultats!N$129+Résultats!N$130+Résultats!N$131+Résultats!N$132+Résultats!N$133+Résultats!N$134+Résultats!N$135+Résultats!N$136)/1000000</f>
        <v>21.921779078299998</v>
      </c>
      <c r="C15" s="202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226.37832576078404</v>
      </c>
      <c r="D15" s="202">
        <f>(Résultats!N$159+Résultats!N$160+Résultats!N$161)/1000000</f>
        <v>18.941643462999998</v>
      </c>
      <c r="E15" s="202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79.471391389194565</v>
      </c>
      <c r="F15" s="202">
        <f>Résultats!N$100/1000000</f>
        <v>12.099488490000001</v>
      </c>
      <c r="G15" s="203">
        <f t="shared" si="0"/>
        <v>358.81262818127857</v>
      </c>
      <c r="H15" s="3"/>
      <c r="I15" s="204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9"/>
      <c r="B16" s="200"/>
      <c r="C16" s="200"/>
      <c r="D16" s="200"/>
      <c r="E16" s="200"/>
      <c r="F16" s="200"/>
      <c r="G16" s="201">
        <f>Résultats!N$194/1000000</f>
        <v>358.8126274</v>
      </c>
      <c r="H16" s="3"/>
      <c r="I16" s="204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4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5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9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6" t="s">
        <v>18</v>
      </c>
      <c r="B19" s="57">
        <f>B20+B21</f>
        <v>0</v>
      </c>
      <c r="C19" s="57">
        <f>C20+C21</f>
        <v>130.64090112668495</v>
      </c>
      <c r="D19" s="57">
        <f>D20+D21</f>
        <v>0.47223112466987655</v>
      </c>
      <c r="E19" s="61">
        <f>E20+E21</f>
        <v>0.3139444855645831</v>
      </c>
      <c r="F19" s="57">
        <f>F20+F21</f>
        <v>0</v>
      </c>
      <c r="G19" s="197">
        <f>SUM(B19:F19)</f>
        <v>131.42707673691942</v>
      </c>
      <c r="H19" s="3"/>
      <c r="I19" s="204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8" t="s">
        <v>19</v>
      </c>
      <c r="B20" s="19">
        <v>0</v>
      </c>
      <c r="C20" s="19">
        <f>'T energie usages'!I25*3.2*Résultats!S250</f>
        <v>74.312074227684946</v>
      </c>
      <c r="D20" s="19">
        <f>'T energie usages'!J25/'T energie usages'!J$33*(Résultats!S$159+Résultats!S$160+Résultats!S$161)/1000000</f>
        <v>2.0252945693014619E-2</v>
      </c>
      <c r="E20" s="55">
        <f>'T energie usages'!K25*2.394*Résultats!S251</f>
        <v>4.6829864583081494E-5</v>
      </c>
      <c r="F20" s="19">
        <v>0</v>
      </c>
      <c r="G20" s="121">
        <f>SUM(B20:F20)</f>
        <v>74.332374003242549</v>
      </c>
      <c r="H20" s="3"/>
      <c r="I20" s="204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9" t="s">
        <v>20</v>
      </c>
      <c r="B21" s="19">
        <v>0</v>
      </c>
      <c r="C21" s="19">
        <f>(Résultats!S$150+Résultats!S$151+Résultats!S$152+Résultats!S$153+Résultats!S$154)/1000000</f>
        <v>56.328826899000006</v>
      </c>
      <c r="D21" s="19">
        <f>'T energie usages'!J26/'T energie usages'!J$33*(Résultats!S$159+Résultats!S$160+Résultats!S$161)/1000000</f>
        <v>0.45197817897686193</v>
      </c>
      <c r="E21" s="55">
        <f>(Résultats!S$176+Résultats!S$177+Résultats!S$178+Résultats!S$179+Résultats!S$180)/1000000</f>
        <v>0.3138976557</v>
      </c>
      <c r="F21" s="19">
        <v>0</v>
      </c>
      <c r="G21" s="121">
        <f>SUM(B21:F21)</f>
        <v>57.094702733676868</v>
      </c>
      <c r="H21" s="3"/>
      <c r="I21" s="204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6" t="s">
        <v>21</v>
      </c>
      <c r="B22" s="57">
        <f>Résultats!S$102/1000000</f>
        <v>0.80004865029999994</v>
      </c>
      <c r="C22" s="57">
        <f>'T energie usages'!I27*3.2*Résultats!S250</f>
        <v>20.954057258540033</v>
      </c>
      <c r="D22" s="57">
        <f>'T energie usages'!J27/'T energie usages'!J$33*(Résultats!S$159+Résultats!S$160+Résultats!S$161)/1000000</f>
        <v>4.9792135965904381</v>
      </c>
      <c r="E22" s="57">
        <f>('T energie usages'!K27-7)*2.394*Résultats!S251</f>
        <v>21.333595311363421</v>
      </c>
      <c r="F22" s="57">
        <v>0</v>
      </c>
      <c r="G22" s="197">
        <f>SUM(B22:F22)</f>
        <v>48.06691481679389</v>
      </c>
      <c r="H22" s="3"/>
      <c r="I22" s="204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6" t="s">
        <v>22</v>
      </c>
      <c r="B23" s="57">
        <f>(Résultats!S$135+Résultats!S$136)/1000000</f>
        <v>0</v>
      </c>
      <c r="C23" s="57">
        <f>(Résultats!S$155+Résultats!S$156)/1000000</f>
        <v>9.30109313899999</v>
      </c>
      <c r="D23" s="57">
        <f>'T energie usages'!J28/'T energie usages'!J$33*(Résultats!S$159+Résultats!S$160+Résultats!S$161)/1000000</f>
        <v>4.190439081759977</v>
      </c>
      <c r="E23" s="57">
        <f>(Résultats!S$181+Résultats!S$182)/1000000</f>
        <v>11.601588495000001</v>
      </c>
      <c r="F23" s="57">
        <v>0</v>
      </c>
      <c r="G23" s="197">
        <f t="shared" ref="G23:G28" si="2">SUM(B23:F23)</f>
        <v>25.093120715759969</v>
      </c>
      <c r="H23" s="3"/>
      <c r="I23" s="204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6" t="s">
        <v>23</v>
      </c>
      <c r="B24" s="57">
        <f>B25+B26</f>
        <v>12.5066753251</v>
      </c>
      <c r="C24" s="57">
        <f>C25+C26</f>
        <v>55.056397164890505</v>
      </c>
      <c r="D24" s="57">
        <f>D25+D26</f>
        <v>3.4635708199797084</v>
      </c>
      <c r="E24" s="57">
        <f>E25+E26</f>
        <v>24.587919572377281</v>
      </c>
      <c r="F24" s="57">
        <f>F25+F26</f>
        <v>14.702127920000001</v>
      </c>
      <c r="G24" s="197">
        <f t="shared" si="2"/>
        <v>110.31669080234748</v>
      </c>
      <c r="H24" s="3"/>
      <c r="I24" s="204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9" t="s">
        <v>24</v>
      </c>
      <c r="B25" s="19">
        <f>(Résultats!S$129+Résultats!S$130+Résultats!S$131+Résultats!S$132+Résultats!S$133+Résultats!S$134)/1000000</f>
        <v>12.5066753251</v>
      </c>
      <c r="C25" s="19">
        <f>(Résultats!S$138+Résultats!S$140+Résultats!S$141+Résultats!S$142+Résultats!S$143+Résultats!S$144+Résultats!S$145+Résultats!S$146+Résultats!S$147+Résultats!S$148+Résultats!V$149)/1000000</f>
        <v>47.667516342890508</v>
      </c>
      <c r="D25" s="19">
        <f>'T energie usages'!J30/'T energie usages'!J$33*(Résultats!S$159+Résultats!S$160+Résultats!S$161)/1000000</f>
        <v>3.3586375347586555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24.06664590647728</v>
      </c>
      <c r="F25" s="19">
        <f>Résultats!S$100/1000000</f>
        <v>14.702127920000001</v>
      </c>
      <c r="G25" s="121">
        <f t="shared" si="2"/>
        <v>102.30160302922644</v>
      </c>
      <c r="H25" s="3"/>
      <c r="I25" s="204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9" t="s">
        <v>25</v>
      </c>
      <c r="B26" s="19">
        <v>0</v>
      </c>
      <c r="C26" s="19">
        <f>(Résultats!S$139)/1000000</f>
        <v>7.388880822</v>
      </c>
      <c r="D26" s="19">
        <f>'T energie usages'!J32/'T energie usages'!J$33*(Résultats!S$159+Résultats!S$160+Résultats!S$161)/1000000</f>
        <v>0.1049332852210529</v>
      </c>
      <c r="E26" s="19">
        <f>(Résultats!S$163)/1000000</f>
        <v>0.52127366590000002</v>
      </c>
      <c r="F26" s="19">
        <v>0</v>
      </c>
      <c r="G26" s="121">
        <f t="shared" si="2"/>
        <v>8.0150877731210528</v>
      </c>
      <c r="H26" s="3"/>
      <c r="I26" s="204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13.306723975400001</v>
      </c>
      <c r="C27" s="58">
        <f>SUM(C22:C24)+C19</f>
        <v>215.95244868911547</v>
      </c>
      <c r="D27" s="58">
        <f>SUM(D22:D24)+D19</f>
        <v>13.105454623</v>
      </c>
      <c r="E27" s="58">
        <f>SUM(E22:E24)+E19</f>
        <v>57.837047864305291</v>
      </c>
      <c r="F27" s="58">
        <f>SUM(F22:F24)+F19</f>
        <v>14.702127920000001</v>
      </c>
      <c r="G27" s="198">
        <f t="shared" si="2"/>
        <v>314.90380307182079</v>
      </c>
      <c r="H27" s="3"/>
      <c r="I27" s="204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9" t="s">
        <v>43</v>
      </c>
      <c r="B28" s="202">
        <f>(Résultats!S$102+Résultats!S$129+Résultats!S$130+Résultats!S$131+Résultats!S$132+Résultats!S$133+Résultats!S$134+Résultats!S$135+Résultats!S$136)/1000000</f>
        <v>13.306723975399999</v>
      </c>
      <c r="C28" s="202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216.01001797997733</v>
      </c>
      <c r="D28" s="202">
        <f>(Résultats!S$159+Résultats!S$160+Résultats!S$161)/1000000</f>
        <v>13.105454623</v>
      </c>
      <c r="E28" s="201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59.366380373977272</v>
      </c>
      <c r="F28" s="202">
        <f>Résultats!S$100/1000000</f>
        <v>14.702127920000001</v>
      </c>
      <c r="G28" s="203">
        <f t="shared" si="2"/>
        <v>316.49070487235463</v>
      </c>
      <c r="H28" s="3"/>
      <c r="I28" s="204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9"/>
      <c r="B29" s="200"/>
      <c r="C29" s="200"/>
      <c r="D29" s="200"/>
      <c r="E29" s="200"/>
      <c r="F29" s="200"/>
      <c r="G29" s="201">
        <f>Résultats!S$194/1000000</f>
        <v>316.76204769999998</v>
      </c>
      <c r="H29" s="3"/>
      <c r="I29" s="204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4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5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9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6" t="s">
        <v>18</v>
      </c>
      <c r="B32" s="57">
        <f>B33+B34</f>
        <v>0</v>
      </c>
      <c r="C32" s="57">
        <f>C33+C34</f>
        <v>124.13061671118031</v>
      </c>
      <c r="D32" s="57">
        <f>D33+D34</f>
        <v>0.26302856972751737</v>
      </c>
      <c r="E32" s="61">
        <f>E33+E34</f>
        <v>0.30872671909465788</v>
      </c>
      <c r="F32" s="57">
        <f>F33+F34</f>
        <v>0</v>
      </c>
      <c r="G32" s="197">
        <f>SUM(B32:F32)</f>
        <v>124.7023720000025</v>
      </c>
      <c r="H32" s="3"/>
      <c r="I32" s="204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8" t="s">
        <v>19</v>
      </c>
      <c r="B33" s="19">
        <v>0</v>
      </c>
      <c r="C33" s="19">
        <f>'T energie usages'!I38*3.2*Résultats!X250</f>
        <v>68.119427634180312</v>
      </c>
      <c r="D33" s="19">
        <f>'T energie usages'!J38/'T energie usages'!J$46*(Résultats!X$159+Résultats!X$160+Résultats!X$161)/1000000</f>
        <v>5.1426135926202224E-2</v>
      </c>
      <c r="E33" s="55">
        <f>'T energie usages'!K38*2.394*Résultats!X251</f>
        <v>6.7735694657831529E-5</v>
      </c>
      <c r="F33" s="19">
        <v>0</v>
      </c>
      <c r="G33" s="121">
        <f>SUM(B33:F33)</f>
        <v>68.170921505801175</v>
      </c>
      <c r="H33" s="3"/>
      <c r="I33" s="204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9" t="s">
        <v>20</v>
      </c>
      <c r="B34" s="19">
        <v>0</v>
      </c>
      <c r="C34" s="19">
        <f>(Résultats!X$150+Résultats!X$151+Résultats!X$152+Résultats!X$153+Résultats!X$154)/1000000</f>
        <v>56.011189076999997</v>
      </c>
      <c r="D34" s="19">
        <f>'T energie usages'!J39/'T energie usages'!J$46*(Résultats!X$159+Résultats!X$160+Résultats!X$161)/1000000</f>
        <v>0.21160243380131516</v>
      </c>
      <c r="E34" s="55">
        <f>(Résultats!X$176+Résultats!X$177+Résultats!X$178+Résultats!X$179+Résultats!X$180)/1000000</f>
        <v>0.30865898340000003</v>
      </c>
      <c r="F34" s="19">
        <v>0</v>
      </c>
      <c r="G34" s="121">
        <f>SUM(B34:F34)</f>
        <v>56.531450494201316</v>
      </c>
      <c r="H34" s="3"/>
      <c r="I34" s="204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6" t="s">
        <v>21</v>
      </c>
      <c r="B35" s="57">
        <f>Résultats!X$102/1000000</f>
        <v>0.68420899909999999</v>
      </c>
      <c r="C35" s="57">
        <f>'T energie usages'!I40*3.2*Résultats!X250</f>
        <v>18.073490074191749</v>
      </c>
      <c r="D35" s="57">
        <f>'T energie usages'!J40/'T energie usages'!J$46*(Résultats!X$159+Résultats!X$160+Résultats!X$161)/1000000</f>
        <v>2.2536061221339359</v>
      </c>
      <c r="E35" s="57">
        <f>('T energie usages'!K40-8)*2.394*Résultats!X251</f>
        <v>19.58640406798974</v>
      </c>
      <c r="F35" s="57">
        <v>0</v>
      </c>
      <c r="G35" s="197">
        <f>SUM(B35:F35)</f>
        <v>40.597709263415425</v>
      </c>
      <c r="H35" s="3"/>
      <c r="I35" s="204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6" t="s">
        <v>22</v>
      </c>
      <c r="B36" s="57">
        <f>(Résultats!X$135+Résultats!X$136)/1000000</f>
        <v>0</v>
      </c>
      <c r="C36" s="57">
        <f>(Résultats!X$155+Résultats!X$156)/1000000</f>
        <v>8.2886255096999992</v>
      </c>
      <c r="D36" s="57">
        <f>'T energie usages'!J41/'T energie usages'!J$46*(Résultats!X$159+Résultats!X$160+Résultats!X$161)/1000000</f>
        <v>1.6601726280011548</v>
      </c>
      <c r="E36" s="57">
        <f>(Résultats!X$181+Résultats!X$182)/1000000</f>
        <v>8.6944391620000001</v>
      </c>
      <c r="F36" s="57">
        <v>0</v>
      </c>
      <c r="G36" s="197">
        <f t="shared" ref="G36:G41" si="3">SUM(B36:F36)</f>
        <v>18.643237299701156</v>
      </c>
      <c r="H36" s="3"/>
      <c r="I36" s="204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6" t="s">
        <v>23</v>
      </c>
      <c r="B37" s="57">
        <f>B38+B39</f>
        <v>12.637888090600001</v>
      </c>
      <c r="C37" s="57">
        <f>C38+C39</f>
        <v>60.139506905322783</v>
      </c>
      <c r="D37" s="57">
        <f>D38+D39</f>
        <v>1.5815450816373913</v>
      </c>
      <c r="E37" s="57">
        <f>E38+E39</f>
        <v>22.507865636715934</v>
      </c>
      <c r="F37" s="57">
        <f>F38+F39</f>
        <v>15.752630849999999</v>
      </c>
      <c r="G37" s="197">
        <f t="shared" si="3"/>
        <v>112.6194365642761</v>
      </c>
      <c r="H37" s="3"/>
      <c r="I37" s="204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9" t="s">
        <v>24</v>
      </c>
      <c r="B38" s="19">
        <f>(Résultats!X$129+Résultats!X$130+Résultats!X$131+Résultats!X$132+Résultats!X$133+Résultats!X$134)/1000000</f>
        <v>12.637888090600001</v>
      </c>
      <c r="C38" s="19">
        <f>(Résultats!X$138+Résultats!X$140+Résultats!X$141+Résultats!X$142+Résultats!X$143+Résultats!X$144+Résultats!X$145+Résultats!X$146+Résultats!X$147+Résultats!X$148+Résultats!X149)/1000000</f>
        <v>52.746673450322781</v>
      </c>
      <c r="D38" s="19">
        <f>'T energie usages'!J43/'T energie usages'!J$46*(Résultats!X$159+Résultats!X$160+Résultats!X$161)/1000000</f>
        <v>1.5310397157050952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21.994402586015934</v>
      </c>
      <c r="F38" s="19">
        <f>Résultats!X$100/1000000</f>
        <v>15.752630849999999</v>
      </c>
      <c r="G38" s="121">
        <f t="shared" si="3"/>
        <v>104.66263469264382</v>
      </c>
      <c r="H38" s="3"/>
      <c r="I38" s="204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9" t="s">
        <v>25</v>
      </c>
      <c r="B39" s="19">
        <v>0</v>
      </c>
      <c r="C39" s="19">
        <f>(Résultats!X$139)/1000000</f>
        <v>7.3928334549999999</v>
      </c>
      <c r="D39" s="19">
        <f>'T energie usages'!J45/'T energie usages'!J$46*(Résultats!X$159+Résultats!X$160+Résultats!X$161)/1000000</f>
        <v>5.0505365932296153E-2</v>
      </c>
      <c r="E39" s="19">
        <f>(Résultats!X$163)/1000000</f>
        <v>0.51346305069999998</v>
      </c>
      <c r="F39" s="19">
        <v>0</v>
      </c>
      <c r="G39" s="121">
        <f t="shared" si="3"/>
        <v>7.9568018716322957</v>
      </c>
      <c r="H39" s="3"/>
      <c r="I39" s="204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13.322097089700002</v>
      </c>
      <c r="C40" s="58">
        <f>SUM(C35:C37)+C32</f>
        <v>210.63223920039485</v>
      </c>
      <c r="D40" s="58">
        <f>SUM(D35:D37)+D32</f>
        <v>5.7583524014999989</v>
      </c>
      <c r="E40" s="58">
        <f>SUM(E35:E37)+E32</f>
        <v>51.097435585800334</v>
      </c>
      <c r="F40" s="58">
        <f>SUM(F35:F37)+F32</f>
        <v>15.752630849999999</v>
      </c>
      <c r="G40" s="198">
        <f t="shared" si="3"/>
        <v>296.56275512739518</v>
      </c>
      <c r="H40" s="3"/>
      <c r="I40" s="204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9" t="s">
        <v>43</v>
      </c>
      <c r="B41" s="202">
        <f>(Résultats!X$102+Résultats!X$129+Résultats!X$130+Résultats!X$131+Résultats!X$132+Résultats!X$133+Résultats!X$134+Résultats!X$135+Résultats!X$136)/1000000</f>
        <v>13.3220970897</v>
      </c>
      <c r="C41" s="202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210.68432516202276</v>
      </c>
      <c r="D41" s="202">
        <f>(Résultats!X$159+Résultats!X$160+Résultats!X$161)/1000000</f>
        <v>5.7583524014999998</v>
      </c>
      <c r="E41" s="201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51.020598050615924</v>
      </c>
      <c r="F41" s="202">
        <f>Résultats!X$100/1000000</f>
        <v>15.752630849999999</v>
      </c>
      <c r="G41" s="203">
        <f t="shared" si="3"/>
        <v>296.53800355383868</v>
      </c>
      <c r="H41" s="3"/>
      <c r="I41" s="204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9"/>
      <c r="B42" s="200"/>
      <c r="C42" s="200"/>
      <c r="D42" s="200"/>
      <c r="E42" s="200"/>
      <c r="F42" s="200"/>
      <c r="G42" s="201">
        <f>Résultats!X$194/1000000</f>
        <v>296.75310880000001</v>
      </c>
      <c r="H42" s="3"/>
      <c r="I42" s="204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4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5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9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6" t="s">
        <v>18</v>
      </c>
      <c r="B45" s="57">
        <f>B46+B47</f>
        <v>0</v>
      </c>
      <c r="C45" s="57">
        <f>C46+C47</f>
        <v>118.5678914799315</v>
      </c>
      <c r="D45" s="57">
        <f>D46+D47</f>
        <v>0.31601114245357365</v>
      </c>
      <c r="E45" s="61">
        <f>E46+E47</f>
        <v>0.30910887213032112</v>
      </c>
      <c r="F45" s="57">
        <f>F46+F47</f>
        <v>0</v>
      </c>
      <c r="G45" s="197">
        <f>SUM(B45:F45)</f>
        <v>119.1930114945154</v>
      </c>
      <c r="H45" s="3"/>
      <c r="I45" s="204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8" t="s">
        <v>19</v>
      </c>
      <c r="B46" s="19">
        <v>0</v>
      </c>
      <c r="C46" s="19">
        <f>'T energie usages'!I51*3.2*Résultats!AC250</f>
        <v>61.597054496931499</v>
      </c>
      <c r="D46" s="19">
        <f>'T energie usages'!J51/'T energie usages'!J$59*(Résultats!AC$159+Résultats!AC$160+Résultats!AC$161)/1000000</f>
        <v>0.11769543306780059</v>
      </c>
      <c r="E46" s="55">
        <f>'T energie usages'!K51*2.394*Résultats!AC251</f>
        <v>8.5847750321183013E-5</v>
      </c>
      <c r="F46" s="19">
        <v>0</v>
      </c>
      <c r="G46" s="121">
        <f>SUM(B46:F46)</f>
        <v>61.71483577774962</v>
      </c>
      <c r="H46" s="3"/>
      <c r="I46" s="204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9" t="s">
        <v>20</v>
      </c>
      <c r="B47" s="19">
        <v>0</v>
      </c>
      <c r="C47" s="19">
        <f>(Résultats!AC$150+Résultats!AC$151+Résultats!AC$152+Résultats!AC$153+Résultats!AC$154)/1000000</f>
        <v>56.970836983000005</v>
      </c>
      <c r="D47" s="19">
        <f>'T energie usages'!J52/'T energie usages'!J$59*(Résultats!AC$159+Résultats!AC$160+Résultats!AC$161)/1000000</f>
        <v>0.19831570938577303</v>
      </c>
      <c r="E47" s="55">
        <f>(Résultats!AC$176+Résultats!AC$177+Résultats!AC$178+Résultats!AC$179+Résultats!AC$180)/1000000</f>
        <v>0.30902302437999996</v>
      </c>
      <c r="F47" s="19">
        <v>0</v>
      </c>
      <c r="G47" s="121">
        <f>SUM(B47:F47)</f>
        <v>57.478175716765776</v>
      </c>
      <c r="H47" s="3"/>
      <c r="I47" s="204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6" t="s">
        <v>21</v>
      </c>
      <c r="B48" s="57">
        <f>Résultats!AC$102/1000000</f>
        <v>0.58063527640000001</v>
      </c>
      <c r="C48" s="57">
        <f>'T energie usages'!I53*3.2*Résultats!AC250</f>
        <v>16.471077226821716</v>
      </c>
      <c r="D48" s="57">
        <f>'T energie usages'!J53/'T energie usages'!J$59*(Résultats!AC$159+Résultats!AC$160+Résultats!AC$161)/1000000</f>
        <v>2.0443450863485988</v>
      </c>
      <c r="E48" s="57">
        <f>('T energie usages'!K53-8)*2.394*Résultats!AC251</f>
        <v>17.337054790073424</v>
      </c>
      <c r="F48" s="57">
        <v>0</v>
      </c>
      <c r="G48" s="197">
        <f>SUM(B48:F48)</f>
        <v>36.433112379643738</v>
      </c>
      <c r="H48" s="3"/>
      <c r="I48" s="204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6" t="s">
        <v>22</v>
      </c>
      <c r="B49" s="57">
        <f>(Résultats!AC$135+Résultats!AC$136)/1000000</f>
        <v>0</v>
      </c>
      <c r="C49" s="57">
        <f>(Résultats!AC$155+Résultats!AC$156)/1000000</f>
        <v>8.7713335047999994</v>
      </c>
      <c r="D49" s="57">
        <f>'T energie usages'!J54/'T energie usages'!J$59*(Résultats!AC$159+Résultats!AC$160+Résultats!AC$161)/1000000</f>
        <v>1.5193619160397447</v>
      </c>
      <c r="E49" s="57">
        <f>(Résultats!AC$181+Résultats!AC$182)/1000000</f>
        <v>8.2645281969999989</v>
      </c>
      <c r="F49" s="57">
        <v>0</v>
      </c>
      <c r="G49" s="197">
        <f t="shared" ref="G49:G53" si="4">SUM(B49:F49)</f>
        <v>18.555223617839744</v>
      </c>
      <c r="H49" s="3"/>
      <c r="I49" s="204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6" t="s">
        <v>23</v>
      </c>
      <c r="B50" s="57">
        <f>B51+B52</f>
        <v>13.7045288343</v>
      </c>
      <c r="C50" s="57">
        <f>C51+C52</f>
        <v>64.171941817757428</v>
      </c>
      <c r="D50" s="57">
        <f>D51+D52</f>
        <v>1.5231467216580838</v>
      </c>
      <c r="E50" s="57">
        <f>E51+E52</f>
        <v>22.346018418582943</v>
      </c>
      <c r="F50" s="57">
        <f>F51+F52</f>
        <v>16.06166597</v>
      </c>
      <c r="G50" s="197">
        <f t="shared" si="4"/>
        <v>117.80730176229847</v>
      </c>
      <c r="H50" s="3"/>
      <c r="I50" s="204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9" t="s">
        <v>24</v>
      </c>
      <c r="B51" s="19">
        <f>(Résultats!AC$129+Résultats!AC$130+Résultats!AC$131+Résultats!AC$132+Résultats!AC$133+Résultats!AC$134)/1000000</f>
        <v>13.7045288343</v>
      </c>
      <c r="C51" s="19">
        <f>(Résultats!AC$138+Résultats!AC$140+Résultats!AC$141+Résultats!AC$142+Résultats!AC$143+Résultats!AC$144+Résultats!AC$145+Résultats!AC$146+Résultats!AC$147+Résultats!AC$148+Résultats!AC$149)/1000000</f>
        <v>56.46127815675743</v>
      </c>
      <c r="D51" s="19">
        <f>'T energie usages'!J56/'T energie usages'!J$59*(Résultats!AC$159+Résultats!AC$160+Résultats!AC$161)/1000000</f>
        <v>1.4755761535808034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21.833794895782944</v>
      </c>
      <c r="F51" s="19">
        <f>Résultats!AC$100/1000000</f>
        <v>16.06166597</v>
      </c>
      <c r="G51" s="121">
        <f t="shared" si="4"/>
        <v>109.53684401042116</v>
      </c>
      <c r="H51" s="3"/>
      <c r="I51" s="204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9" t="s">
        <v>25</v>
      </c>
      <c r="B52" s="19">
        <v>0</v>
      </c>
      <c r="C52" s="19">
        <f>(Résultats!AC$139)/1000000</f>
        <v>7.7106636609999999</v>
      </c>
      <c r="D52" s="19">
        <f>'T energie usages'!J58/'T energie usages'!J$59*(Résultats!AC$159+Résultats!AC$160+Résultats!AC$161)/1000000</f>
        <v>4.7570568077280447E-2</v>
      </c>
      <c r="E52" s="19">
        <f>(Résultats!AC$163)/1000000</f>
        <v>0.51222352279999994</v>
      </c>
      <c r="F52" s="19">
        <v>0</v>
      </c>
      <c r="G52" s="121">
        <f t="shared" si="4"/>
        <v>8.2704577518772808</v>
      </c>
      <c r="H52" s="3"/>
      <c r="I52" s="204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14.2851641107</v>
      </c>
      <c r="C53" s="58">
        <f>SUM(C48:C50)+C45</f>
        <v>207.98224402931066</v>
      </c>
      <c r="D53" s="58">
        <f>SUM(D48:D50)+D45</f>
        <v>5.4028648665000016</v>
      </c>
      <c r="E53" s="58">
        <f>SUM(E48:E50)+E45</f>
        <v>48.256710277786688</v>
      </c>
      <c r="F53" s="58">
        <f>SUM(F48:F50)+F45</f>
        <v>16.06166597</v>
      </c>
      <c r="G53" s="198">
        <f t="shared" si="4"/>
        <v>291.98864925429734</v>
      </c>
      <c r="H53" s="3"/>
      <c r="I53" s="204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9" t="s">
        <v>43</v>
      </c>
      <c r="B54" s="202">
        <f>(Résultats!AC$102+Résultats!AC$129+Résultats!AC$130+Résultats!AC$131+Résultats!AC$132+Résultats!AC$133+Résultats!AC$134+Résultats!AC$135+Résultats!AC$136)/1000000</f>
        <v>14.2851641107</v>
      </c>
      <c r="C54" s="202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208.02942074555742</v>
      </c>
      <c r="D54" s="202">
        <f>(Résultats!AC$159+Résultats!AC$160+Résultats!AC$161)/1000000</f>
        <v>5.4028648665000008</v>
      </c>
      <c r="E54" s="201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48.179876831062948</v>
      </c>
      <c r="F54" s="202">
        <f>Résultats!AC$100/1000000</f>
        <v>16.06166597</v>
      </c>
      <c r="G54" s="203">
        <f>SUM(B54:F54)</f>
        <v>291.95899252382037</v>
      </c>
      <c r="H54" s="3"/>
      <c r="I54" s="204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9"/>
      <c r="B55" s="200"/>
      <c r="C55" s="200"/>
      <c r="D55" s="200"/>
      <c r="E55" s="200"/>
      <c r="F55" s="200"/>
      <c r="G55" s="201">
        <f>Résultats!AC$194/1000000</f>
        <v>292.15821439999996</v>
      </c>
      <c r="H55" s="3"/>
      <c r="I55" s="204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4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5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9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6" t="s">
        <v>18</v>
      </c>
      <c r="B58" s="57">
        <f>B59+B60</f>
        <v>0</v>
      </c>
      <c r="C58" s="57">
        <f>C59+C60</f>
        <v>110.89512121691466</v>
      </c>
      <c r="D58" s="57">
        <f>D59+D60</f>
        <v>0.4241522095094149</v>
      </c>
      <c r="E58" s="61">
        <f>E59+E60</f>
        <v>0.82547694164915175</v>
      </c>
      <c r="F58" s="57">
        <f>F59+F60</f>
        <v>0</v>
      </c>
      <c r="G58" s="197">
        <f t="shared" ref="G58:G67" si="5">SUM(B58:F58)</f>
        <v>112.14475036807323</v>
      </c>
      <c r="H58" s="3"/>
      <c r="I58" s="204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8" t="s">
        <v>19</v>
      </c>
      <c r="B59" s="19">
        <v>0</v>
      </c>
      <c r="C59" s="19">
        <f>'T energie usages'!I64*3.2*Résultats!AH250</f>
        <v>53.716871147914659</v>
      </c>
      <c r="D59" s="19">
        <f>'T energie usages'!J64/'T energie usages'!J$72*(Résultats!AH$159+Résultats!AH$160+Résultats!AH$161)/1000000</f>
        <v>0.22508010955731914</v>
      </c>
      <c r="E59" s="55">
        <f>'T energie usages'!K64*2.394*Résultats!AH251</f>
        <v>9.0756599151850214E-5</v>
      </c>
      <c r="F59" s="19">
        <v>0</v>
      </c>
      <c r="G59" s="121">
        <f t="shared" si="5"/>
        <v>53.942042014071127</v>
      </c>
      <c r="H59" s="3"/>
      <c r="I59" s="204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9" t="s">
        <v>20</v>
      </c>
      <c r="B60" s="19">
        <v>0</v>
      </c>
      <c r="C60" s="19">
        <f>(Résultats!AH$150+Résultats!AH$151+Résultats!AH$152+Résultats!AH$153+Résultats!AH$154)/1000000</f>
        <v>57.178250069000001</v>
      </c>
      <c r="D60" s="19">
        <f>'T energie usages'!J65/'T energie usages'!J$72*(Résultats!AH$159+Résultats!AH$160+Résultats!AH$161)/1000000</f>
        <v>0.19907209995209577</v>
      </c>
      <c r="E60" s="55">
        <f>(Résultats!AH$176+Résultats!AH$177+Résultats!AH$178+Résultats!AH$179+Résultats!AH$180)/1000000</f>
        <v>0.82538618504999994</v>
      </c>
      <c r="F60" s="19">
        <v>0</v>
      </c>
      <c r="G60" s="121">
        <f t="shared" si="5"/>
        <v>58.202708354002098</v>
      </c>
      <c r="H60" s="3"/>
      <c r="I60" s="204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6" t="s">
        <v>21</v>
      </c>
      <c r="B61" s="57">
        <f>Résultats!AH$102/1000000</f>
        <v>0.52162018290000001</v>
      </c>
      <c r="C61" s="57">
        <f>'T energie usages'!I66*3.2*Résultats!AH250</f>
        <v>15.564656533956242</v>
      </c>
      <c r="D61" s="57">
        <f>'T energie usages'!J66/'T energie usages'!J$72*(Résultats!AH$159+Résultats!AH$160+Résultats!AH$161)/1000000</f>
        <v>1.9991712177510867</v>
      </c>
      <c r="E61" s="57">
        <f>('T energie usages'!K66-8)*2.394*Résultats!AH251</f>
        <v>15.555164451152182</v>
      </c>
      <c r="F61" s="57">
        <v>0</v>
      </c>
      <c r="G61" s="197">
        <f t="shared" si="5"/>
        <v>33.640612385759511</v>
      </c>
      <c r="H61" s="3"/>
      <c r="I61" s="204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6" t="s">
        <v>22</v>
      </c>
      <c r="B62" s="57">
        <f>(Résultats!AH$135+Résultats!AH$136)/1000000</f>
        <v>0</v>
      </c>
      <c r="C62" s="57">
        <f>(Résultats!AH$155+Résultats!AH$156)/1000000</f>
        <v>9.6090686903000009</v>
      </c>
      <c r="D62" s="57">
        <f>'T energie usages'!J67/'T energie usages'!J$72*(Résultats!AH$159+Résultats!AH$160+Résultats!AH$161)/1000000</f>
        <v>1.5409451314890443</v>
      </c>
      <c r="E62" s="57">
        <f>(Résultats!AH$181+Résultats!AH$182)/1000000</f>
        <v>8.001428065999999</v>
      </c>
      <c r="F62" s="57">
        <v>0</v>
      </c>
      <c r="G62" s="197">
        <f t="shared" si="5"/>
        <v>19.151441887789044</v>
      </c>
      <c r="H62" s="3"/>
      <c r="I62" s="204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6" t="s">
        <v>23</v>
      </c>
      <c r="B63" s="57">
        <f>B64+B65</f>
        <v>15.069398194000001</v>
      </c>
      <c r="C63" s="57">
        <f>C64+C65</f>
        <v>70.811831959904708</v>
      </c>
      <c r="D63" s="57">
        <f>D64+D65</f>
        <v>1.6019739784504539</v>
      </c>
      <c r="E63" s="57">
        <f>E64+E65</f>
        <v>22.558428384708677</v>
      </c>
      <c r="F63" s="57">
        <f>F64+F65</f>
        <v>16.7795825</v>
      </c>
      <c r="G63" s="197">
        <f t="shared" si="5"/>
        <v>126.82121501706385</v>
      </c>
      <c r="H63" s="3"/>
      <c r="I63" s="204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9" t="s">
        <v>24</v>
      </c>
      <c r="B64" s="99">
        <f>(Résultats!AH$129+Résultats!AH$130+Résultats!AH$131+Résultats!AH$132+Résultats!AH$133+Résultats!AH$134)/1000000</f>
        <v>15.069398194000001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62.305084890904709</v>
      </c>
      <c r="D64" s="19">
        <f>'T energie usages'!J69/'T energie usages'!J$72*(Résultats!AH$159+Résultats!AH$160+Résultats!AH$161)/1000000</f>
        <v>1.5529385028839695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22.045408625708678</v>
      </c>
      <c r="F64" s="19">
        <f>Résultats!AH$100/1000000</f>
        <v>16.7795825</v>
      </c>
      <c r="G64" s="121">
        <f t="shared" si="5"/>
        <v>117.75241271349736</v>
      </c>
      <c r="H64" s="3"/>
      <c r="I64" s="204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9" t="s">
        <v>25</v>
      </c>
      <c r="B65" s="19">
        <v>0</v>
      </c>
      <c r="C65" s="19">
        <f>(Résultats!AH$139)/1000000</f>
        <v>8.5067470689999993</v>
      </c>
      <c r="D65" s="19">
        <f>'T energie usages'!J71/'T energie usages'!J$72*(Résultats!AH$159+Résultats!AH$160+Résultats!AH$161)/1000000</f>
        <v>4.9035475566484396E-2</v>
      </c>
      <c r="E65" s="19">
        <f>(Résultats!AH$163)/1000000</f>
        <v>0.51301975900000008</v>
      </c>
      <c r="F65" s="19">
        <v>0</v>
      </c>
      <c r="G65" s="121">
        <f t="shared" si="5"/>
        <v>9.0688023035664838</v>
      </c>
      <c r="H65" s="3"/>
      <c r="I65" s="204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15.591018376900001</v>
      </c>
      <c r="C66" s="58">
        <f>SUM(C61:C63)+C58</f>
        <v>206.88067840107561</v>
      </c>
      <c r="D66" s="58">
        <f>SUM(D61:D63)+D58</f>
        <v>5.5662425372</v>
      </c>
      <c r="E66" s="58">
        <f>SUM(E61:E63)+E58</f>
        <v>46.940497843510009</v>
      </c>
      <c r="F66" s="58">
        <f>SUM(F61:F63)+F58</f>
        <v>16.7795825</v>
      </c>
      <c r="G66" s="205">
        <f t="shared" si="5"/>
        <v>291.75801965868561</v>
      </c>
      <c r="H66" s="3"/>
      <c r="I66" s="106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9" t="s">
        <v>43</v>
      </c>
      <c r="B67" s="202">
        <f>(Résultats!AH$102+Résultats!AH$129+Résultats!AH$130+Résultats!AH$131+Résultats!AH$132+Résultats!AH$133+Résultats!AH$134+Résultats!AH$135+Résultats!AH$136)/1000000</f>
        <v>15.591018376900001</v>
      </c>
      <c r="C67" s="202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206.92254534920468</v>
      </c>
      <c r="D67" s="202">
        <f>(Résultats!AH$159+Résultats!AH$160+Résultats!AH$161)/1000000</f>
        <v>5.5662425372</v>
      </c>
      <c r="E67" s="201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46.859340998158686</v>
      </c>
      <c r="F67" s="202">
        <f>Résultats!AH$100/1000000</f>
        <v>16.7795825</v>
      </c>
      <c r="G67" s="203">
        <f t="shared" si="5"/>
        <v>291.71872976146335</v>
      </c>
      <c r="H67" s="3"/>
      <c r="I67" s="69"/>
      <c r="K67" s="24"/>
      <c r="L67" s="51"/>
    </row>
    <row r="68" spans="1:28" x14ac:dyDescent="0.25">
      <c r="A68" s="199"/>
      <c r="B68" s="199"/>
      <c r="C68" s="199"/>
      <c r="D68" s="199"/>
      <c r="E68" s="199"/>
      <c r="F68" s="199"/>
      <c r="G68" s="201">
        <f>Résultats!AH$194/1000000</f>
        <v>291.90969610000002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5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9" t="s">
        <v>1</v>
      </c>
      <c r="H70" s="3"/>
      <c r="I70" s="3"/>
    </row>
    <row r="71" spans="1:28" x14ac:dyDescent="0.25">
      <c r="A71" s="196" t="s">
        <v>18</v>
      </c>
      <c r="B71" s="57">
        <f>B72+B73</f>
        <v>0.2550842063</v>
      </c>
      <c r="C71" s="57">
        <f>C72+C73</f>
        <v>86.605483897796788</v>
      </c>
      <c r="D71" s="57">
        <f>D72+D73</f>
        <v>1.4940568611043099</v>
      </c>
      <c r="E71" s="57">
        <f>E72+E73</f>
        <v>1.8717640504084365</v>
      </c>
      <c r="F71" s="57">
        <f>F72+F73</f>
        <v>0</v>
      </c>
      <c r="G71" s="197">
        <f t="shared" ref="G71:G80" si="6">SUM(B71:F71)</f>
        <v>90.226389015609527</v>
      </c>
      <c r="H71" s="3"/>
      <c r="I71" s="3"/>
    </row>
    <row r="72" spans="1:28" x14ac:dyDescent="0.25">
      <c r="A72" s="178" t="s">
        <v>19</v>
      </c>
      <c r="B72" s="19">
        <f>Résultats!AF$118/1000000</f>
        <v>0.2550842063</v>
      </c>
      <c r="C72" s="19">
        <f>'T energie usages'!I90*3.2*Résultats!AW250</f>
        <v>24.380196765096795</v>
      </c>
      <c r="D72" s="19">
        <f>'T energie usages'!J90/'T energie usages'!J$98*(Résultats!AW$159+Résultats!AW$160+Résultats!AW$161)/1000000</f>
        <v>1.1091526446120872</v>
      </c>
      <c r="E72" s="19">
        <f>'T energie usages'!K90*2.394*Résultats!AW251</f>
        <v>5.3599408436672341E-5</v>
      </c>
      <c r="F72" s="19">
        <v>0</v>
      </c>
      <c r="G72" s="121">
        <f t="shared" si="6"/>
        <v>25.744487215417319</v>
      </c>
      <c r="H72" s="3"/>
      <c r="I72" s="3"/>
    </row>
    <row r="73" spans="1:28" x14ac:dyDescent="0.25">
      <c r="A73" s="179" t="s">
        <v>20</v>
      </c>
      <c r="B73" s="19">
        <v>0</v>
      </c>
      <c r="C73" s="19">
        <f>(Résultats!AW$150+Résultats!AW$151+Résultats!AW$152+Résultats!AW$153+Résultats!AW$154)/1000000</f>
        <v>62.225287132699997</v>
      </c>
      <c r="D73" s="19">
        <f>'T energie usages'!J91/'T energie usages'!J$98*(Résultats!AW$159+Résultats!AW$160+Résultats!AW$161)/1000000</f>
        <v>0.38490421649222267</v>
      </c>
      <c r="E73" s="19">
        <f>(Résultats!AW$176+Résultats!AW$177+Résultats!AW$178+Résultats!AW$179+Résultats!AW$180)/1000000</f>
        <v>1.8717104509999998</v>
      </c>
      <c r="F73" s="19">
        <v>0</v>
      </c>
      <c r="G73" s="121">
        <f t="shared" si="6"/>
        <v>64.481901800192219</v>
      </c>
      <c r="H73" s="3"/>
      <c r="I73" s="3"/>
    </row>
    <row r="74" spans="1:28" x14ac:dyDescent="0.25">
      <c r="A74" s="196" t="s">
        <v>21</v>
      </c>
      <c r="B74" s="57">
        <f>Résultats!AW$102/1000000</f>
        <v>0.39995494339999998</v>
      </c>
      <c r="C74" s="57">
        <f>'T energie usages'!I92*3.2*Résultats!AW250</f>
        <v>12.541651951173504</v>
      </c>
      <c r="D74" s="57">
        <f>'T energie usages'!J92/'T energie usages'!J$98*(Résultats!AW$159+Résultats!AW$160+Résultats!AW$161)/1000000</f>
        <v>3.2806132441831402</v>
      </c>
      <c r="E74" s="57">
        <f>('T energie usages'!K92-8)*2.394*Résultats!AW251</f>
        <v>12.745885258121712</v>
      </c>
      <c r="F74" s="57">
        <v>0</v>
      </c>
      <c r="G74" s="197">
        <f t="shared" si="6"/>
        <v>28.968105396878357</v>
      </c>
      <c r="H74" s="3"/>
      <c r="I74" s="3"/>
    </row>
    <row r="75" spans="1:28" x14ac:dyDescent="0.25">
      <c r="A75" s="196" t="s">
        <v>22</v>
      </c>
      <c r="B75" s="57">
        <f>(Résultats!AW$135+Résultats!AW$136)/1000000</f>
        <v>0</v>
      </c>
      <c r="C75" s="57">
        <f>(Résultats!AW$155+Résultats!AW$156)/1000000</f>
        <v>10.959986881500001</v>
      </c>
      <c r="D75" s="57">
        <f>'T energie usages'!J93/'T energie usages'!J$98*(Résultats!AW$159+Résultats!AW$160+Résultats!AW$161)/1000000</f>
        <v>2.7138926399681043</v>
      </c>
      <c r="E75" s="57">
        <f>(Résultats!AW$181+Résultats!AW$182)/1000000</f>
        <v>7.6501274889999999</v>
      </c>
      <c r="F75" s="57">
        <v>0</v>
      </c>
      <c r="G75" s="197">
        <f t="shared" si="6"/>
        <v>21.324007010468105</v>
      </c>
      <c r="H75" s="3"/>
      <c r="I75" s="3"/>
    </row>
    <row r="76" spans="1:28" x14ac:dyDescent="0.25">
      <c r="A76" s="196" t="s">
        <v>23</v>
      </c>
      <c r="B76" s="57">
        <f>B77+B78</f>
        <v>19.574702719099999</v>
      </c>
      <c r="C76" s="57">
        <f>C77+C78</f>
        <v>86.383871580030132</v>
      </c>
      <c r="D76" s="57">
        <f>D77+D78</f>
        <v>3.3091686259444475</v>
      </c>
      <c r="E76" s="57">
        <f>E77+E78</f>
        <v>25.161875394100136</v>
      </c>
      <c r="F76" s="57">
        <f>F77+F78</f>
        <v>19.833824329999999</v>
      </c>
      <c r="G76" s="197">
        <f t="shared" si="6"/>
        <v>154.26344264917472</v>
      </c>
      <c r="H76" s="3"/>
      <c r="I76" s="3"/>
    </row>
    <row r="77" spans="1:28" x14ac:dyDescent="0.25">
      <c r="A77" s="179" t="s">
        <v>24</v>
      </c>
      <c r="B77" s="19">
        <f>(Résultats!AW$129+Résultats!AW$130+Résultats!AW$131+Résultats!AW$132+Résultats!AW$133+Résultats!AW$134)/1000000</f>
        <v>19.574702719099999</v>
      </c>
      <c r="C77" s="19">
        <f>(Résultats!AW$138+Résultats!AW$140+Résultats!AW$141+Résultats!AW$142+Résultats!AW$143+Résultats!AW$144+Résultats!AW$145+Résultats!AW$146+Résultats!AW$147+Résultats!AW$148+Résultats!AW$149)/1000000</f>
        <v>75.918405770030134</v>
      </c>
      <c r="D77" s="19">
        <f>'T energie usages'!J95/'T energie usages'!J$98*(Résultats!AW$159+Résultats!AW$160+Résultats!AW$161)/1000000</f>
        <v>3.2101099327044711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24.590216085400137</v>
      </c>
      <c r="F77" s="19">
        <f>Résultats!AW$100/1000000</f>
        <v>19.833824329999999</v>
      </c>
      <c r="G77" s="121">
        <f t="shared" si="6"/>
        <v>143.12725883723473</v>
      </c>
      <c r="H77" s="3"/>
      <c r="I77" s="3"/>
    </row>
    <row r="78" spans="1:28" x14ac:dyDescent="0.25">
      <c r="A78" s="179" t="s">
        <v>25</v>
      </c>
      <c r="B78" s="19">
        <v>0</v>
      </c>
      <c r="C78" s="19">
        <f>(Résultats!AW$139)/1000000</f>
        <v>10.465465810000001</v>
      </c>
      <c r="D78" s="19">
        <f>'T energie usages'!J97/'T energie usages'!J$98*(Résultats!AW$159+Résultats!AW$160+Résultats!AW$161)/1000000</f>
        <v>9.9058693239976472E-2</v>
      </c>
      <c r="E78" s="19">
        <f>(Résultats!AW$163)/1000000</f>
        <v>0.57165930870000004</v>
      </c>
      <c r="F78" s="19">
        <v>0</v>
      </c>
      <c r="G78" s="121">
        <f t="shared" si="6"/>
        <v>11.136183811939977</v>
      </c>
      <c r="H78" s="3"/>
      <c r="I78" s="3"/>
    </row>
    <row r="79" spans="1:28" x14ac:dyDescent="0.25">
      <c r="A79" s="72" t="s">
        <v>41</v>
      </c>
      <c r="B79" s="58">
        <f>SUM(B74:B76)+B71</f>
        <v>20.229741868800001</v>
      </c>
      <c r="C79" s="58">
        <f>SUM(C74:C76)+C71</f>
        <v>196.49099431050041</v>
      </c>
      <c r="D79" s="58">
        <f>SUM(D74:D76)+D71</f>
        <v>10.797731371200003</v>
      </c>
      <c r="E79" s="60">
        <f>SUM(E74:E76)+E71</f>
        <v>47.429652191630289</v>
      </c>
      <c r="F79" s="58">
        <f>SUM(F74:F76)+F71</f>
        <v>19.833824329999999</v>
      </c>
      <c r="G79" s="198">
        <f t="shared" si="6"/>
        <v>294.78194407213073</v>
      </c>
      <c r="H79" s="3"/>
      <c r="I79" s="3"/>
    </row>
    <row r="80" spans="1:28" x14ac:dyDescent="0.25">
      <c r="A80" s="199" t="s">
        <v>43</v>
      </c>
      <c r="B80" s="202">
        <f>(Résultats!AW$102+Résultats!AW$129+Résultats!AW$130+Résultats!AW$131+Résultats!AW$132+Résultats!AW$133+Résultats!AW$134+Résultats!AW$135+Résultats!AW$136)/1000000</f>
        <v>19.974657662499997</v>
      </c>
      <c r="C80" s="202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196.51330624423017</v>
      </c>
      <c r="D80" s="202">
        <f>(Résultats!AW$159+Résultats!AW$160+Résultats!AW$161)/1000000</f>
        <v>10.797731371200001</v>
      </c>
      <c r="E80" s="201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47.519630234100141</v>
      </c>
      <c r="F80" s="202">
        <f>Résultats!AW100/1000000</f>
        <v>19.833824329999999</v>
      </c>
      <c r="G80" s="203">
        <f t="shared" si="6"/>
        <v>294.63914984203029</v>
      </c>
      <c r="H80" s="3"/>
      <c r="I80" s="71"/>
    </row>
    <row r="81" spans="1:9" x14ac:dyDescent="0.25">
      <c r="A81" s="199"/>
      <c r="B81" s="202"/>
      <c r="C81" s="202"/>
      <c r="D81" s="202"/>
      <c r="E81" s="199"/>
      <c r="F81" s="199"/>
      <c r="G81" s="201">
        <f>Résultats!AW194/1000000</f>
        <v>294.63914939999995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384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1"/>
      <c r="E2" s="239">
        <f>Résultats!E1</f>
        <v>4</v>
      </c>
      <c r="F2" s="239">
        <f>Résultats!N1</f>
        <v>13</v>
      </c>
      <c r="G2" s="239">
        <f>F2+3</f>
        <v>16</v>
      </c>
      <c r="H2" s="239">
        <f t="shared" ref="H2:AA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 t="shared" si="0"/>
        <v>29</v>
      </c>
      <c r="U2" s="239">
        <f t="shared" si="0"/>
        <v>30</v>
      </c>
      <c r="V2" s="239">
        <f t="shared" si="0"/>
        <v>31</v>
      </c>
      <c r="W2" s="239">
        <f t="shared" si="0"/>
        <v>32</v>
      </c>
      <c r="X2" s="239">
        <f>S2+5</f>
        <v>33</v>
      </c>
      <c r="Y2" s="239">
        <f t="shared" si="0"/>
        <v>34</v>
      </c>
      <c r="Z2" s="239">
        <f t="shared" ref="Z2" si="1">U2+5</f>
        <v>35</v>
      </c>
      <c r="AA2" s="239">
        <f t="shared" si="0"/>
        <v>36</v>
      </c>
      <c r="AB2" s="239">
        <f t="shared" ref="AB2" si="2">W2+5</f>
        <v>37</v>
      </c>
      <c r="AC2" s="239">
        <f>X2+5</f>
        <v>38</v>
      </c>
      <c r="AD2" s="239">
        <f t="shared" ref="AD2:AG2" si="3">Y2+5</f>
        <v>39</v>
      </c>
      <c r="AE2" s="239">
        <f t="shared" si="3"/>
        <v>40</v>
      </c>
      <c r="AF2" s="239">
        <f t="shared" si="3"/>
        <v>41</v>
      </c>
      <c r="AG2" s="239">
        <f t="shared" si="3"/>
        <v>42</v>
      </c>
      <c r="AH2" s="239">
        <f>AC2+5</f>
        <v>43</v>
      </c>
      <c r="AI2" s="239">
        <f t="shared" ref="AI2:AL2" si="4">AD2+5</f>
        <v>44</v>
      </c>
      <c r="AJ2" s="239">
        <f t="shared" si="4"/>
        <v>45</v>
      </c>
      <c r="AK2" s="239">
        <f t="shared" si="4"/>
        <v>46</v>
      </c>
      <c r="AL2" s="239">
        <f t="shared" si="4"/>
        <v>47</v>
      </c>
      <c r="AM2" s="239">
        <f>AH2+5</f>
        <v>48</v>
      </c>
    </row>
    <row r="3" spans="1:39" ht="23.25" x14ac:dyDescent="0.35">
      <c r="B3" s="1"/>
      <c r="C3" s="230"/>
      <c r="D3" s="176"/>
      <c r="E3" s="118">
        <v>2006</v>
      </c>
      <c r="F3" s="118">
        <v>2015</v>
      </c>
      <c r="G3" s="118">
        <v>2018</v>
      </c>
      <c r="H3" s="118">
        <v>2019</v>
      </c>
      <c r="I3" s="118">
        <v>2020</v>
      </c>
      <c r="J3" s="26">
        <v>2021</v>
      </c>
      <c r="K3" s="4">
        <v>2022</v>
      </c>
      <c r="L3" s="4">
        <v>2023</v>
      </c>
      <c r="M3" s="4">
        <v>2024</v>
      </c>
      <c r="N3" s="118">
        <v>2025</v>
      </c>
      <c r="O3" s="26">
        <v>2026</v>
      </c>
      <c r="P3" s="4">
        <v>2027</v>
      </c>
      <c r="Q3" s="4">
        <v>2028</v>
      </c>
      <c r="R3" s="4">
        <v>2029</v>
      </c>
      <c r="S3" s="118">
        <v>2030</v>
      </c>
      <c r="T3" s="4">
        <v>2031</v>
      </c>
      <c r="U3" s="118">
        <v>2032</v>
      </c>
      <c r="V3" s="4">
        <v>2033</v>
      </c>
      <c r="W3" s="118">
        <v>2034</v>
      </c>
      <c r="X3" s="4">
        <v>2035</v>
      </c>
      <c r="Y3" s="118">
        <v>2036</v>
      </c>
      <c r="Z3" s="4">
        <v>2037</v>
      </c>
      <c r="AA3" s="118">
        <v>2038</v>
      </c>
      <c r="AB3" s="4">
        <v>2039</v>
      </c>
      <c r="AC3" s="119">
        <v>2040</v>
      </c>
      <c r="AD3" s="4">
        <v>2041</v>
      </c>
      <c r="AE3" s="119">
        <v>2042</v>
      </c>
      <c r="AF3" s="4">
        <v>2043</v>
      </c>
      <c r="AG3" s="119">
        <v>2044</v>
      </c>
      <c r="AH3" s="4">
        <v>2045</v>
      </c>
      <c r="AI3" s="119">
        <v>2046</v>
      </c>
      <c r="AJ3" s="4">
        <v>2047</v>
      </c>
      <c r="AK3" s="119">
        <v>2048</v>
      </c>
      <c r="AL3" s="4">
        <v>2049</v>
      </c>
      <c r="AM3" s="119">
        <v>2050</v>
      </c>
    </row>
    <row r="4" spans="1:39" x14ac:dyDescent="0.25">
      <c r="A4" s="182" t="str">
        <f>Résultats!B1</f>
        <v>TEND</v>
      </c>
      <c r="C4" s="232" t="s">
        <v>386</v>
      </c>
      <c r="D4" s="82" t="s">
        <v>72</v>
      </c>
      <c r="E4" s="83">
        <f t="shared" ref="E4:F4" si="5">E44</f>
        <v>32001.800439999999</v>
      </c>
      <c r="F4" s="83">
        <f t="shared" si="5"/>
        <v>33963.92974</v>
      </c>
      <c r="G4" s="83">
        <f>G44</f>
        <v>34255.391009999999</v>
      </c>
      <c r="H4" s="83">
        <f t="shared" ref="H4:AM4" si="6">H44</f>
        <v>34333.114009999998</v>
      </c>
      <c r="I4" s="83">
        <f t="shared" si="6"/>
        <v>34664.492760000001</v>
      </c>
      <c r="J4" s="83">
        <f t="shared" si="6"/>
        <v>34956.188179999997</v>
      </c>
      <c r="K4" s="83">
        <f t="shared" si="6"/>
        <v>35116.03026</v>
      </c>
      <c r="L4" s="83">
        <f t="shared" si="6"/>
        <v>35229.844590000001</v>
      </c>
      <c r="M4" s="83">
        <f t="shared" si="6"/>
        <v>35278.914470000003</v>
      </c>
      <c r="N4" s="83">
        <f t="shared" si="6"/>
        <v>35281.670850000002</v>
      </c>
      <c r="O4" s="83">
        <f t="shared" si="6"/>
        <v>35334.628700000001</v>
      </c>
      <c r="P4" s="83">
        <f t="shared" si="6"/>
        <v>35439.273880000001</v>
      </c>
      <c r="Q4" s="83">
        <f t="shared" si="6"/>
        <v>35585.101999999999</v>
      </c>
      <c r="R4" s="83">
        <f t="shared" si="6"/>
        <v>35758.46471</v>
      </c>
      <c r="S4" s="83">
        <f t="shared" si="6"/>
        <v>35949.997230000001</v>
      </c>
      <c r="T4" s="83">
        <f t="shared" si="6"/>
        <v>36147.993600000002</v>
      </c>
      <c r="U4" s="83">
        <f t="shared" si="6"/>
        <v>36347.699050000003</v>
      </c>
      <c r="V4" s="83">
        <f t="shared" si="6"/>
        <v>36546.461819999997</v>
      </c>
      <c r="W4" s="83">
        <f t="shared" si="6"/>
        <v>36743.51139</v>
      </c>
      <c r="X4" s="83">
        <f t="shared" si="6"/>
        <v>36939.940790000001</v>
      </c>
      <c r="Y4" s="83">
        <f t="shared" si="6"/>
        <v>37133.812279999998</v>
      </c>
      <c r="Z4" s="83">
        <f t="shared" si="6"/>
        <v>37327.437980000002</v>
      </c>
      <c r="AA4" s="83">
        <f t="shared" si="6"/>
        <v>37522.54507</v>
      </c>
      <c r="AB4" s="83">
        <f t="shared" si="6"/>
        <v>37720.837229999997</v>
      </c>
      <c r="AC4" s="83">
        <f t="shared" si="6"/>
        <v>37923.086000000003</v>
      </c>
      <c r="AD4" s="83">
        <f t="shared" si="6"/>
        <v>38136.423779999997</v>
      </c>
      <c r="AE4" s="83">
        <f t="shared" si="6"/>
        <v>38359.627240000002</v>
      </c>
      <c r="AF4" s="83">
        <f t="shared" si="6"/>
        <v>38590.033909999998</v>
      </c>
      <c r="AG4" s="83">
        <f t="shared" si="6"/>
        <v>38826.083440000002</v>
      </c>
      <c r="AH4" s="83">
        <f t="shared" si="6"/>
        <v>39065.656849999999</v>
      </c>
      <c r="AI4" s="83">
        <f t="shared" si="6"/>
        <v>39306.746590000002</v>
      </c>
      <c r="AJ4" s="83">
        <f t="shared" si="6"/>
        <v>39549.086990000003</v>
      </c>
      <c r="AK4" s="83">
        <f t="shared" si="6"/>
        <v>39792.306819999998</v>
      </c>
      <c r="AL4" s="83">
        <f t="shared" si="6"/>
        <v>40036.071069999998</v>
      </c>
      <c r="AM4" s="129">
        <f t="shared" si="6"/>
        <v>40282.721729999997</v>
      </c>
    </row>
    <row r="5" spans="1:39" x14ac:dyDescent="0.25">
      <c r="C5" s="232" t="s">
        <v>387</v>
      </c>
      <c r="D5" s="82" t="s">
        <v>391</v>
      </c>
      <c r="E5" s="185"/>
      <c r="F5" s="185"/>
      <c r="G5" s="185">
        <f t="shared" ref="G5:AM5" si="7">G4/1000</f>
        <v>34.255391009999997</v>
      </c>
      <c r="H5" s="185">
        <f t="shared" si="7"/>
        <v>34.333114009999996</v>
      </c>
      <c r="I5" s="185">
        <f t="shared" si="7"/>
        <v>34.664492760000002</v>
      </c>
      <c r="J5" s="185">
        <f t="shared" si="7"/>
        <v>34.956188179999998</v>
      </c>
      <c r="K5" s="185">
        <f t="shared" si="7"/>
        <v>35.116030260000002</v>
      </c>
      <c r="L5" s="185">
        <f t="shared" si="7"/>
        <v>35.229844589999999</v>
      </c>
      <c r="M5" s="185">
        <f t="shared" si="7"/>
        <v>35.278914470000004</v>
      </c>
      <c r="N5" s="185">
        <f t="shared" si="7"/>
        <v>35.281670850000005</v>
      </c>
      <c r="O5" s="185">
        <f t="shared" si="7"/>
        <v>35.334628700000003</v>
      </c>
      <c r="P5" s="185">
        <f t="shared" si="7"/>
        <v>35.439273880000002</v>
      </c>
      <c r="Q5" s="185">
        <f t="shared" si="7"/>
        <v>35.585101999999999</v>
      </c>
      <c r="R5" s="185">
        <f t="shared" si="7"/>
        <v>35.758464709999998</v>
      </c>
      <c r="S5" s="185">
        <f t="shared" si="7"/>
        <v>35.949997230000001</v>
      </c>
      <c r="T5" s="185">
        <f t="shared" si="7"/>
        <v>36.1479936</v>
      </c>
      <c r="U5" s="185">
        <f t="shared" si="7"/>
        <v>36.347699050000003</v>
      </c>
      <c r="V5" s="185">
        <f t="shared" si="7"/>
        <v>36.546461819999998</v>
      </c>
      <c r="W5" s="185">
        <f t="shared" si="7"/>
        <v>36.743511390000002</v>
      </c>
      <c r="X5" s="185">
        <f t="shared" si="7"/>
        <v>36.939940790000001</v>
      </c>
      <c r="Y5" s="185">
        <f t="shared" si="7"/>
        <v>37.133812280000001</v>
      </c>
      <c r="Z5" s="185">
        <f t="shared" si="7"/>
        <v>37.327437979999999</v>
      </c>
      <c r="AA5" s="185">
        <f t="shared" si="7"/>
        <v>37.52254507</v>
      </c>
      <c r="AB5" s="185">
        <f t="shared" si="7"/>
        <v>37.720837230000001</v>
      </c>
      <c r="AC5" s="185">
        <f t="shared" si="7"/>
        <v>37.923086000000005</v>
      </c>
      <c r="AD5" s="185">
        <f t="shared" si="7"/>
        <v>38.136423779999994</v>
      </c>
      <c r="AE5" s="185">
        <f t="shared" si="7"/>
        <v>38.359627240000002</v>
      </c>
      <c r="AF5" s="185">
        <f t="shared" si="7"/>
        <v>38.590033909999995</v>
      </c>
      <c r="AG5" s="185">
        <f t="shared" si="7"/>
        <v>38.826083440000005</v>
      </c>
      <c r="AH5" s="185">
        <f t="shared" si="7"/>
        <v>39.065656849999996</v>
      </c>
      <c r="AI5" s="185">
        <f t="shared" si="7"/>
        <v>39.306746590000003</v>
      </c>
      <c r="AJ5" s="185">
        <f t="shared" si="7"/>
        <v>39.549086990000006</v>
      </c>
      <c r="AK5" s="185">
        <f t="shared" si="7"/>
        <v>39.79230682</v>
      </c>
      <c r="AL5" s="185">
        <f t="shared" si="7"/>
        <v>40.036071069999998</v>
      </c>
      <c r="AM5" s="233">
        <f t="shared" si="7"/>
        <v>40.282721729999999</v>
      </c>
    </row>
    <row r="6" spans="1:39" x14ac:dyDescent="0.25">
      <c r="C6" s="188" t="s">
        <v>388</v>
      </c>
      <c r="D6" s="3" t="s">
        <v>392</v>
      </c>
      <c r="E6" s="186"/>
      <c r="F6" s="186"/>
      <c r="G6" s="186">
        <f>G93</f>
        <v>4.9178930595426889E-3</v>
      </c>
      <c r="H6" s="186">
        <f t="shared" ref="H6:AM6" si="8">H93</f>
        <v>6.0791121317806734E-3</v>
      </c>
      <c r="I6" s="186">
        <f t="shared" si="8"/>
        <v>8.5699727227163958E-3</v>
      </c>
      <c r="J6" s="186">
        <f t="shared" si="8"/>
        <v>1.3125767764990904E-2</v>
      </c>
      <c r="K6" s="186">
        <f t="shared" si="8"/>
        <v>2.0938146759644581E-2</v>
      </c>
      <c r="L6" s="186">
        <f t="shared" si="8"/>
        <v>2.9339596527581502E-2</v>
      </c>
      <c r="M6" s="186">
        <f t="shared" si="8"/>
        <v>3.8378728408759902E-2</v>
      </c>
      <c r="N6" s="186">
        <f t="shared" si="8"/>
        <v>4.8212360328167392E-2</v>
      </c>
      <c r="O6" s="186">
        <f t="shared" si="8"/>
        <v>5.9292515616557198E-2</v>
      </c>
      <c r="P6" s="186">
        <f t="shared" si="8"/>
        <v>7.1767183735537629E-2</v>
      </c>
      <c r="Q6" s="186">
        <f t="shared" si="8"/>
        <v>8.5730229858551485E-2</v>
      </c>
      <c r="R6" s="186">
        <f t="shared" si="8"/>
        <v>0.1012429817767755</v>
      </c>
      <c r="S6" s="186">
        <f t="shared" si="8"/>
        <v>0.11836254992668327</v>
      </c>
      <c r="T6" s="186">
        <f t="shared" si="8"/>
        <v>0.13710273936199877</v>
      </c>
      <c r="U6" s="186">
        <f t="shared" si="8"/>
        <v>0.15748193202342473</v>
      </c>
      <c r="V6" s="186">
        <f t="shared" si="8"/>
        <v>0.17949444198754452</v>
      </c>
      <c r="W6" s="186">
        <f t="shared" si="8"/>
        <v>0.20310708921605872</v>
      </c>
      <c r="X6" s="186">
        <f t="shared" si="8"/>
        <v>0.22825838230045523</v>
      </c>
      <c r="Y6" s="186">
        <f t="shared" si="8"/>
        <v>0.25482058945766828</v>
      </c>
      <c r="Z6" s="186">
        <f t="shared" si="8"/>
        <v>0.28265933428522971</v>
      </c>
      <c r="AA6" s="186">
        <f t="shared" si="8"/>
        <v>0.3115990074284159</v>
      </c>
      <c r="AB6" s="186">
        <f t="shared" si="8"/>
        <v>0.34143353689289258</v>
      </c>
      <c r="AC6" s="186">
        <f t="shared" si="8"/>
        <v>0.37192628680060474</v>
      </c>
      <c r="AD6" s="186">
        <f t="shared" si="8"/>
        <v>0.40288514803157038</v>
      </c>
      <c r="AE6" s="186">
        <f t="shared" si="8"/>
        <v>0.43403505998198533</v>
      </c>
      <c r="AF6" s="186">
        <f t="shared" si="8"/>
        <v>0.46509592947906275</v>
      </c>
      <c r="AG6" s="186">
        <f t="shared" si="8"/>
        <v>0.49581573144633406</v>
      </c>
      <c r="AH6" s="186">
        <f t="shared" si="8"/>
        <v>0.52596199262421972</v>
      </c>
      <c r="AI6" s="186">
        <f t="shared" si="8"/>
        <v>0.55533317798307247</v>
      </c>
      <c r="AJ6" s="186">
        <f t="shared" si="8"/>
        <v>0.58377409359254584</v>
      </c>
      <c r="AK6" s="186">
        <f t="shared" si="8"/>
        <v>0.61115908358891169</v>
      </c>
      <c r="AL6" s="186">
        <f t="shared" si="8"/>
        <v>0.63739243182435479</v>
      </c>
      <c r="AM6" s="234">
        <f t="shared" si="8"/>
        <v>0.66242437710278335</v>
      </c>
    </row>
    <row r="7" spans="1:39" x14ac:dyDescent="0.25">
      <c r="C7" s="235" t="s">
        <v>393</v>
      </c>
      <c r="D7" s="7" t="s">
        <v>416</v>
      </c>
      <c r="E7" s="236"/>
      <c r="F7" s="236"/>
      <c r="G7" s="236">
        <f>G101</f>
        <v>0.99508210693169952</v>
      </c>
      <c r="H7" s="236">
        <f t="shared" ref="H7:AM7" si="9">H101</f>
        <v>0.99392088786530675</v>
      </c>
      <c r="I7" s="236">
        <f t="shared" si="9"/>
        <v>0.99143002720227891</v>
      </c>
      <c r="J7" s="236">
        <f t="shared" si="9"/>
        <v>0.98687423217779469</v>
      </c>
      <c r="K7" s="236">
        <f t="shared" si="9"/>
        <v>0.97906185310366567</v>
      </c>
      <c r="L7" s="236">
        <f t="shared" si="9"/>
        <v>0.97066040335887838</v>
      </c>
      <c r="M7" s="236">
        <f t="shared" si="9"/>
        <v>0.96162127178965873</v>
      </c>
      <c r="N7" s="236">
        <f t="shared" si="9"/>
        <v>0.95178763961514579</v>
      </c>
      <c r="O7" s="236">
        <f t="shared" si="9"/>
        <v>0.9407074844966461</v>
      </c>
      <c r="P7" s="236">
        <f t="shared" si="9"/>
        <v>0.9282328162644623</v>
      </c>
      <c r="Q7" s="236">
        <f t="shared" si="9"/>
        <v>0.91426976997283871</v>
      </c>
      <c r="R7" s="236">
        <f t="shared" si="9"/>
        <v>0.89875701825118992</v>
      </c>
      <c r="S7" s="236">
        <f t="shared" si="9"/>
        <v>0.88163745012894956</v>
      </c>
      <c r="T7" s="236">
        <f t="shared" si="9"/>
        <v>0.86289726077632145</v>
      </c>
      <c r="U7" s="236">
        <f t="shared" si="9"/>
        <v>0.84251806800408724</v>
      </c>
      <c r="V7" s="236">
        <f t="shared" si="9"/>
        <v>0.82050555803981795</v>
      </c>
      <c r="W7" s="236">
        <f t="shared" si="9"/>
        <v>0.7968929106750785</v>
      </c>
      <c r="X7" s="236">
        <f t="shared" si="9"/>
        <v>0.77174161761833193</v>
      </c>
      <c r="Y7" s="236">
        <f t="shared" si="9"/>
        <v>0.74517941065005033</v>
      </c>
      <c r="Z7" s="236">
        <f t="shared" si="9"/>
        <v>0.71734066598266966</v>
      </c>
      <c r="AA7" s="236">
        <f t="shared" si="9"/>
        <v>0.68840099283809053</v>
      </c>
      <c r="AB7" s="236">
        <f t="shared" si="9"/>
        <v>0.65856646310710754</v>
      </c>
      <c r="AC7" s="236">
        <f t="shared" si="9"/>
        <v>0.62807371319939509</v>
      </c>
      <c r="AD7" s="236">
        <f t="shared" si="9"/>
        <v>0.5971148522306462</v>
      </c>
      <c r="AE7" s="236">
        <f t="shared" si="9"/>
        <v>0.56596494001801456</v>
      </c>
      <c r="AF7" s="236">
        <f t="shared" si="9"/>
        <v>0.53490407052093725</v>
      </c>
      <c r="AG7" s="236">
        <f t="shared" si="9"/>
        <v>0.50418426855366583</v>
      </c>
      <c r="AH7" s="236">
        <f t="shared" si="9"/>
        <v>0.47403800737578028</v>
      </c>
      <c r="AI7" s="236">
        <f t="shared" si="9"/>
        <v>0.44466682201692742</v>
      </c>
      <c r="AJ7" s="236">
        <f t="shared" si="9"/>
        <v>0.4162259061546037</v>
      </c>
      <c r="AK7" s="236">
        <f t="shared" si="9"/>
        <v>0.38884091641108831</v>
      </c>
      <c r="AL7" s="236">
        <f t="shared" si="9"/>
        <v>0.36260756817564516</v>
      </c>
      <c r="AM7" s="237">
        <f t="shared" si="9"/>
        <v>0.33757562314546219</v>
      </c>
    </row>
    <row r="8" spans="1:39" x14ac:dyDescent="0.25">
      <c r="C8" s="183" t="s">
        <v>385</v>
      </c>
      <c r="E8" s="184"/>
      <c r="F8" s="184"/>
      <c r="G8" s="184">
        <f>SUM(G6:G7)</f>
        <v>0.99999999999124223</v>
      </c>
      <c r="H8" s="184">
        <f t="shared" ref="H8:AM8" si="10">SUM(H6:H7)</f>
        <v>0.99999999999708744</v>
      </c>
      <c r="I8" s="184">
        <f t="shared" si="10"/>
        <v>0.99999999992499533</v>
      </c>
      <c r="J8" s="184">
        <f t="shared" si="10"/>
        <v>0.99999999994278554</v>
      </c>
      <c r="K8" s="184">
        <f t="shared" si="10"/>
        <v>0.99999999986331023</v>
      </c>
      <c r="L8" s="184">
        <f t="shared" si="10"/>
        <v>0.99999999988645993</v>
      </c>
      <c r="M8" s="184">
        <f t="shared" si="10"/>
        <v>1.0000000001984186</v>
      </c>
      <c r="N8" s="184">
        <f t="shared" si="10"/>
        <v>0.99999999994331312</v>
      </c>
      <c r="O8" s="184">
        <f t="shared" si="10"/>
        <v>1.0000000001132032</v>
      </c>
      <c r="P8" s="184">
        <f t="shared" si="10"/>
        <v>0.99999999999999989</v>
      </c>
      <c r="Q8" s="184">
        <f t="shared" si="10"/>
        <v>0.99999999983139021</v>
      </c>
      <c r="R8" s="184">
        <f t="shared" si="10"/>
        <v>1.0000000000279654</v>
      </c>
      <c r="S8" s="184">
        <f t="shared" si="10"/>
        <v>1.0000000000556328</v>
      </c>
      <c r="T8" s="184">
        <f t="shared" si="10"/>
        <v>1.0000000001383202</v>
      </c>
      <c r="U8" s="184">
        <f t="shared" si="10"/>
        <v>1.000000000027512</v>
      </c>
      <c r="V8" s="184">
        <f t="shared" si="10"/>
        <v>1.0000000000273626</v>
      </c>
      <c r="W8" s="184">
        <f t="shared" si="10"/>
        <v>0.99999999989113719</v>
      </c>
      <c r="X8" s="184">
        <f t="shared" si="10"/>
        <v>0.99999999991878719</v>
      </c>
      <c r="Y8" s="184">
        <f t="shared" si="10"/>
        <v>1.0000000001077187</v>
      </c>
      <c r="Z8" s="184">
        <f t="shared" si="10"/>
        <v>1.0000000002678995</v>
      </c>
      <c r="AA8" s="184">
        <f t="shared" si="10"/>
        <v>1.0000000002665064</v>
      </c>
      <c r="AB8" s="184">
        <f t="shared" si="10"/>
        <v>1</v>
      </c>
      <c r="AC8" s="184">
        <f t="shared" si="10"/>
        <v>0.99999999999999978</v>
      </c>
      <c r="AD8" s="184">
        <f t="shared" si="10"/>
        <v>1.0000000002622165</v>
      </c>
      <c r="AE8" s="184">
        <f t="shared" si="10"/>
        <v>0.99999999999999989</v>
      </c>
      <c r="AF8" s="184">
        <f t="shared" si="10"/>
        <v>1</v>
      </c>
      <c r="AG8" s="184">
        <f t="shared" si="10"/>
        <v>0.99999999999999989</v>
      </c>
      <c r="AH8" s="184">
        <f t="shared" si="10"/>
        <v>1</v>
      </c>
      <c r="AI8" s="184">
        <f t="shared" si="10"/>
        <v>0.99999999999999989</v>
      </c>
      <c r="AJ8" s="184">
        <f t="shared" si="10"/>
        <v>0.99999999974714959</v>
      </c>
      <c r="AK8" s="184">
        <f t="shared" si="10"/>
        <v>1</v>
      </c>
      <c r="AL8" s="184">
        <f t="shared" si="10"/>
        <v>1</v>
      </c>
      <c r="AM8" s="184">
        <f t="shared" si="10"/>
        <v>1.0000000002482454</v>
      </c>
    </row>
    <row r="12" spans="1:39" x14ac:dyDescent="0.25">
      <c r="C12" s="187"/>
      <c r="E12" s="26"/>
      <c r="F12" s="26"/>
      <c r="G12" s="26"/>
      <c r="H12" s="26"/>
      <c r="I12" s="26">
        <v>2020</v>
      </c>
      <c r="J12" s="119">
        <v>2030</v>
      </c>
      <c r="K12" s="119">
        <v>2050</v>
      </c>
    </row>
    <row r="13" spans="1:39" x14ac:dyDescent="0.25">
      <c r="C13" s="188" t="s">
        <v>388</v>
      </c>
      <c r="E13" s="168"/>
      <c r="F13" s="168"/>
      <c r="G13" s="168"/>
      <c r="H13" s="168"/>
      <c r="I13" s="168">
        <f>I93</f>
        <v>8.5699727227163958E-3</v>
      </c>
      <c r="J13" s="169">
        <f>S93</f>
        <v>0.11836254992668327</v>
      </c>
      <c r="K13" s="169">
        <f>AM93</f>
        <v>0.66242437710278335</v>
      </c>
    </row>
    <row r="14" spans="1:39" x14ac:dyDescent="0.25">
      <c r="C14" s="189" t="s">
        <v>374</v>
      </c>
      <c r="E14" s="190"/>
      <c r="F14" s="190"/>
      <c r="G14" s="190"/>
      <c r="H14" s="190"/>
      <c r="I14" s="190">
        <f>I93</f>
        <v>8.5699727227163958E-3</v>
      </c>
      <c r="J14" s="190">
        <f>S93</f>
        <v>0.11836254992668327</v>
      </c>
      <c r="K14" s="190">
        <f>AM93</f>
        <v>0.66242437710278335</v>
      </c>
    </row>
    <row r="15" spans="1:39" x14ac:dyDescent="0.25">
      <c r="C15" s="188" t="s">
        <v>389</v>
      </c>
      <c r="E15" s="168"/>
      <c r="F15" s="168"/>
      <c r="G15" s="168"/>
      <c r="H15" s="168"/>
      <c r="I15" s="168">
        <f>I101</f>
        <v>0.99143002720227891</v>
      </c>
      <c r="J15" s="168">
        <f>S101</f>
        <v>0.88163745012894956</v>
      </c>
      <c r="K15" s="169">
        <f>AM101</f>
        <v>0.33757562314546219</v>
      </c>
    </row>
    <row r="16" spans="1:39" x14ac:dyDescent="0.25">
      <c r="C16" s="189" t="s">
        <v>371</v>
      </c>
      <c r="E16" s="191"/>
      <c r="F16" s="191"/>
      <c r="G16" s="191"/>
      <c r="H16" s="191"/>
      <c r="I16" s="191">
        <f>I102+I103</f>
        <v>0.17621775638525167</v>
      </c>
      <c r="J16" s="191">
        <f>S102+S103</f>
        <v>0.21062232404516934</v>
      </c>
      <c r="K16" s="191">
        <f>AM102+AM103</f>
        <v>9.9914420330803208E-2</v>
      </c>
    </row>
    <row r="17" spans="1:39" x14ac:dyDescent="0.25">
      <c r="C17" s="192" t="s">
        <v>372</v>
      </c>
      <c r="E17" s="190"/>
      <c r="F17" s="190"/>
      <c r="G17" s="190"/>
      <c r="H17" s="190"/>
      <c r="I17" s="190">
        <f>I104+I105+I106</f>
        <v>0.71137272844952482</v>
      </c>
      <c r="J17" s="190">
        <f>S104+S105+S106</f>
        <v>0.61280978282289555</v>
      </c>
      <c r="K17" s="190">
        <f>AM104+AM105+AM106</f>
        <v>0.22246574566301036</v>
      </c>
    </row>
    <row r="18" spans="1:39" x14ac:dyDescent="0.25">
      <c r="C18" s="192" t="s">
        <v>373</v>
      </c>
      <c r="E18" s="190"/>
      <c r="F18" s="190"/>
      <c r="G18" s="190"/>
      <c r="H18" s="190"/>
      <c r="I18" s="190">
        <f>I107+I108</f>
        <v>0.10383954239058077</v>
      </c>
      <c r="J18" s="190">
        <f>S107+S108</f>
        <v>5.8205343194125195E-2</v>
      </c>
      <c r="K18" s="190">
        <f>AM107+AM108</f>
        <v>1.5195457027525932E-2</v>
      </c>
    </row>
    <row r="19" spans="1:39" x14ac:dyDescent="0.25">
      <c r="C19" s="193" t="s">
        <v>385</v>
      </c>
      <c r="E19" s="194"/>
      <c r="F19" s="194"/>
      <c r="G19" s="194"/>
      <c r="H19" s="194"/>
      <c r="I19" s="194">
        <f>SUM(I16:I18)</f>
        <v>0.99143002722535722</v>
      </c>
      <c r="J19" s="194">
        <f>SUM(J16:J18)</f>
        <v>0.88163745006219008</v>
      </c>
      <c r="K19" s="194">
        <f>SUM(K16:K18)</f>
        <v>0.33757562302133953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394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8">
        <v>2006</v>
      </c>
      <c r="F25" s="118">
        <v>2015</v>
      </c>
      <c r="G25" s="118">
        <v>2018</v>
      </c>
      <c r="H25" s="118">
        <v>2019</v>
      </c>
      <c r="I25" s="118">
        <v>2020</v>
      </c>
      <c r="J25" s="26">
        <v>2021</v>
      </c>
      <c r="K25" s="4">
        <v>2022</v>
      </c>
      <c r="L25" s="4">
        <v>2023</v>
      </c>
      <c r="M25" s="4">
        <v>2024</v>
      </c>
      <c r="N25" s="118">
        <v>2025</v>
      </c>
      <c r="O25" s="26">
        <v>2026</v>
      </c>
      <c r="P25" s="4">
        <v>2027</v>
      </c>
      <c r="Q25" s="4">
        <v>2028</v>
      </c>
      <c r="R25" s="4">
        <v>2029</v>
      </c>
      <c r="S25" s="118">
        <v>2030</v>
      </c>
      <c r="T25" s="4">
        <v>2031</v>
      </c>
      <c r="U25" s="118">
        <v>2032</v>
      </c>
      <c r="V25" s="4">
        <v>2033</v>
      </c>
      <c r="W25" s="118">
        <v>2034</v>
      </c>
      <c r="X25" s="4">
        <v>2035</v>
      </c>
      <c r="Y25" s="118">
        <v>2036</v>
      </c>
      <c r="Z25" s="4">
        <v>2037</v>
      </c>
      <c r="AA25" s="118">
        <v>2038</v>
      </c>
      <c r="AB25" s="4">
        <v>2039</v>
      </c>
      <c r="AC25" s="119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9">
        <v>2050</v>
      </c>
    </row>
    <row r="26" spans="1:39" x14ac:dyDescent="0.25">
      <c r="A26" s="182" t="str">
        <f>Résultats!B1</f>
        <v>TEND</v>
      </c>
      <c r="B26" s="23" t="s">
        <v>395</v>
      </c>
      <c r="C26" s="74" t="s">
        <v>366</v>
      </c>
      <c r="D26" s="74" t="s">
        <v>91</v>
      </c>
      <c r="E26" s="75">
        <f>VLOOKUP($D26,Résultats!$B$2:$AZ$251,E$2,FALSE)</f>
        <v>2373</v>
      </c>
      <c r="F26" s="75">
        <f>VLOOKUP($D26,Résultats!$B$2:$AZ$251,F$2,FALSE)</f>
        <v>2759.2008080000001</v>
      </c>
      <c r="G26" s="75">
        <f>VLOOKUP($D26,Résultats!$B$2:$AZ$251,G$2,FALSE)</f>
        <v>2755.6376420000001</v>
      </c>
      <c r="H26" s="75">
        <f>VLOOKUP($D26,Résultats!$B$2:$AZ$251,H$2,FALSE)</f>
        <v>2743.5121869999998</v>
      </c>
      <c r="I26" s="75">
        <f>VLOOKUP($D26,Résultats!$B$2:$AZ$251,I$2,FALSE)</f>
        <v>3003.216414</v>
      </c>
      <c r="J26" s="75">
        <f>VLOOKUP($D26,Résultats!$B$2:$AZ$251,J$2,FALSE)</f>
        <v>2989.321316</v>
      </c>
      <c r="K26" s="75">
        <f>VLOOKUP($D26,Résultats!$B$2:$AZ$251,K$2,FALSE)</f>
        <v>2880.1680059999999</v>
      </c>
      <c r="L26" s="75">
        <f>VLOOKUP($D26,Résultats!$B$2:$AZ$251,L$2,FALSE)</f>
        <v>2846.5793349999999</v>
      </c>
      <c r="M26" s="75">
        <f>VLOOKUP($D26,Résultats!$B$2:$AZ$251,M$2,FALSE)</f>
        <v>2790.6920289999998</v>
      </c>
      <c r="N26" s="75">
        <f>VLOOKUP($D26,Résultats!$B$2:$AZ$251,N$2,FALSE)</f>
        <v>2748.197189</v>
      </c>
      <c r="O26" s="75">
        <f>VLOOKUP($D26,Résultats!$B$2:$AZ$251,O$2,FALSE)</f>
        <v>2798.6131770000002</v>
      </c>
      <c r="P26" s="75">
        <f>VLOOKUP($D26,Résultats!$B$2:$AZ$251,P$2,FALSE)</f>
        <v>2854.4217239999998</v>
      </c>
      <c r="Q26" s="75">
        <f>VLOOKUP($D26,Résultats!$B$2:$AZ$251,Q$2,FALSE)</f>
        <v>2903.7482669999999</v>
      </c>
      <c r="R26" s="75">
        <f>VLOOKUP($D26,Résultats!$B$2:$AZ$251,R$2,FALSE)</f>
        <v>2942.6313530000002</v>
      </c>
      <c r="S26" s="75">
        <f>VLOOKUP($D26,Résultats!$B$2:$AZ$251,S$2,FALSE)</f>
        <v>2974.292418</v>
      </c>
      <c r="T26" s="75">
        <f>VLOOKUP($D26,Résultats!$B$2:$AZ$251,T$2,FALSE)</f>
        <v>2995.661529</v>
      </c>
      <c r="U26" s="75">
        <f>VLOOKUP($D26,Résultats!$B$2:$AZ$251,U$2,FALSE)</f>
        <v>3012.7788810000002</v>
      </c>
      <c r="V26" s="75">
        <f>VLOOKUP($D26,Résultats!$B$2:$AZ$251,V$2,FALSE)</f>
        <v>3027.377481</v>
      </c>
      <c r="W26" s="75">
        <f>VLOOKUP($D26,Résultats!$B$2:$AZ$251,W$2,FALSE)</f>
        <v>3041.1321979999998</v>
      </c>
      <c r="X26" s="75">
        <f>VLOOKUP($D26,Résultats!$B$2:$AZ$251,X$2,FALSE)</f>
        <v>3055.8466330000001</v>
      </c>
      <c r="Y26" s="75">
        <f>VLOOKUP($D26,Résultats!$B$2:$AZ$251,Y$2,FALSE)</f>
        <v>3068.575053</v>
      </c>
      <c r="Z26" s="75">
        <f>VLOOKUP($D26,Résultats!$B$2:$AZ$251,Z$2,FALSE)</f>
        <v>3083.4165419999999</v>
      </c>
      <c r="AA26" s="75">
        <f>VLOOKUP($D26,Résultats!$B$2:$AZ$251,AA$2,FALSE)</f>
        <v>3099.9660760000002</v>
      </c>
      <c r="AB26" s="75">
        <f>VLOOKUP($D26,Résultats!$B$2:$AZ$251,AB$2,FALSE)</f>
        <v>3118.33457</v>
      </c>
      <c r="AC26" s="75">
        <f>VLOOKUP($D26,Résultats!$B$2:$AZ$251,AC$2,FALSE)</f>
        <v>3137.7224900000001</v>
      </c>
      <c r="AD26" s="75">
        <f>VLOOKUP($D26,Résultats!$B$2:$AZ$251,AD$2,FALSE)</f>
        <v>3164.550698</v>
      </c>
      <c r="AE26" s="75">
        <f>VLOOKUP($D26,Résultats!$B$2:$AZ$251,AE$2,FALSE)</f>
        <v>3191.0185379999998</v>
      </c>
      <c r="AF26" s="75">
        <f>VLOOKUP($D26,Résultats!$B$2:$AZ$251,AF$2,FALSE)</f>
        <v>3215.5916710000001</v>
      </c>
      <c r="AG26" s="75">
        <f>VLOOKUP($D26,Résultats!$B$2:$AZ$251,AG$2,FALSE)</f>
        <v>3239.1650100000002</v>
      </c>
      <c r="AH26" s="75">
        <f>VLOOKUP($D26,Résultats!$B$2:$AZ$251,AH$2,FALSE)</f>
        <v>3261.058501</v>
      </c>
      <c r="AI26" s="75">
        <f>VLOOKUP($D26,Résultats!$B$2:$AZ$251,AI$2,FALSE)</f>
        <v>3281.2186790000001</v>
      </c>
      <c r="AJ26" s="75">
        <f>VLOOKUP($D26,Résultats!$B$2:$AZ$251,AJ$2,FALSE)</f>
        <v>3301.2311810000001</v>
      </c>
      <c r="AK26" s="75">
        <f>VLOOKUP($D26,Résultats!$B$2:$AZ$251,AK$2,FALSE)</f>
        <v>3320.9697959999999</v>
      </c>
      <c r="AL26" s="75">
        <f>VLOOKUP($D26,Résultats!$B$2:$AZ$251,AL$2,FALSE)</f>
        <v>3340.4418209999999</v>
      </c>
      <c r="AM26" s="75">
        <f>VLOOKUP($D26,Résultats!$B$2:$AZ$251,AM$2,FALSE)</f>
        <v>3362.2982179999999</v>
      </c>
    </row>
    <row r="27" spans="1:39" x14ac:dyDescent="0.25">
      <c r="C27" s="76" t="s">
        <v>188</v>
      </c>
      <c r="D27" s="76" t="s">
        <v>100</v>
      </c>
      <c r="E27" s="77">
        <f>VLOOKUP($D27,Résultats!$B$2:$AZ$251,E$2,FALSE)</f>
        <v>1.7800717720000001</v>
      </c>
      <c r="F27" s="77">
        <f>VLOOKUP($D27,Résultats!$B$2:$AZ$251,F$2,FALSE)</f>
        <v>24.20504944</v>
      </c>
      <c r="G27" s="77">
        <f>VLOOKUP($D27,Résultats!$B$2:$AZ$251,G$2,FALSE)</f>
        <v>44.500197399999998</v>
      </c>
      <c r="H27" s="77">
        <f>VLOOKUP($D27,Résultats!$B$2:$AZ$251,H$2,FALSE)</f>
        <v>53.36056636</v>
      </c>
      <c r="I27" s="77">
        <f>VLOOKUP($D27,Résultats!$B$2:$AZ$251,I$2,FALSE)</f>
        <v>104.60130820000001</v>
      </c>
      <c r="J27" s="77">
        <f>VLOOKUP($D27,Résultats!$B$2:$AZ$251,J$2,FALSE)</f>
        <v>184.87163100000001</v>
      </c>
      <c r="K27" s="77">
        <f>VLOOKUP($D27,Résultats!$B$2:$AZ$251,K$2,FALSE)</f>
        <v>312.14415359999998</v>
      </c>
      <c r="L27" s="77">
        <f>VLOOKUP($D27,Résultats!$B$2:$AZ$251,L$2,FALSE)</f>
        <v>355.58386510000003</v>
      </c>
      <c r="M27" s="77">
        <f>VLOOKUP($D27,Résultats!$B$2:$AZ$251,M$2,FALSE)</f>
        <v>400.76853849999998</v>
      </c>
      <c r="N27" s="77">
        <f>VLOOKUP($D27,Résultats!$B$2:$AZ$251,N$2,FALSE)</f>
        <v>452.4192784</v>
      </c>
      <c r="O27" s="77">
        <f>VLOOKUP($D27,Résultats!$B$2:$AZ$251,O$2,FALSE)</f>
        <v>526.44092039999998</v>
      </c>
      <c r="P27" s="77">
        <f>VLOOKUP($D27,Résultats!$B$2:$AZ$251,P$2,FALSE)</f>
        <v>611.33902439999997</v>
      </c>
      <c r="Q27" s="77">
        <f>VLOOKUP($D27,Résultats!$B$2:$AZ$251,Q$2,FALSE)</f>
        <v>705.27025600000002</v>
      </c>
      <c r="R27" s="77">
        <f>VLOOKUP($D27,Résultats!$B$2:$AZ$251,R$2,FALSE)</f>
        <v>806.98465390000001</v>
      </c>
      <c r="S27" s="77">
        <f>VLOOKUP($D27,Résultats!$B$2:$AZ$251,S$2,FALSE)</f>
        <v>916.57466120000004</v>
      </c>
      <c r="T27" s="77">
        <f>VLOOKUP($D27,Résultats!$B$2:$AZ$251,T$2,FALSE)</f>
        <v>1031.9943840000001</v>
      </c>
      <c r="U27" s="77">
        <f>VLOOKUP($D27,Résultats!$B$2:$AZ$251,U$2,FALSE)</f>
        <v>1153.797</v>
      </c>
      <c r="V27" s="77">
        <f>VLOOKUP($D27,Résultats!$B$2:$AZ$251,V$2,FALSE)</f>
        <v>1281.2366099999999</v>
      </c>
      <c r="W27" s="77">
        <f>VLOOKUP($D27,Résultats!$B$2:$AZ$251,W$2,FALSE)</f>
        <v>1413.4779000000001</v>
      </c>
      <c r="X27" s="77">
        <f>VLOOKUP($D27,Résultats!$B$2:$AZ$251,X$2,FALSE)</f>
        <v>1549.751391</v>
      </c>
      <c r="Y27" s="77">
        <f>VLOOKUP($D27,Résultats!$B$2:$AZ$251,Y$2,FALSE)</f>
        <v>1686.783991</v>
      </c>
      <c r="Z27" s="77">
        <f>VLOOKUP($D27,Résultats!$B$2:$AZ$251,Z$2,FALSE)</f>
        <v>1824.867039</v>
      </c>
      <c r="AA27" s="77">
        <f>VLOOKUP($D27,Résultats!$B$2:$AZ$251,AA$2,FALSE)</f>
        <v>1962.124536</v>
      </c>
      <c r="AB27" s="77">
        <f>VLOOKUP($D27,Résultats!$B$2:$AZ$251,AB$2,FALSE)</f>
        <v>2097.05339</v>
      </c>
      <c r="AC27" s="77">
        <f>VLOOKUP($D27,Résultats!$B$2:$AZ$251,AC$2,FALSE)</f>
        <v>2227.7028690000002</v>
      </c>
      <c r="AD27" s="77">
        <f>VLOOKUP($D27,Résultats!$B$2:$AZ$251,AD$2,FALSE)</f>
        <v>2357.6398330000002</v>
      </c>
      <c r="AE27" s="77">
        <f>VLOOKUP($D27,Résultats!$B$2:$AZ$251,AE$2,FALSE)</f>
        <v>2480.5129900000002</v>
      </c>
      <c r="AF27" s="77">
        <f>VLOOKUP($D27,Résultats!$B$2:$AZ$251,AF$2,FALSE)</f>
        <v>2594.3195310000001</v>
      </c>
      <c r="AG27" s="77">
        <f>VLOOKUP($D27,Résultats!$B$2:$AZ$251,AG$2,FALSE)</f>
        <v>2699.2520549999999</v>
      </c>
      <c r="AH27" s="77">
        <f>VLOOKUP($D27,Résultats!$B$2:$AZ$251,AH$2,FALSE)</f>
        <v>2794.567599</v>
      </c>
      <c r="AI27" s="77">
        <f>VLOOKUP($D27,Résultats!$B$2:$AZ$251,AI$2,FALSE)</f>
        <v>2880.2820550000001</v>
      </c>
      <c r="AJ27" s="77">
        <f>VLOOKUP($D27,Résultats!$B$2:$AZ$251,AJ$2,FALSE)</f>
        <v>2958.0954569999999</v>
      </c>
      <c r="AK27" s="77">
        <f>VLOOKUP($D27,Résultats!$B$2:$AZ$251,AK$2,FALSE)</f>
        <v>3028.4080560000002</v>
      </c>
      <c r="AL27" s="77">
        <f>VLOOKUP($D27,Résultats!$B$2:$AZ$251,AL$2,FALSE)</f>
        <v>3091.8215530000002</v>
      </c>
      <c r="AM27" s="77">
        <f>VLOOKUP($D27,Résultats!$B$2:$AZ$251,AM$2,FALSE)</f>
        <v>3151.4583189999998</v>
      </c>
    </row>
    <row r="28" spans="1:39" x14ac:dyDescent="0.25">
      <c r="C28" s="56" t="s">
        <v>27</v>
      </c>
      <c r="D28" s="78" t="s">
        <v>101</v>
      </c>
      <c r="E28" s="31">
        <f>VLOOKUP($D28,Résultats!$B$2:$AZ$251,E$2,FALSE)</f>
        <v>5.3014737799999996E-3</v>
      </c>
      <c r="F28" s="31">
        <f>VLOOKUP($D28,Résultats!$B$2:$AZ$251,F$2,FALSE)</f>
        <v>0.52189190460000001</v>
      </c>
      <c r="G28" s="31">
        <f>VLOOKUP($D28,Résultats!$B$2:$AZ$251,G$2,FALSE)</f>
        <v>1.2457012730000001</v>
      </c>
      <c r="H28" s="31">
        <f>VLOOKUP($D28,Résultats!$B$2:$AZ$251,H$2,FALSE)</f>
        <v>1.622179185</v>
      </c>
      <c r="I28" s="31">
        <f>VLOOKUP($D28,Résultats!$B$2:$AZ$251,I$2,FALSE)</f>
        <v>3.4305261659999999</v>
      </c>
      <c r="J28" s="31">
        <f>VLOOKUP($D28,Résultats!$B$2:$AZ$251,J$2,FALSE)</f>
        <v>6.5446805579999996</v>
      </c>
      <c r="K28" s="31">
        <f>VLOOKUP($D28,Résultats!$B$2:$AZ$251,K$2,FALSE)</f>
        <v>11.921081920000001</v>
      </c>
      <c r="L28" s="31">
        <f>VLOOKUP($D28,Résultats!$B$2:$AZ$251,L$2,FALSE)</f>
        <v>14.626549199999999</v>
      </c>
      <c r="M28" s="31">
        <f>VLOOKUP($D28,Résultats!$B$2:$AZ$251,M$2,FALSE)</f>
        <v>17.713594499999999</v>
      </c>
      <c r="N28" s="31">
        <f>VLOOKUP($D28,Résultats!$B$2:$AZ$251,N$2,FALSE)</f>
        <v>21.427729830000001</v>
      </c>
      <c r="O28" s="31">
        <f>VLOOKUP($D28,Résultats!$B$2:$AZ$251,O$2,FALSE)</f>
        <v>26.598644870000001</v>
      </c>
      <c r="P28" s="31">
        <f>VLOOKUP($D28,Résultats!$B$2:$AZ$251,P$2,FALSE)</f>
        <v>32.792883070000002</v>
      </c>
      <c r="Q28" s="31">
        <f>VLOOKUP($D28,Résultats!$B$2:$AZ$251,Q$2,FALSE)</f>
        <v>39.975700570000001</v>
      </c>
      <c r="R28" s="31">
        <f>VLOOKUP($D28,Résultats!$B$2:$AZ$251,R$2,FALSE)</f>
        <v>48.127433830000001</v>
      </c>
      <c r="S28" s="31">
        <f>VLOOKUP($D28,Résultats!$B$2:$AZ$251,S$2,FALSE)</f>
        <v>57.299639390000003</v>
      </c>
      <c r="T28" s="31">
        <f>VLOOKUP($D28,Résultats!$B$2:$AZ$251,T$2,FALSE)</f>
        <v>67.411151590000003</v>
      </c>
      <c r="U28" s="31">
        <f>VLOOKUP($D28,Résultats!$B$2:$AZ$251,U$2,FALSE)</f>
        <v>78.541728329999998</v>
      </c>
      <c r="V28" s="31">
        <f>VLOOKUP($D28,Résultats!$B$2:$AZ$251,V$2,FALSE)</f>
        <v>90.69079954</v>
      </c>
      <c r="W28" s="31">
        <f>VLOOKUP($D28,Résultats!$B$2:$AZ$251,W$2,FALSE)</f>
        <v>103.8468876</v>
      </c>
      <c r="X28" s="31">
        <f>VLOOKUP($D28,Résultats!$B$2:$AZ$251,X$2,FALSE)</f>
        <v>117.9998621</v>
      </c>
      <c r="Y28" s="31">
        <f>VLOOKUP($D28,Résultats!$B$2:$AZ$251,Y$2,FALSE)</f>
        <v>132.93392170000001</v>
      </c>
      <c r="Z28" s="31">
        <f>VLOOKUP($D28,Résultats!$B$2:$AZ$251,Z$2,FALSE)</f>
        <v>148.68607170000001</v>
      </c>
      <c r="AA28" s="31">
        <f>VLOOKUP($D28,Résultats!$B$2:$AZ$251,AA$2,FALSE)</f>
        <v>165.12689069999999</v>
      </c>
      <c r="AB28" s="31">
        <f>VLOOKUP($D28,Résultats!$B$2:$AZ$251,AB$2,FALSE)</f>
        <v>182.13529339999999</v>
      </c>
      <c r="AC28" s="31">
        <f>VLOOKUP($D28,Résultats!$B$2:$AZ$251,AC$2,FALSE)</f>
        <v>199.53603279999999</v>
      </c>
      <c r="AD28" s="31">
        <f>VLOOKUP($D28,Résultats!$B$2:$AZ$251,AD$2,FALSE)</f>
        <v>217.64570169999999</v>
      </c>
      <c r="AE28" s="31">
        <f>VLOOKUP($D28,Résultats!$B$2:$AZ$251,AE$2,FALSE)</f>
        <v>235.87343580000001</v>
      </c>
      <c r="AF28" s="31">
        <f>VLOOKUP($D28,Résultats!$B$2:$AZ$251,AF$2,FALSE)</f>
        <v>253.993213</v>
      </c>
      <c r="AG28" s="31">
        <f>VLOOKUP($D28,Résultats!$B$2:$AZ$251,AG$2,FALSE)</f>
        <v>271.98258659999999</v>
      </c>
      <c r="AH28" s="31">
        <f>VLOOKUP($D28,Résultats!$B$2:$AZ$251,AH$2,FALSE)</f>
        <v>289.71850060000003</v>
      </c>
      <c r="AI28" s="31">
        <f>VLOOKUP($D28,Résultats!$B$2:$AZ$251,AI$2,FALSE)</f>
        <v>307.15280280000002</v>
      </c>
      <c r="AJ28" s="31">
        <f>VLOOKUP($D28,Résultats!$B$2:$AZ$251,AJ$2,FALSE)</f>
        <v>324.41480039999999</v>
      </c>
      <c r="AK28" s="31">
        <f>VLOOKUP($D28,Résultats!$B$2:$AZ$251,AK$2,FALSE)</f>
        <v>341.50107589999999</v>
      </c>
      <c r="AL28" s="31">
        <f>VLOOKUP($D28,Résultats!$B$2:$AZ$251,AL$2,FALSE)</f>
        <v>358.43370670000002</v>
      </c>
      <c r="AM28" s="31">
        <f>VLOOKUP($D28,Résultats!$B$2:$AZ$251,AM$2,FALSE)</f>
        <v>375.55166079999998</v>
      </c>
    </row>
    <row r="29" spans="1:39" x14ac:dyDescent="0.25">
      <c r="C29" s="56" t="s">
        <v>28</v>
      </c>
      <c r="D29" s="78" t="s">
        <v>102</v>
      </c>
      <c r="E29" s="31">
        <f>VLOOKUP($D29,Résultats!$B$2:$AZ$251,E$2,FALSE)</f>
        <v>1.21526091E-2</v>
      </c>
      <c r="F29" s="31">
        <f>VLOOKUP($D29,Résultats!$B$2:$AZ$251,F$2,FALSE)</f>
        <v>0.42579566050000001</v>
      </c>
      <c r="G29" s="31">
        <f>VLOOKUP($D29,Résultats!$B$2:$AZ$251,G$2,FALSE)</f>
        <v>0.93818153299999996</v>
      </c>
      <c r="H29" s="31">
        <f>VLOOKUP($D29,Résultats!$B$2:$AZ$251,H$2,FALSE)</f>
        <v>1.193055634</v>
      </c>
      <c r="I29" s="31">
        <f>VLOOKUP($D29,Résultats!$B$2:$AZ$251,I$2,FALSE)</f>
        <v>2.469766425</v>
      </c>
      <c r="J29" s="31">
        <f>VLOOKUP($D29,Résultats!$B$2:$AZ$251,J$2,FALSE)</f>
        <v>4.6133333969999999</v>
      </c>
      <c r="K29" s="31">
        <f>VLOOKUP($D29,Résultats!$B$2:$AZ$251,K$2,FALSE)</f>
        <v>8.2313050659999902</v>
      </c>
      <c r="L29" s="31">
        <f>VLOOKUP($D29,Résultats!$B$2:$AZ$251,L$2,FALSE)</f>
        <v>9.899032257</v>
      </c>
      <c r="M29" s="31">
        <f>VLOOKUP($D29,Résultats!$B$2:$AZ$251,M$2,FALSE)</f>
        <v>11.758908419999999</v>
      </c>
      <c r="N29" s="31">
        <f>VLOOKUP($D29,Résultats!$B$2:$AZ$251,N$2,FALSE)</f>
        <v>13.96239027</v>
      </c>
      <c r="O29" s="31">
        <f>VLOOKUP($D29,Résultats!$B$2:$AZ$251,O$2,FALSE)</f>
        <v>17.031390269999999</v>
      </c>
      <c r="P29" s="31">
        <f>VLOOKUP($D29,Résultats!$B$2:$AZ$251,P$2,FALSE)</f>
        <v>20.657488829999998</v>
      </c>
      <c r="Q29" s="31">
        <f>VLOOKUP($D29,Résultats!$B$2:$AZ$251,Q$2,FALSE)</f>
        <v>24.801627969999998</v>
      </c>
      <c r="R29" s="31">
        <f>VLOOKUP($D29,Résultats!$B$2:$AZ$251,R$2,FALSE)</f>
        <v>29.43662823</v>
      </c>
      <c r="S29" s="31">
        <f>VLOOKUP($D29,Résultats!$B$2:$AZ$251,S$2,FALSE)</f>
        <v>34.579875100000002</v>
      </c>
      <c r="T29" s="31">
        <f>VLOOKUP($D29,Résultats!$B$2:$AZ$251,T$2,FALSE)</f>
        <v>40.168011640000003</v>
      </c>
      <c r="U29" s="31">
        <f>VLOOKUP($D29,Résultats!$B$2:$AZ$251,U$2,FALSE)</f>
        <v>46.234443779999999</v>
      </c>
      <c r="V29" s="31">
        <f>VLOOKUP($D29,Résultats!$B$2:$AZ$251,V$2,FALSE)</f>
        <v>52.763205470000003</v>
      </c>
      <c r="W29" s="31">
        <f>VLOOKUP($D29,Résultats!$B$2:$AZ$251,W$2,FALSE)</f>
        <v>59.731940020000003</v>
      </c>
      <c r="X29" s="31">
        <f>VLOOKUP($D29,Résultats!$B$2:$AZ$251,X$2,FALSE)</f>
        <v>67.118814880000002</v>
      </c>
      <c r="Y29" s="31">
        <f>VLOOKUP($D29,Résultats!$B$2:$AZ$251,Y$2,FALSE)</f>
        <v>74.786860309999994</v>
      </c>
      <c r="Z29" s="31">
        <f>VLOOKUP($D29,Résultats!$B$2:$AZ$251,Z$2,FALSE)</f>
        <v>82.745753140000005</v>
      </c>
      <c r="AA29" s="31">
        <f>VLOOKUP($D29,Résultats!$B$2:$AZ$251,AA$2,FALSE)</f>
        <v>90.910306050000003</v>
      </c>
      <c r="AB29" s="31">
        <f>VLOOKUP($D29,Résultats!$B$2:$AZ$251,AB$2,FALSE)</f>
        <v>99.203566629999997</v>
      </c>
      <c r="AC29" s="31">
        <f>VLOOKUP($D29,Résultats!$B$2:$AZ$251,AC$2,FALSE)</f>
        <v>107.5216329</v>
      </c>
      <c r="AD29" s="31">
        <f>VLOOKUP($D29,Résultats!$B$2:$AZ$251,AD$2,FALSE)</f>
        <v>116.02583370000001</v>
      </c>
      <c r="AE29" s="31">
        <f>VLOOKUP($D29,Résultats!$B$2:$AZ$251,AE$2,FALSE)</f>
        <v>124.3920404</v>
      </c>
      <c r="AF29" s="31">
        <f>VLOOKUP($D29,Résultats!$B$2:$AZ$251,AF$2,FALSE)</f>
        <v>132.49767439999999</v>
      </c>
      <c r="AG29" s="31">
        <f>VLOOKUP($D29,Résultats!$B$2:$AZ$251,AG$2,FALSE)</f>
        <v>140.32866440000001</v>
      </c>
      <c r="AH29" s="31">
        <f>VLOOKUP($D29,Résultats!$B$2:$AZ$251,AH$2,FALSE)</f>
        <v>147.82047979999999</v>
      </c>
      <c r="AI29" s="31">
        <f>VLOOKUP($D29,Résultats!$B$2:$AZ$251,AI$2,FALSE)</f>
        <v>154.9478446</v>
      </c>
      <c r="AJ29" s="31">
        <f>VLOOKUP($D29,Résultats!$B$2:$AZ$251,AJ$2,FALSE)</f>
        <v>161.7757373</v>
      </c>
      <c r="AK29" s="31">
        <f>VLOOKUP($D29,Résultats!$B$2:$AZ$251,AK$2,FALSE)</f>
        <v>168.30136250000001</v>
      </c>
      <c r="AL29" s="31">
        <f>VLOOKUP($D29,Résultats!$B$2:$AZ$251,AL$2,FALSE)</f>
        <v>174.53431259999999</v>
      </c>
      <c r="AM29" s="31">
        <f>VLOOKUP($D29,Résultats!$B$2:$AZ$251,AM$2,FALSE)</f>
        <v>180.63345620000001</v>
      </c>
    </row>
    <row r="30" spans="1:39" x14ac:dyDescent="0.25">
      <c r="C30" s="56" t="s">
        <v>29</v>
      </c>
      <c r="D30" s="78" t="s">
        <v>103</v>
      </c>
      <c r="E30" s="31">
        <f>VLOOKUP($D30,Résultats!$B$2:$AZ$251,E$2,FALSE)</f>
        <v>4.9752292400000002E-2</v>
      </c>
      <c r="F30" s="31">
        <f>VLOOKUP($D30,Résultats!$B$2:$AZ$251,F$2,FALSE)</f>
        <v>0.718108945</v>
      </c>
      <c r="G30" s="31">
        <f>VLOOKUP($D30,Résultats!$B$2:$AZ$251,G$2,FALSE)</f>
        <v>1.3291486370000001</v>
      </c>
      <c r="H30" s="31">
        <f>VLOOKUP($D30,Résultats!$B$2:$AZ$251,H$2,FALSE)</f>
        <v>1.595285786</v>
      </c>
      <c r="I30" s="31">
        <f>VLOOKUP($D30,Résultats!$B$2:$AZ$251,I$2,FALSE)</f>
        <v>3.127462591</v>
      </c>
      <c r="J30" s="31">
        <f>VLOOKUP($D30,Résultats!$B$2:$AZ$251,J$2,FALSE)</f>
        <v>5.5227056360000004</v>
      </c>
      <c r="K30" s="31">
        <f>VLOOKUP($D30,Résultats!$B$2:$AZ$251,K$2,FALSE)</f>
        <v>9.305963191</v>
      </c>
      <c r="L30" s="31">
        <f>VLOOKUP($D30,Résultats!$B$2:$AZ$251,L$2,FALSE)</f>
        <v>10.56556338</v>
      </c>
      <c r="M30" s="31">
        <f>VLOOKUP($D30,Résultats!$B$2:$AZ$251,M$2,FALSE)</f>
        <v>11.850795229999999</v>
      </c>
      <c r="N30" s="31">
        <f>VLOOKUP($D30,Résultats!$B$2:$AZ$251,N$2,FALSE)</f>
        <v>13.29252732</v>
      </c>
      <c r="O30" s="31">
        <f>VLOOKUP($D30,Résultats!$B$2:$AZ$251,O$2,FALSE)</f>
        <v>15.34588761</v>
      </c>
      <c r="P30" s="31">
        <f>VLOOKUP($D30,Résultats!$B$2:$AZ$251,P$2,FALSE)</f>
        <v>17.657221669999998</v>
      </c>
      <c r="Q30" s="31">
        <f>VLOOKUP($D30,Résultats!$B$2:$AZ$251,Q$2,FALSE)</f>
        <v>20.15953975</v>
      </c>
      <c r="R30" s="31">
        <f>VLOOKUP($D30,Résultats!$B$2:$AZ$251,R$2,FALSE)</f>
        <v>22.804012270000001</v>
      </c>
      <c r="S30" s="31">
        <f>VLOOKUP($D30,Résultats!$B$2:$AZ$251,S$2,FALSE)</f>
        <v>25.580245300000001</v>
      </c>
      <c r="T30" s="31">
        <f>VLOOKUP($D30,Résultats!$B$2:$AZ$251,T$2,FALSE)</f>
        <v>28.417583820000001</v>
      </c>
      <c r="U30" s="31">
        <f>VLOOKUP($D30,Résultats!$B$2:$AZ$251,U$2,FALSE)</f>
        <v>31.317474879999999</v>
      </c>
      <c r="V30" s="31">
        <f>VLOOKUP($D30,Résultats!$B$2:$AZ$251,V$2,FALSE)</f>
        <v>34.244237320000003</v>
      </c>
      <c r="W30" s="31">
        <f>VLOOKUP($D30,Résultats!$B$2:$AZ$251,W$2,FALSE)</f>
        <v>37.159653040000002</v>
      </c>
      <c r="X30" s="31">
        <f>VLOOKUP($D30,Résultats!$B$2:$AZ$251,X$2,FALSE)</f>
        <v>40.026957600000003</v>
      </c>
      <c r="Y30" s="31">
        <f>VLOOKUP($D30,Résultats!$B$2:$AZ$251,Y$2,FALSE)</f>
        <v>42.746584249999998</v>
      </c>
      <c r="Z30" s="31">
        <f>VLOOKUP($D30,Résultats!$B$2:$AZ$251,Z$2,FALSE)</f>
        <v>45.313972909999997</v>
      </c>
      <c r="AA30" s="31">
        <f>VLOOKUP($D30,Résultats!$B$2:$AZ$251,AA$2,FALSE)</f>
        <v>47.668547650000001</v>
      </c>
      <c r="AB30" s="31">
        <f>VLOOKUP($D30,Résultats!$B$2:$AZ$251,AB$2,FALSE)</f>
        <v>49.763051769999997</v>
      </c>
      <c r="AC30" s="31">
        <f>VLOOKUP($D30,Résultats!$B$2:$AZ$251,AC$2,FALSE)</f>
        <v>51.54278343</v>
      </c>
      <c r="AD30" s="31">
        <f>VLOOKUP($D30,Résultats!$B$2:$AZ$251,AD$2,FALSE)</f>
        <v>53.081229639999997</v>
      </c>
      <c r="AE30" s="31">
        <f>VLOOKUP($D30,Résultats!$B$2:$AZ$251,AE$2,FALSE)</f>
        <v>54.226835809999997</v>
      </c>
      <c r="AF30" s="31">
        <f>VLOOKUP($D30,Résultats!$B$2:$AZ$251,AF$2,FALSE)</f>
        <v>54.934732230000002</v>
      </c>
      <c r="AG30" s="31">
        <f>VLOOKUP($D30,Résultats!$B$2:$AZ$251,AG$2,FALSE)</f>
        <v>55.209742509999998</v>
      </c>
      <c r="AH30" s="31">
        <f>VLOOKUP($D30,Résultats!$B$2:$AZ$251,AH$2,FALSE)</f>
        <v>55.039694730000001</v>
      </c>
      <c r="AI30" s="31">
        <f>VLOOKUP($D30,Résultats!$B$2:$AZ$251,AI$2,FALSE)</f>
        <v>54.428976149999997</v>
      </c>
      <c r="AJ30" s="31">
        <f>VLOOKUP($D30,Résultats!$B$2:$AZ$251,AJ$2,FALSE)</f>
        <v>53.415028380000003</v>
      </c>
      <c r="AK30" s="31">
        <f>VLOOKUP($D30,Résultats!$B$2:$AZ$251,AK$2,FALSE)</f>
        <v>52.009868150000003</v>
      </c>
      <c r="AL30" s="31">
        <f>VLOOKUP($D30,Résultats!$B$2:$AZ$251,AL$2,FALSE)</f>
        <v>50.228934979999998</v>
      </c>
      <c r="AM30" s="31">
        <f>VLOOKUP($D30,Résultats!$B$2:$AZ$251,AM$2,FALSE)</f>
        <v>48.121922240000004</v>
      </c>
    </row>
    <row r="31" spans="1:39" x14ac:dyDescent="0.25">
      <c r="C31" s="56" t="s">
        <v>30</v>
      </c>
      <c r="D31" s="78" t="s">
        <v>104</v>
      </c>
      <c r="E31" s="31">
        <f>VLOOKUP($D31,Résultats!$B$2:$AZ$251,E$2,FALSE)</f>
        <v>1.1687710650000001</v>
      </c>
      <c r="F31" s="31">
        <f>VLOOKUP($D31,Résultats!$B$2:$AZ$251,F$2,FALSE)</f>
        <v>15.6961339</v>
      </c>
      <c r="G31" s="31">
        <f>VLOOKUP($D31,Résultats!$B$2:$AZ$251,G$2,FALSE)</f>
        <v>28.69308204</v>
      </c>
      <c r="H31" s="31">
        <f>VLOOKUP($D31,Résultats!$B$2:$AZ$251,H$2,FALSE)</f>
        <v>34.332323379999998</v>
      </c>
      <c r="I31" s="31">
        <f>VLOOKUP($D31,Résultats!$B$2:$AZ$251,I$2,FALSE)</f>
        <v>67.156491399999894</v>
      </c>
      <c r="J31" s="31">
        <f>VLOOKUP($D31,Résultats!$B$2:$AZ$251,J$2,FALSE)</f>
        <v>118.4142312</v>
      </c>
      <c r="K31" s="31">
        <f>VLOOKUP($D31,Résultats!$B$2:$AZ$251,K$2,FALSE)</f>
        <v>199.43210139999999</v>
      </c>
      <c r="L31" s="31">
        <f>VLOOKUP($D31,Résultats!$B$2:$AZ$251,L$2,FALSE)</f>
        <v>226.58100089999999</v>
      </c>
      <c r="M31" s="31">
        <f>VLOOKUP($D31,Résultats!$B$2:$AZ$251,M$2,FALSE)</f>
        <v>254.66186020000001</v>
      </c>
      <c r="N31" s="31">
        <f>VLOOKUP($D31,Résultats!$B$2:$AZ$251,N$2,FALSE)</f>
        <v>286.65322329999998</v>
      </c>
      <c r="O31" s="31">
        <f>VLOOKUP($D31,Résultats!$B$2:$AZ$251,O$2,FALSE)</f>
        <v>332.5881981</v>
      </c>
      <c r="P31" s="31">
        <f>VLOOKUP($D31,Résultats!$B$2:$AZ$251,P$2,FALSE)</f>
        <v>385.11978349999998</v>
      </c>
      <c r="Q31" s="31">
        <f>VLOOKUP($D31,Résultats!$B$2:$AZ$251,Q$2,FALSE)</f>
        <v>443.04990359999999</v>
      </c>
      <c r="R31" s="31">
        <f>VLOOKUP($D31,Résultats!$B$2:$AZ$251,R$2,FALSE)</f>
        <v>505.56413049999998</v>
      </c>
      <c r="S31" s="31">
        <f>VLOOKUP($D31,Résultats!$B$2:$AZ$251,S$2,FALSE)</f>
        <v>572.6942861</v>
      </c>
      <c r="T31" s="31">
        <f>VLOOKUP($D31,Résultats!$B$2:$AZ$251,T$2,FALSE)</f>
        <v>643.13569540000003</v>
      </c>
      <c r="U31" s="31">
        <f>VLOOKUP($D31,Résultats!$B$2:$AZ$251,U$2,FALSE)</f>
        <v>717.20868159999998</v>
      </c>
      <c r="V31" s="31">
        <f>VLOOKUP($D31,Résultats!$B$2:$AZ$251,V$2,FALSE)</f>
        <v>794.42153280000002</v>
      </c>
      <c r="W31" s="31">
        <f>VLOOKUP($D31,Résultats!$B$2:$AZ$251,W$2,FALSE)</f>
        <v>874.22992269999997</v>
      </c>
      <c r="X31" s="31">
        <f>VLOOKUP($D31,Résultats!$B$2:$AZ$251,X$2,FALSE)</f>
        <v>956.13246230000004</v>
      </c>
      <c r="Y31" s="31">
        <f>VLOOKUP($D31,Résultats!$B$2:$AZ$251,Y$2,FALSE)</f>
        <v>1038.0920040000001</v>
      </c>
      <c r="Z31" s="31">
        <f>VLOOKUP($D31,Résultats!$B$2:$AZ$251,Z$2,FALSE)</f>
        <v>1120.2813799999999</v>
      </c>
      <c r="AA31" s="31">
        <f>VLOOKUP($D31,Résultats!$B$2:$AZ$251,AA$2,FALSE)</f>
        <v>1201.5372629999999</v>
      </c>
      <c r="AB31" s="31">
        <f>VLOOKUP($D31,Résultats!$B$2:$AZ$251,AB$2,FALSE)</f>
        <v>1280.938075</v>
      </c>
      <c r="AC31" s="31">
        <f>VLOOKUP($D31,Résultats!$B$2:$AZ$251,AC$2,FALSE)</f>
        <v>1357.297699</v>
      </c>
      <c r="AD31" s="31">
        <f>VLOOKUP($D31,Résultats!$B$2:$AZ$251,AD$2,FALSE)</f>
        <v>1432.7933169999999</v>
      </c>
      <c r="AE31" s="31">
        <f>VLOOKUP($D31,Résultats!$B$2:$AZ$251,AE$2,FALSE)</f>
        <v>1503.570168</v>
      </c>
      <c r="AF31" s="31">
        <f>VLOOKUP($D31,Résultats!$B$2:$AZ$251,AF$2,FALSE)</f>
        <v>1568.4370449999999</v>
      </c>
      <c r="AG31" s="31">
        <f>VLOOKUP($D31,Résultats!$B$2:$AZ$251,AG$2,FALSE)</f>
        <v>1627.5365400000001</v>
      </c>
      <c r="AH31" s="31">
        <f>VLOOKUP($D31,Résultats!$B$2:$AZ$251,AH$2,FALSE)</f>
        <v>1680.4508169999999</v>
      </c>
      <c r="AI31" s="31">
        <f>VLOOKUP($D31,Résultats!$B$2:$AZ$251,AI$2,FALSE)</f>
        <v>1727.2205590000001</v>
      </c>
      <c r="AJ31" s="31">
        <f>VLOOKUP($D31,Résultats!$B$2:$AZ$251,AJ$2,FALSE)</f>
        <v>1768.8976720000001</v>
      </c>
      <c r="AK31" s="31">
        <f>VLOOKUP($D31,Résultats!$B$2:$AZ$251,AK$2,FALSE)</f>
        <v>1805.751409</v>
      </c>
      <c r="AL31" s="31">
        <f>VLOOKUP($D31,Résultats!$B$2:$AZ$251,AL$2,FALSE)</f>
        <v>1838.1696750000001</v>
      </c>
      <c r="AM31" s="31">
        <f>VLOOKUP($D31,Résultats!$B$2:$AZ$251,AM$2,FALSE)</f>
        <v>1868.0255159999999</v>
      </c>
    </row>
    <row r="32" spans="1:39" x14ac:dyDescent="0.25">
      <c r="C32" s="56" t="s">
        <v>31</v>
      </c>
      <c r="D32" s="78" t="s">
        <v>105</v>
      </c>
      <c r="E32" s="31">
        <f>VLOOKUP($D32,Résultats!$B$2:$AZ$251,E$2,FALSE)</f>
        <v>0.46065729059999999</v>
      </c>
      <c r="F32" s="31">
        <f>VLOOKUP($D32,Résultats!$B$2:$AZ$251,F$2,FALSE)</f>
        <v>5.9529705599999998</v>
      </c>
      <c r="G32" s="31">
        <f>VLOOKUP($D32,Résultats!$B$2:$AZ$251,G$2,FALSE)</f>
        <v>10.73793502</v>
      </c>
      <c r="H32" s="31">
        <f>VLOOKUP($D32,Résultats!$B$2:$AZ$251,H$2,FALSE)</f>
        <v>12.78453326</v>
      </c>
      <c r="I32" s="31">
        <f>VLOOKUP($D32,Résultats!$B$2:$AZ$251,I$2,FALSE)</f>
        <v>24.884237370000001</v>
      </c>
      <c r="J32" s="31">
        <f>VLOOKUP($D32,Résultats!$B$2:$AZ$251,J$2,FALSE)</f>
        <v>43.643187810000001</v>
      </c>
      <c r="K32" s="31">
        <f>VLOOKUP($D32,Résultats!$B$2:$AZ$251,K$2,FALSE)</f>
        <v>73.085504189999995</v>
      </c>
      <c r="L32" s="31">
        <f>VLOOKUP($D32,Résultats!$B$2:$AZ$251,L$2,FALSE)</f>
        <v>82.539772909999996</v>
      </c>
      <c r="M32" s="31">
        <f>VLOOKUP($D32,Résultats!$B$2:$AZ$251,M$2,FALSE)</f>
        <v>92.197589469999997</v>
      </c>
      <c r="N32" s="31">
        <f>VLOOKUP($D32,Résultats!$B$2:$AZ$251,N$2,FALSE)</f>
        <v>103.12566219999999</v>
      </c>
      <c r="O32" s="31">
        <f>VLOOKUP($D32,Résultats!$B$2:$AZ$251,O$2,FALSE)</f>
        <v>118.9048095</v>
      </c>
      <c r="P32" s="31">
        <f>VLOOKUP($D32,Résultats!$B$2:$AZ$251,P$2,FALSE)</f>
        <v>136.8490491</v>
      </c>
      <c r="Q32" s="31">
        <f>VLOOKUP($D32,Résultats!$B$2:$AZ$251,Q$2,FALSE)</f>
        <v>156.51194649999999</v>
      </c>
      <c r="R32" s="31">
        <f>VLOOKUP($D32,Résultats!$B$2:$AZ$251,R$2,FALSE)</f>
        <v>177.5914291</v>
      </c>
      <c r="S32" s="31">
        <f>VLOOKUP($D32,Résultats!$B$2:$AZ$251,S$2,FALSE)</f>
        <v>200.0871142</v>
      </c>
      <c r="T32" s="31">
        <f>VLOOKUP($D32,Résultats!$B$2:$AZ$251,T$2,FALSE)</f>
        <v>223.53196489999999</v>
      </c>
      <c r="U32" s="31">
        <f>VLOOKUP($D32,Résultats!$B$2:$AZ$251,U$2,FALSE)</f>
        <v>248.0281631</v>
      </c>
      <c r="V32" s="31">
        <f>VLOOKUP($D32,Résultats!$B$2:$AZ$251,V$2,FALSE)</f>
        <v>273.39481000000001</v>
      </c>
      <c r="W32" s="31">
        <f>VLOOKUP($D32,Résultats!$B$2:$AZ$251,W$2,FALSE)</f>
        <v>299.43576849999999</v>
      </c>
      <c r="X32" s="31">
        <f>VLOOKUP($D32,Résultats!$B$2:$AZ$251,X$2,FALSE)</f>
        <v>325.97205709999997</v>
      </c>
      <c r="Y32" s="31">
        <f>VLOOKUP($D32,Résultats!$B$2:$AZ$251,Y$2,FALSE)</f>
        <v>352.30768760000001</v>
      </c>
      <c r="Z32" s="31">
        <f>VLOOKUP($D32,Résultats!$B$2:$AZ$251,Z$2,FALSE)</f>
        <v>378.50751270000001</v>
      </c>
      <c r="AA32" s="31">
        <f>VLOOKUP($D32,Résultats!$B$2:$AZ$251,AA$2,FALSE)</f>
        <v>404.18196349999999</v>
      </c>
      <c r="AB32" s="31">
        <f>VLOOKUP($D32,Résultats!$B$2:$AZ$251,AB$2,FALSE)</f>
        <v>429.03130290000001</v>
      </c>
      <c r="AC32" s="31">
        <f>VLOOKUP($D32,Résultats!$B$2:$AZ$251,AC$2,FALSE)</f>
        <v>452.67254809999997</v>
      </c>
      <c r="AD32" s="31">
        <f>VLOOKUP($D32,Résultats!$B$2:$AZ$251,AD$2,FALSE)</f>
        <v>475.84544519999997</v>
      </c>
      <c r="AE32" s="31">
        <f>VLOOKUP($D32,Résultats!$B$2:$AZ$251,AE$2,FALSE)</f>
        <v>497.28409590000001</v>
      </c>
      <c r="AF32" s="31">
        <f>VLOOKUP($D32,Résultats!$B$2:$AZ$251,AF$2,FALSE)</f>
        <v>516.61825190000002</v>
      </c>
      <c r="AG32" s="31">
        <f>VLOOKUP($D32,Résultats!$B$2:$AZ$251,AG$2,FALSE)</f>
        <v>533.9200376</v>
      </c>
      <c r="AH32" s="31">
        <f>VLOOKUP($D32,Résultats!$B$2:$AZ$251,AH$2,FALSE)</f>
        <v>549.0790892</v>
      </c>
      <c r="AI32" s="31">
        <f>VLOOKUP($D32,Résultats!$B$2:$AZ$251,AI$2,FALSE)</f>
        <v>562.1353282</v>
      </c>
      <c r="AJ32" s="31">
        <f>VLOOKUP($D32,Résultats!$B$2:$AZ$251,AJ$2,FALSE)</f>
        <v>573.4577319</v>
      </c>
      <c r="AK32" s="31">
        <f>VLOOKUP($D32,Résultats!$B$2:$AZ$251,AK$2,FALSE)</f>
        <v>583.15829870000005</v>
      </c>
      <c r="AL32" s="31">
        <f>VLOOKUP($D32,Résultats!$B$2:$AZ$251,AL$2,FALSE)</f>
        <v>591.38587240000004</v>
      </c>
      <c r="AM32" s="31">
        <f>VLOOKUP($D32,Résultats!$B$2:$AZ$251,AM$2,FALSE)</f>
        <v>598.76089750000006</v>
      </c>
    </row>
    <row r="33" spans="2:39" x14ac:dyDescent="0.25">
      <c r="C33" s="56" t="s">
        <v>32</v>
      </c>
      <c r="D33" s="78" t="s">
        <v>106</v>
      </c>
      <c r="E33" s="31">
        <f>VLOOKUP($D33,Résultats!$B$2:$AZ$251,E$2,FALSE)</f>
        <v>6.2802073999999996E-3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107</v>
      </c>
      <c r="E34" s="79">
        <f>VLOOKUP($D34,Résultats!$B$2:$AZ$251,E$2,FALSE)</f>
        <v>7.7156833699999997E-2</v>
      </c>
      <c r="F34" s="79">
        <f>VLOOKUP($D34,Résultats!$B$2:$AZ$251,F$2,FALSE)</f>
        <v>0.89014847180000001</v>
      </c>
      <c r="G34" s="79">
        <f>VLOOKUP($D34,Résultats!$B$2:$AZ$251,G$2,FALSE)</f>
        <v>1.5561489019999999</v>
      </c>
      <c r="H34" s="79">
        <f>VLOOKUP($D34,Résultats!$B$2:$AZ$251,H$2,FALSE)</f>
        <v>1.8331891140000001</v>
      </c>
      <c r="I34" s="79">
        <f>VLOOKUP($D34,Résultats!$B$2:$AZ$251,I$2,FALSE)</f>
        <v>3.5328242539999999</v>
      </c>
      <c r="J34" s="79">
        <f>VLOOKUP($D34,Résultats!$B$2:$AZ$251,J$2,FALSE)</f>
        <v>6.133492349</v>
      </c>
      <c r="K34" s="79">
        <f>VLOOKUP($D34,Résultats!$B$2:$AZ$251,K$2,FALSE)</f>
        <v>10.16819787</v>
      </c>
      <c r="L34" s="79">
        <f>VLOOKUP($D34,Résultats!$B$2:$AZ$251,L$2,FALSE)</f>
        <v>11.37194646</v>
      </c>
      <c r="M34" s="79">
        <f>VLOOKUP($D34,Résultats!$B$2:$AZ$251,M$2,FALSE)</f>
        <v>12.585790599999999</v>
      </c>
      <c r="N34" s="79">
        <f>VLOOKUP($D34,Résultats!$B$2:$AZ$251,N$2,FALSE)</f>
        <v>13.95774557</v>
      </c>
      <c r="O34" s="79">
        <f>VLOOKUP($D34,Résultats!$B$2:$AZ$251,O$2,FALSE)</f>
        <v>15.971989969999999</v>
      </c>
      <c r="P34" s="79">
        <f>VLOOKUP($D34,Résultats!$B$2:$AZ$251,P$2,FALSE)</f>
        <v>18.26259825</v>
      </c>
      <c r="Q34" s="79">
        <f>VLOOKUP($D34,Résultats!$B$2:$AZ$251,Q$2,FALSE)</f>
        <v>20.77153762</v>
      </c>
      <c r="R34" s="79">
        <f>VLOOKUP($D34,Résultats!$B$2:$AZ$251,R$2,FALSE)</f>
        <v>23.46101998</v>
      </c>
      <c r="S34" s="79">
        <f>VLOOKUP($D34,Résultats!$B$2:$AZ$251,S$2,FALSE)</f>
        <v>26.333501129999998</v>
      </c>
      <c r="T34" s="79">
        <f>VLOOKUP($D34,Résultats!$B$2:$AZ$251,T$2,FALSE)</f>
        <v>29.329976540000001</v>
      </c>
      <c r="U34" s="79">
        <f>VLOOKUP($D34,Résultats!$B$2:$AZ$251,U$2,FALSE)</f>
        <v>32.466507880000002</v>
      </c>
      <c r="V34" s="79">
        <f>VLOOKUP($D34,Résultats!$B$2:$AZ$251,V$2,FALSE)</f>
        <v>35.72202523</v>
      </c>
      <c r="W34" s="79">
        <f>VLOOKUP($D34,Résultats!$B$2:$AZ$251,W$2,FALSE)</f>
        <v>39.073728410000001</v>
      </c>
      <c r="X34" s="79">
        <f>VLOOKUP($D34,Résultats!$B$2:$AZ$251,X$2,FALSE)</f>
        <v>42.501237140000001</v>
      </c>
      <c r="Y34" s="79">
        <f>VLOOKUP($D34,Résultats!$B$2:$AZ$251,Y$2,FALSE)</f>
        <v>45.916933499999999</v>
      </c>
      <c r="Z34" s="79">
        <f>VLOOKUP($D34,Résultats!$B$2:$AZ$251,Z$2,FALSE)</f>
        <v>49.332348750000001</v>
      </c>
      <c r="AA34" s="79">
        <f>VLOOKUP($D34,Résultats!$B$2:$AZ$251,AA$2,FALSE)</f>
        <v>52.699564909999999</v>
      </c>
      <c r="AB34" s="79">
        <f>VLOOKUP($D34,Résultats!$B$2:$AZ$251,AB$2,FALSE)</f>
        <v>55.982100500000001</v>
      </c>
      <c r="AC34" s="79">
        <f>VLOOKUP($D34,Résultats!$B$2:$AZ$251,AC$2,FALSE)</f>
        <v>59.132173109999997</v>
      </c>
      <c r="AD34" s="79">
        <f>VLOOKUP($D34,Résultats!$B$2:$AZ$251,AD$2,FALSE)</f>
        <v>62.248306249999999</v>
      </c>
      <c r="AE34" s="79">
        <f>VLOOKUP($D34,Résultats!$B$2:$AZ$251,AE$2,FALSE)</f>
        <v>65.166413489999997</v>
      </c>
      <c r="AF34" s="79">
        <f>VLOOKUP($D34,Résultats!$B$2:$AZ$251,AF$2,FALSE)</f>
        <v>67.838614469999996</v>
      </c>
      <c r="AG34" s="79">
        <f>VLOOKUP($D34,Résultats!$B$2:$AZ$251,AG$2,FALSE)</f>
        <v>70.274483610000004</v>
      </c>
      <c r="AH34" s="79">
        <f>VLOOKUP($D34,Résultats!$B$2:$AZ$251,AH$2,FALSE)</f>
        <v>72.459018529999994</v>
      </c>
      <c r="AI34" s="79">
        <f>VLOOKUP($D34,Résultats!$B$2:$AZ$251,AI$2,FALSE)</f>
        <v>74.396543530000002</v>
      </c>
      <c r="AJ34" s="79">
        <f>VLOOKUP($D34,Résultats!$B$2:$AZ$251,AJ$2,FALSE)</f>
        <v>76.134486100000004</v>
      </c>
      <c r="AK34" s="79">
        <f>VLOOKUP($D34,Résultats!$B$2:$AZ$251,AK$2,FALSE)</f>
        <v>77.686041009999997</v>
      </c>
      <c r="AL34" s="79">
        <f>VLOOKUP($D34,Résultats!$B$2:$AZ$251,AL$2,FALSE)</f>
        <v>79.069051860000002</v>
      </c>
      <c r="AM34" s="79">
        <f>VLOOKUP($D34,Résultats!$B$2:$AZ$251,AM$2,FALSE)</f>
        <v>80.364867160000003</v>
      </c>
    </row>
    <row r="35" spans="2:39" x14ac:dyDescent="0.25">
      <c r="C35" s="76" t="s">
        <v>189</v>
      </c>
      <c r="D35" s="76" t="s">
        <v>92</v>
      </c>
      <c r="E35" s="77">
        <f>VLOOKUP($D35,Résultats!$B$2:$AZ$251,E$2,FALSE)</f>
        <v>2371.219928</v>
      </c>
      <c r="F35" s="77">
        <f>VLOOKUP($D35,Résultats!$B$2:$AZ$251,F$2,FALSE)</f>
        <v>2734.995758</v>
      </c>
      <c r="G35" s="77">
        <f>VLOOKUP($D35,Résultats!$B$2:$AZ$251,G$2,FALSE)</f>
        <v>2711.1374449999998</v>
      </c>
      <c r="H35" s="77">
        <f>VLOOKUP($D35,Résultats!$B$2:$AZ$251,H$2,FALSE)</f>
        <v>2690.1516200000001</v>
      </c>
      <c r="I35" s="77">
        <f>VLOOKUP($D35,Résultats!$B$2:$AZ$251,I$2,FALSE)</f>
        <v>2898.6151060000002</v>
      </c>
      <c r="J35" s="77">
        <f>VLOOKUP($D35,Résultats!$B$2:$AZ$251,J$2,FALSE)</f>
        <v>2804.449685</v>
      </c>
      <c r="K35" s="77">
        <f>VLOOKUP($D35,Résultats!$B$2:$AZ$251,K$2,FALSE)</f>
        <v>2568.0238519999998</v>
      </c>
      <c r="L35" s="77">
        <f>VLOOKUP($D35,Résultats!$B$2:$AZ$251,L$2,FALSE)</f>
        <v>2490.9954699999998</v>
      </c>
      <c r="M35" s="77">
        <f>VLOOKUP($D35,Résultats!$B$2:$AZ$251,M$2,FALSE)</f>
        <v>2389.923491</v>
      </c>
      <c r="N35" s="77">
        <f>VLOOKUP($D35,Résultats!$B$2:$AZ$251,N$2,FALSE)</f>
        <v>2295.7779110000001</v>
      </c>
      <c r="O35" s="77">
        <f>VLOOKUP($D35,Résultats!$B$2:$AZ$251,O$2,FALSE)</f>
        <v>2272.1722559999998</v>
      </c>
      <c r="P35" s="77">
        <f>VLOOKUP($D35,Résultats!$B$2:$AZ$251,P$2,FALSE)</f>
        <v>2243.0826999999999</v>
      </c>
      <c r="Q35" s="77">
        <f>VLOOKUP($D35,Résultats!$B$2:$AZ$251,Q$2,FALSE)</f>
        <v>2198.4780110000002</v>
      </c>
      <c r="R35" s="77">
        <f>VLOOKUP($D35,Résultats!$B$2:$AZ$251,R$2,FALSE)</f>
        <v>2135.6466989999999</v>
      </c>
      <c r="S35" s="77">
        <f>VLOOKUP($D35,Résultats!$B$2:$AZ$251,S$2,FALSE)</f>
        <v>2057.717756</v>
      </c>
      <c r="T35" s="77">
        <f>VLOOKUP($D35,Résultats!$B$2:$AZ$251,T$2,FALSE)</f>
        <v>1963.6671449999999</v>
      </c>
      <c r="U35" s="77">
        <f>VLOOKUP($D35,Résultats!$B$2:$AZ$251,U$2,FALSE)</f>
        <v>1858.9818809999999</v>
      </c>
      <c r="V35" s="77">
        <f>VLOOKUP($D35,Résultats!$B$2:$AZ$251,V$2,FALSE)</f>
        <v>1746.1408710000001</v>
      </c>
      <c r="W35" s="77">
        <f>VLOOKUP($D35,Résultats!$B$2:$AZ$251,W$2,FALSE)</f>
        <v>1627.6542979999999</v>
      </c>
      <c r="X35" s="77">
        <f>VLOOKUP($D35,Résultats!$B$2:$AZ$251,X$2,FALSE)</f>
        <v>1506.0952420000001</v>
      </c>
      <c r="Y35" s="77">
        <f>VLOOKUP($D35,Résultats!$B$2:$AZ$251,Y$2,FALSE)</f>
        <v>1381.791062</v>
      </c>
      <c r="Z35" s="77">
        <f>VLOOKUP($D35,Résultats!$B$2:$AZ$251,Z$2,FALSE)</f>
        <v>1258.549503</v>
      </c>
      <c r="AA35" s="77">
        <f>VLOOKUP($D35,Résultats!$B$2:$AZ$251,AA$2,FALSE)</f>
        <v>1137.8415399999999</v>
      </c>
      <c r="AB35" s="77">
        <f>VLOOKUP($D35,Résultats!$B$2:$AZ$251,AB$2,FALSE)</f>
        <v>1021.2811799999999</v>
      </c>
      <c r="AC35" s="77">
        <f>VLOOKUP($D35,Résultats!$B$2:$AZ$251,AC$2,FALSE)</f>
        <v>910.01962119999996</v>
      </c>
      <c r="AD35" s="77">
        <f>VLOOKUP($D35,Résultats!$B$2:$AZ$251,AD$2,FALSE)</f>
        <v>806.91086489999998</v>
      </c>
      <c r="AE35" s="77">
        <f>VLOOKUP($D35,Résultats!$B$2:$AZ$251,AE$2,FALSE)</f>
        <v>710.5055486</v>
      </c>
      <c r="AF35" s="77">
        <f>VLOOKUP($D35,Résultats!$B$2:$AZ$251,AF$2,FALSE)</f>
        <v>621.27214030000005</v>
      </c>
      <c r="AG35" s="77">
        <f>VLOOKUP($D35,Résultats!$B$2:$AZ$251,AG$2,FALSE)</f>
        <v>539.91295530000002</v>
      </c>
      <c r="AH35" s="77">
        <f>VLOOKUP($D35,Résultats!$B$2:$AZ$251,AH$2,FALSE)</f>
        <v>466.49090130000002</v>
      </c>
      <c r="AI35" s="77">
        <f>VLOOKUP($D35,Résultats!$B$2:$AZ$251,AI$2,FALSE)</f>
        <v>400.93662449999999</v>
      </c>
      <c r="AJ35" s="77">
        <f>VLOOKUP($D35,Résultats!$B$2:$AZ$251,AJ$2,FALSE)</f>
        <v>343.13572440000002</v>
      </c>
      <c r="AK35" s="77">
        <f>VLOOKUP($D35,Résultats!$B$2:$AZ$251,AK$2,FALSE)</f>
        <v>292.5617403</v>
      </c>
      <c r="AL35" s="77">
        <f>VLOOKUP($D35,Résultats!$B$2:$AZ$251,AL$2,FALSE)</f>
        <v>248.62026789999999</v>
      </c>
      <c r="AM35" s="77">
        <f>VLOOKUP($D35,Résultats!$B$2:$AZ$251,AM$2,FALSE)</f>
        <v>210.83989829999999</v>
      </c>
    </row>
    <row r="36" spans="2:39" x14ac:dyDescent="0.25">
      <c r="C36" s="56" t="s">
        <v>27</v>
      </c>
      <c r="D36" s="3" t="s">
        <v>93</v>
      </c>
      <c r="E36" s="31">
        <f>VLOOKUP($D36,Résultats!$B$2:$AZ$251,E$2,FALSE)</f>
        <v>1.186203066</v>
      </c>
      <c r="F36" s="31">
        <f>VLOOKUP($D36,Résultats!$B$2:$AZ$251,F$2,FALSE)</f>
        <v>82.418715030000001</v>
      </c>
      <c r="G36" s="31">
        <f>VLOOKUP($D36,Résultats!$B$2:$AZ$251,G$2,FALSE)</f>
        <v>123.9733267</v>
      </c>
      <c r="H36" s="31">
        <f>VLOOKUP($D36,Résultats!$B$2:$AZ$251,H$2,FALSE)</f>
        <v>126.84374339999999</v>
      </c>
      <c r="I36" s="31">
        <f>VLOOKUP($D36,Résultats!$B$2:$AZ$251,I$2,FALSE)</f>
        <v>165.3072736</v>
      </c>
      <c r="J36" s="31">
        <f>VLOOKUP($D36,Résultats!$B$2:$AZ$251,J$2,FALSE)</f>
        <v>145.3003932</v>
      </c>
      <c r="K36" s="31">
        <f>VLOOKUP($D36,Résultats!$B$2:$AZ$251,K$2,FALSE)</f>
        <v>157.88299739999999</v>
      </c>
      <c r="L36" s="31">
        <f>VLOOKUP($D36,Résultats!$B$2:$AZ$251,L$2,FALSE)</f>
        <v>171.37420539999999</v>
      </c>
      <c r="M36" s="31">
        <f>VLOOKUP($D36,Résultats!$B$2:$AZ$251,M$2,FALSE)</f>
        <v>184.70202420000001</v>
      </c>
      <c r="N36" s="31">
        <f>VLOOKUP($D36,Résultats!$B$2:$AZ$251,N$2,FALSE)</f>
        <v>198.18510040000001</v>
      </c>
      <c r="O36" s="31">
        <f>VLOOKUP($D36,Résultats!$B$2:$AZ$251,O$2,FALSE)</f>
        <v>207.54818969999999</v>
      </c>
      <c r="P36" s="31">
        <f>VLOOKUP($D36,Résultats!$B$2:$AZ$251,P$2,FALSE)</f>
        <v>212.34576200000001</v>
      </c>
      <c r="Q36" s="31">
        <f>VLOOKUP($D36,Résultats!$B$2:$AZ$251,Q$2,FALSE)</f>
        <v>214.19736660000001</v>
      </c>
      <c r="R36" s="31">
        <f>VLOOKUP($D36,Résultats!$B$2:$AZ$251,R$2,FALSE)</f>
        <v>213.19959539999999</v>
      </c>
      <c r="S36" s="31">
        <f>VLOOKUP($D36,Résultats!$B$2:$AZ$251,S$2,FALSE)</f>
        <v>209.9786464</v>
      </c>
      <c r="T36" s="31">
        <f>VLOOKUP($D36,Résultats!$B$2:$AZ$251,T$2,FALSE)</f>
        <v>204.70551119999999</v>
      </c>
      <c r="U36" s="31">
        <f>VLOOKUP($D36,Résultats!$B$2:$AZ$251,U$2,FALSE)</f>
        <v>198.00384120000001</v>
      </c>
      <c r="V36" s="31">
        <f>VLOOKUP($D36,Résultats!$B$2:$AZ$251,V$2,FALSE)</f>
        <v>190.0988811</v>
      </c>
      <c r="W36" s="31">
        <f>VLOOKUP($D36,Résultats!$B$2:$AZ$251,W$2,FALSE)</f>
        <v>181.20728260000001</v>
      </c>
      <c r="X36" s="31">
        <f>VLOOKUP($D36,Résultats!$B$2:$AZ$251,X$2,FALSE)</f>
        <v>171.52701579999999</v>
      </c>
      <c r="Y36" s="31">
        <f>VLOOKUP($D36,Résultats!$B$2:$AZ$251,Y$2,FALSE)</f>
        <v>161.35922310000001</v>
      </c>
      <c r="Z36" s="31">
        <f>VLOOKUP($D36,Résultats!$B$2:$AZ$251,Z$2,FALSE)</f>
        <v>150.67679799999999</v>
      </c>
      <c r="AA36" s="31">
        <f>VLOOKUP($D36,Résultats!$B$2:$AZ$251,AA$2,FALSE)</f>
        <v>139.57717740000001</v>
      </c>
      <c r="AB36" s="31">
        <f>VLOOKUP($D36,Résultats!$B$2:$AZ$251,AB$2,FALSE)</f>
        <v>128.32549169999999</v>
      </c>
      <c r="AC36" s="31">
        <f>VLOOKUP($D36,Résultats!$B$2:$AZ$251,AC$2,FALSE)</f>
        <v>117.0817833</v>
      </c>
      <c r="AD36" s="31">
        <f>VLOOKUP($D36,Résultats!$B$2:$AZ$251,AD$2,FALSE)</f>
        <v>106.3744971</v>
      </c>
      <c r="AE36" s="31">
        <f>VLOOKUP($D36,Résultats!$B$2:$AZ$251,AE$2,FALSE)</f>
        <v>95.975770960000006</v>
      </c>
      <c r="AF36" s="31">
        <f>VLOOKUP($D36,Résultats!$B$2:$AZ$251,AF$2,FALSE)</f>
        <v>85.982515359999894</v>
      </c>
      <c r="AG36" s="31">
        <f>VLOOKUP($D36,Résultats!$B$2:$AZ$251,AG$2,FALSE)</f>
        <v>76.571707470000007</v>
      </c>
      <c r="AH36" s="31">
        <f>VLOOKUP($D36,Résultats!$B$2:$AZ$251,AH$2,FALSE)</f>
        <v>67.828140239999996</v>
      </c>
      <c r="AI36" s="31">
        <f>VLOOKUP($D36,Résultats!$B$2:$AZ$251,AI$2,FALSE)</f>
        <v>59.837165669999997</v>
      </c>
      <c r="AJ36" s="31">
        <f>VLOOKUP($D36,Résultats!$B$2:$AZ$251,AJ$2,FALSE)</f>
        <v>52.59525816</v>
      </c>
      <c r="AK36" s="31">
        <f>VLOOKUP($D36,Résultats!$B$2:$AZ$251,AK$2,FALSE)</f>
        <v>46.074329589999998</v>
      </c>
      <c r="AL36" s="31">
        <f>VLOOKUP($D36,Résultats!$B$2:$AZ$251,AL$2,FALSE)</f>
        <v>40.235477179999997</v>
      </c>
      <c r="AM36" s="31">
        <f>VLOOKUP($D36,Résultats!$B$2:$AZ$251,AM$2,FALSE)</f>
        <v>35.06799736</v>
      </c>
    </row>
    <row r="37" spans="2:39" x14ac:dyDescent="0.25">
      <c r="C37" s="56" t="s">
        <v>28</v>
      </c>
      <c r="D37" s="3" t="s">
        <v>94</v>
      </c>
      <c r="E37" s="31">
        <f>VLOOKUP($D37,Résultats!$B$2:$AZ$251,E$2,FALSE)</f>
        <v>427.0331036</v>
      </c>
      <c r="F37" s="31">
        <f>VLOOKUP($D37,Résultats!$B$2:$AZ$251,F$2,FALSE)</f>
        <v>531.62122450000004</v>
      </c>
      <c r="G37" s="31">
        <f>VLOOKUP($D37,Résultats!$B$2:$AZ$251,G$2,FALSE)</f>
        <v>546.045074</v>
      </c>
      <c r="H37" s="31">
        <f>VLOOKUP($D37,Résultats!$B$2:$AZ$251,H$2,FALSE)</f>
        <v>543.82126909999999</v>
      </c>
      <c r="I37" s="31">
        <f>VLOOKUP($D37,Résultats!$B$2:$AZ$251,I$2,FALSE)</f>
        <v>612.23209780000002</v>
      </c>
      <c r="J37" s="31">
        <f>VLOOKUP($D37,Résultats!$B$2:$AZ$251,J$2,FALSE)</f>
        <v>572.27387050000004</v>
      </c>
      <c r="K37" s="31">
        <f>VLOOKUP($D37,Résultats!$B$2:$AZ$251,K$2,FALSE)</f>
        <v>535.50513809999995</v>
      </c>
      <c r="L37" s="31">
        <f>VLOOKUP($D37,Résultats!$B$2:$AZ$251,L$2,FALSE)</f>
        <v>521.24597610000001</v>
      </c>
      <c r="M37" s="31">
        <f>VLOOKUP($D37,Résultats!$B$2:$AZ$251,M$2,FALSE)</f>
        <v>501.44286520000003</v>
      </c>
      <c r="N37" s="31">
        <f>VLOOKUP($D37,Résultats!$B$2:$AZ$251,N$2,FALSE)</f>
        <v>482.00491920000002</v>
      </c>
      <c r="O37" s="31">
        <f>VLOOKUP($D37,Résultats!$B$2:$AZ$251,O$2,FALSE)</f>
        <v>479.04095119999999</v>
      </c>
      <c r="P37" s="31">
        <f>VLOOKUP($D37,Résultats!$B$2:$AZ$251,P$2,FALSE)</f>
        <v>474.36489619999998</v>
      </c>
      <c r="Q37" s="31">
        <f>VLOOKUP($D37,Résultats!$B$2:$AZ$251,Q$2,FALSE)</f>
        <v>466.2680345</v>
      </c>
      <c r="R37" s="31">
        <f>VLOOKUP($D37,Résultats!$B$2:$AZ$251,R$2,FALSE)</f>
        <v>454.10494519999997</v>
      </c>
      <c r="S37" s="31">
        <f>VLOOKUP($D37,Résultats!$B$2:$AZ$251,S$2,FALSE)</f>
        <v>438.55631649999998</v>
      </c>
      <c r="T37" s="31">
        <f>VLOOKUP($D37,Résultats!$B$2:$AZ$251,T$2,FALSE)</f>
        <v>419.41340380000003</v>
      </c>
      <c r="U37" s="31">
        <f>VLOOKUP($D37,Résultats!$B$2:$AZ$251,U$2,FALSE)</f>
        <v>397.8940978</v>
      </c>
      <c r="V37" s="31">
        <f>VLOOKUP($D37,Résultats!$B$2:$AZ$251,V$2,FALSE)</f>
        <v>374.53766560000003</v>
      </c>
      <c r="W37" s="31">
        <f>VLOOKUP($D37,Résultats!$B$2:$AZ$251,W$2,FALSE)</f>
        <v>349.88109100000003</v>
      </c>
      <c r="X37" s="31">
        <f>VLOOKUP($D37,Résultats!$B$2:$AZ$251,X$2,FALSE)</f>
        <v>324.4639664</v>
      </c>
      <c r="Y37" s="31">
        <f>VLOOKUP($D37,Résultats!$B$2:$AZ$251,Y$2,FALSE)</f>
        <v>298.25166660000002</v>
      </c>
      <c r="Z37" s="31">
        <f>VLOOKUP($D37,Résultats!$B$2:$AZ$251,Z$2,FALSE)</f>
        <v>272.14294339999998</v>
      </c>
      <c r="AA37" s="31">
        <f>VLOOKUP($D37,Résultats!$B$2:$AZ$251,AA$2,FALSE)</f>
        <v>246.45775939999999</v>
      </c>
      <c r="AB37" s="31">
        <f>VLOOKUP($D37,Résultats!$B$2:$AZ$251,AB$2,FALSE)</f>
        <v>221.56959040000001</v>
      </c>
      <c r="AC37" s="31">
        <f>VLOOKUP($D37,Résultats!$B$2:$AZ$251,AC$2,FALSE)</f>
        <v>197.73591450000001</v>
      </c>
      <c r="AD37" s="31">
        <f>VLOOKUP($D37,Résultats!$B$2:$AZ$251,AD$2,FALSE)</f>
        <v>175.55829539999999</v>
      </c>
      <c r="AE37" s="31">
        <f>VLOOKUP($D37,Résultats!$B$2:$AZ$251,AE$2,FALSE)</f>
        <v>154.76978030000001</v>
      </c>
      <c r="AF37" s="31">
        <f>VLOOKUP($D37,Résultats!$B$2:$AZ$251,AF$2,FALSE)</f>
        <v>135.4824697</v>
      </c>
      <c r="AG37" s="31">
        <f>VLOOKUP($D37,Résultats!$B$2:$AZ$251,AG$2,FALSE)</f>
        <v>117.8635524</v>
      </c>
      <c r="AH37" s="31">
        <f>VLOOKUP($D37,Résultats!$B$2:$AZ$251,AH$2,FALSE)</f>
        <v>101.937421</v>
      </c>
      <c r="AI37" s="31">
        <f>VLOOKUP($D37,Résultats!$B$2:$AZ$251,AI$2,FALSE)</f>
        <v>87.678150939999995</v>
      </c>
      <c r="AJ37" s="31">
        <f>VLOOKUP($D37,Résultats!$B$2:$AZ$251,AJ$2,FALSE)</f>
        <v>75.085746889999996</v>
      </c>
      <c r="AK37" s="31">
        <f>VLOOKUP($D37,Résultats!$B$2:$AZ$251,AK$2,FALSE)</f>
        <v>64.051532309999999</v>
      </c>
      <c r="AL37" s="31">
        <f>VLOOKUP($D37,Résultats!$B$2:$AZ$251,AL$2,FALSE)</f>
        <v>54.450420780000002</v>
      </c>
      <c r="AM37" s="31">
        <f>VLOOKUP($D37,Résultats!$B$2:$AZ$251,AM$2,FALSE)</f>
        <v>46.184390010000001</v>
      </c>
    </row>
    <row r="38" spans="2:39" x14ac:dyDescent="0.25">
      <c r="C38" s="56" t="s">
        <v>29</v>
      </c>
      <c r="D38" s="3" t="s">
        <v>95</v>
      </c>
      <c r="E38" s="31">
        <f>VLOOKUP($D38,Résultats!$B$2:$AZ$251,E$2,FALSE)</f>
        <v>673.76334129999998</v>
      </c>
      <c r="F38" s="31">
        <f>VLOOKUP($D38,Résultats!$B$2:$AZ$251,F$2,FALSE)</f>
        <v>787.60519079999995</v>
      </c>
      <c r="G38" s="31">
        <f>VLOOKUP($D38,Résultats!$B$2:$AZ$251,G$2,FALSE)</f>
        <v>782.04698089999999</v>
      </c>
      <c r="H38" s="31">
        <f>VLOOKUP($D38,Résultats!$B$2:$AZ$251,H$2,FALSE)</f>
        <v>777.24542870000005</v>
      </c>
      <c r="I38" s="31">
        <f>VLOOKUP($D38,Résultats!$B$2:$AZ$251,I$2,FALSE)</f>
        <v>846.42535840000005</v>
      </c>
      <c r="J38" s="31">
        <f>VLOOKUP($D38,Résultats!$B$2:$AZ$251,J$2,FALSE)</f>
        <v>812.42645570000002</v>
      </c>
      <c r="K38" s="31">
        <f>VLOOKUP($D38,Résultats!$B$2:$AZ$251,K$2,FALSE)</f>
        <v>746.04800049999994</v>
      </c>
      <c r="L38" s="31">
        <f>VLOOKUP($D38,Résultats!$B$2:$AZ$251,L$2,FALSE)</f>
        <v>719.69184510000002</v>
      </c>
      <c r="M38" s="31">
        <f>VLOOKUP($D38,Résultats!$B$2:$AZ$251,M$2,FALSE)</f>
        <v>685.73772259999998</v>
      </c>
      <c r="N38" s="31">
        <f>VLOOKUP($D38,Résultats!$B$2:$AZ$251,N$2,FALSE)</f>
        <v>653.49163220000003</v>
      </c>
      <c r="O38" s="31">
        <f>VLOOKUP($D38,Résultats!$B$2:$AZ$251,O$2,FALSE)</f>
        <v>644.04911159999995</v>
      </c>
      <c r="P38" s="31">
        <f>VLOOKUP($D38,Résultats!$B$2:$AZ$251,P$2,FALSE)</f>
        <v>633.97777359999998</v>
      </c>
      <c r="Q38" s="31">
        <f>VLOOKUP($D38,Résultats!$B$2:$AZ$251,Q$2,FALSE)</f>
        <v>619.85750710000002</v>
      </c>
      <c r="R38" s="31">
        <f>VLOOKUP($D38,Résultats!$B$2:$AZ$251,R$2,FALSE)</f>
        <v>600.83726490000004</v>
      </c>
      <c r="S38" s="31">
        <f>VLOOKUP($D38,Résultats!$B$2:$AZ$251,S$2,FALSE)</f>
        <v>577.7249253</v>
      </c>
      <c r="T38" s="31">
        <f>VLOOKUP($D38,Résultats!$B$2:$AZ$251,T$2,FALSE)</f>
        <v>550.16414689999999</v>
      </c>
      <c r="U38" s="31">
        <f>VLOOKUP($D38,Résultats!$B$2:$AZ$251,U$2,FALSE)</f>
        <v>519.684888</v>
      </c>
      <c r="V38" s="31">
        <f>VLOOKUP($D38,Résultats!$B$2:$AZ$251,V$2,FALSE)</f>
        <v>486.9939746</v>
      </c>
      <c r="W38" s="31">
        <f>VLOOKUP($D38,Résultats!$B$2:$AZ$251,W$2,FALSE)</f>
        <v>452.80968789999997</v>
      </c>
      <c r="X38" s="31">
        <f>VLOOKUP($D38,Résultats!$B$2:$AZ$251,X$2,FALSE)</f>
        <v>417.87546739999999</v>
      </c>
      <c r="Y38" s="31">
        <f>VLOOKUP($D38,Résultats!$B$2:$AZ$251,Y$2,FALSE)</f>
        <v>382.20224660000002</v>
      </c>
      <c r="Z38" s="31">
        <f>VLOOKUP($D38,Résultats!$B$2:$AZ$251,Z$2,FALSE)</f>
        <v>346.99145220000003</v>
      </c>
      <c r="AA38" s="31">
        <f>VLOOKUP($D38,Résultats!$B$2:$AZ$251,AA$2,FALSE)</f>
        <v>312.67877499999997</v>
      </c>
      <c r="AB38" s="31">
        <f>VLOOKUP($D38,Résultats!$B$2:$AZ$251,AB$2,FALSE)</f>
        <v>279.69322820000002</v>
      </c>
      <c r="AC38" s="31">
        <f>VLOOKUP($D38,Résultats!$B$2:$AZ$251,AC$2,FALSE)</f>
        <v>248.3506998</v>
      </c>
      <c r="AD38" s="31">
        <f>VLOOKUP($D38,Résultats!$B$2:$AZ$251,AD$2,FALSE)</f>
        <v>219.3841424</v>
      </c>
      <c r="AE38" s="31">
        <f>VLOOKUP($D38,Résultats!$B$2:$AZ$251,AE$2,FALSE)</f>
        <v>192.4148376</v>
      </c>
      <c r="AF38" s="31">
        <f>VLOOKUP($D38,Résultats!$B$2:$AZ$251,AF$2,FALSE)</f>
        <v>167.56278760000001</v>
      </c>
      <c r="AG38" s="31">
        <f>VLOOKUP($D38,Résultats!$B$2:$AZ$251,AG$2,FALSE)</f>
        <v>144.99454499999999</v>
      </c>
      <c r="AH38" s="31">
        <f>VLOOKUP($D38,Résultats!$B$2:$AZ$251,AH$2,FALSE)</f>
        <v>124.7045261</v>
      </c>
      <c r="AI38" s="31">
        <f>VLOOKUP($D38,Résultats!$B$2:$AZ$251,AI$2,FALSE)</f>
        <v>106.64565930000001</v>
      </c>
      <c r="AJ38" s="31">
        <f>VLOOKUP($D38,Résultats!$B$2:$AZ$251,AJ$2,FALSE)</f>
        <v>90.784093089999999</v>
      </c>
      <c r="AK38" s="31">
        <f>VLOOKUP($D38,Résultats!$B$2:$AZ$251,AK$2,FALSE)</f>
        <v>76.964674059999894</v>
      </c>
      <c r="AL38" s="31">
        <f>VLOOKUP($D38,Résultats!$B$2:$AZ$251,AL$2,FALSE)</f>
        <v>65.01420281</v>
      </c>
      <c r="AM38" s="31">
        <f>VLOOKUP($D38,Résultats!$B$2:$AZ$251,AM$2,FALSE)</f>
        <v>54.788153700000002</v>
      </c>
    </row>
    <row r="39" spans="2:39" x14ac:dyDescent="0.25">
      <c r="C39" s="56" t="s">
        <v>30</v>
      </c>
      <c r="D39" s="3" t="s">
        <v>96</v>
      </c>
      <c r="E39" s="31">
        <f>VLOOKUP($D39,Résultats!$B$2:$AZ$251,E$2,FALSE)</f>
        <v>664.27371679999999</v>
      </c>
      <c r="F39" s="31">
        <f>VLOOKUP($D39,Résultats!$B$2:$AZ$251,F$2,FALSE)</f>
        <v>743.77991120000002</v>
      </c>
      <c r="G39" s="31">
        <f>VLOOKUP($D39,Résultats!$B$2:$AZ$251,G$2,FALSE)</f>
        <v>721.33098819999998</v>
      </c>
      <c r="H39" s="31">
        <f>VLOOKUP($D39,Résultats!$B$2:$AZ$251,H$2,FALSE)</f>
        <v>720.56671570000003</v>
      </c>
      <c r="I39" s="31">
        <f>VLOOKUP($D39,Résultats!$B$2:$AZ$251,I$2,FALSE)</f>
        <v>760.27496120000001</v>
      </c>
      <c r="J39" s="31">
        <f>VLOOKUP($D39,Résultats!$B$2:$AZ$251,J$2,FALSE)</f>
        <v>761.48219319999998</v>
      </c>
      <c r="K39" s="31">
        <f>VLOOKUP($D39,Résultats!$B$2:$AZ$251,K$2,FALSE)</f>
        <v>690.65462230000003</v>
      </c>
      <c r="L39" s="31">
        <f>VLOOKUP($D39,Résultats!$B$2:$AZ$251,L$2,FALSE)</f>
        <v>662.83493490000001</v>
      </c>
      <c r="M39" s="31">
        <f>VLOOKUP($D39,Résultats!$B$2:$AZ$251,M$2,FALSE)</f>
        <v>628.02813690000005</v>
      </c>
      <c r="N39" s="31">
        <f>VLOOKUP($D39,Résultats!$B$2:$AZ$251,N$2,FALSE)</f>
        <v>595.33165359999998</v>
      </c>
      <c r="O39" s="31">
        <f>VLOOKUP($D39,Résultats!$B$2:$AZ$251,O$2,FALSE)</f>
        <v>584.19524920000003</v>
      </c>
      <c r="P39" s="31">
        <f>VLOOKUP($D39,Résultats!$B$2:$AZ$251,P$2,FALSE)</f>
        <v>573.33146780000004</v>
      </c>
      <c r="Q39" s="31">
        <f>VLOOKUP($D39,Résultats!$B$2:$AZ$251,Q$2,FALSE)</f>
        <v>559.08686939999996</v>
      </c>
      <c r="R39" s="31">
        <f>VLOOKUP($D39,Résultats!$B$2:$AZ$251,R$2,FALSE)</f>
        <v>540.67061669999998</v>
      </c>
      <c r="S39" s="31">
        <f>VLOOKUP($D39,Résultats!$B$2:$AZ$251,S$2,FALSE)</f>
        <v>518.75626380000006</v>
      </c>
      <c r="T39" s="31">
        <f>VLOOKUP($D39,Résultats!$B$2:$AZ$251,T$2,FALSE)</f>
        <v>492.97892780000001</v>
      </c>
      <c r="U39" s="31">
        <f>VLOOKUP($D39,Résultats!$B$2:$AZ$251,U$2,FALSE)</f>
        <v>464.68196999999998</v>
      </c>
      <c r="V39" s="31">
        <f>VLOOKUP($D39,Résultats!$B$2:$AZ$251,V$2,FALSE)</f>
        <v>434.49951249999998</v>
      </c>
      <c r="W39" s="31">
        <f>VLOOKUP($D39,Résultats!$B$2:$AZ$251,W$2,FALSE)</f>
        <v>403.08155019999998</v>
      </c>
      <c r="X39" s="31">
        <f>VLOOKUP($D39,Résultats!$B$2:$AZ$251,X$2,FALSE)</f>
        <v>371.10887639999999</v>
      </c>
      <c r="Y39" s="31">
        <f>VLOOKUP($D39,Résultats!$B$2:$AZ$251,Y$2,FALSE)</f>
        <v>338.59838079999997</v>
      </c>
      <c r="Z39" s="31">
        <f>VLOOKUP($D39,Résultats!$B$2:$AZ$251,Z$2,FALSE)</f>
        <v>306.65030539999998</v>
      </c>
      <c r="AA39" s="31">
        <f>VLOOKUP($D39,Résultats!$B$2:$AZ$251,AA$2,FALSE)</f>
        <v>275.65955339999999</v>
      </c>
      <c r="AB39" s="31">
        <f>VLOOKUP($D39,Résultats!$B$2:$AZ$251,AB$2,FALSE)</f>
        <v>245.98320820000001</v>
      </c>
      <c r="AC39" s="31">
        <f>VLOOKUP($D39,Résultats!$B$2:$AZ$251,AC$2,FALSE)</f>
        <v>217.89248480000001</v>
      </c>
      <c r="AD39" s="31">
        <f>VLOOKUP($D39,Résultats!$B$2:$AZ$251,AD$2,FALSE)</f>
        <v>192.01406069999999</v>
      </c>
      <c r="AE39" s="31">
        <f>VLOOKUP($D39,Résultats!$B$2:$AZ$251,AE$2,FALSE)</f>
        <v>168.0001202</v>
      </c>
      <c r="AF39" s="31">
        <f>VLOOKUP($D39,Résultats!$B$2:$AZ$251,AF$2,FALSE)</f>
        <v>145.94519869999999</v>
      </c>
      <c r="AG39" s="31">
        <f>VLOOKUP($D39,Résultats!$B$2:$AZ$251,AG$2,FALSE)</f>
        <v>125.9759032</v>
      </c>
      <c r="AH39" s="31">
        <f>VLOOKUP($D39,Résultats!$B$2:$AZ$251,AH$2,FALSE)</f>
        <v>108.0711167</v>
      </c>
      <c r="AI39" s="31">
        <f>VLOOKUP($D39,Résultats!$B$2:$AZ$251,AI$2,FALSE)</f>
        <v>92.180185100000003</v>
      </c>
      <c r="AJ39" s="31">
        <f>VLOOKUP($D39,Résultats!$B$2:$AZ$251,AJ$2,FALSE)</f>
        <v>78.260556140000006</v>
      </c>
      <c r="AK39" s="31">
        <f>VLOOKUP($D39,Résultats!$B$2:$AZ$251,AK$2,FALSE)</f>
        <v>66.167419050000007</v>
      </c>
      <c r="AL39" s="31">
        <f>VLOOKUP($D39,Résultats!$B$2:$AZ$251,AL$2,FALSE)</f>
        <v>55.741151559999999</v>
      </c>
      <c r="AM39" s="31">
        <f>VLOOKUP($D39,Résultats!$B$2:$AZ$251,AM$2,FALSE)</f>
        <v>46.845680059999999</v>
      </c>
    </row>
    <row r="40" spans="2:39" x14ac:dyDescent="0.25">
      <c r="C40" s="56" t="s">
        <v>31</v>
      </c>
      <c r="D40" s="3" t="s">
        <v>97</v>
      </c>
      <c r="E40" s="31">
        <f>VLOOKUP($D40,Résultats!$B$2:$AZ$251,E$2,FALSE)</f>
        <v>427.0331036</v>
      </c>
      <c r="F40" s="31">
        <f>VLOOKUP($D40,Résultats!$B$2:$AZ$251,F$2,FALSE)</f>
        <v>443.58343780000001</v>
      </c>
      <c r="G40" s="31">
        <f>VLOOKUP($D40,Résultats!$B$2:$AZ$251,G$2,FALSE)</f>
        <v>407.73512219999998</v>
      </c>
      <c r="H40" s="31">
        <f>VLOOKUP($D40,Résultats!$B$2:$AZ$251,H$2,FALSE)</f>
        <v>398.08069130000001</v>
      </c>
      <c r="I40" s="31">
        <f>VLOOKUP($D40,Résultats!$B$2:$AZ$251,I$2,FALSE)</f>
        <v>396.63965689999998</v>
      </c>
      <c r="J40" s="31">
        <f>VLOOKUP($D40,Résultats!$B$2:$AZ$251,J$2,FALSE)</f>
        <v>415.60147260000002</v>
      </c>
      <c r="K40" s="31">
        <f>VLOOKUP($D40,Résultats!$B$2:$AZ$251,K$2,FALSE)</f>
        <v>355.11396630000002</v>
      </c>
      <c r="L40" s="31">
        <f>VLOOKUP($D40,Résultats!$B$2:$AZ$251,L$2,FALSE)</f>
        <v>337.78471000000002</v>
      </c>
      <c r="M40" s="31">
        <f>VLOOKUP($D40,Résultats!$B$2:$AZ$251,M$2,FALSE)</f>
        <v>317.21032259999998</v>
      </c>
      <c r="N40" s="31">
        <f>VLOOKUP($D40,Résultats!$B$2:$AZ$251,N$2,FALSE)</f>
        <v>298.50651599999998</v>
      </c>
      <c r="O40" s="31">
        <f>VLOOKUP($D40,Résultats!$B$2:$AZ$251,O$2,FALSE)</f>
        <v>290.93420830000002</v>
      </c>
      <c r="P40" s="31">
        <f>VLOOKUP($D40,Résultats!$B$2:$AZ$251,P$2,FALSE)</f>
        <v>284.2211499</v>
      </c>
      <c r="Q40" s="31">
        <f>VLOOKUP($D40,Résultats!$B$2:$AZ$251,Q$2,FALSE)</f>
        <v>276.07913660000003</v>
      </c>
      <c r="R40" s="31">
        <f>VLOOKUP($D40,Résultats!$B$2:$AZ$251,R$2,FALSE)</f>
        <v>266.09577849999999</v>
      </c>
      <c r="S40" s="31">
        <f>VLOOKUP($D40,Résultats!$B$2:$AZ$251,S$2,FALSE)</f>
        <v>254.55538229999999</v>
      </c>
      <c r="T40" s="31">
        <f>VLOOKUP($D40,Résultats!$B$2:$AZ$251,T$2,FALSE)</f>
        <v>241.2450369</v>
      </c>
      <c r="U40" s="31">
        <f>VLOOKUP($D40,Résultats!$B$2:$AZ$251,U$2,FALSE)</f>
        <v>226.79514599999999</v>
      </c>
      <c r="V40" s="31">
        <f>VLOOKUP($D40,Résultats!$B$2:$AZ$251,V$2,FALSE)</f>
        <v>211.51165470000001</v>
      </c>
      <c r="W40" s="31">
        <f>VLOOKUP($D40,Résultats!$B$2:$AZ$251,W$2,FALSE)</f>
        <v>195.71267649999999</v>
      </c>
      <c r="X40" s="31">
        <f>VLOOKUP($D40,Résultats!$B$2:$AZ$251,X$2,FALSE)</f>
        <v>179.73581250000001</v>
      </c>
      <c r="Y40" s="31">
        <f>VLOOKUP($D40,Résultats!$B$2:$AZ$251,Y$2,FALSE)</f>
        <v>163.60796289999999</v>
      </c>
      <c r="Z40" s="31">
        <f>VLOOKUP($D40,Résultats!$B$2:$AZ$251,Z$2,FALSE)</f>
        <v>147.85255620000001</v>
      </c>
      <c r="AA40" s="31">
        <f>VLOOKUP($D40,Résultats!$B$2:$AZ$251,AA$2,FALSE)</f>
        <v>132.6545352</v>
      </c>
      <c r="AB40" s="31">
        <f>VLOOKUP($D40,Résultats!$B$2:$AZ$251,AB$2,FALSE)</f>
        <v>118.167608</v>
      </c>
      <c r="AC40" s="31">
        <f>VLOOKUP($D40,Résultats!$B$2:$AZ$251,AC$2,FALSE)</f>
        <v>104.5118327</v>
      </c>
      <c r="AD40" s="31">
        <f>VLOOKUP($D40,Résultats!$B$2:$AZ$251,AD$2,FALSE)</f>
        <v>91.981194479999999</v>
      </c>
      <c r="AE40" s="31">
        <f>VLOOKUP($D40,Résultats!$B$2:$AZ$251,AE$2,FALSE)</f>
        <v>80.39106855</v>
      </c>
      <c r="AF40" s="31">
        <f>VLOOKUP($D40,Résultats!$B$2:$AZ$251,AF$2,FALSE)</f>
        <v>69.777569650000004</v>
      </c>
      <c r="AG40" s="31">
        <f>VLOOKUP($D40,Résultats!$B$2:$AZ$251,AG$2,FALSE)</f>
        <v>60.191459790000003</v>
      </c>
      <c r="AH40" s="31">
        <f>VLOOKUP($D40,Résultats!$B$2:$AZ$251,AH$2,FALSE)</f>
        <v>51.615121960000003</v>
      </c>
      <c r="AI40" s="31">
        <f>VLOOKUP($D40,Résultats!$B$2:$AZ$251,AI$2,FALSE)</f>
        <v>44.022026850000003</v>
      </c>
      <c r="AJ40" s="31">
        <f>VLOOKUP($D40,Résultats!$B$2:$AZ$251,AJ$2,FALSE)</f>
        <v>37.383153839999999</v>
      </c>
      <c r="AK40" s="31">
        <f>VLOOKUP($D40,Résultats!$B$2:$AZ$251,AK$2,FALSE)</f>
        <v>31.624770739999999</v>
      </c>
      <c r="AL40" s="31">
        <f>VLOOKUP($D40,Résultats!$B$2:$AZ$251,AL$2,FALSE)</f>
        <v>26.666806220000002</v>
      </c>
      <c r="AM40" s="31">
        <f>VLOOKUP($D40,Résultats!$B$2:$AZ$251,AM$2,FALSE)</f>
        <v>22.441344300000001</v>
      </c>
    </row>
    <row r="41" spans="2:39" x14ac:dyDescent="0.25">
      <c r="C41" s="56" t="s">
        <v>32</v>
      </c>
      <c r="D41" s="3" t="s">
        <v>98</v>
      </c>
      <c r="E41" s="31">
        <f>VLOOKUP($D41,Résultats!$B$2:$AZ$251,E$2,FALSE)</f>
        <v>142.34436790000001</v>
      </c>
      <c r="F41" s="31">
        <f>VLOOKUP($D41,Résultats!$B$2:$AZ$251,F$2,FALSE)</f>
        <v>121.8054472</v>
      </c>
      <c r="G41" s="31">
        <f>VLOOKUP($D41,Résultats!$B$2:$AZ$251,G$2,FALSE)</f>
        <v>110.4220385</v>
      </c>
      <c r="H41" s="31">
        <f>VLOOKUP($D41,Résultats!$B$2:$AZ$251,H$2,FALSE)</f>
        <v>106.0018748</v>
      </c>
      <c r="I41" s="31">
        <f>VLOOKUP($D41,Résultats!$B$2:$AZ$251,I$2,FALSE)</f>
        <v>100.8142</v>
      </c>
      <c r="J41" s="31">
        <f>VLOOKUP($D41,Résultats!$B$2:$AZ$251,J$2,FALSE)</f>
        <v>83.668825080000005</v>
      </c>
      <c r="K41" s="31">
        <f>VLOOKUP($D41,Résultats!$B$2:$AZ$251,K$2,FALSE)</f>
        <v>71.568228880000007</v>
      </c>
      <c r="L41" s="31">
        <f>VLOOKUP($D41,Résultats!$B$2:$AZ$251,L$2,FALSE)</f>
        <v>67.883293760000001</v>
      </c>
      <c r="M41" s="31">
        <f>VLOOKUP($D41,Résultats!$B$2:$AZ$251,M$2,FALSE)</f>
        <v>63.689709860000001</v>
      </c>
      <c r="N41" s="31">
        <f>VLOOKUP($D41,Résultats!$B$2:$AZ$251,N$2,FALSE)</f>
        <v>60.01544414</v>
      </c>
      <c r="O41" s="31">
        <f>VLOOKUP($D41,Résultats!$B$2:$AZ$251,O$2,FALSE)</f>
        <v>58.558446199999999</v>
      </c>
      <c r="P41" s="31">
        <f>VLOOKUP($D41,Résultats!$B$2:$AZ$251,P$2,FALSE)</f>
        <v>57.282953890000002</v>
      </c>
      <c r="Q41" s="31">
        <f>VLOOKUP($D41,Résultats!$B$2:$AZ$251,Q$2,FALSE)</f>
        <v>55.724748200000001</v>
      </c>
      <c r="R41" s="31">
        <f>VLOOKUP($D41,Résultats!$B$2:$AZ$251,R$2,FALSE)</f>
        <v>53.795009569999998</v>
      </c>
      <c r="S41" s="31">
        <f>VLOOKUP($D41,Résultats!$B$2:$AZ$251,S$2,FALSE)</f>
        <v>51.549416749999999</v>
      </c>
      <c r="T41" s="31">
        <f>VLOOKUP($D41,Résultats!$B$2:$AZ$251,T$2,FALSE)</f>
        <v>48.945628910000003</v>
      </c>
      <c r="U41" s="31">
        <f>VLOOKUP($D41,Résultats!$B$2:$AZ$251,U$2,FALSE)</f>
        <v>46.111146210000001</v>
      </c>
      <c r="V41" s="31">
        <f>VLOOKUP($D41,Résultats!$B$2:$AZ$251,V$2,FALSE)</f>
        <v>43.106256559999999</v>
      </c>
      <c r="W41" s="31">
        <f>VLOOKUP($D41,Résultats!$B$2:$AZ$251,W$2,FALSE)</f>
        <v>39.99340377</v>
      </c>
      <c r="X41" s="31">
        <f>VLOOKUP($D41,Résultats!$B$2:$AZ$251,X$2,FALSE)</f>
        <v>36.837989</v>
      </c>
      <c r="Y41" s="31">
        <f>VLOOKUP($D41,Résultats!$B$2:$AZ$251,Y$2,FALSE)</f>
        <v>33.646500920000001</v>
      </c>
      <c r="Z41" s="31">
        <f>VLOOKUP($D41,Résultats!$B$2:$AZ$251,Z$2,FALSE)</f>
        <v>30.516611019999999</v>
      </c>
      <c r="AA41" s="31">
        <f>VLOOKUP($D41,Résultats!$B$2:$AZ$251,AA$2,FALSE)</f>
        <v>27.482726840000002</v>
      </c>
      <c r="AB41" s="31">
        <f>VLOOKUP($D41,Résultats!$B$2:$AZ$251,AB$2,FALSE)</f>
        <v>24.577784269999999</v>
      </c>
      <c r="AC41" s="31">
        <f>VLOOKUP($D41,Résultats!$B$2:$AZ$251,AC$2,FALSE)</f>
        <v>21.826182490000001</v>
      </c>
      <c r="AD41" s="31">
        <f>VLOOKUP($D41,Résultats!$B$2:$AZ$251,AD$2,FALSE)</f>
        <v>19.291725029999998</v>
      </c>
      <c r="AE41" s="31">
        <f>VLOOKUP($D41,Résultats!$B$2:$AZ$251,AE$2,FALSE)</f>
        <v>16.936194329999999</v>
      </c>
      <c r="AF41" s="31">
        <f>VLOOKUP($D41,Résultats!$B$2:$AZ$251,AF$2,FALSE)</f>
        <v>14.76798402</v>
      </c>
      <c r="AG41" s="31">
        <f>VLOOKUP($D41,Résultats!$B$2:$AZ$251,AG$2,FALSE)</f>
        <v>12.800378</v>
      </c>
      <c r="AH41" s="31">
        <f>VLOOKUP($D41,Résultats!$B$2:$AZ$251,AH$2,FALSE)</f>
        <v>11.032074120000001</v>
      </c>
      <c r="AI41" s="31">
        <f>VLOOKUP($D41,Résultats!$B$2:$AZ$251,AI$2,FALSE)</f>
        <v>9.4593834030000004</v>
      </c>
      <c r="AJ41" s="31">
        <f>VLOOKUP($D41,Résultats!$B$2:$AZ$251,AJ$2,FALSE)</f>
        <v>8.0776877969999994</v>
      </c>
      <c r="AK41" s="31">
        <f>VLOOKUP($D41,Résultats!$B$2:$AZ$251,AK$2,FALSE)</f>
        <v>6.8729193220000004</v>
      </c>
      <c r="AL41" s="31">
        <f>VLOOKUP($D41,Résultats!$B$2:$AZ$251,AL$2,FALSE)</f>
        <v>5.8296089569999996</v>
      </c>
      <c r="AM41" s="31">
        <f>VLOOKUP($D41,Résultats!$B$2:$AZ$251,AM$2,FALSE)</f>
        <v>4.9352604229999999</v>
      </c>
    </row>
    <row r="42" spans="2:39" x14ac:dyDescent="0.25">
      <c r="C42" s="80" t="s">
        <v>33</v>
      </c>
      <c r="D42" s="7" t="s">
        <v>99</v>
      </c>
      <c r="E42" s="81">
        <f>VLOOKUP($D42,Résultats!$B$2:$AZ$251,E$2,FALSE)</f>
        <v>35.586091969999998</v>
      </c>
      <c r="F42" s="81">
        <f>VLOOKUP($D42,Résultats!$B$2:$AZ$251,F$2,FALSE)</f>
        <v>24.181831729999999</v>
      </c>
      <c r="G42" s="81">
        <f>VLOOKUP($D42,Résultats!$B$2:$AZ$251,G$2,FALSE)</f>
        <v>19.583914459999999</v>
      </c>
      <c r="H42" s="81">
        <f>VLOOKUP($D42,Résultats!$B$2:$AZ$251,H$2,FALSE)</f>
        <v>17.591897199999998</v>
      </c>
      <c r="I42" s="81">
        <f>VLOOKUP($D42,Résultats!$B$2:$AZ$251,I$2,FALSE)</f>
        <v>16.921558340000001</v>
      </c>
      <c r="J42" s="81">
        <f>VLOOKUP($D42,Résultats!$B$2:$AZ$251,J$2,FALSE)</f>
        <v>13.696474329999999</v>
      </c>
      <c r="K42" s="81">
        <f>VLOOKUP($D42,Résultats!$B$2:$AZ$251,K$2,FALSE)</f>
        <v>11.25089855</v>
      </c>
      <c r="L42" s="81">
        <f>VLOOKUP($D42,Résultats!$B$2:$AZ$251,L$2,FALSE)</f>
        <v>10.180504389999999</v>
      </c>
      <c r="M42" s="81">
        <f>VLOOKUP($D42,Résultats!$B$2:$AZ$251,M$2,FALSE)</f>
        <v>9.1127097169999995</v>
      </c>
      <c r="N42" s="81">
        <f>VLOOKUP($D42,Résultats!$B$2:$AZ$251,N$2,FALSE)</f>
        <v>8.2426453199999994</v>
      </c>
      <c r="O42" s="81">
        <f>VLOOKUP($D42,Résultats!$B$2:$AZ$251,O$2,FALSE)</f>
        <v>7.8461001809999997</v>
      </c>
      <c r="P42" s="81">
        <f>VLOOKUP($D42,Résultats!$B$2:$AZ$251,P$2,FALSE)</f>
        <v>7.5586963860000003</v>
      </c>
      <c r="Q42" s="81">
        <f>VLOOKUP($D42,Résultats!$B$2:$AZ$251,Q$2,FALSE)</f>
        <v>7.2643484770000004</v>
      </c>
      <c r="R42" s="81">
        <f>VLOOKUP($D42,Résultats!$B$2:$AZ$251,R$2,FALSE)</f>
        <v>6.9434887139999999</v>
      </c>
      <c r="S42" s="81">
        <f>VLOOKUP($D42,Résultats!$B$2:$AZ$251,S$2,FALSE)</f>
        <v>6.5968052610000001</v>
      </c>
      <c r="T42" s="81">
        <f>VLOOKUP($D42,Résultats!$B$2:$AZ$251,T$2,FALSE)</f>
        <v>6.2144897329999997</v>
      </c>
      <c r="U42" s="81">
        <f>VLOOKUP($D42,Résultats!$B$2:$AZ$251,U$2,FALSE)</f>
        <v>5.8107917340000004</v>
      </c>
      <c r="V42" s="81">
        <f>VLOOKUP($D42,Résultats!$B$2:$AZ$251,V$2,FALSE)</f>
        <v>5.3929258009999996</v>
      </c>
      <c r="W42" s="81">
        <f>VLOOKUP($D42,Résultats!$B$2:$AZ$251,W$2,FALSE)</f>
        <v>4.9686058690000001</v>
      </c>
      <c r="X42" s="81">
        <f>VLOOKUP($D42,Résultats!$B$2:$AZ$251,X$2,FALSE)</f>
        <v>4.5461141899999999</v>
      </c>
      <c r="Y42" s="81">
        <f>VLOOKUP($D42,Résultats!$B$2:$AZ$251,Y$2,FALSE)</f>
        <v>4.1250810739999997</v>
      </c>
      <c r="Z42" s="81">
        <f>VLOOKUP($D42,Résultats!$B$2:$AZ$251,Z$2,FALSE)</f>
        <v>3.718837094</v>
      </c>
      <c r="AA42" s="81">
        <f>VLOOKUP($D42,Résultats!$B$2:$AZ$251,AA$2,FALSE)</f>
        <v>3.3310124590000001</v>
      </c>
      <c r="AB42" s="81">
        <f>VLOOKUP($D42,Résultats!$B$2:$AZ$251,AB$2,FALSE)</f>
        <v>2.9642696530000001</v>
      </c>
      <c r="AC42" s="81">
        <f>VLOOKUP($D42,Résultats!$B$2:$AZ$251,AC$2,FALSE)</f>
        <v>2.6207236520000001</v>
      </c>
      <c r="AD42" s="81">
        <f>VLOOKUP($D42,Résultats!$B$2:$AZ$251,AD$2,FALSE)</f>
        <v>2.3069498739999998</v>
      </c>
      <c r="AE42" s="81">
        <f>VLOOKUP($D42,Résultats!$B$2:$AZ$251,AE$2,FALSE)</f>
        <v>2.0177765839999999</v>
      </c>
      <c r="AF42" s="81">
        <f>VLOOKUP($D42,Résultats!$B$2:$AZ$251,AF$2,FALSE)</f>
        <v>1.753615191</v>
      </c>
      <c r="AG42" s="81">
        <f>VLOOKUP($D42,Résultats!$B$2:$AZ$251,AG$2,FALSE)</f>
        <v>1.5154094490000001</v>
      </c>
      <c r="AH42" s="81">
        <f>VLOOKUP($D42,Résultats!$B$2:$AZ$251,AH$2,FALSE)</f>
        <v>1.3025011470000001</v>
      </c>
      <c r="AI42" s="81">
        <f>VLOOKUP($D42,Résultats!$B$2:$AZ$251,AI$2,FALSE)</f>
        <v>1.1140532889999999</v>
      </c>
      <c r="AJ42" s="81">
        <f>VLOOKUP($D42,Résultats!$B$2:$AZ$251,AJ$2,FALSE)</f>
        <v>0.9492285265</v>
      </c>
      <c r="AK42" s="81">
        <f>VLOOKUP($D42,Résultats!$B$2:$AZ$251,AK$2,FALSE)</f>
        <v>0.80609521240000004</v>
      </c>
      <c r="AL42" s="81">
        <f>VLOOKUP($D42,Résultats!$B$2:$AZ$251,AL$2,FALSE)</f>
        <v>0.68260043370000001</v>
      </c>
      <c r="AM42" s="81">
        <f>VLOOKUP($D42,Résultats!$B$2:$AZ$251,AM$2,FALSE)</f>
        <v>0.57707240599999998</v>
      </c>
    </row>
    <row r="43" spans="2:39" x14ac:dyDescent="0.25">
      <c r="C43" s="56"/>
      <c r="D43" s="3"/>
      <c r="E43" s="128"/>
      <c r="F43" s="128"/>
      <c r="G43" s="128"/>
      <c r="H43" s="128"/>
      <c r="I43" s="128"/>
      <c r="J43" s="127"/>
      <c r="K43" s="31"/>
      <c r="L43" s="31"/>
      <c r="M43" s="31"/>
      <c r="N43" s="128"/>
      <c r="O43" s="127"/>
      <c r="P43" s="31"/>
      <c r="Q43" s="31"/>
      <c r="R43" s="31"/>
      <c r="S43" s="128"/>
      <c r="T43" s="128"/>
      <c r="U43" s="128"/>
      <c r="V43" s="128"/>
      <c r="W43" s="128"/>
      <c r="X43" s="31"/>
      <c r="Y43" s="31"/>
      <c r="Z43" s="31"/>
      <c r="AA43" s="31"/>
      <c r="AB43" s="31"/>
      <c r="AC43" s="131"/>
      <c r="AD43" s="131"/>
      <c r="AE43" s="131"/>
      <c r="AF43" s="131"/>
      <c r="AG43" s="131"/>
      <c r="AH43" s="31"/>
      <c r="AI43" s="31"/>
      <c r="AJ43" s="31"/>
      <c r="AK43" s="31"/>
      <c r="AL43" s="31"/>
      <c r="AM43" s="131"/>
    </row>
    <row r="44" spans="2:39" x14ac:dyDescent="0.25">
      <c r="B44" s="23" t="s">
        <v>396</v>
      </c>
      <c r="C44" s="82" t="s">
        <v>367</v>
      </c>
      <c r="D44" s="82" t="s">
        <v>72</v>
      </c>
      <c r="E44" s="125">
        <f>VLOOKUP($D49,Résultats!$B$2:$AZ$212,E$2,FALSE)</f>
        <v>32001.800439999999</v>
      </c>
      <c r="F44" s="125">
        <f>VLOOKUP($D49,Résultats!$B$2:$AZ$212,F$2,FALSE)</f>
        <v>33963.92974</v>
      </c>
      <c r="G44" s="125">
        <f>VLOOKUP($D49,Résultats!$B$2:$AZ$212,G$2,FALSE)</f>
        <v>34255.391009999999</v>
      </c>
      <c r="H44" s="125">
        <f>VLOOKUP($D49,Résultats!$B$2:$AZ$212,H$2,FALSE)</f>
        <v>34333.114009999998</v>
      </c>
      <c r="I44" s="125">
        <f>VLOOKUP($D49,Résultats!$B$2:$AZ$212,I$2,FALSE)</f>
        <v>34664.492760000001</v>
      </c>
      <c r="J44" s="125">
        <f>VLOOKUP($D49,Résultats!$B$2:$AZ$212,J$2,FALSE)</f>
        <v>34956.188179999997</v>
      </c>
      <c r="K44" s="125">
        <f>VLOOKUP($D49,Résultats!$B$2:$AZ$212,K$2,FALSE)</f>
        <v>35116.03026</v>
      </c>
      <c r="L44" s="125">
        <f>VLOOKUP($D49,Résultats!$B$2:$AZ$212,L$2,FALSE)</f>
        <v>35229.844590000001</v>
      </c>
      <c r="M44" s="125">
        <f>VLOOKUP($D49,Résultats!$B$2:$AZ$212,M$2,FALSE)</f>
        <v>35278.914470000003</v>
      </c>
      <c r="N44" s="125">
        <f>VLOOKUP($D49,Résultats!$B$2:$AZ$212,N$2,FALSE)</f>
        <v>35281.670850000002</v>
      </c>
      <c r="O44" s="125">
        <f>VLOOKUP($D49,Résultats!$B$2:$AZ$212,O$2,FALSE)</f>
        <v>35334.628700000001</v>
      </c>
      <c r="P44" s="125">
        <f>VLOOKUP($D49,Résultats!$B$2:$AZ$212,P$2,FALSE)</f>
        <v>35439.273880000001</v>
      </c>
      <c r="Q44" s="125">
        <f>VLOOKUP($D49,Résultats!$B$2:$AZ$212,Q$2,FALSE)</f>
        <v>35585.101999999999</v>
      </c>
      <c r="R44" s="125">
        <f>VLOOKUP($D49,Résultats!$B$2:$AZ$212,R$2,FALSE)</f>
        <v>35758.46471</v>
      </c>
      <c r="S44" s="125">
        <f>VLOOKUP($D49,Résultats!$B$2:$AZ$212,S$2,FALSE)</f>
        <v>35949.997230000001</v>
      </c>
      <c r="T44" s="125">
        <f>VLOOKUP($D49,Résultats!$B$2:$AZ$212,T$2,FALSE)</f>
        <v>36147.993600000002</v>
      </c>
      <c r="U44" s="125">
        <f>VLOOKUP($D49,Résultats!$B$2:$AZ$212,U$2,FALSE)</f>
        <v>36347.699050000003</v>
      </c>
      <c r="V44" s="125">
        <f>VLOOKUP($D49,Résultats!$B$2:$AZ$212,V$2,FALSE)</f>
        <v>36546.461819999997</v>
      </c>
      <c r="W44" s="125">
        <f>VLOOKUP($D49,Résultats!$B$2:$AZ$212,W$2,FALSE)</f>
        <v>36743.51139</v>
      </c>
      <c r="X44" s="125">
        <f>VLOOKUP($D49,Résultats!$B$2:$AZ$212,X$2,FALSE)</f>
        <v>36939.940790000001</v>
      </c>
      <c r="Y44" s="125">
        <f>VLOOKUP($D49,Résultats!$B$2:$AZ$212,Y$2,FALSE)</f>
        <v>37133.812279999998</v>
      </c>
      <c r="Z44" s="125">
        <f>VLOOKUP($D49,Résultats!$B$2:$AZ$212,Z$2,FALSE)</f>
        <v>37327.437980000002</v>
      </c>
      <c r="AA44" s="125">
        <f>VLOOKUP($D49,Résultats!$B$2:$AZ$212,AA$2,FALSE)</f>
        <v>37522.54507</v>
      </c>
      <c r="AB44" s="125">
        <f>VLOOKUP($D49,Résultats!$B$2:$AZ$212,AB$2,FALSE)</f>
        <v>37720.837229999997</v>
      </c>
      <c r="AC44" s="125">
        <f>VLOOKUP($D49,Résultats!$B$2:$AZ$212,AC$2,FALSE)</f>
        <v>37923.086000000003</v>
      </c>
      <c r="AD44" s="125">
        <f>VLOOKUP($D49,Résultats!$B$2:$AZ$212,AD$2,FALSE)</f>
        <v>38136.423779999997</v>
      </c>
      <c r="AE44" s="125">
        <f>VLOOKUP($D49,Résultats!$B$2:$AZ$212,AE$2,FALSE)</f>
        <v>38359.627240000002</v>
      </c>
      <c r="AF44" s="125">
        <f>VLOOKUP($D49,Résultats!$B$2:$AZ$212,AF$2,FALSE)</f>
        <v>38590.033909999998</v>
      </c>
      <c r="AG44" s="125">
        <f>VLOOKUP($D49,Résultats!$B$2:$AZ$212,AG$2,FALSE)</f>
        <v>38826.083440000002</v>
      </c>
      <c r="AH44" s="125">
        <f>VLOOKUP($D49,Résultats!$B$2:$AZ$212,AH$2,FALSE)</f>
        <v>39065.656849999999</v>
      </c>
      <c r="AI44" s="125">
        <f>VLOOKUP($D49,Résultats!$B$2:$AZ$212,AI$2,FALSE)</f>
        <v>39306.746590000002</v>
      </c>
      <c r="AJ44" s="125">
        <f>VLOOKUP($D49,Résultats!$B$2:$AZ$212,AJ$2,FALSE)</f>
        <v>39549.086990000003</v>
      </c>
      <c r="AK44" s="125">
        <f>VLOOKUP($D49,Résultats!$B$2:$AZ$212,AK$2,FALSE)</f>
        <v>39792.306819999998</v>
      </c>
      <c r="AL44" s="125">
        <f>VLOOKUP($D49,Résultats!$B$2:$AZ$212,AL$2,FALSE)</f>
        <v>40036.071069999998</v>
      </c>
      <c r="AM44" s="125">
        <f>VLOOKUP($D49,Résultats!$B$2:$AZ$212,AM$2,FALSE)</f>
        <v>40282.721729999997</v>
      </c>
    </row>
    <row r="45" spans="2:39" x14ac:dyDescent="0.25">
      <c r="C45" s="56" t="s">
        <v>8</v>
      </c>
      <c r="D45" s="78" t="s">
        <v>87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88</v>
      </c>
      <c r="E46" s="31">
        <f>VLOOKUP($D46,Résultats!$B$2:$AZ$212,E$2,FALSE)</f>
        <v>31999.388770000001</v>
      </c>
      <c r="F46" s="31">
        <f>VLOOKUP($D46,Résultats!$B$2:$AZ$212,F$2,FALSE)</f>
        <v>33881.998169999999</v>
      </c>
      <c r="G46" s="31">
        <f>VLOOKUP($D46,Résultats!$B$2:$AZ$212,G$2,FALSE)</f>
        <v>34086.926659999997</v>
      </c>
      <c r="H46" s="31">
        <f>VLOOKUP($D46,Résultats!$B$2:$AZ$212,H$2,FALSE)</f>
        <v>34124.399160000001</v>
      </c>
      <c r="I46" s="31">
        <f>VLOOKUP($D46,Résultats!$B$2:$AZ$212,I$2,FALSE)</f>
        <v>34367.419000000002</v>
      </c>
      <c r="J46" s="31">
        <f>VLOOKUP($D46,Résultats!$B$2:$AZ$212,J$2,FALSE)</f>
        <v>34497.361369999999</v>
      </c>
      <c r="K46" s="31">
        <f>VLOOKUP($D46,Résultats!$B$2:$AZ$212,K$2,FALSE)</f>
        <v>34380.765659999997</v>
      </c>
      <c r="L46" s="31">
        <f>VLOOKUP($D46,Résultats!$B$2:$AZ$212,L$2,FALSE)</f>
        <v>34196.21516</v>
      </c>
      <c r="M46" s="31">
        <f>VLOOKUP($D46,Résultats!$B$2:$AZ$212,M$2,FALSE)</f>
        <v>33924.954599999997</v>
      </c>
      <c r="N46" s="31">
        <f>VLOOKUP($D46,Résultats!$B$2:$AZ$212,N$2,FALSE)</f>
        <v>33580.658219999998</v>
      </c>
      <c r="O46" s="31">
        <f>VLOOKUP($D46,Résultats!$B$2:$AZ$212,O$2,FALSE)</f>
        <v>33239.549679999996</v>
      </c>
      <c r="P46" s="31">
        <f>VLOOKUP($D46,Résultats!$B$2:$AZ$212,P$2,FALSE)</f>
        <v>32895.896999999997</v>
      </c>
      <c r="Q46" s="31">
        <f>VLOOKUP($D46,Résultats!$B$2:$AZ$212,Q$2,FALSE)</f>
        <v>32534.383020000001</v>
      </c>
      <c r="R46" s="31">
        <f>VLOOKUP($D46,Résultats!$B$2:$AZ$212,R$2,FALSE)</f>
        <v>32138.171119999999</v>
      </c>
      <c r="S46" s="31">
        <f>VLOOKUP($D46,Résultats!$B$2:$AZ$212,S$2,FALSE)</f>
        <v>31694.863890000001</v>
      </c>
      <c r="T46" s="31">
        <f>VLOOKUP($D46,Résultats!$B$2:$AZ$212,T$2,FALSE)</f>
        <v>31192.004659999999</v>
      </c>
      <c r="U46" s="31">
        <f>VLOOKUP($D46,Résultats!$B$2:$AZ$212,U$2,FALSE)</f>
        <v>30623.59318</v>
      </c>
      <c r="V46" s="31">
        <f>VLOOKUP($D46,Résultats!$B$2:$AZ$212,V$2,FALSE)</f>
        <v>29986.575049999999</v>
      </c>
      <c r="W46" s="31">
        <f>VLOOKUP($D46,Résultats!$B$2:$AZ$212,W$2,FALSE)</f>
        <v>29280.64374</v>
      </c>
      <c r="X46" s="31">
        <f>VLOOKUP($D46,Résultats!$B$2:$AZ$212,X$2,FALSE)</f>
        <v>28508.089660000001</v>
      </c>
      <c r="Y46" s="31">
        <f>VLOOKUP($D46,Résultats!$B$2:$AZ$212,Y$2,FALSE)</f>
        <v>27671.352350000001</v>
      </c>
      <c r="Z46" s="31">
        <f>VLOOKUP($D46,Résultats!$B$2:$AZ$212,Z$2,FALSE)</f>
        <v>26776.489219999999</v>
      </c>
      <c r="AA46" s="31">
        <f>VLOOKUP($D46,Résultats!$B$2:$AZ$212,AA$2,FALSE)</f>
        <v>25830.557280000001</v>
      </c>
      <c r="AB46" s="31">
        <f>VLOOKUP($D46,Résultats!$B$2:$AZ$212,AB$2,FALSE)</f>
        <v>24841.678360000002</v>
      </c>
      <c r="AC46" s="31">
        <f>VLOOKUP($D46,Résultats!$B$2:$AZ$212,AC$2,FALSE)</f>
        <v>23818.493439999998</v>
      </c>
      <c r="AD46" s="31">
        <f>VLOOKUP($D46,Résultats!$B$2:$AZ$212,AD$2,FALSE)</f>
        <v>22771.825049999999</v>
      </c>
      <c r="AE46" s="31">
        <f>VLOOKUP($D46,Résultats!$B$2:$AZ$212,AE$2,FALSE)</f>
        <v>21710.204129999998</v>
      </c>
      <c r="AF46" s="31">
        <f>VLOOKUP($D46,Résultats!$B$2:$AZ$212,AF$2,FALSE)</f>
        <v>20641.966219999998</v>
      </c>
      <c r="AG46" s="31">
        <f>VLOOKUP($D46,Résultats!$B$2:$AZ$212,AG$2,FALSE)</f>
        <v>19575.500479999999</v>
      </c>
      <c r="AH46" s="31">
        <f>VLOOKUP($D46,Résultats!$B$2:$AZ$212,AH$2,FALSE)</f>
        <v>18518.60613</v>
      </c>
      <c r="AI46" s="31">
        <f>VLOOKUP($D46,Résultats!$B$2:$AZ$212,AI$2,FALSE)</f>
        <v>17478.40609</v>
      </c>
      <c r="AJ46" s="31">
        <f>VLOOKUP($D46,Résultats!$B$2:$AZ$212,AJ$2,FALSE)</f>
        <v>16461.35457</v>
      </c>
      <c r="AK46" s="31">
        <f>VLOOKUP($D46,Résultats!$B$2:$AZ$212,AK$2,FALSE)</f>
        <v>15472.877049999999</v>
      </c>
      <c r="AL46" s="31">
        <f>VLOOKUP($D46,Résultats!$B$2:$AZ$212,AL$2,FALSE)</f>
        <v>14517.382369999999</v>
      </c>
      <c r="AM46" s="31">
        <f>VLOOKUP($D46,Résultats!$B$2:$AZ$212,AM$2,FALSE)</f>
        <v>13598.464889999999</v>
      </c>
    </row>
    <row r="47" spans="2:39" x14ac:dyDescent="0.25">
      <c r="C47" s="56" t="s">
        <v>34</v>
      </c>
      <c r="D47" s="3" t="s">
        <v>89</v>
      </c>
      <c r="E47" s="31">
        <f>VLOOKUP($D47,Résultats!$B$2:$AZ$212,E$2,FALSE)</f>
        <v>2.411668513</v>
      </c>
      <c r="F47" s="31">
        <f>VLOOKUP($D47,Résultats!$B$2:$AZ$212,F$2,FALSE)</f>
        <v>81.931572489999894</v>
      </c>
      <c r="G47" s="31">
        <f>VLOOKUP($D47,Résultats!$B$2:$AZ$212,G$2,FALSE)</f>
        <v>168.46434970000001</v>
      </c>
      <c r="H47" s="31">
        <f>VLOOKUP($D47,Résultats!$B$2:$AZ$212,H$2,FALSE)</f>
        <v>208.71484989999999</v>
      </c>
      <c r="I47" s="31">
        <f>VLOOKUP($D47,Résultats!$B$2:$AZ$212,I$2,FALSE)</f>
        <v>297.07375739999998</v>
      </c>
      <c r="J47" s="31">
        <f>VLOOKUP($D47,Résultats!$B$2:$AZ$212,J$2,FALSE)</f>
        <v>458.82680800000003</v>
      </c>
      <c r="K47" s="31">
        <f>VLOOKUP($D47,Résultats!$B$2:$AZ$212,K$2,FALSE)</f>
        <v>735.26459520000003</v>
      </c>
      <c r="L47" s="31">
        <f>VLOOKUP($D47,Résultats!$B$2:$AZ$212,L$2,FALSE)</f>
        <v>1033.629426</v>
      </c>
      <c r="M47" s="31">
        <f>VLOOKUP($D47,Résultats!$B$2:$AZ$212,M$2,FALSE)</f>
        <v>1353.959877</v>
      </c>
      <c r="N47" s="31">
        <f>VLOOKUP($D47,Résultats!$B$2:$AZ$212,N$2,FALSE)</f>
        <v>1701.0126279999999</v>
      </c>
      <c r="O47" s="31">
        <f>VLOOKUP($D47,Résultats!$B$2:$AZ$212,O$2,FALSE)</f>
        <v>2095.0790240000001</v>
      </c>
      <c r="P47" s="31">
        <f>VLOOKUP($D47,Résultats!$B$2:$AZ$212,P$2,FALSE)</f>
        <v>2543.3768799999998</v>
      </c>
      <c r="Q47" s="31">
        <f>VLOOKUP($D47,Résultats!$B$2:$AZ$212,Q$2,FALSE)</f>
        <v>3050.7189739999999</v>
      </c>
      <c r="R47" s="31">
        <f>VLOOKUP($D47,Résultats!$B$2:$AZ$212,R$2,FALSE)</f>
        <v>3620.2935910000001</v>
      </c>
      <c r="S47" s="31">
        <f>VLOOKUP($D47,Résultats!$B$2:$AZ$212,S$2,FALSE)</f>
        <v>4255.1333420000001</v>
      </c>
      <c r="T47" s="31">
        <f>VLOOKUP($D47,Résultats!$B$2:$AZ$212,T$2,FALSE)</f>
        <v>4955.9889450000001</v>
      </c>
      <c r="U47" s="31">
        <f>VLOOKUP($D47,Résultats!$B$2:$AZ$212,U$2,FALSE)</f>
        <v>5724.1058709999998</v>
      </c>
      <c r="V47" s="31">
        <f>VLOOKUP($D47,Résultats!$B$2:$AZ$212,V$2,FALSE)</f>
        <v>6559.8867710000004</v>
      </c>
      <c r="W47" s="31">
        <f>VLOOKUP($D47,Résultats!$B$2:$AZ$212,W$2,FALSE)</f>
        <v>7462.8676459999997</v>
      </c>
      <c r="X47" s="31">
        <f>VLOOKUP($D47,Résultats!$B$2:$AZ$212,X$2,FALSE)</f>
        <v>8431.8511269999999</v>
      </c>
      <c r="Y47" s="31">
        <f>VLOOKUP($D47,Résultats!$B$2:$AZ$212,Y$2,FALSE)</f>
        <v>9462.4599340000004</v>
      </c>
      <c r="Z47" s="31">
        <f>VLOOKUP($D47,Résultats!$B$2:$AZ$212,Z$2,FALSE)</f>
        <v>10550.948770000001</v>
      </c>
      <c r="AA47" s="31">
        <f>VLOOKUP($D47,Résultats!$B$2:$AZ$212,AA$2,FALSE)</f>
        <v>11691.987800000001</v>
      </c>
      <c r="AB47" s="31">
        <f>VLOOKUP($D47,Résultats!$B$2:$AZ$212,AB$2,FALSE)</f>
        <v>12879.158869999999</v>
      </c>
      <c r="AC47" s="31">
        <f>VLOOKUP($D47,Résultats!$B$2:$AZ$212,AC$2,FALSE)</f>
        <v>14104.592559999999</v>
      </c>
      <c r="AD47" s="31">
        <f>VLOOKUP($D47,Résultats!$B$2:$AZ$212,AD$2,FALSE)</f>
        <v>15364.598739999999</v>
      </c>
      <c r="AE47" s="31">
        <f>VLOOKUP($D47,Résultats!$B$2:$AZ$212,AE$2,FALSE)</f>
        <v>16649.42311</v>
      </c>
      <c r="AF47" s="31">
        <f>VLOOKUP($D47,Résultats!$B$2:$AZ$212,AF$2,FALSE)</f>
        <v>17948.06769</v>
      </c>
      <c r="AG47" s="31">
        <f>VLOOKUP($D47,Résultats!$B$2:$AZ$212,AG$2,FALSE)</f>
        <v>19250.58296</v>
      </c>
      <c r="AH47" s="31">
        <f>VLOOKUP($D47,Résultats!$B$2:$AZ$212,AH$2,FALSE)</f>
        <v>20547.050719999999</v>
      </c>
      <c r="AI47" s="31">
        <f>VLOOKUP($D47,Résultats!$B$2:$AZ$212,AI$2,FALSE)</f>
        <v>21828.340499999998</v>
      </c>
      <c r="AJ47" s="31">
        <f>VLOOKUP($D47,Résultats!$B$2:$AZ$212,AJ$2,FALSE)</f>
        <v>23087.732410000001</v>
      </c>
      <c r="AK47" s="31">
        <f>VLOOKUP($D47,Résultats!$B$2:$AZ$212,AK$2,FALSE)</f>
        <v>24319.429769999999</v>
      </c>
      <c r="AL47" s="31">
        <f>VLOOKUP($D47,Résultats!$B$2:$AZ$212,AL$2,FALSE)</f>
        <v>25518.688699999999</v>
      </c>
      <c r="AM47" s="31">
        <f>VLOOKUP($D47,Résultats!$B$2:$AZ$212,AM$2,FALSE)</f>
        <v>26684.256850000002</v>
      </c>
    </row>
    <row r="48" spans="2:39" x14ac:dyDescent="0.25">
      <c r="C48" s="56" t="s">
        <v>35</v>
      </c>
      <c r="D48" s="3" t="s">
        <v>90</v>
      </c>
      <c r="E48" s="31">
        <f>VLOOKUP($D48,Résultats!$B$2:$AZ$212,E$2,FALSE)</f>
        <v>2.2615513600000001E-2</v>
      </c>
      <c r="F48" s="31">
        <f>VLOOKUP($D48,Résultats!$B$2:$AZ$212,F$2,FALSE)</f>
        <v>0.59942711900000001</v>
      </c>
      <c r="G48" s="31">
        <f>VLOOKUP($D48,Résultats!$B$2:$AZ$212,G$2,FALSE)</f>
        <v>0.78379266459999997</v>
      </c>
      <c r="H48" s="31">
        <f>VLOOKUP($D48,Résultats!$B$2:$AZ$212,H$2,FALSE)</f>
        <v>0.86664795319999999</v>
      </c>
      <c r="I48" s="31">
        <f>VLOOKUP($D48,Résultats!$B$2:$AZ$212,I$2,FALSE)</f>
        <v>0.98657954640000001</v>
      </c>
      <c r="J48" s="31">
        <f>VLOOKUP($D48,Résultats!$B$2:$AZ$212,J$2,FALSE)</f>
        <v>1.074534377</v>
      </c>
      <c r="K48" s="31">
        <f>VLOOKUP($D48,Résultats!$B$2:$AZ$212,K$2,FALSE)</f>
        <v>1.169823426</v>
      </c>
      <c r="L48" s="31">
        <f>VLOOKUP($D48,Résultats!$B$2:$AZ$212,L$2,FALSE)</f>
        <v>1.27292498</v>
      </c>
      <c r="M48" s="31">
        <f>VLOOKUP($D48,Résultats!$B$2:$AZ$212,M$2,FALSE)</f>
        <v>1.383040922</v>
      </c>
      <c r="N48" s="31">
        <f>VLOOKUP($D48,Résultats!$B$2:$AZ$212,N$2,FALSE)</f>
        <v>1.4998011600000001</v>
      </c>
      <c r="O48" s="31">
        <f>VLOOKUP($D48,Résultats!$B$2:$AZ$212,O$2,FALSE)</f>
        <v>1.6180503749999999</v>
      </c>
      <c r="P48" s="31">
        <f>VLOOKUP($D48,Résultats!$B$2:$AZ$212,P$2,FALSE)</f>
        <v>1.7325128970000001</v>
      </c>
      <c r="Q48" s="31">
        <f>VLOOKUP($D48,Résultats!$B$2:$AZ$212,Q$2,FALSE)</f>
        <v>1.8401516600000001</v>
      </c>
      <c r="R48" s="31">
        <f>VLOOKUP($D48,Résultats!$B$2:$AZ$212,R$2,FALSE)</f>
        <v>1.938274429</v>
      </c>
      <c r="S48" s="31">
        <f>VLOOKUP($D48,Résultats!$B$2:$AZ$212,S$2,FALSE)</f>
        <v>2.0251066359999998</v>
      </c>
      <c r="T48" s="31">
        <f>VLOOKUP($D48,Résultats!$B$2:$AZ$212,T$2,FALSE)</f>
        <v>2.0992047839999999</v>
      </c>
      <c r="U48" s="31">
        <f>VLOOKUP($D48,Résultats!$B$2:$AZ$212,U$2,FALSE)</f>
        <v>2.1599435300000001</v>
      </c>
      <c r="V48" s="31">
        <f>VLOOKUP($D48,Résultats!$B$2:$AZ$212,V$2,FALSE)</f>
        <v>2.20700121</v>
      </c>
      <c r="W48" s="31">
        <f>VLOOKUP($D48,Résultats!$B$2:$AZ$212,W$2,FALSE)</f>
        <v>2.240326504</v>
      </c>
      <c r="X48" s="31">
        <f>VLOOKUP($D48,Résultats!$B$2:$AZ$212,X$2,FALSE)</f>
        <v>2.2600962880000002</v>
      </c>
      <c r="Y48" s="31">
        <f>VLOOKUP($D48,Résultats!$B$2:$AZ$212,Y$2,FALSE)</f>
        <v>2.2668138670000002</v>
      </c>
      <c r="Z48" s="31">
        <f>VLOOKUP($D48,Résultats!$B$2:$AZ$212,Z$2,FALSE)</f>
        <v>2.2609136529999998</v>
      </c>
      <c r="AA48" s="31">
        <f>VLOOKUP($D48,Résultats!$B$2:$AZ$212,AA$2,FALSE)</f>
        <v>2.2429066560000002</v>
      </c>
      <c r="AB48" s="31">
        <f>VLOOKUP($D48,Résultats!$B$2:$AZ$212,AB$2,FALSE)</f>
        <v>2.2135640329999999</v>
      </c>
      <c r="AC48" s="31">
        <f>VLOOKUP($D48,Résultats!$B$2:$AZ$212,AC$2,FALSE)</f>
        <v>2.1737780010000001</v>
      </c>
      <c r="AD48" s="31">
        <f>VLOOKUP($D48,Résultats!$B$2:$AZ$212,AD$2,FALSE)</f>
        <v>2.124968977</v>
      </c>
      <c r="AE48" s="31">
        <f>VLOOKUP($D48,Résultats!$B$2:$AZ$212,AE$2,FALSE)</f>
        <v>2.0681891380000001</v>
      </c>
      <c r="AF48" s="31">
        <f>VLOOKUP($D48,Résultats!$B$2:$AZ$212,AF$2,FALSE)</f>
        <v>2.0045183799999999</v>
      </c>
      <c r="AG48" s="31">
        <f>VLOOKUP($D48,Résultats!$B$2:$AZ$212,AG$2,FALSE)</f>
        <v>1.9351526729999999</v>
      </c>
      <c r="AH48" s="31">
        <f>VLOOKUP($D48,Résultats!$B$2:$AZ$212,AH$2,FALSE)</f>
        <v>1.8612907400000001</v>
      </c>
      <c r="AI48" s="31">
        <f>VLOOKUP($D48,Résultats!$B$2:$AZ$212,AI$2,FALSE)</f>
        <v>1.7841344210000001</v>
      </c>
      <c r="AJ48" s="31">
        <f>VLOOKUP($D48,Résultats!$B$2:$AZ$212,AJ$2,FALSE)</f>
        <v>1.704788046</v>
      </c>
      <c r="AK48" s="31">
        <f>VLOOKUP($D48,Résultats!$B$2:$AZ$212,AK$2,FALSE)</f>
        <v>1.6242381610000001</v>
      </c>
      <c r="AL48" s="31">
        <f>VLOOKUP($D48,Résultats!$B$2:$AZ$212,AL$2,FALSE)</f>
        <v>1.543350462</v>
      </c>
      <c r="AM48" s="31">
        <f>VLOOKUP($D48,Résultats!$B$2:$AZ$212,AM$2,FALSE)</f>
        <v>1.4629110839999999</v>
      </c>
    </row>
    <row r="49" spans="3:40" x14ac:dyDescent="0.25">
      <c r="C49" s="82" t="s">
        <v>367</v>
      </c>
      <c r="D49" s="82" t="s">
        <v>72</v>
      </c>
      <c r="E49" s="83">
        <f>VLOOKUP($D49,Résultats!$B$2:$AZ$212,E$2,FALSE)</f>
        <v>32001.800439999999</v>
      </c>
      <c r="F49" s="83">
        <f>VLOOKUP($D49,Résultats!$B$2:$AZ$212,F$2,FALSE)</f>
        <v>33963.92974</v>
      </c>
      <c r="G49" s="83">
        <f>VLOOKUP($D49,Résultats!$B$2:$AZ$212,G$2,FALSE)</f>
        <v>34255.391009999999</v>
      </c>
      <c r="H49" s="83">
        <f>VLOOKUP($D49,Résultats!$B$2:$AZ$212,H$2,FALSE)</f>
        <v>34333.114009999998</v>
      </c>
      <c r="I49" s="83">
        <f>VLOOKUP($D49,Résultats!$B$2:$AZ$212,I$2,FALSE)</f>
        <v>34664.492760000001</v>
      </c>
      <c r="J49" s="83">
        <f>VLOOKUP($D49,Résultats!$B$2:$AZ$212,J$2,FALSE)</f>
        <v>34956.188179999997</v>
      </c>
      <c r="K49" s="83">
        <f>VLOOKUP($D49,Résultats!$B$2:$AZ$212,K$2,FALSE)</f>
        <v>35116.03026</v>
      </c>
      <c r="L49" s="83">
        <f>VLOOKUP($D49,Résultats!$B$2:$AZ$212,L$2,FALSE)</f>
        <v>35229.844590000001</v>
      </c>
      <c r="M49" s="83">
        <f>VLOOKUP($D49,Résultats!$B$2:$AZ$212,M$2,FALSE)</f>
        <v>35278.914470000003</v>
      </c>
      <c r="N49" s="83">
        <f>VLOOKUP($D49,Résultats!$B$2:$AZ$212,N$2,FALSE)</f>
        <v>35281.670850000002</v>
      </c>
      <c r="O49" s="83">
        <f>VLOOKUP($D49,Résultats!$B$2:$AZ$212,O$2,FALSE)</f>
        <v>35334.628700000001</v>
      </c>
      <c r="P49" s="83">
        <f>VLOOKUP($D49,Résultats!$B$2:$AZ$212,P$2,FALSE)</f>
        <v>35439.273880000001</v>
      </c>
      <c r="Q49" s="83">
        <f>VLOOKUP($D49,Résultats!$B$2:$AZ$212,Q$2,FALSE)</f>
        <v>35585.101999999999</v>
      </c>
      <c r="R49" s="83">
        <f>VLOOKUP($D49,Résultats!$B$2:$AZ$212,R$2,FALSE)</f>
        <v>35758.46471</v>
      </c>
      <c r="S49" s="83">
        <f>VLOOKUP($D49,Résultats!$B$2:$AZ$212,S$2,FALSE)</f>
        <v>35949.997230000001</v>
      </c>
      <c r="T49" s="83">
        <f>VLOOKUP($D49,Résultats!$B$2:$AZ$212,T$2,FALSE)</f>
        <v>36147.993600000002</v>
      </c>
      <c r="U49" s="83">
        <f>VLOOKUP($D49,Résultats!$B$2:$AZ$212,U$2,FALSE)</f>
        <v>36347.699050000003</v>
      </c>
      <c r="V49" s="83">
        <f>VLOOKUP($D49,Résultats!$B$2:$AZ$212,V$2,FALSE)</f>
        <v>36546.461819999997</v>
      </c>
      <c r="W49" s="83">
        <f>VLOOKUP($D49,Résultats!$B$2:$AZ$212,W$2,FALSE)</f>
        <v>36743.51139</v>
      </c>
      <c r="X49" s="83">
        <f>VLOOKUP($D49,Résultats!$B$2:$AZ$212,X$2,FALSE)</f>
        <v>36939.940790000001</v>
      </c>
      <c r="Y49" s="83">
        <f>VLOOKUP($D49,Résultats!$B$2:$AZ$212,Y$2,FALSE)</f>
        <v>37133.812279999998</v>
      </c>
      <c r="Z49" s="83">
        <f>VLOOKUP($D49,Résultats!$B$2:$AZ$212,Z$2,FALSE)</f>
        <v>37327.437980000002</v>
      </c>
      <c r="AA49" s="83">
        <f>VLOOKUP($D49,Résultats!$B$2:$AZ$212,AA$2,FALSE)</f>
        <v>37522.54507</v>
      </c>
      <c r="AB49" s="83">
        <f>VLOOKUP($D49,Résultats!$B$2:$AZ$212,AB$2,FALSE)</f>
        <v>37720.837229999997</v>
      </c>
      <c r="AC49" s="83">
        <f>VLOOKUP($D49,Résultats!$B$2:$AZ$212,AC$2,FALSE)</f>
        <v>37923.086000000003</v>
      </c>
      <c r="AD49" s="83">
        <f>VLOOKUP($D49,Résultats!$B$2:$AZ$212,AD$2,FALSE)</f>
        <v>38136.423779999997</v>
      </c>
      <c r="AE49" s="83">
        <f>VLOOKUP($D49,Résultats!$B$2:$AZ$212,AE$2,FALSE)</f>
        <v>38359.627240000002</v>
      </c>
      <c r="AF49" s="83">
        <f>VLOOKUP($D49,Résultats!$B$2:$AZ$212,AF$2,FALSE)</f>
        <v>38590.033909999998</v>
      </c>
      <c r="AG49" s="83">
        <f>VLOOKUP($D49,Résultats!$B$2:$AZ$212,AG$2,FALSE)</f>
        <v>38826.083440000002</v>
      </c>
      <c r="AH49" s="83">
        <f>VLOOKUP($D49,Résultats!$B$2:$AZ$212,AH$2,FALSE)</f>
        <v>39065.656849999999</v>
      </c>
      <c r="AI49" s="83">
        <f>VLOOKUP($D49,Résultats!$B$2:$AZ$212,AI$2,FALSE)</f>
        <v>39306.746590000002</v>
      </c>
      <c r="AJ49" s="83">
        <f>VLOOKUP($D49,Résultats!$B$2:$AZ$212,AJ$2,FALSE)</f>
        <v>39549.086990000003</v>
      </c>
      <c r="AK49" s="83">
        <f>VLOOKUP($D49,Résultats!$B$2:$AZ$212,AK$2,FALSE)</f>
        <v>39792.306819999998</v>
      </c>
      <c r="AL49" s="83">
        <f>VLOOKUP($D49,Résultats!$B$2:$AZ$212,AL$2,FALSE)</f>
        <v>40036.071069999998</v>
      </c>
      <c r="AM49" s="83">
        <f>VLOOKUP($D49,Résultats!$B$2:$AZ$212,AM$2,FALSE)</f>
        <v>40282.721729999997</v>
      </c>
    </row>
    <row r="50" spans="3:40" x14ac:dyDescent="0.25">
      <c r="C50" s="84" t="s">
        <v>188</v>
      </c>
      <c r="D50" s="3" t="s">
        <v>89</v>
      </c>
      <c r="E50" s="85">
        <f>VLOOKUP($D50,Résultats!$B$2:$AZ$212,E$2,FALSE)</f>
        <v>2.411668513</v>
      </c>
      <c r="F50" s="85">
        <f>VLOOKUP($D50,Résultats!$B$2:$AZ$212,F$2,FALSE)</f>
        <v>81.931572489999894</v>
      </c>
      <c r="G50" s="85">
        <f>VLOOKUP($D50,Résultats!$B$2:$AZ$212,G$2,FALSE)</f>
        <v>168.46434970000001</v>
      </c>
      <c r="H50" s="85">
        <f>VLOOKUP($D50,Résultats!$B$2:$AZ$212,H$2,FALSE)</f>
        <v>208.71484989999999</v>
      </c>
      <c r="I50" s="85">
        <f>VLOOKUP($D50,Résultats!$B$2:$AZ$212,I$2,FALSE)</f>
        <v>297.07375739999998</v>
      </c>
      <c r="J50" s="85">
        <f>VLOOKUP($D50,Résultats!$B$2:$AZ$212,J$2,FALSE)</f>
        <v>458.82680800000003</v>
      </c>
      <c r="K50" s="85">
        <f>VLOOKUP($D50,Résultats!$B$2:$AZ$212,K$2,FALSE)</f>
        <v>735.26459520000003</v>
      </c>
      <c r="L50" s="85">
        <f>VLOOKUP($D50,Résultats!$B$2:$AZ$212,L$2,FALSE)</f>
        <v>1033.629426</v>
      </c>
      <c r="M50" s="85">
        <f>VLOOKUP($D50,Résultats!$B$2:$AZ$212,M$2,FALSE)</f>
        <v>1353.959877</v>
      </c>
      <c r="N50" s="85">
        <f>VLOOKUP($D50,Résultats!$B$2:$AZ$212,N$2,FALSE)</f>
        <v>1701.0126279999999</v>
      </c>
      <c r="O50" s="85">
        <f>VLOOKUP($D50,Résultats!$B$2:$AZ$212,O$2,FALSE)</f>
        <v>2095.0790240000001</v>
      </c>
      <c r="P50" s="85">
        <f>VLOOKUP($D50,Résultats!$B$2:$AZ$212,P$2,FALSE)</f>
        <v>2543.3768799999998</v>
      </c>
      <c r="Q50" s="85">
        <f>VLOOKUP($D50,Résultats!$B$2:$AZ$212,Q$2,FALSE)</f>
        <v>3050.7189739999999</v>
      </c>
      <c r="R50" s="85">
        <f>VLOOKUP($D50,Résultats!$B$2:$AZ$212,R$2,FALSE)</f>
        <v>3620.2935910000001</v>
      </c>
      <c r="S50" s="85">
        <f>VLOOKUP($D50,Résultats!$B$2:$AZ$212,S$2,FALSE)</f>
        <v>4255.1333420000001</v>
      </c>
      <c r="T50" s="85">
        <f>VLOOKUP($D50,Résultats!$B$2:$AZ$212,T$2,FALSE)</f>
        <v>4955.9889450000001</v>
      </c>
      <c r="U50" s="85">
        <f>VLOOKUP($D50,Résultats!$B$2:$AZ$212,U$2,FALSE)</f>
        <v>5724.1058709999998</v>
      </c>
      <c r="V50" s="85">
        <f>VLOOKUP($D50,Résultats!$B$2:$AZ$212,V$2,FALSE)</f>
        <v>6559.8867710000004</v>
      </c>
      <c r="W50" s="85">
        <f>VLOOKUP($D50,Résultats!$B$2:$AZ$212,W$2,FALSE)</f>
        <v>7462.8676459999997</v>
      </c>
      <c r="X50" s="85">
        <f>VLOOKUP($D50,Résultats!$B$2:$AZ$212,X$2,FALSE)</f>
        <v>8431.8511269999999</v>
      </c>
      <c r="Y50" s="85">
        <f>VLOOKUP($D50,Résultats!$B$2:$AZ$212,Y$2,FALSE)</f>
        <v>9462.4599340000004</v>
      </c>
      <c r="Z50" s="85">
        <f>VLOOKUP($D50,Résultats!$B$2:$AZ$212,Z$2,FALSE)</f>
        <v>10550.948770000001</v>
      </c>
      <c r="AA50" s="85">
        <f>VLOOKUP($D50,Résultats!$B$2:$AZ$212,AA$2,FALSE)</f>
        <v>11691.987800000001</v>
      </c>
      <c r="AB50" s="85">
        <f>VLOOKUP($D50,Résultats!$B$2:$AZ$212,AB$2,FALSE)</f>
        <v>12879.158869999999</v>
      </c>
      <c r="AC50" s="85">
        <f>VLOOKUP($D50,Résultats!$B$2:$AZ$212,AC$2,FALSE)</f>
        <v>14104.592559999999</v>
      </c>
      <c r="AD50" s="85">
        <f>VLOOKUP($D50,Résultats!$B$2:$AZ$212,AD$2,FALSE)</f>
        <v>15364.598739999999</v>
      </c>
      <c r="AE50" s="85">
        <f>VLOOKUP($D50,Résultats!$B$2:$AZ$212,AE$2,FALSE)</f>
        <v>16649.42311</v>
      </c>
      <c r="AF50" s="85">
        <f>VLOOKUP($D50,Résultats!$B$2:$AZ$212,AF$2,FALSE)</f>
        <v>17948.06769</v>
      </c>
      <c r="AG50" s="85">
        <f>VLOOKUP($D50,Résultats!$B$2:$AZ$212,AG$2,FALSE)</f>
        <v>19250.58296</v>
      </c>
      <c r="AH50" s="85">
        <f>VLOOKUP($D50,Résultats!$B$2:$AZ$212,AH$2,FALSE)</f>
        <v>20547.050719999999</v>
      </c>
      <c r="AI50" s="85">
        <f>VLOOKUP($D50,Résultats!$B$2:$AZ$212,AI$2,FALSE)</f>
        <v>21828.340499999998</v>
      </c>
      <c r="AJ50" s="85">
        <f>VLOOKUP($D50,Résultats!$B$2:$AZ$212,AJ$2,FALSE)</f>
        <v>23087.732410000001</v>
      </c>
      <c r="AK50" s="85">
        <f>VLOOKUP($D50,Résultats!$B$2:$AZ$212,AK$2,FALSE)</f>
        <v>24319.429769999999</v>
      </c>
      <c r="AL50" s="85">
        <f>VLOOKUP($D50,Résultats!$B$2:$AZ$212,AL$2,FALSE)</f>
        <v>25518.688699999999</v>
      </c>
      <c r="AM50" s="85">
        <f>VLOOKUP($D50,Résultats!$B$2:$AZ$212,AM$2,FALSE)</f>
        <v>26684.256850000002</v>
      </c>
    </row>
    <row r="51" spans="3:40" x14ac:dyDescent="0.25">
      <c r="C51" s="86" t="s">
        <v>27</v>
      </c>
      <c r="D51" s="87" t="s">
        <v>80</v>
      </c>
      <c r="E51" s="31">
        <f>VLOOKUP($D51,Résultats!$B$2:$AZ$212,E$2,FALSE)</f>
        <v>7.1825179100000001E-3</v>
      </c>
      <c r="F51" s="31">
        <f>VLOOKUP($D51,Résultats!$B$2:$AZ$212,F$2,FALSE)</f>
        <v>1.401691129</v>
      </c>
      <c r="G51" s="31">
        <f>VLOOKUP($D51,Résultats!$B$2:$AZ$212,G$2,FALSE)</f>
        <v>3.824386257</v>
      </c>
      <c r="H51" s="31">
        <f>VLOOKUP($D51,Résultats!$B$2:$AZ$212,H$2,FALSE)</f>
        <v>5.1489478340000003</v>
      </c>
      <c r="I51" s="31">
        <f>VLOOKUP($D51,Résultats!$B$2:$AZ$212,I$2,FALSE)</f>
        <v>8.1787776700000006</v>
      </c>
      <c r="J51" s="31">
        <f>VLOOKUP($D51,Résultats!$B$2:$AZ$212,J$2,FALSE)</f>
        <v>14.08697748</v>
      </c>
      <c r="K51" s="31">
        <f>VLOOKUP($D51,Résultats!$B$2:$AZ$212,K$2,FALSE)</f>
        <v>24.911796549999998</v>
      </c>
      <c r="L51" s="31">
        <f>VLOOKUP($D51,Résultats!$B$2:$AZ$212,L$2,FALSE)</f>
        <v>37.599684549999999</v>
      </c>
      <c r="M51" s="31">
        <f>VLOOKUP($D51,Résultats!$B$2:$AZ$212,M$2,FALSE)</f>
        <v>52.387233559999999</v>
      </c>
      <c r="N51" s="31">
        <f>VLOOKUP($D51,Résultats!$B$2:$AZ$212,N$2,FALSE)</f>
        <v>69.738135869999894</v>
      </c>
      <c r="O51" s="31">
        <f>VLOOKUP($D51,Résultats!$B$2:$AZ$212,O$2,FALSE)</f>
        <v>90.909688459999998</v>
      </c>
      <c r="P51" s="31">
        <f>VLOOKUP($D51,Résultats!$B$2:$AZ$212,P$2,FALSE)</f>
        <v>116.62788759999999</v>
      </c>
      <c r="Q51" s="31">
        <f>VLOOKUP($D51,Résultats!$B$2:$AZ$212,Q$2,FALSE)</f>
        <v>147.52748800000001</v>
      </c>
      <c r="R51" s="31">
        <f>VLOOKUP($D51,Résultats!$B$2:$AZ$212,R$2,FALSE)</f>
        <v>184.1741834</v>
      </c>
      <c r="S51" s="31">
        <f>VLOOKUP($D51,Résultats!$B$2:$AZ$212,S$2,FALSE)</f>
        <v>227.14120159999999</v>
      </c>
      <c r="T51" s="31">
        <f>VLOOKUP($D51,Résultats!$B$2:$AZ$212,T$2,FALSE)</f>
        <v>276.87599510000001</v>
      </c>
      <c r="U51" s="31">
        <f>VLOOKUP($D51,Résultats!$B$2:$AZ$212,U$2,FALSE)</f>
        <v>333.8709533</v>
      </c>
      <c r="V51" s="31">
        <f>VLOOKUP($D51,Résultats!$B$2:$AZ$212,V$2,FALSE)</f>
        <v>398.57957750000003</v>
      </c>
      <c r="W51" s="31">
        <f>VLOOKUP($D51,Résultats!$B$2:$AZ$212,W$2,FALSE)</f>
        <v>471.4085991</v>
      </c>
      <c r="X51" s="31">
        <f>VLOOKUP($D51,Résultats!$B$2:$AZ$212,X$2,FALSE)</f>
        <v>552.72296710000001</v>
      </c>
      <c r="Y51" s="31">
        <f>VLOOKUP($D51,Résultats!$B$2:$AZ$212,Y$2,FALSE)</f>
        <v>642.64342839999995</v>
      </c>
      <c r="Z51" s="31">
        <f>VLOOKUP($D51,Résultats!$B$2:$AZ$212,Z$2,FALSE)</f>
        <v>741.31833830000005</v>
      </c>
      <c r="AA51" s="31">
        <f>VLOOKUP($D51,Résultats!$B$2:$AZ$212,AA$2,FALSE)</f>
        <v>848.75508590000004</v>
      </c>
      <c r="AB51" s="31">
        <f>VLOOKUP($D51,Résultats!$B$2:$AZ$212,AB$2,FALSE)</f>
        <v>964.83939989999999</v>
      </c>
      <c r="AC51" s="31">
        <f>VLOOKUP($D51,Résultats!$B$2:$AZ$212,AC$2,FALSE)</f>
        <v>1089.2906539999999</v>
      </c>
      <c r="AD51" s="31">
        <f>VLOOKUP($D51,Résultats!$B$2:$AZ$212,AD$2,FALSE)</f>
        <v>1222.166655</v>
      </c>
      <c r="AE51" s="31">
        <f>VLOOKUP($D51,Résultats!$B$2:$AZ$212,AE$2,FALSE)</f>
        <v>1362.929846</v>
      </c>
      <c r="AF51" s="31">
        <f>VLOOKUP($D51,Résultats!$B$2:$AZ$212,AF$2,FALSE)</f>
        <v>1510.858479</v>
      </c>
      <c r="AG51" s="31">
        <f>VLOOKUP($D51,Résultats!$B$2:$AZ$212,AG$2,FALSE)</f>
        <v>1665.2645299999999</v>
      </c>
      <c r="AH51" s="31">
        <f>VLOOKUP($D51,Résultats!$B$2:$AZ$212,AH$2,FALSE)</f>
        <v>1825.390461</v>
      </c>
      <c r="AI51" s="31">
        <f>VLOOKUP($D51,Résultats!$B$2:$AZ$212,AI$2,FALSE)</f>
        <v>1990.4895309999999</v>
      </c>
      <c r="AJ51" s="31">
        <f>VLOOKUP($D51,Résultats!$B$2:$AZ$212,AJ$2,FALSE)</f>
        <v>2160.002422</v>
      </c>
      <c r="AK51" s="31">
        <f>VLOOKUP($D51,Résultats!$B$2:$AZ$212,AK$2,FALSE)</f>
        <v>2333.4099249999999</v>
      </c>
      <c r="AL51" s="31">
        <f>VLOOKUP($D51,Résultats!$B$2:$AZ$212,AL$2,FALSE)</f>
        <v>2510.25531</v>
      </c>
      <c r="AM51" s="31">
        <f>VLOOKUP($D51,Résultats!$B$2:$AZ$212,AM$2,FALSE)</f>
        <v>2690.4563629999998</v>
      </c>
    </row>
    <row r="52" spans="3:40" x14ac:dyDescent="0.25">
      <c r="C52" s="56" t="s">
        <v>28</v>
      </c>
      <c r="D52" s="78" t="s">
        <v>81</v>
      </c>
      <c r="E52" s="31">
        <f>VLOOKUP($D52,Résultats!$B$2:$AZ$212,E$2,FALSE)</f>
        <v>1.6464540999999999E-2</v>
      </c>
      <c r="F52" s="31">
        <f>VLOOKUP($D52,Résultats!$B$2:$AZ$212,F$2,FALSE)</f>
        <v>1.2351438969999999</v>
      </c>
      <c r="G52" s="31">
        <f>VLOOKUP($D52,Résultats!$B$2:$AZ$212,G$2,FALSE)</f>
        <v>3.0622234609999999</v>
      </c>
      <c r="H52" s="31">
        <f>VLOOKUP($D52,Résultats!$B$2:$AZ$212,H$2,FALSE)</f>
        <v>4.0169737679999997</v>
      </c>
      <c r="I52" s="31">
        <f>VLOOKUP($D52,Résultats!$B$2:$AZ$212,I$2,FALSE)</f>
        <v>6.1741352300000001</v>
      </c>
      <c r="J52" s="31">
        <f>VLOOKUP($D52,Résultats!$B$2:$AZ$212,J$2,FALSE)</f>
        <v>10.306991180000001</v>
      </c>
      <c r="K52" s="31">
        <f>VLOOKUP($D52,Résultats!$B$2:$AZ$212,K$2,FALSE)</f>
        <v>17.736195760000001</v>
      </c>
      <c r="L52" s="31">
        <f>VLOOKUP($D52,Résultats!$B$2:$AZ$212,L$2,FALSE)</f>
        <v>26.25497932</v>
      </c>
      <c r="M52" s="31">
        <f>VLOOKUP($D52,Résultats!$B$2:$AZ$212,M$2,FALSE)</f>
        <v>35.970698689999999</v>
      </c>
      <c r="N52" s="31">
        <f>VLOOKUP($D52,Résultats!$B$2:$AZ$212,N$2,FALSE)</f>
        <v>47.133812800000001</v>
      </c>
      <c r="O52" s="31">
        <f>VLOOKUP($D52,Résultats!$B$2:$AZ$212,O$2,FALSE)</f>
        <v>60.497202080000001</v>
      </c>
      <c r="P52" s="31">
        <f>VLOOKUP($D52,Résultats!$B$2:$AZ$212,P$2,FALSE)</f>
        <v>76.446737440000007</v>
      </c>
      <c r="Q52" s="31">
        <f>VLOOKUP($D52,Résultats!$B$2:$AZ$212,Q$2,FALSE)</f>
        <v>95.299202969999996</v>
      </c>
      <c r="R52" s="31">
        <f>VLOOKUP($D52,Résultats!$B$2:$AZ$212,R$2,FALSE)</f>
        <v>117.3195508</v>
      </c>
      <c r="S52" s="31">
        <f>VLOOKUP($D52,Résultats!$B$2:$AZ$212,S$2,FALSE)</f>
        <v>142.76949980000001</v>
      </c>
      <c r="T52" s="31">
        <f>VLOOKUP($D52,Résultats!$B$2:$AZ$212,T$2,FALSE)</f>
        <v>171.8270445</v>
      </c>
      <c r="U52" s="31">
        <f>VLOOKUP($D52,Résultats!$B$2:$AZ$212,U$2,FALSE)</f>
        <v>204.68973389999999</v>
      </c>
      <c r="V52" s="31">
        <f>VLOOKUP($D52,Résultats!$B$2:$AZ$212,V$2,FALSE)</f>
        <v>241.52377720000001</v>
      </c>
      <c r="W52" s="31">
        <f>VLOOKUP($D52,Résultats!$B$2:$AZ$212,W$2,FALSE)</f>
        <v>282.46009249999997</v>
      </c>
      <c r="X52" s="31">
        <f>VLOOKUP($D52,Résultats!$B$2:$AZ$212,X$2,FALSE)</f>
        <v>327.59757719999999</v>
      </c>
      <c r="Y52" s="31">
        <f>VLOOKUP($D52,Résultats!$B$2:$AZ$212,Y$2,FALSE)</f>
        <v>376.8904627</v>
      </c>
      <c r="Z52" s="31">
        <f>VLOOKUP($D52,Résultats!$B$2:$AZ$212,Z$2,FALSE)</f>
        <v>430.30621869999999</v>
      </c>
      <c r="AA52" s="31">
        <f>VLOOKUP($D52,Résultats!$B$2:$AZ$212,AA$2,FALSE)</f>
        <v>487.72965950000003</v>
      </c>
      <c r="AB52" s="31">
        <f>VLOOKUP($D52,Résultats!$B$2:$AZ$212,AB$2,FALSE)</f>
        <v>548.97761060000005</v>
      </c>
      <c r="AC52" s="31">
        <f>VLOOKUP($D52,Résultats!$B$2:$AZ$212,AC$2,FALSE)</f>
        <v>613.77725039999996</v>
      </c>
      <c r="AD52" s="31">
        <f>VLOOKUP($D52,Résultats!$B$2:$AZ$212,AD$2,FALSE)</f>
        <v>682.03831760000003</v>
      </c>
      <c r="AE52" s="31">
        <f>VLOOKUP($D52,Résultats!$B$2:$AZ$212,AE$2,FALSE)</f>
        <v>753.35344610000004</v>
      </c>
      <c r="AF52" s="31">
        <f>VLOOKUP($D52,Résultats!$B$2:$AZ$212,AF$2,FALSE)</f>
        <v>827.22439320000001</v>
      </c>
      <c r="AG52" s="31">
        <f>VLOOKUP($D52,Résultats!$B$2:$AZ$212,AG$2,FALSE)</f>
        <v>903.17761840000003</v>
      </c>
      <c r="AH52" s="31">
        <f>VLOOKUP($D52,Résultats!$B$2:$AZ$212,AH$2,FALSE)</f>
        <v>980.71190230000002</v>
      </c>
      <c r="AI52" s="31">
        <f>VLOOKUP($D52,Résultats!$B$2:$AZ$212,AI$2,FALSE)</f>
        <v>1059.3397540000001</v>
      </c>
      <c r="AJ52" s="31">
        <f>VLOOKUP($D52,Résultats!$B$2:$AZ$212,AJ$2,FALSE)</f>
        <v>1138.6766</v>
      </c>
      <c r="AK52" s="31">
        <f>VLOOKUP($D52,Résultats!$B$2:$AZ$212,AK$2,FALSE)</f>
        <v>1218.364998</v>
      </c>
      <c r="AL52" s="31">
        <f>VLOOKUP($D52,Résultats!$B$2:$AZ$212,AL$2,FALSE)</f>
        <v>1298.084914</v>
      </c>
      <c r="AM52" s="31">
        <f>VLOOKUP($D52,Résultats!$B$2:$AZ$212,AM$2,FALSE)</f>
        <v>1377.7000889999999</v>
      </c>
    </row>
    <row r="53" spans="3:40" x14ac:dyDescent="0.25">
      <c r="C53" s="56" t="s">
        <v>29</v>
      </c>
      <c r="D53" s="78" t="s">
        <v>82</v>
      </c>
      <c r="E53" s="31">
        <f>VLOOKUP($D53,Résultats!$B$2:$AZ$212,E$2,FALSE)</f>
        <v>6.7405168000000001E-2</v>
      </c>
      <c r="F53" s="31">
        <f>VLOOKUP($D53,Résultats!$B$2:$AZ$212,F$2,FALSE)</f>
        <v>2.4065524850000002</v>
      </c>
      <c r="G53" s="31">
        <f>VLOOKUP($D53,Résultats!$B$2:$AZ$212,G$2,FALSE)</f>
        <v>4.9951421040000001</v>
      </c>
      <c r="H53" s="31">
        <f>VLOOKUP($D53,Résultats!$B$2:$AZ$212,H$2,FALSE)</f>
        <v>6.2017008779999996</v>
      </c>
      <c r="I53" s="31">
        <f>VLOOKUP($D53,Résultats!$B$2:$AZ$212,I$2,FALSE)</f>
        <v>8.8465408330000006</v>
      </c>
      <c r="J53" s="31">
        <f>VLOOKUP($D53,Résultats!$B$2:$AZ$212,J$2,FALSE)</f>
        <v>13.680799710000001</v>
      </c>
      <c r="K53" s="31">
        <f>VLOOKUP($D53,Résultats!$B$2:$AZ$212,K$2,FALSE)</f>
        <v>21.92210923</v>
      </c>
      <c r="L53" s="31">
        <f>VLOOKUP($D53,Résultats!$B$2:$AZ$212,L$2,FALSE)</f>
        <v>30.781671889999998</v>
      </c>
      <c r="M53" s="31">
        <f>VLOOKUP($D53,Résultats!$B$2:$AZ$212,M$2,FALSE)</f>
        <v>40.237006280000003</v>
      </c>
      <c r="N53" s="31">
        <f>VLOOKUP($D53,Résultats!$B$2:$AZ$212,N$2,FALSE)</f>
        <v>50.398249059999998</v>
      </c>
      <c r="O53" s="31">
        <f>VLOOKUP($D53,Résultats!$B$2:$AZ$212,O$2,FALSE)</f>
        <v>61.822093940000002</v>
      </c>
      <c r="P53" s="31">
        <f>VLOOKUP($D53,Résultats!$B$2:$AZ$212,P$2,FALSE)</f>
        <v>74.66825772</v>
      </c>
      <c r="Q53" s="31">
        <f>VLOOKUP($D53,Résultats!$B$2:$AZ$212,Q$2,FALSE)</f>
        <v>89.017038110000001</v>
      </c>
      <c r="R53" s="31">
        <f>VLOOKUP($D53,Résultats!$B$2:$AZ$212,R$2,FALSE)</f>
        <v>104.8936544</v>
      </c>
      <c r="S53" s="31">
        <f>VLOOKUP($D53,Résultats!$B$2:$AZ$212,S$2,FALSE)</f>
        <v>122.3109694</v>
      </c>
      <c r="T53" s="31">
        <f>VLOOKUP($D53,Résultats!$B$2:$AZ$212,T$2,FALSE)</f>
        <v>141.21018989999999</v>
      </c>
      <c r="U53" s="31">
        <f>VLOOKUP($D53,Résultats!$B$2:$AZ$212,U$2,FALSE)</f>
        <v>161.53854490000001</v>
      </c>
      <c r="V53" s="31">
        <f>VLOOKUP($D53,Résultats!$B$2:$AZ$212,V$2,FALSE)</f>
        <v>183.2116892</v>
      </c>
      <c r="W53" s="31">
        <f>VLOOKUP($D53,Résultats!$B$2:$AZ$212,W$2,FALSE)</f>
        <v>206.1136233</v>
      </c>
      <c r="X53" s="31">
        <f>VLOOKUP($D53,Résultats!$B$2:$AZ$212,X$2,FALSE)</f>
        <v>230.10061020000001</v>
      </c>
      <c r="Y53" s="31">
        <f>VLOOKUP($D53,Résultats!$B$2:$AZ$212,Y$2,FALSE)</f>
        <v>254.94053220000001</v>
      </c>
      <c r="Z53" s="31">
        <f>VLOOKUP($D53,Résultats!$B$2:$AZ$212,Z$2,FALSE)</f>
        <v>280.4147749</v>
      </c>
      <c r="AA53" s="31">
        <f>VLOOKUP($D53,Résultats!$B$2:$AZ$212,AA$2,FALSE)</f>
        <v>306.26116109999998</v>
      </c>
      <c r="AB53" s="31">
        <f>VLOOKUP($D53,Résultats!$B$2:$AZ$212,AB$2,FALSE)</f>
        <v>332.19065949999998</v>
      </c>
      <c r="AC53" s="31">
        <f>VLOOKUP($D53,Résultats!$B$2:$AZ$212,AC$2,FALSE)</f>
        <v>357.88202969999998</v>
      </c>
      <c r="AD53" s="31">
        <f>VLOOKUP($D53,Résultats!$B$2:$AZ$212,AD$2,FALSE)</f>
        <v>383.11251779999998</v>
      </c>
      <c r="AE53" s="31">
        <f>VLOOKUP($D53,Résultats!$B$2:$AZ$212,AE$2,FALSE)</f>
        <v>407.52514980000001</v>
      </c>
      <c r="AF53" s="31">
        <f>VLOOKUP($D53,Résultats!$B$2:$AZ$212,AF$2,FALSE)</f>
        <v>430.74586260000001</v>
      </c>
      <c r="AG53" s="31">
        <f>VLOOKUP($D53,Résultats!$B$2:$AZ$212,AG$2,FALSE)</f>
        <v>452.43452630000002</v>
      </c>
      <c r="AH53" s="31">
        <f>VLOOKUP($D53,Résultats!$B$2:$AZ$212,AH$2,FALSE)</f>
        <v>472.2653085</v>
      </c>
      <c r="AI53" s="31">
        <f>VLOOKUP($D53,Résultats!$B$2:$AZ$212,AI$2,FALSE)</f>
        <v>489.94212060000001</v>
      </c>
      <c r="AJ53" s="31">
        <f>VLOOKUP($D53,Résultats!$B$2:$AZ$212,AJ$2,FALSE)</f>
        <v>505.22935749999999</v>
      </c>
      <c r="AK53" s="31">
        <f>VLOOKUP($D53,Résultats!$B$2:$AZ$212,AK$2,FALSE)</f>
        <v>517.92176589999997</v>
      </c>
      <c r="AL53" s="31">
        <f>VLOOKUP($D53,Résultats!$B$2:$AZ$212,AL$2,FALSE)</f>
        <v>527.84550509999997</v>
      </c>
      <c r="AM53" s="31">
        <f>VLOOKUP($D53,Résultats!$B$2:$AZ$212,AM$2,FALSE)</f>
        <v>534.88995609999995</v>
      </c>
    </row>
    <row r="54" spans="3:40" x14ac:dyDescent="0.25">
      <c r="C54" s="56" t="s">
        <v>30</v>
      </c>
      <c r="D54" s="78" t="s">
        <v>83</v>
      </c>
      <c r="E54" s="31">
        <f>VLOOKUP($D54,Résultats!$B$2:$AZ$212,E$2,FALSE)</f>
        <v>1.5834689479999999</v>
      </c>
      <c r="F54" s="31">
        <f>VLOOKUP($D54,Résultats!$B$2:$AZ$212,F$2,FALSE)</f>
        <v>53.330714190000002</v>
      </c>
      <c r="G54" s="31">
        <f>VLOOKUP($D54,Résultats!$B$2:$AZ$212,G$2,FALSE)</f>
        <v>109.1274299</v>
      </c>
      <c r="H54" s="31">
        <f>VLOOKUP($D54,Résultats!$B$2:$AZ$212,H$2,FALSE)</f>
        <v>134.9673463</v>
      </c>
      <c r="I54" s="31">
        <f>VLOOKUP($D54,Résultats!$B$2:$AZ$212,I$2,FALSE)</f>
        <v>191.62054219999999</v>
      </c>
      <c r="J54" s="31">
        <f>VLOOKUP($D54,Résultats!$B$2:$AZ$212,J$2,FALSE)</f>
        <v>295.12266899999997</v>
      </c>
      <c r="K54" s="31">
        <f>VLOOKUP($D54,Résultats!$B$2:$AZ$212,K$2,FALSE)</f>
        <v>471.5880257</v>
      </c>
      <c r="L54" s="31">
        <f>VLOOKUP($D54,Résultats!$B$2:$AZ$212,L$2,FALSE)</f>
        <v>661.46956929999999</v>
      </c>
      <c r="M54" s="31">
        <f>VLOOKUP($D54,Résultats!$B$2:$AZ$212,M$2,FALSE)</f>
        <v>864.65519849999998</v>
      </c>
      <c r="N54" s="31">
        <f>VLOOKUP($D54,Résultats!$B$2:$AZ$212,N$2,FALSE)</f>
        <v>1084.0200789999999</v>
      </c>
      <c r="O54" s="31">
        <f>VLOOKUP($D54,Résultats!$B$2:$AZ$212,O$2,FALSE)</f>
        <v>1332.248738</v>
      </c>
      <c r="P54" s="31">
        <f>VLOOKUP($D54,Résultats!$B$2:$AZ$212,P$2,FALSE)</f>
        <v>1613.6915770000001</v>
      </c>
      <c r="Q54" s="31">
        <f>VLOOKUP($D54,Résultats!$B$2:$AZ$212,Q$2,FALSE)</f>
        <v>1931.16237</v>
      </c>
      <c r="R54" s="31">
        <f>VLOOKUP($D54,Résultats!$B$2:$AZ$212,R$2,FALSE)</f>
        <v>2286.441491</v>
      </c>
      <c r="S54" s="31">
        <f>VLOOKUP($D54,Résultats!$B$2:$AZ$212,S$2,FALSE)</f>
        <v>2681.2025870000002</v>
      </c>
      <c r="T54" s="31">
        <f>VLOOKUP($D54,Résultats!$B$2:$AZ$212,T$2,FALSE)</f>
        <v>3115.684385</v>
      </c>
      <c r="U54" s="31">
        <f>VLOOKUP($D54,Résultats!$B$2:$AZ$212,U$2,FALSE)</f>
        <v>3590.4273549999998</v>
      </c>
      <c r="V54" s="31">
        <f>VLOOKUP($D54,Résultats!$B$2:$AZ$212,V$2,FALSE)</f>
        <v>4105.4381990000002</v>
      </c>
      <c r="W54" s="31">
        <f>VLOOKUP($D54,Résultats!$B$2:$AZ$212,W$2,FALSE)</f>
        <v>4660.1787679999998</v>
      </c>
      <c r="X54" s="31">
        <f>VLOOKUP($D54,Résultats!$B$2:$AZ$212,X$2,FALSE)</f>
        <v>5253.6514040000002</v>
      </c>
      <c r="Y54" s="31">
        <f>VLOOKUP($D54,Résultats!$B$2:$AZ$212,Y$2,FALSE)</f>
        <v>5882.8989410000004</v>
      </c>
      <c r="Z54" s="31">
        <f>VLOOKUP($D54,Résultats!$B$2:$AZ$212,Z$2,FALSE)</f>
        <v>6545.3671729999996</v>
      </c>
      <c r="AA54" s="31">
        <f>VLOOKUP($D54,Résultats!$B$2:$AZ$212,AA$2,FALSE)</f>
        <v>7237.5373410000002</v>
      </c>
      <c r="AB54" s="31">
        <f>VLOOKUP($D54,Résultats!$B$2:$AZ$212,AB$2,FALSE)</f>
        <v>7955.2429380000003</v>
      </c>
      <c r="AC54" s="31">
        <f>VLOOKUP($D54,Résultats!$B$2:$AZ$212,AC$2,FALSE)</f>
        <v>8693.4555839999903</v>
      </c>
      <c r="AD54" s="31">
        <f>VLOOKUP($D54,Résultats!$B$2:$AZ$212,AD$2,FALSE)</f>
        <v>9449.7153920000001</v>
      </c>
      <c r="AE54" s="31">
        <f>VLOOKUP($D54,Résultats!$B$2:$AZ$212,AE$2,FALSE)</f>
        <v>10217.899149999999</v>
      </c>
      <c r="AF54" s="31">
        <f>VLOOKUP($D54,Résultats!$B$2:$AZ$212,AF$2,FALSE)</f>
        <v>10991.16894</v>
      </c>
      <c r="AG54" s="31">
        <f>VLOOKUP($D54,Résultats!$B$2:$AZ$212,AG$2,FALSE)</f>
        <v>11763.3616</v>
      </c>
      <c r="AH54" s="31">
        <f>VLOOKUP($D54,Résultats!$B$2:$AZ$212,AH$2,FALSE)</f>
        <v>12528.37571</v>
      </c>
      <c r="AI54" s="31">
        <f>VLOOKUP($D54,Résultats!$B$2:$AZ$212,AI$2,FALSE)</f>
        <v>13280.625400000001</v>
      </c>
      <c r="AJ54" s="31">
        <f>VLOOKUP($D54,Résultats!$B$2:$AZ$212,AJ$2,FALSE)</f>
        <v>14016.01137</v>
      </c>
      <c r="AK54" s="31">
        <f>VLOOKUP($D54,Résultats!$B$2:$AZ$212,AK$2,FALSE)</f>
        <v>14731.02259</v>
      </c>
      <c r="AL54" s="31">
        <f>VLOOKUP($D54,Résultats!$B$2:$AZ$212,AL$2,FALSE)</f>
        <v>15422.80919</v>
      </c>
      <c r="AM54" s="31">
        <f>VLOOKUP($D54,Résultats!$B$2:$AZ$212,AM$2,FALSE)</f>
        <v>16090.61609</v>
      </c>
    </row>
    <row r="55" spans="3:40" x14ac:dyDescent="0.25">
      <c r="C55" s="56" t="s">
        <v>31</v>
      </c>
      <c r="D55" s="78" t="s">
        <v>84</v>
      </c>
      <c r="E55" s="31">
        <f>VLOOKUP($D55,Résultats!$B$2:$AZ$212,E$2,FALSE)</f>
        <v>0.62410555599999995</v>
      </c>
      <c r="F55" s="31">
        <f>VLOOKUP($D55,Résultats!$B$2:$AZ$212,F$2,FALSE)</f>
        <v>20.415936080000002</v>
      </c>
      <c r="G55" s="31">
        <f>VLOOKUP($D55,Résultats!$B$2:$AZ$212,G$2,FALSE)</f>
        <v>41.294973800000001</v>
      </c>
      <c r="H55" s="31">
        <f>VLOOKUP($D55,Résultats!$B$2:$AZ$212,H$2,FALSE)</f>
        <v>50.86589043</v>
      </c>
      <c r="I55" s="31">
        <f>VLOOKUP($D55,Résultats!$B$2:$AZ$212,I$2,FALSE)</f>
        <v>71.791692749999996</v>
      </c>
      <c r="J55" s="31">
        <f>VLOOKUP($D55,Résultats!$B$2:$AZ$212,J$2,FALSE)</f>
        <v>109.8479784</v>
      </c>
      <c r="K55" s="31">
        <f>VLOOKUP($D55,Résultats!$B$2:$AZ$212,K$2,FALSE)</f>
        <v>174.3850018</v>
      </c>
      <c r="L55" s="31">
        <f>VLOOKUP($D55,Résultats!$B$2:$AZ$212,L$2,FALSE)</f>
        <v>243.35395740000001</v>
      </c>
      <c r="M55" s="31">
        <f>VLOOKUP($D55,Résultats!$B$2:$AZ$212,M$2,FALSE)</f>
        <v>316.61349569999999</v>
      </c>
      <c r="N55" s="31">
        <f>VLOOKUP($D55,Résultats!$B$2:$AZ$212,N$2,FALSE)</f>
        <v>395.09997540000001</v>
      </c>
      <c r="O55" s="31">
        <f>VLOOKUP($D55,Résultats!$B$2:$AZ$212,O$2,FALSE)</f>
        <v>483.25770510000001</v>
      </c>
      <c r="P55" s="31">
        <f>VLOOKUP($D55,Résultats!$B$2:$AZ$212,P$2,FALSE)</f>
        <v>582.49915069999997</v>
      </c>
      <c r="Q55" s="31">
        <f>VLOOKUP($D55,Résultats!$B$2:$AZ$212,Q$2,FALSE)</f>
        <v>693.68042390000005</v>
      </c>
      <c r="R55" s="31">
        <f>VLOOKUP($D55,Résultats!$B$2:$AZ$212,R$2,FALSE)</f>
        <v>817.28894070000001</v>
      </c>
      <c r="S55" s="31">
        <f>VLOOKUP($D55,Résultats!$B$2:$AZ$212,S$2,FALSE)</f>
        <v>953.77380270000003</v>
      </c>
      <c r="T55" s="31">
        <f>VLOOKUP($D55,Résultats!$B$2:$AZ$212,T$2,FALSE)</f>
        <v>1103.0821249999999</v>
      </c>
      <c r="U55" s="31">
        <f>VLOOKUP($D55,Résultats!$B$2:$AZ$212,U$2,FALSE)</f>
        <v>1265.2673219999999</v>
      </c>
      <c r="V55" s="31">
        <f>VLOOKUP($D55,Résultats!$B$2:$AZ$212,V$2,FALSE)</f>
        <v>1440.1977489999999</v>
      </c>
      <c r="W55" s="31">
        <f>VLOOKUP($D55,Résultats!$B$2:$AZ$212,W$2,FALSE)</f>
        <v>1627.555871</v>
      </c>
      <c r="X55" s="31">
        <f>VLOOKUP($D55,Résultats!$B$2:$AZ$212,X$2,FALSE)</f>
        <v>1826.869884</v>
      </c>
      <c r="Y55" s="31">
        <f>VLOOKUP($D55,Résultats!$B$2:$AZ$212,Y$2,FALSE)</f>
        <v>2037.008709</v>
      </c>
      <c r="Z55" s="31">
        <f>VLOOKUP($D55,Résultats!$B$2:$AZ$212,Z$2,FALSE)</f>
        <v>2256.9941429999999</v>
      </c>
      <c r="AA55" s="31">
        <f>VLOOKUP($D55,Résultats!$B$2:$AZ$212,AA$2,FALSE)</f>
        <v>2485.5345390000002</v>
      </c>
      <c r="AB55" s="31">
        <f>VLOOKUP($D55,Résultats!$B$2:$AZ$212,AB$2,FALSE)</f>
        <v>2721.1390299999998</v>
      </c>
      <c r="AC55" s="31">
        <f>VLOOKUP($D55,Résultats!$B$2:$AZ$212,AC$2,FALSE)</f>
        <v>2962.0497850000002</v>
      </c>
      <c r="AD55" s="31">
        <f>VLOOKUP($D55,Résultats!$B$2:$AZ$212,AD$2,FALSE)</f>
        <v>3207.3855199999998</v>
      </c>
      <c r="AE55" s="31">
        <f>VLOOKUP($D55,Résultats!$B$2:$AZ$212,AE$2,FALSE)</f>
        <v>3455.06763</v>
      </c>
      <c r="AF55" s="31">
        <f>VLOOKUP($D55,Résultats!$B$2:$AZ$212,AF$2,FALSE)</f>
        <v>3702.8090229999998</v>
      </c>
      <c r="AG55" s="31">
        <f>VLOOKUP($D55,Résultats!$B$2:$AZ$212,AG$2,FALSE)</f>
        <v>3948.572717</v>
      </c>
      <c r="AH55" s="31">
        <f>VLOOKUP($D55,Résultats!$B$2:$AZ$212,AH$2,FALSE)</f>
        <v>4190.369882</v>
      </c>
      <c r="AI55" s="31">
        <f>VLOOKUP($D55,Résultats!$B$2:$AZ$212,AI$2,FALSE)</f>
        <v>4426.406387</v>
      </c>
      <c r="AJ55" s="31">
        <f>VLOOKUP($D55,Résultats!$B$2:$AZ$212,AJ$2,FALSE)</f>
        <v>4655.3966959999998</v>
      </c>
      <c r="AK55" s="31">
        <f>VLOOKUP($D55,Résultats!$B$2:$AZ$212,AK$2,FALSE)</f>
        <v>4876.2673139999997</v>
      </c>
      <c r="AL55" s="31">
        <f>VLOOKUP($D55,Résultats!$B$2:$AZ$212,AL$2,FALSE)</f>
        <v>5088.1771310000004</v>
      </c>
      <c r="AM55" s="31">
        <f>VLOOKUP($D55,Résultats!$B$2:$AZ$212,AM$2,FALSE)</f>
        <v>5290.9709359999997</v>
      </c>
    </row>
    <row r="56" spans="3:40" x14ac:dyDescent="0.25">
      <c r="C56" s="56" t="s">
        <v>32</v>
      </c>
      <c r="D56" s="78" t="s">
        <v>85</v>
      </c>
      <c r="E56" s="31">
        <f>VLOOKUP($D56,Résultats!$B$2:$AZ$212,E$2,FALSE)</f>
        <v>8.5085212099999998E-3</v>
      </c>
      <c r="F56" s="31">
        <f>VLOOKUP($D56,Résultats!$B$2:$AZ$212,F$2,FALSE)</f>
        <v>8.8297186900000001E-3</v>
      </c>
      <c r="G56" s="31">
        <f>VLOOKUP($D56,Résultats!$B$2:$AZ$212,G$2,FALSE)</f>
        <v>6.9245656299999998E-3</v>
      </c>
      <c r="H56" s="31">
        <f>VLOOKUP($D56,Résultats!$B$2:$AZ$212,H$2,FALSE)</f>
        <v>6.3856889200000003E-3</v>
      </c>
      <c r="I56" s="31">
        <f>VLOOKUP($D56,Résultats!$B$2:$AZ$212,I$2,FALSE)</f>
        <v>5.8887481500000003E-3</v>
      </c>
      <c r="J56" s="31">
        <f>VLOOKUP($D56,Résultats!$B$2:$AZ$212,J$2,FALSE)</f>
        <v>5.4304798099999996E-3</v>
      </c>
      <c r="K56" s="31">
        <f>VLOOKUP($D56,Résultats!$B$2:$AZ$212,K$2,FALSE)</f>
        <v>5.00787438E-3</v>
      </c>
      <c r="L56" s="31">
        <f>VLOOKUP($D56,Résultats!$B$2:$AZ$212,L$2,FALSE)</f>
        <v>4.6181565299999996E-3</v>
      </c>
      <c r="M56" s="31">
        <f>VLOOKUP($D56,Résultats!$B$2:$AZ$212,M$2,FALSE)</f>
        <v>4.2587669200000004E-3</v>
      </c>
      <c r="N56" s="31">
        <f>VLOOKUP($D56,Résultats!$B$2:$AZ$212,N$2,FALSE)</f>
        <v>3.9273453699999999E-3</v>
      </c>
      <c r="O56" s="31">
        <f>VLOOKUP($D56,Résultats!$B$2:$AZ$212,O$2,FALSE)</f>
        <v>3.62171538E-3</v>
      </c>
      <c r="P56" s="31">
        <f>VLOOKUP($D56,Résultats!$B$2:$AZ$212,P$2,FALSE)</f>
        <v>3.3398698199999998E-3</v>
      </c>
      <c r="Q56" s="31">
        <f>VLOOKUP($D56,Résultats!$B$2:$AZ$212,Q$2,FALSE)</f>
        <v>3.0799577699999999E-3</v>
      </c>
      <c r="R56" s="31">
        <f>VLOOKUP($D56,Résultats!$B$2:$AZ$212,R$2,FALSE)</f>
        <v>2.84027234E-3</v>
      </c>
      <c r="S56" s="31">
        <f>VLOOKUP($D56,Résultats!$B$2:$AZ$212,S$2,FALSE)</f>
        <v>2.61923948E-3</v>
      </c>
      <c r="T56" s="31">
        <f>VLOOKUP($D56,Résultats!$B$2:$AZ$212,T$2,FALSE)</f>
        <v>2.4154076099999998E-3</v>
      </c>
      <c r="U56" s="31">
        <f>VLOOKUP($D56,Résultats!$B$2:$AZ$212,U$2,FALSE)</f>
        <v>2.2274381499999998E-3</v>
      </c>
      <c r="V56" s="31">
        <f>VLOOKUP($D56,Résultats!$B$2:$AZ$212,V$2,FALSE)</f>
        <v>2.05409666E-3</v>
      </c>
      <c r="W56" s="31">
        <f>VLOOKUP($D56,Résultats!$B$2:$AZ$212,W$2,FALSE)</f>
        <v>1.8942447799999999E-3</v>
      </c>
      <c r="X56" s="31">
        <f>VLOOKUP($D56,Résultats!$B$2:$AZ$212,X$2,FALSE)</f>
        <v>1.7468327299999999E-3</v>
      </c>
      <c r="Y56" s="31">
        <f>VLOOKUP($D56,Résultats!$B$2:$AZ$212,Y$2,FALSE)</f>
        <v>1.61089244E-3</v>
      </c>
      <c r="Z56" s="31">
        <f>VLOOKUP($D56,Résultats!$B$2:$AZ$212,Z$2,FALSE)</f>
        <v>1.48553116E-3</v>
      </c>
      <c r="AA56" s="31">
        <f>VLOOKUP($D56,Résultats!$B$2:$AZ$212,AA$2,FALSE)</f>
        <v>1.36992562E-3</v>
      </c>
      <c r="AB56" s="31">
        <f>VLOOKUP($D56,Résultats!$B$2:$AZ$212,AB$2,FALSE)</f>
        <v>1.2633166300000001E-3</v>
      </c>
      <c r="AC56" s="31">
        <f>VLOOKUP($D56,Résultats!$B$2:$AZ$212,AC$2,FALSE)</f>
        <v>1.1650040500000001E-3</v>
      </c>
      <c r="AD56" s="31">
        <f>VLOOKUP($D56,Résultats!$B$2:$AZ$212,AD$2,FALSE)</f>
        <v>1.0743422499999999E-3</v>
      </c>
      <c r="AE56" s="31">
        <f>VLOOKUP($D56,Résultats!$B$2:$AZ$212,AE$2,FALSE)</f>
        <v>9.9073585400000002E-4</v>
      </c>
      <c r="AF56" s="31">
        <f>VLOOKUP($D56,Résultats!$B$2:$AZ$212,AF$2,FALSE)</f>
        <v>9.1363578699999999E-4</v>
      </c>
      <c r="AG56" s="31">
        <f>VLOOKUP($D56,Résultats!$B$2:$AZ$212,AG$2,FALSE)</f>
        <v>8.4253572599999997E-4</v>
      </c>
      <c r="AH56" s="31">
        <f>VLOOKUP($D56,Résultats!$B$2:$AZ$212,AH$2,FALSE)</f>
        <v>7.7696874300000002E-4</v>
      </c>
      <c r="AI56" s="31">
        <f>VLOOKUP($D56,Résultats!$B$2:$AZ$212,AI$2,FALSE)</f>
        <v>7.1650424899999995E-4</v>
      </c>
      <c r="AJ56" s="31">
        <f>VLOOKUP($D56,Résultats!$B$2:$AZ$212,AJ$2,FALSE)</f>
        <v>6.6074516400000001E-4</v>
      </c>
      <c r="AK56" s="31">
        <f>VLOOKUP($D56,Résultats!$B$2:$AZ$212,AK$2,FALSE)</f>
        <v>6.0932530700000005E-4</v>
      </c>
      <c r="AL56" s="31">
        <f>VLOOKUP($D56,Résultats!$B$2:$AZ$212,AL$2,FALSE)</f>
        <v>5.6190699799999995E-4</v>
      </c>
      <c r="AM56" s="31">
        <f>VLOOKUP($D56,Résultats!$B$2:$AZ$212,AM$2,FALSE)</f>
        <v>5.1817882499999995E-4</v>
      </c>
    </row>
    <row r="57" spans="3:40" x14ac:dyDescent="0.25">
      <c r="C57" s="56" t="s">
        <v>33</v>
      </c>
      <c r="D57" s="78" t="s">
        <v>86</v>
      </c>
      <c r="E57" s="31">
        <f>VLOOKUP($D57,Résultats!$B$2:$AZ$212,E$2,FALSE)</f>
        <v>0.1045332606</v>
      </c>
      <c r="F57" s="31">
        <f>VLOOKUP($D57,Résultats!$B$2:$AZ$212,F$2,FALSE)</f>
        <v>3.132704994</v>
      </c>
      <c r="G57" s="31">
        <f>VLOOKUP($D57,Résultats!$B$2:$AZ$212,G$2,FALSE)</f>
        <v>6.1532696250000001</v>
      </c>
      <c r="H57" s="31">
        <f>VLOOKUP($D57,Résultats!$B$2:$AZ$212,H$2,FALSE)</f>
        <v>7.5076050719999996</v>
      </c>
      <c r="I57" s="31">
        <f>VLOOKUP($D57,Résultats!$B$2:$AZ$212,I$2,FALSE)</f>
        <v>10.4561799</v>
      </c>
      <c r="J57" s="31">
        <f>VLOOKUP($D57,Résultats!$B$2:$AZ$212,J$2,FALSE)</f>
        <v>15.77596175</v>
      </c>
      <c r="K57" s="31">
        <f>VLOOKUP($D57,Résultats!$B$2:$AZ$212,K$2,FALSE)</f>
        <v>24.716458320000001</v>
      </c>
      <c r="L57" s="31">
        <f>VLOOKUP($D57,Résultats!$B$2:$AZ$212,L$2,FALSE)</f>
        <v>34.164944990000002</v>
      </c>
      <c r="M57" s="31">
        <f>VLOOKUP($D57,Résultats!$B$2:$AZ$212,M$2,FALSE)</f>
        <v>44.091985010000002</v>
      </c>
      <c r="N57" s="31">
        <f>VLOOKUP($D57,Résultats!$B$2:$AZ$212,N$2,FALSE)</f>
        <v>54.618447699999997</v>
      </c>
      <c r="O57" s="31">
        <f>VLOOKUP($D57,Résultats!$B$2:$AZ$212,O$2,FALSE)</f>
        <v>66.339974810000001</v>
      </c>
      <c r="P57" s="31">
        <f>VLOOKUP($D57,Résultats!$B$2:$AZ$212,P$2,FALSE)</f>
        <v>79.439929109999994</v>
      </c>
      <c r="Q57" s="31">
        <f>VLOOKUP($D57,Résultats!$B$2:$AZ$212,Q$2,FALSE)</f>
        <v>94.029371069999996</v>
      </c>
      <c r="R57" s="31">
        <f>VLOOKUP($D57,Résultats!$B$2:$AZ$212,R$2,FALSE)</f>
        <v>110.1729303</v>
      </c>
      <c r="S57" s="31">
        <f>VLOOKUP($D57,Résultats!$B$2:$AZ$212,S$2,FALSE)</f>
        <v>127.93266250000001</v>
      </c>
      <c r="T57" s="31">
        <f>VLOOKUP($D57,Résultats!$B$2:$AZ$212,T$2,FALSE)</f>
        <v>147.30678979999999</v>
      </c>
      <c r="U57" s="31">
        <f>VLOOKUP($D57,Résultats!$B$2:$AZ$212,U$2,FALSE)</f>
        <v>168.3097343</v>
      </c>
      <c r="V57" s="31">
        <f>VLOOKUP($D57,Résultats!$B$2:$AZ$212,V$2,FALSE)</f>
        <v>190.9337257</v>
      </c>
      <c r="W57" s="31">
        <f>VLOOKUP($D57,Résultats!$B$2:$AZ$212,W$2,FALSE)</f>
        <v>215.1487984</v>
      </c>
      <c r="X57" s="31">
        <f>VLOOKUP($D57,Résultats!$B$2:$AZ$212,X$2,FALSE)</f>
        <v>240.9069384</v>
      </c>
      <c r="Y57" s="31">
        <f>VLOOKUP($D57,Résultats!$B$2:$AZ$212,Y$2,FALSE)</f>
        <v>268.07625030000003</v>
      </c>
      <c r="Z57" s="31">
        <f>VLOOKUP($D57,Résultats!$B$2:$AZ$212,Z$2,FALSE)</f>
        <v>296.54663399999998</v>
      </c>
      <c r="AA57" s="31">
        <f>VLOOKUP($D57,Résultats!$B$2:$AZ$212,AA$2,FALSE)</f>
        <v>326.16863990000002</v>
      </c>
      <c r="AB57" s="31">
        <f>VLOOKUP($D57,Résultats!$B$2:$AZ$212,AB$2,FALSE)</f>
        <v>356.76796680000001</v>
      </c>
      <c r="AC57" s="31">
        <f>VLOOKUP($D57,Résultats!$B$2:$AZ$212,AC$2,FALSE)</f>
        <v>388.13609580000002</v>
      </c>
      <c r="AD57" s="31">
        <f>VLOOKUP($D57,Résultats!$B$2:$AZ$212,AD$2,FALSE)</f>
        <v>420.17925839999998</v>
      </c>
      <c r="AE57" s="31">
        <f>VLOOKUP($D57,Résultats!$B$2:$AZ$212,AE$2,FALSE)</f>
        <v>452.64689700000002</v>
      </c>
      <c r="AF57" s="31">
        <f>VLOOKUP($D57,Résultats!$B$2:$AZ$212,AF$2,FALSE)</f>
        <v>485.26007199999998</v>
      </c>
      <c r="AG57" s="31">
        <f>VLOOKUP($D57,Résultats!$B$2:$AZ$212,AG$2,FALSE)</f>
        <v>517.77112590000002</v>
      </c>
      <c r="AH57" s="31">
        <f>VLOOKUP($D57,Résultats!$B$2:$AZ$212,AH$2,FALSE)</f>
        <v>549.93667149999999</v>
      </c>
      <c r="AI57" s="31">
        <f>VLOOKUP($D57,Résultats!$B$2:$AZ$212,AI$2,FALSE)</f>
        <v>581.53658689999997</v>
      </c>
      <c r="AJ57" s="31">
        <f>VLOOKUP($D57,Résultats!$B$2:$AZ$212,AJ$2,FALSE)</f>
        <v>612.41530750000004</v>
      </c>
      <c r="AK57" s="31">
        <f>VLOOKUP($D57,Résultats!$B$2:$AZ$212,AK$2,FALSE)</f>
        <v>642.44256970000004</v>
      </c>
      <c r="AL57" s="31">
        <f>VLOOKUP($D57,Résultats!$B$2:$AZ$212,AL$2,FALSE)</f>
        <v>671.51609089999999</v>
      </c>
      <c r="AM57" s="31">
        <f>VLOOKUP($D57,Résultats!$B$2:$AZ$212,AM$2,FALSE)</f>
        <v>699.62289650000002</v>
      </c>
    </row>
    <row r="58" spans="3:40" x14ac:dyDescent="0.25">
      <c r="C58" s="88" t="s">
        <v>189</v>
      </c>
      <c r="D58" s="76" t="s">
        <v>88</v>
      </c>
      <c r="E58" s="85">
        <f>VLOOKUP($D58,Résultats!$B$2:$AZ$212,E$2,FALSE)</f>
        <v>31999.388770000001</v>
      </c>
      <c r="F58" s="85">
        <f>VLOOKUP($D58,Résultats!$B$2:$AZ$212,F$2,FALSE)</f>
        <v>33881.998169999999</v>
      </c>
      <c r="G58" s="85">
        <f>VLOOKUP($D58,Résultats!$B$2:$AZ$212,G$2,FALSE)</f>
        <v>34086.926659999997</v>
      </c>
      <c r="H58" s="85">
        <f>VLOOKUP($D58,Résultats!$B$2:$AZ$212,H$2,FALSE)</f>
        <v>34124.399160000001</v>
      </c>
      <c r="I58" s="85">
        <f>VLOOKUP($D58,Résultats!$B$2:$AZ$212,I$2,FALSE)</f>
        <v>34367.419000000002</v>
      </c>
      <c r="J58" s="85">
        <f>VLOOKUP($D58,Résultats!$B$2:$AZ$212,J$2,FALSE)</f>
        <v>34497.361369999999</v>
      </c>
      <c r="K58" s="85">
        <f>VLOOKUP($D58,Résultats!$B$2:$AZ$212,K$2,FALSE)</f>
        <v>34380.765659999997</v>
      </c>
      <c r="L58" s="85">
        <f>VLOOKUP($D58,Résultats!$B$2:$AZ$212,L$2,FALSE)</f>
        <v>34196.21516</v>
      </c>
      <c r="M58" s="85">
        <f>VLOOKUP($D58,Résultats!$B$2:$AZ$212,M$2,FALSE)</f>
        <v>33924.954599999997</v>
      </c>
      <c r="N58" s="85">
        <f>VLOOKUP($D58,Résultats!$B$2:$AZ$212,N$2,FALSE)</f>
        <v>33580.658219999998</v>
      </c>
      <c r="O58" s="85">
        <f>VLOOKUP($D58,Résultats!$B$2:$AZ$212,O$2,FALSE)</f>
        <v>33239.549679999996</v>
      </c>
      <c r="P58" s="85">
        <f>VLOOKUP($D58,Résultats!$B$2:$AZ$212,P$2,FALSE)</f>
        <v>32895.896999999997</v>
      </c>
      <c r="Q58" s="85">
        <f>VLOOKUP($D58,Résultats!$B$2:$AZ$212,Q$2,FALSE)</f>
        <v>32534.383020000001</v>
      </c>
      <c r="R58" s="85">
        <f>VLOOKUP($D58,Résultats!$B$2:$AZ$212,R$2,FALSE)</f>
        <v>32138.171119999999</v>
      </c>
      <c r="S58" s="85">
        <f>VLOOKUP($D58,Résultats!$B$2:$AZ$212,S$2,FALSE)</f>
        <v>31694.863890000001</v>
      </c>
      <c r="T58" s="85">
        <f>VLOOKUP($D58,Résultats!$B$2:$AZ$212,T$2,FALSE)</f>
        <v>31192.004659999999</v>
      </c>
      <c r="U58" s="85">
        <f>VLOOKUP($D58,Résultats!$B$2:$AZ$212,U$2,FALSE)</f>
        <v>30623.59318</v>
      </c>
      <c r="V58" s="85">
        <f>VLOOKUP($D58,Résultats!$B$2:$AZ$212,V$2,FALSE)</f>
        <v>29986.575049999999</v>
      </c>
      <c r="W58" s="85">
        <f>VLOOKUP($D58,Résultats!$B$2:$AZ$212,W$2,FALSE)</f>
        <v>29280.64374</v>
      </c>
      <c r="X58" s="85">
        <f>VLOOKUP($D58,Résultats!$B$2:$AZ$212,X$2,FALSE)</f>
        <v>28508.089660000001</v>
      </c>
      <c r="Y58" s="85">
        <f>VLOOKUP($D58,Résultats!$B$2:$AZ$212,Y$2,FALSE)</f>
        <v>27671.352350000001</v>
      </c>
      <c r="Z58" s="85">
        <f>VLOOKUP($D58,Résultats!$B$2:$AZ$212,Z$2,FALSE)</f>
        <v>26776.489219999999</v>
      </c>
      <c r="AA58" s="85">
        <f>VLOOKUP($D58,Résultats!$B$2:$AZ$212,AA$2,FALSE)</f>
        <v>25830.557280000001</v>
      </c>
      <c r="AB58" s="85">
        <f>VLOOKUP($D58,Résultats!$B$2:$AZ$212,AB$2,FALSE)</f>
        <v>24841.678360000002</v>
      </c>
      <c r="AC58" s="85">
        <f>VLOOKUP($D58,Résultats!$B$2:$AZ$212,AC$2,FALSE)</f>
        <v>23818.493439999998</v>
      </c>
      <c r="AD58" s="85">
        <f>VLOOKUP($D58,Résultats!$B$2:$AZ$212,AD$2,FALSE)</f>
        <v>22771.825049999999</v>
      </c>
      <c r="AE58" s="85">
        <f>VLOOKUP($D58,Résultats!$B$2:$AZ$212,AE$2,FALSE)</f>
        <v>21710.204129999998</v>
      </c>
      <c r="AF58" s="85">
        <f>VLOOKUP($D58,Résultats!$B$2:$AZ$212,AF$2,FALSE)</f>
        <v>20641.966219999998</v>
      </c>
      <c r="AG58" s="85">
        <f>VLOOKUP($D58,Résultats!$B$2:$AZ$212,AG$2,FALSE)</f>
        <v>19575.500479999999</v>
      </c>
      <c r="AH58" s="85">
        <f>VLOOKUP($D58,Résultats!$B$2:$AZ$212,AH$2,FALSE)</f>
        <v>18518.60613</v>
      </c>
      <c r="AI58" s="85">
        <f>VLOOKUP($D58,Résultats!$B$2:$AZ$212,AI$2,FALSE)</f>
        <v>17478.40609</v>
      </c>
      <c r="AJ58" s="85">
        <f>VLOOKUP($D58,Résultats!$B$2:$AZ$212,AJ$2,FALSE)</f>
        <v>16461.35457</v>
      </c>
      <c r="AK58" s="85">
        <f>VLOOKUP($D58,Résultats!$B$2:$AZ$212,AK$2,FALSE)</f>
        <v>15472.877049999999</v>
      </c>
      <c r="AL58" s="85">
        <f>VLOOKUP($D58,Résultats!$B$2:$AZ$212,AL$2,FALSE)</f>
        <v>14517.382369999999</v>
      </c>
      <c r="AM58" s="85">
        <f>VLOOKUP($D58,Résultats!$B$2:$AZ$212,AM$2,FALSE)</f>
        <v>13598.464889999999</v>
      </c>
      <c r="AN58" s="21"/>
    </row>
    <row r="59" spans="3:40" x14ac:dyDescent="0.25">
      <c r="C59" s="56" t="s">
        <v>27</v>
      </c>
      <c r="D59" s="78" t="s">
        <v>73</v>
      </c>
      <c r="E59" s="89">
        <f>VLOOKUP($D59,Résultats!$B$2:$AZ$212,E$2,FALSE)</f>
        <v>18.581072330000001</v>
      </c>
      <c r="F59" s="89">
        <f>VLOOKUP($D59,Résultats!$B$2:$AZ$212,F$2,FALSE)</f>
        <v>526.77129330000002</v>
      </c>
      <c r="G59" s="89">
        <f>VLOOKUP($D59,Résultats!$B$2:$AZ$212,G$2,FALSE)</f>
        <v>689.45517500000005</v>
      </c>
      <c r="H59" s="89">
        <f>VLOOKUP($D59,Résultats!$B$2:$AZ$212,H$2,FALSE)</f>
        <v>762.64481920000003</v>
      </c>
      <c r="I59" s="89">
        <f>VLOOKUP($D59,Résultats!$B$2:$AZ$212,I$2,FALSE)</f>
        <v>868.60230139999999</v>
      </c>
      <c r="J59" s="89">
        <f>VLOOKUP($D59,Résultats!$B$2:$AZ$212,J$2,FALSE)</f>
        <v>946.30718479999996</v>
      </c>
      <c r="K59" s="89">
        <f>VLOOKUP($D59,Résultats!$B$2:$AZ$212,K$2,FALSE)</f>
        <v>1030.5476000000001</v>
      </c>
      <c r="L59" s="89">
        <f>VLOOKUP($D59,Résultats!$B$2:$AZ$212,L$2,FALSE)</f>
        <v>1121.7235479999999</v>
      </c>
      <c r="M59" s="89">
        <f>VLOOKUP($D59,Résultats!$B$2:$AZ$212,M$2,FALSE)</f>
        <v>1219.1319109999999</v>
      </c>
      <c r="N59" s="89">
        <f>VLOOKUP($D59,Résultats!$B$2:$AZ$212,N$2,FALSE)</f>
        <v>1322.442933</v>
      </c>
      <c r="O59" s="89">
        <f>VLOOKUP($D59,Résultats!$B$2:$AZ$212,O$2,FALSE)</f>
        <v>1427.077276</v>
      </c>
      <c r="P59" s="89">
        <f>VLOOKUP($D59,Résultats!$B$2:$AZ$212,P$2,FALSE)</f>
        <v>1528.36644</v>
      </c>
      <c r="Q59" s="89">
        <f>VLOOKUP($D59,Résultats!$B$2:$AZ$212,Q$2,FALSE)</f>
        <v>1623.6247840000001</v>
      </c>
      <c r="R59" s="89">
        <f>VLOOKUP($D59,Résultats!$B$2:$AZ$212,R$2,FALSE)</f>
        <v>1710.4722569999999</v>
      </c>
      <c r="S59" s="89">
        <f>VLOOKUP($D59,Résultats!$B$2:$AZ$212,S$2,FALSE)</f>
        <v>1787.340222</v>
      </c>
      <c r="T59" s="89">
        <f>VLOOKUP($D59,Résultats!$B$2:$AZ$212,T$2,FALSE)</f>
        <v>1852.953109</v>
      </c>
      <c r="U59" s="89">
        <f>VLOOKUP($D59,Résultats!$B$2:$AZ$212,U$2,FALSE)</f>
        <v>1906.7582640000001</v>
      </c>
      <c r="V59" s="89">
        <f>VLOOKUP($D59,Résultats!$B$2:$AZ$212,V$2,FALSE)</f>
        <v>1948.471288</v>
      </c>
      <c r="W59" s="89">
        <f>VLOOKUP($D59,Résultats!$B$2:$AZ$212,W$2,FALSE)</f>
        <v>1978.046564</v>
      </c>
      <c r="X59" s="89">
        <f>VLOOKUP($D59,Résultats!$B$2:$AZ$212,X$2,FALSE)</f>
        <v>1995.639995</v>
      </c>
      <c r="Y59" s="89">
        <f>VLOOKUP($D59,Résultats!$B$2:$AZ$212,Y$2,FALSE)</f>
        <v>2001.6964949999999</v>
      </c>
      <c r="Z59" s="89">
        <f>VLOOKUP($D59,Résultats!$B$2:$AZ$212,Z$2,FALSE)</f>
        <v>1996.599246</v>
      </c>
      <c r="AA59" s="89">
        <f>VLOOKUP($D59,Résultats!$B$2:$AZ$212,AA$2,FALSE)</f>
        <v>1980.799051</v>
      </c>
      <c r="AB59" s="89">
        <f>VLOOKUP($D59,Résultats!$B$2:$AZ$212,AB$2,FALSE)</f>
        <v>1954.976756</v>
      </c>
      <c r="AC59" s="89">
        <f>VLOOKUP($D59,Résultats!$B$2:$AZ$212,AC$2,FALSE)</f>
        <v>1919.920271</v>
      </c>
      <c r="AD59" s="89">
        <f>VLOOKUP($D59,Résultats!$B$2:$AZ$212,AD$2,FALSE)</f>
        <v>1876.88463</v>
      </c>
      <c r="AE59" s="89">
        <f>VLOOKUP($D59,Résultats!$B$2:$AZ$212,AE$2,FALSE)</f>
        <v>1826.79934</v>
      </c>
      <c r="AF59" s="89">
        <f>VLOOKUP($D59,Résultats!$B$2:$AZ$212,AF$2,FALSE)</f>
        <v>1770.618483</v>
      </c>
      <c r="AG59" s="89">
        <f>VLOOKUP($D59,Résultats!$B$2:$AZ$212,AG$2,FALSE)</f>
        <v>1709.3988690000001</v>
      </c>
      <c r="AH59" s="89">
        <f>VLOOKUP($D59,Résultats!$B$2:$AZ$212,AH$2,FALSE)</f>
        <v>1644.1998590000001</v>
      </c>
      <c r="AI59" s="89">
        <f>VLOOKUP($D59,Résultats!$B$2:$AZ$212,AI$2,FALSE)</f>
        <v>1576.0837289999999</v>
      </c>
      <c r="AJ59" s="89">
        <f>VLOOKUP($D59,Résultats!$B$2:$AZ$212,AJ$2,FALSE)</f>
        <v>1506.0265569999999</v>
      </c>
      <c r="AK59" s="89">
        <f>VLOOKUP($D59,Résultats!$B$2:$AZ$212,AK$2,FALSE)</f>
        <v>1434.9003760000001</v>
      </c>
      <c r="AL59" s="89">
        <f>VLOOKUP($D59,Résultats!$B$2:$AZ$212,AL$2,FALSE)</f>
        <v>1363.470454</v>
      </c>
      <c r="AM59" s="89">
        <f>VLOOKUP($D59,Résultats!$B$2:$AZ$212,AM$2,FALSE)</f>
        <v>1292.431801</v>
      </c>
    </row>
    <row r="60" spans="3:40" x14ac:dyDescent="0.25">
      <c r="C60" s="56" t="s">
        <v>28</v>
      </c>
      <c r="D60" s="78" t="s">
        <v>74</v>
      </c>
      <c r="E60" s="89">
        <f>VLOOKUP($D60,Résultats!$B$2:$AZ$212,E$2,FALSE)</f>
        <v>1622.772802</v>
      </c>
      <c r="F60" s="89">
        <f>VLOOKUP($D60,Résultats!$B$2:$AZ$212,F$2,FALSE)</f>
        <v>4285.2968860000001</v>
      </c>
      <c r="G60" s="89">
        <f>VLOOKUP($D60,Résultats!$B$2:$AZ$212,G$2,FALSE)</f>
        <v>4851.9471380000005</v>
      </c>
      <c r="H60" s="89">
        <f>VLOOKUP($D60,Résultats!$B$2:$AZ$212,H$2,FALSE)</f>
        <v>5018.184972</v>
      </c>
      <c r="I60" s="89">
        <f>VLOOKUP($D60,Résultats!$B$2:$AZ$212,I$2,FALSE)</f>
        <v>5239.896839</v>
      </c>
      <c r="J60" s="89">
        <f>VLOOKUP($D60,Résultats!$B$2:$AZ$212,J$2,FALSE)</f>
        <v>5404.3966360000004</v>
      </c>
      <c r="K60" s="89">
        <f>VLOOKUP($D60,Résultats!$B$2:$AZ$212,K$2,FALSE)</f>
        <v>5519.3261599999996</v>
      </c>
      <c r="L60" s="89">
        <f>VLOOKUP($D60,Résultats!$B$2:$AZ$212,L$2,FALSE)</f>
        <v>5611.0525909999997</v>
      </c>
      <c r="M60" s="89">
        <f>VLOOKUP($D60,Résultats!$B$2:$AZ$212,M$2,FALSE)</f>
        <v>5675.8376669999998</v>
      </c>
      <c r="N60" s="89">
        <f>VLOOKUP($D60,Résultats!$B$2:$AZ$212,N$2,FALSE)</f>
        <v>5716.1431570000004</v>
      </c>
      <c r="O60" s="89">
        <f>VLOOKUP($D60,Résultats!$B$2:$AZ$212,O$2,FALSE)</f>
        <v>5750.3480650000001</v>
      </c>
      <c r="P60" s="89">
        <f>VLOOKUP($D60,Résultats!$B$2:$AZ$212,P$2,FALSE)</f>
        <v>5777.2150570000003</v>
      </c>
      <c r="Q60" s="89">
        <f>VLOOKUP($D60,Résultats!$B$2:$AZ$212,Q$2,FALSE)</f>
        <v>5793.8943710000003</v>
      </c>
      <c r="R60" s="89">
        <f>VLOOKUP($D60,Résultats!$B$2:$AZ$212,R$2,FALSE)</f>
        <v>5797.1125949999996</v>
      </c>
      <c r="S60" s="89">
        <f>VLOOKUP($D60,Résultats!$B$2:$AZ$212,S$2,FALSE)</f>
        <v>5784.5317439999999</v>
      </c>
      <c r="T60" s="89">
        <f>VLOOKUP($D60,Résultats!$B$2:$AZ$212,T$2,FALSE)</f>
        <v>5753.7870359999997</v>
      </c>
      <c r="U60" s="89">
        <f>VLOOKUP($D60,Résultats!$B$2:$AZ$212,U$2,FALSE)</f>
        <v>5703.9156059999996</v>
      </c>
      <c r="V60" s="89">
        <f>VLOOKUP($D60,Résultats!$B$2:$AZ$212,V$2,FALSE)</f>
        <v>5634.5687879999996</v>
      </c>
      <c r="W60" s="89">
        <f>VLOOKUP($D60,Résultats!$B$2:$AZ$212,W$2,FALSE)</f>
        <v>5545.9620359999999</v>
      </c>
      <c r="X60" s="89">
        <f>VLOOKUP($D60,Résultats!$B$2:$AZ$212,X$2,FALSE)</f>
        <v>5438.8336259999996</v>
      </c>
      <c r="Y60" s="89">
        <f>VLOOKUP($D60,Résultats!$B$2:$AZ$212,Y$2,FALSE)</f>
        <v>5313.8297570000004</v>
      </c>
      <c r="Z60" s="89">
        <f>VLOOKUP($D60,Résultats!$B$2:$AZ$212,Z$2,FALSE)</f>
        <v>5172.4450930000003</v>
      </c>
      <c r="AA60" s="89">
        <f>VLOOKUP($D60,Résultats!$B$2:$AZ$212,AA$2,FALSE)</f>
        <v>5016.3779430000004</v>
      </c>
      <c r="AB60" s="89">
        <f>VLOOKUP($D60,Résultats!$B$2:$AZ$212,AB$2,FALSE)</f>
        <v>4847.5679270000001</v>
      </c>
      <c r="AC60" s="89">
        <f>VLOOKUP($D60,Résultats!$B$2:$AZ$212,AC$2,FALSE)</f>
        <v>4668.0612010000004</v>
      </c>
      <c r="AD60" s="89">
        <f>VLOOKUP($D60,Résultats!$B$2:$AZ$212,AD$2,FALSE)</f>
        <v>4480.3462509999999</v>
      </c>
      <c r="AE60" s="89">
        <f>VLOOKUP($D60,Résultats!$B$2:$AZ$212,AE$2,FALSE)</f>
        <v>4286.4509529999996</v>
      </c>
      <c r="AF60" s="89">
        <f>VLOOKUP($D60,Résultats!$B$2:$AZ$212,AF$2,FALSE)</f>
        <v>4088.357473</v>
      </c>
      <c r="AG60" s="89">
        <f>VLOOKUP($D60,Résultats!$B$2:$AZ$212,AG$2,FALSE)</f>
        <v>3888.060911</v>
      </c>
      <c r="AH60" s="89">
        <f>VLOOKUP($D60,Résultats!$B$2:$AZ$212,AH$2,FALSE)</f>
        <v>3687.4254989999999</v>
      </c>
      <c r="AI60" s="89">
        <f>VLOOKUP($D60,Résultats!$B$2:$AZ$212,AI$2,FALSE)</f>
        <v>3488.1444670000001</v>
      </c>
      <c r="AJ60" s="89">
        <f>VLOOKUP($D60,Résultats!$B$2:$AZ$212,AJ$2,FALSE)</f>
        <v>3291.779282</v>
      </c>
      <c r="AK60" s="89">
        <f>VLOOKUP($D60,Résultats!$B$2:$AZ$212,AK$2,FALSE)</f>
        <v>3099.6612209999998</v>
      </c>
      <c r="AL60" s="89">
        <f>VLOOKUP($D60,Résultats!$B$2:$AZ$212,AL$2,FALSE)</f>
        <v>2912.8928700000001</v>
      </c>
      <c r="AM60" s="89">
        <f>VLOOKUP($D60,Résultats!$B$2:$AZ$212,AM$2,FALSE)</f>
        <v>2732.3929899999998</v>
      </c>
    </row>
    <row r="61" spans="3:40" x14ac:dyDescent="0.25">
      <c r="C61" s="56" t="s">
        <v>29</v>
      </c>
      <c r="D61" s="78" t="s">
        <v>75</v>
      </c>
      <c r="E61" s="89">
        <f>VLOOKUP($D61,Résultats!$B$2:$AZ$212,E$2,FALSE)</f>
        <v>3840.9962489999998</v>
      </c>
      <c r="F61" s="89">
        <f>VLOOKUP($D61,Résultats!$B$2:$AZ$212,F$2,FALSE)</f>
        <v>7040.4805429999997</v>
      </c>
      <c r="G61" s="89">
        <f>VLOOKUP($D61,Résultats!$B$2:$AZ$212,G$2,FALSE)</f>
        <v>7691.9766460000001</v>
      </c>
      <c r="H61" s="89">
        <f>VLOOKUP($D61,Résultats!$B$2:$AZ$212,H$2,FALSE)</f>
        <v>7870.6246709999996</v>
      </c>
      <c r="I61" s="89">
        <f>VLOOKUP($D61,Résultats!$B$2:$AZ$212,I$2,FALSE)</f>
        <v>8104.5500549999997</v>
      </c>
      <c r="J61" s="89">
        <f>VLOOKUP($D61,Résultats!$B$2:$AZ$212,J$2,FALSE)</f>
        <v>8286.27222599999</v>
      </c>
      <c r="K61" s="89">
        <f>VLOOKUP($D61,Résultats!$B$2:$AZ$212,K$2,FALSE)</f>
        <v>8387.4741389999999</v>
      </c>
      <c r="L61" s="89">
        <f>VLOOKUP($D61,Résultats!$B$2:$AZ$212,L$2,FALSE)</f>
        <v>8454.4442610000006</v>
      </c>
      <c r="M61" s="89">
        <f>VLOOKUP($D61,Résultats!$B$2:$AZ$212,M$2,FALSE)</f>
        <v>8482.2485780000006</v>
      </c>
      <c r="N61" s="89">
        <f>VLOOKUP($D61,Résultats!$B$2:$AZ$212,N$2,FALSE)</f>
        <v>8475.6430450000007</v>
      </c>
      <c r="O61" s="89">
        <f>VLOOKUP($D61,Résultats!$B$2:$AZ$212,O$2,FALSE)</f>
        <v>8460.1090399999903</v>
      </c>
      <c r="P61" s="89">
        <f>VLOOKUP($D61,Résultats!$B$2:$AZ$212,P$2,FALSE)</f>
        <v>8435.7125689999903</v>
      </c>
      <c r="Q61" s="89">
        <f>VLOOKUP($D61,Résultats!$B$2:$AZ$212,Q$2,FALSE)</f>
        <v>8399.0943900000002</v>
      </c>
      <c r="R61" s="89">
        <f>VLOOKUP($D61,Résultats!$B$2:$AZ$212,R$2,FALSE)</f>
        <v>8346.3056319999996</v>
      </c>
      <c r="S61" s="89">
        <f>VLOOKUP($D61,Résultats!$B$2:$AZ$212,S$2,FALSE)</f>
        <v>8274.5126099999998</v>
      </c>
      <c r="T61" s="89">
        <f>VLOOKUP($D61,Résultats!$B$2:$AZ$212,T$2,FALSE)</f>
        <v>8180.7458139999999</v>
      </c>
      <c r="U61" s="89">
        <f>VLOOKUP($D61,Résultats!$B$2:$AZ$212,U$2,FALSE)</f>
        <v>8063.7967870000002</v>
      </c>
      <c r="V61" s="89">
        <f>VLOOKUP($D61,Résultats!$B$2:$AZ$212,V$2,FALSE)</f>
        <v>7923.2579370000003</v>
      </c>
      <c r="W61" s="89">
        <f>VLOOKUP($D61,Résultats!$B$2:$AZ$212,W$2,FALSE)</f>
        <v>7759.4716770000005</v>
      </c>
      <c r="X61" s="89">
        <f>VLOOKUP($D61,Résultats!$B$2:$AZ$212,X$2,FALSE)</f>
        <v>7573.4972079999998</v>
      </c>
      <c r="Y61" s="89">
        <f>VLOOKUP($D61,Résultats!$B$2:$AZ$212,Y$2,FALSE)</f>
        <v>7366.3222400000004</v>
      </c>
      <c r="Z61" s="89">
        <f>VLOOKUP($D61,Résultats!$B$2:$AZ$212,Z$2,FALSE)</f>
        <v>7140.0590430000002</v>
      </c>
      <c r="AA61" s="89">
        <f>VLOOKUP($D61,Résultats!$B$2:$AZ$212,AA$2,FALSE)</f>
        <v>6897.0911999999998</v>
      </c>
      <c r="AB61" s="89">
        <f>VLOOKUP($D61,Résultats!$B$2:$AZ$212,AB$2,FALSE)</f>
        <v>6640.0458140000001</v>
      </c>
      <c r="AC61" s="89">
        <f>VLOOKUP($D61,Résultats!$B$2:$AZ$212,AC$2,FALSE)</f>
        <v>6371.6614310000004</v>
      </c>
      <c r="AD61" s="89">
        <f>VLOOKUP($D61,Résultats!$B$2:$AZ$212,AD$2,FALSE)</f>
        <v>6095.1964349999998</v>
      </c>
      <c r="AE61" s="89">
        <f>VLOOKUP($D61,Résultats!$B$2:$AZ$212,AE$2,FALSE)</f>
        <v>5813.2769189999999</v>
      </c>
      <c r="AF61" s="89">
        <f>VLOOKUP($D61,Résultats!$B$2:$AZ$212,AF$2,FALSE)</f>
        <v>5528.4446159999998</v>
      </c>
      <c r="AG61" s="89">
        <f>VLOOKUP($D61,Résultats!$B$2:$AZ$212,AG$2,FALSE)</f>
        <v>5243.210008</v>
      </c>
      <c r="AH61" s="89">
        <f>VLOOKUP($D61,Résultats!$B$2:$AZ$212,AH$2,FALSE)</f>
        <v>4959.882627</v>
      </c>
      <c r="AI61" s="89">
        <f>VLOOKUP($D61,Résultats!$B$2:$AZ$212,AI$2,FALSE)</f>
        <v>4680.5452020000002</v>
      </c>
      <c r="AJ61" s="89">
        <f>VLOOKUP($D61,Résultats!$B$2:$AZ$212,AJ$2,FALSE)</f>
        <v>4407.0845330000002</v>
      </c>
      <c r="AK61" s="89">
        <f>VLOOKUP($D61,Résultats!$B$2:$AZ$212,AK$2,FALSE)</f>
        <v>4141.0854300000001</v>
      </c>
      <c r="AL61" s="89">
        <f>VLOOKUP($D61,Résultats!$B$2:$AZ$212,AL$2,FALSE)</f>
        <v>3883.8361749999999</v>
      </c>
      <c r="AM61" s="89">
        <f>VLOOKUP($D61,Résultats!$B$2:$AZ$212,AM$2,FALSE)</f>
        <v>3636.3802679999999</v>
      </c>
    </row>
    <row r="62" spans="3:40" x14ac:dyDescent="0.25">
      <c r="C62" s="56" t="s">
        <v>30</v>
      </c>
      <c r="D62" s="78" t="s">
        <v>76</v>
      </c>
      <c r="E62" s="89">
        <f>VLOOKUP($D62,Résultats!$B$2:$AZ$212,E$2,FALSE)</f>
        <v>5377.3855290000001</v>
      </c>
      <c r="F62" s="89">
        <f>VLOOKUP($D62,Résultats!$B$2:$AZ$212,F$2,FALSE)</f>
        <v>7628.1928889999999</v>
      </c>
      <c r="G62" s="89">
        <f>VLOOKUP($D62,Résultats!$B$2:$AZ$212,G$2,FALSE)</f>
        <v>8010.4348460000001</v>
      </c>
      <c r="H62" s="89">
        <f>VLOOKUP($D62,Résultats!$B$2:$AZ$212,H$2,FALSE)</f>
        <v>8107.6214179999997</v>
      </c>
      <c r="I62" s="89">
        <f>VLOOKUP($D62,Résultats!$B$2:$AZ$212,I$2,FALSE)</f>
        <v>8236.9530780000005</v>
      </c>
      <c r="J62" s="89">
        <f>VLOOKUP($D62,Résultats!$B$2:$AZ$212,J$2,FALSE)</f>
        <v>8357.4272500000006</v>
      </c>
      <c r="K62" s="89">
        <f>VLOOKUP($D62,Résultats!$B$2:$AZ$212,K$2,FALSE)</f>
        <v>8397.698429</v>
      </c>
      <c r="L62" s="89">
        <f>VLOOKUP($D62,Résultats!$B$2:$AZ$212,L$2,FALSE)</f>
        <v>8407.0159760000006</v>
      </c>
      <c r="M62" s="89">
        <f>VLOOKUP($D62,Résultats!$B$2:$AZ$212,M$2,FALSE)</f>
        <v>8380.8016250000001</v>
      </c>
      <c r="N62" s="89">
        <f>VLOOKUP($D62,Résultats!$B$2:$AZ$212,N$2,FALSE)</f>
        <v>8323.9308170000004</v>
      </c>
      <c r="O62" s="89">
        <f>VLOOKUP($D62,Résultats!$B$2:$AZ$212,O$2,FALSE)</f>
        <v>8260.3493490000001</v>
      </c>
      <c r="P62" s="89">
        <f>VLOOKUP($D62,Résultats!$B$2:$AZ$212,P$2,FALSE)</f>
        <v>8190.8520740000004</v>
      </c>
      <c r="Q62" s="89">
        <f>VLOOKUP($D62,Résultats!$B$2:$AZ$212,Q$2,FALSE)</f>
        <v>8112.518548</v>
      </c>
      <c r="R62" s="89">
        <f>VLOOKUP($D62,Résultats!$B$2:$AZ$212,R$2,FALSE)</f>
        <v>8021.8647639999999</v>
      </c>
      <c r="S62" s="89">
        <f>VLOOKUP($D62,Résultats!$B$2:$AZ$212,S$2,FALSE)</f>
        <v>7916.3513970000004</v>
      </c>
      <c r="T62" s="89">
        <f>VLOOKUP($D62,Résultats!$B$2:$AZ$212,T$2,FALSE)</f>
        <v>7793.2718500000001</v>
      </c>
      <c r="U62" s="89">
        <f>VLOOKUP($D62,Résultats!$B$2:$AZ$212,U$2,FALSE)</f>
        <v>7651.4735199999996</v>
      </c>
      <c r="V62" s="89">
        <f>VLOOKUP($D62,Résultats!$B$2:$AZ$212,V$2,FALSE)</f>
        <v>7490.5276229999999</v>
      </c>
      <c r="W62" s="89">
        <f>VLOOKUP($D62,Résultats!$B$2:$AZ$212,W$2,FALSE)</f>
        <v>7310.6887349999997</v>
      </c>
      <c r="X62" s="89">
        <f>VLOOKUP($D62,Résultats!$B$2:$AZ$212,X$2,FALSE)</f>
        <v>7112.8724179999999</v>
      </c>
      <c r="Y62" s="89">
        <f>VLOOKUP($D62,Résultats!$B$2:$AZ$212,Y$2,FALSE)</f>
        <v>6897.9398719999999</v>
      </c>
      <c r="Z62" s="89">
        <f>VLOOKUP($D62,Résultats!$B$2:$AZ$212,Z$2,FALSE)</f>
        <v>6667.7855179999997</v>
      </c>
      <c r="AA62" s="89">
        <f>VLOOKUP($D62,Résultats!$B$2:$AZ$212,AA$2,FALSE)</f>
        <v>6424.5512570000001</v>
      </c>
      <c r="AB62" s="89">
        <f>VLOOKUP($D62,Résultats!$B$2:$AZ$212,AB$2,FALSE)</f>
        <v>6170.5693860000001</v>
      </c>
      <c r="AC62" s="89">
        <f>VLOOKUP($D62,Résultats!$B$2:$AZ$212,AC$2,FALSE)</f>
        <v>5908.2619189999996</v>
      </c>
      <c r="AD62" s="89">
        <f>VLOOKUP($D62,Résultats!$B$2:$AZ$212,AD$2,FALSE)</f>
        <v>5640.4890599999999</v>
      </c>
      <c r="AE62" s="89">
        <f>VLOOKUP($D62,Résultats!$B$2:$AZ$212,AE$2,FALSE)</f>
        <v>5369.5406149999999</v>
      </c>
      <c r="AF62" s="89">
        <f>VLOOKUP($D62,Résultats!$B$2:$AZ$212,AF$2,FALSE)</f>
        <v>5097.6227310000004</v>
      </c>
      <c r="AG62" s="89">
        <f>VLOOKUP($D62,Résultats!$B$2:$AZ$212,AG$2,FALSE)</f>
        <v>4826.8964759999999</v>
      </c>
      <c r="AH62" s="89">
        <f>VLOOKUP($D62,Résultats!$B$2:$AZ$212,AH$2,FALSE)</f>
        <v>4559.3336259999996</v>
      </c>
      <c r="AI62" s="89">
        <f>VLOOKUP($D62,Résultats!$B$2:$AZ$212,AI$2,FALSE)</f>
        <v>4296.7018559999997</v>
      </c>
      <c r="AJ62" s="89">
        <f>VLOOKUP($D62,Résultats!$B$2:$AZ$212,AJ$2,FALSE)</f>
        <v>4040.588726</v>
      </c>
      <c r="AK62" s="89">
        <f>VLOOKUP($D62,Résultats!$B$2:$AZ$212,AK$2,FALSE)</f>
        <v>3792.313443</v>
      </c>
      <c r="AL62" s="89">
        <f>VLOOKUP($D62,Résultats!$B$2:$AZ$212,AL$2,FALSE)</f>
        <v>3552.932926</v>
      </c>
      <c r="AM62" s="89">
        <f>VLOOKUP($D62,Résultats!$B$2:$AZ$212,AM$2,FALSE)</f>
        <v>3323.2857709999998</v>
      </c>
    </row>
    <row r="63" spans="3:40" x14ac:dyDescent="0.25">
      <c r="C63" s="56" t="s">
        <v>31</v>
      </c>
      <c r="D63" s="78" t="s">
        <v>77</v>
      </c>
      <c r="E63" s="89">
        <f>VLOOKUP($D63,Résultats!$B$2:$AZ$212,E$2,FALSE)</f>
        <v>13959.64589</v>
      </c>
      <c r="F63" s="89">
        <f>VLOOKUP($D63,Résultats!$B$2:$AZ$212,F$2,FALSE)</f>
        <v>9832.9913890000007</v>
      </c>
      <c r="G63" s="89">
        <f>VLOOKUP($D63,Résultats!$B$2:$AZ$212,G$2,FALSE)</f>
        <v>8882.8847920000007</v>
      </c>
      <c r="H63" s="89">
        <f>VLOOKUP($D63,Résultats!$B$2:$AZ$212,H$2,FALSE)</f>
        <v>8589.6904020000002</v>
      </c>
      <c r="I63" s="89">
        <f>VLOOKUP($D63,Résultats!$B$2:$AZ$212,I$2,FALSE)</f>
        <v>8317.8716619999996</v>
      </c>
      <c r="J63" s="89">
        <f>VLOOKUP($D63,Résultats!$B$2:$AZ$212,J$2,FALSE)</f>
        <v>8086.1679469999999</v>
      </c>
      <c r="K63" s="89">
        <f>VLOOKUP($D63,Résultats!$B$2:$AZ$212,K$2,FALSE)</f>
        <v>7812.008143</v>
      </c>
      <c r="L63" s="89">
        <f>VLOOKUP($D63,Résultats!$B$2:$AZ$212,L$2,FALSE)</f>
        <v>7541.8544760000004</v>
      </c>
      <c r="M63" s="89">
        <f>VLOOKUP($D63,Résultats!$B$2:$AZ$212,M$2,FALSE)</f>
        <v>7272.1500530000003</v>
      </c>
      <c r="N63" s="89">
        <f>VLOOKUP($D63,Résultats!$B$2:$AZ$212,N$2,FALSE)</f>
        <v>7004.7304949999998</v>
      </c>
      <c r="O63" s="89">
        <f>VLOOKUP($D63,Résultats!$B$2:$AZ$212,O$2,FALSE)</f>
        <v>6750.5494900000003</v>
      </c>
      <c r="P63" s="89">
        <f>VLOOKUP($D63,Résultats!$B$2:$AZ$212,P$2,FALSE)</f>
        <v>6509.4360489999999</v>
      </c>
      <c r="Q63" s="89">
        <f>VLOOKUP($D63,Résultats!$B$2:$AZ$212,Q$2,FALSE)</f>
        <v>6278.9442870000003</v>
      </c>
      <c r="R63" s="89">
        <f>VLOOKUP($D63,Résultats!$B$2:$AZ$212,R$2,FALSE)</f>
        <v>6056.4062690000001</v>
      </c>
      <c r="S63" s="89">
        <f>VLOOKUP($D63,Résultats!$B$2:$AZ$212,S$2,FALSE)</f>
        <v>5839.6459880000002</v>
      </c>
      <c r="T63" s="89">
        <f>VLOOKUP($D63,Résultats!$B$2:$AZ$212,T$2,FALSE)</f>
        <v>5626.443867</v>
      </c>
      <c r="U63" s="89">
        <f>VLOOKUP($D63,Résultats!$B$2:$AZ$212,U$2,FALSE)</f>
        <v>5415.3834589999997</v>
      </c>
      <c r="V63" s="89">
        <f>VLOOKUP($D63,Résultats!$B$2:$AZ$212,V$2,FALSE)</f>
        <v>5205.4644939999998</v>
      </c>
      <c r="W63" s="89">
        <f>VLOOKUP($D63,Résultats!$B$2:$AZ$212,W$2,FALSE)</f>
        <v>4996.0826569999999</v>
      </c>
      <c r="X63" s="89">
        <f>VLOOKUP($D63,Résultats!$B$2:$AZ$212,X$2,FALSE)</f>
        <v>4787.0182629999999</v>
      </c>
      <c r="Y63" s="89">
        <f>VLOOKUP($D63,Résultats!$B$2:$AZ$212,Y$2,FALSE)</f>
        <v>4578.0956219999998</v>
      </c>
      <c r="Z63" s="89">
        <f>VLOOKUP($D63,Résultats!$B$2:$AZ$212,Z$2,FALSE)</f>
        <v>4369.6761450000004</v>
      </c>
      <c r="AA63" s="89">
        <f>VLOOKUP($D63,Résultats!$B$2:$AZ$212,AA$2,FALSE)</f>
        <v>4162.2780620000003</v>
      </c>
      <c r="AB63" s="89">
        <f>VLOOKUP($D63,Résultats!$B$2:$AZ$212,AB$2,FALSE)</f>
        <v>3956.53298</v>
      </c>
      <c r="AC63" s="89">
        <f>VLOOKUP($D63,Résultats!$B$2:$AZ$212,AC$2,FALSE)</f>
        <v>3753.1434140000001</v>
      </c>
      <c r="AD63" s="89">
        <f>VLOOKUP($D63,Résultats!$B$2:$AZ$212,AD$2,FALSE)</f>
        <v>3553.051191</v>
      </c>
      <c r="AE63" s="89">
        <f>VLOOKUP($D63,Résultats!$B$2:$AZ$212,AE$2,FALSE)</f>
        <v>3356.9402209999998</v>
      </c>
      <c r="AF63" s="89">
        <f>VLOOKUP($D63,Résultats!$B$2:$AZ$212,AF$2,FALSE)</f>
        <v>3165.4773070000001</v>
      </c>
      <c r="AG63" s="89">
        <f>VLOOKUP($D63,Résultats!$B$2:$AZ$212,AG$2,FALSE)</f>
        <v>2979.3281200000001</v>
      </c>
      <c r="AH63" s="89">
        <f>VLOOKUP($D63,Résultats!$B$2:$AZ$212,AH$2,FALSE)</f>
        <v>2799.0889139999999</v>
      </c>
      <c r="AI63" s="89">
        <f>VLOOKUP($D63,Résultats!$B$2:$AZ$212,AI$2,FALSE)</f>
        <v>2625.2830090000002</v>
      </c>
      <c r="AJ63" s="89">
        <f>VLOOKUP($D63,Résultats!$B$2:$AZ$212,AJ$2,FALSE)</f>
        <v>2458.3639840000001</v>
      </c>
      <c r="AK63" s="89">
        <f>VLOOKUP($D63,Résultats!$B$2:$AZ$212,AK$2,FALSE)</f>
        <v>2298.6763820000001</v>
      </c>
      <c r="AL63" s="89">
        <f>VLOOKUP($D63,Résultats!$B$2:$AZ$212,AL$2,FALSE)</f>
        <v>2146.4578670000001</v>
      </c>
      <c r="AM63" s="89">
        <f>VLOOKUP($D63,Résultats!$B$2:$AZ$212,AM$2,FALSE)</f>
        <v>2001.859688</v>
      </c>
    </row>
    <row r="64" spans="3:40" x14ac:dyDescent="0.25">
      <c r="C64" s="56" t="s">
        <v>32</v>
      </c>
      <c r="D64" s="78" t="s">
        <v>78</v>
      </c>
      <c r="E64" s="89">
        <f>VLOOKUP($D64,Résultats!$B$2:$AZ$212,E$2,FALSE)</f>
        <v>4923.9468200000001</v>
      </c>
      <c r="F64" s="89">
        <f>VLOOKUP($D64,Résultats!$B$2:$AZ$212,F$2,FALSE)</f>
        <v>3292.8042519999999</v>
      </c>
      <c r="G64" s="89">
        <f>VLOOKUP($D64,Résultats!$B$2:$AZ$212,G$2,FALSE)</f>
        <v>2901.0512920000001</v>
      </c>
      <c r="H64" s="89">
        <f>VLOOKUP($D64,Résultats!$B$2:$AZ$212,H$2,FALSE)</f>
        <v>2781.2904199999998</v>
      </c>
      <c r="I64" s="89">
        <f>VLOOKUP($D64,Résultats!$B$2:$AZ$212,I$2,FALSE)</f>
        <v>2665.6617860000001</v>
      </c>
      <c r="J64" s="89">
        <f>VLOOKUP($D64,Résultats!$B$2:$AZ$212,J$2,FALSE)</f>
        <v>2541.8861139999999</v>
      </c>
      <c r="K64" s="89">
        <f>VLOOKUP($D64,Résultats!$B$2:$AZ$212,K$2,FALSE)</f>
        <v>2415.642194</v>
      </c>
      <c r="L64" s="89">
        <f>VLOOKUP($D64,Résultats!$B$2:$AZ$212,L$2,FALSE)</f>
        <v>2295.5377680000001</v>
      </c>
      <c r="M64" s="89">
        <f>VLOOKUP($D64,Résultats!$B$2:$AZ$212,M$2,FALSE)</f>
        <v>2180.5864069999998</v>
      </c>
      <c r="N64" s="89">
        <f>VLOOKUP($D64,Résultats!$B$2:$AZ$212,N$2,FALSE)</f>
        <v>2070.9064109999999</v>
      </c>
      <c r="O64" s="89">
        <f>VLOOKUP($D64,Résultats!$B$2:$AZ$212,O$2,FALSE)</f>
        <v>1968.3048249999999</v>
      </c>
      <c r="P64" s="89">
        <f>VLOOKUP($D64,Résultats!$B$2:$AZ$212,P$2,FALSE)</f>
        <v>1872.4123059999999</v>
      </c>
      <c r="Q64" s="89">
        <f>VLOOKUP($D64,Résultats!$B$2:$AZ$212,Q$2,FALSE)</f>
        <v>1782.4240339999999</v>
      </c>
      <c r="R64" s="89">
        <f>VLOOKUP($D64,Résultats!$B$2:$AZ$212,R$2,FALSE)</f>
        <v>1697.509002</v>
      </c>
      <c r="S64" s="89">
        <f>VLOOKUP($D64,Résultats!$B$2:$AZ$212,S$2,FALSE)</f>
        <v>1616.956551</v>
      </c>
      <c r="T64" s="89">
        <f>VLOOKUP($D64,Résultats!$B$2:$AZ$212,T$2,FALSE)</f>
        <v>1540.0689850000001</v>
      </c>
      <c r="U64" s="89">
        <f>VLOOKUP($D64,Résultats!$B$2:$AZ$212,U$2,FALSE)</f>
        <v>1466.3304049999999</v>
      </c>
      <c r="V64" s="89">
        <f>VLOOKUP($D64,Résultats!$B$2:$AZ$212,V$2,FALSE)</f>
        <v>1395.3253460000001</v>
      </c>
      <c r="W64" s="89">
        <f>VLOOKUP($D64,Résultats!$B$2:$AZ$212,W$2,FALSE)</f>
        <v>1326.7331200000001</v>
      </c>
      <c r="X64" s="89">
        <f>VLOOKUP($D64,Résultats!$B$2:$AZ$212,X$2,FALSE)</f>
        <v>1260.3233949999999</v>
      </c>
      <c r="Y64" s="89">
        <f>VLOOKUP($D64,Résultats!$B$2:$AZ$212,Y$2,FALSE)</f>
        <v>1195.890255</v>
      </c>
      <c r="Z64" s="89">
        <f>VLOOKUP($D64,Résultats!$B$2:$AZ$212,Z$2,FALSE)</f>
        <v>1133.3414760000001</v>
      </c>
      <c r="AA64" s="89">
        <f>VLOOKUP($D64,Résultats!$B$2:$AZ$212,AA$2,FALSE)</f>
        <v>1072.6264229999999</v>
      </c>
      <c r="AB64" s="89">
        <f>VLOOKUP($D64,Résultats!$B$2:$AZ$212,AB$2,FALSE)</f>
        <v>1013.7313339999999</v>
      </c>
      <c r="AC64" s="89">
        <f>VLOOKUP($D64,Résultats!$B$2:$AZ$212,AC$2,FALSE)</f>
        <v>956.66791809999995</v>
      </c>
      <c r="AD64" s="89">
        <f>VLOOKUP($D64,Résultats!$B$2:$AZ$212,AD$2,FALSE)</f>
        <v>901.51077789999999</v>
      </c>
      <c r="AE64" s="89">
        <f>VLOOKUP($D64,Résultats!$B$2:$AZ$212,AE$2,FALSE)</f>
        <v>848.29049150000003</v>
      </c>
      <c r="AF64" s="89">
        <f>VLOOKUP($D64,Résultats!$B$2:$AZ$212,AF$2,FALSE)</f>
        <v>797.04365129999996</v>
      </c>
      <c r="AG64" s="89">
        <f>VLOOKUP($D64,Résultats!$B$2:$AZ$212,AG$2,FALSE)</f>
        <v>747.81728599999997</v>
      </c>
      <c r="AH64" s="89">
        <f>VLOOKUP($D64,Résultats!$B$2:$AZ$212,AH$2,FALSE)</f>
        <v>700.65346239999997</v>
      </c>
      <c r="AI64" s="89">
        <f>VLOOKUP($D64,Résultats!$B$2:$AZ$212,AI$2,FALSE)</f>
        <v>655.58728450000001</v>
      </c>
      <c r="AJ64" s="89">
        <f>VLOOKUP($D64,Résultats!$B$2:$AZ$212,AJ$2,FALSE)</f>
        <v>612.64650659999995</v>
      </c>
      <c r="AK64" s="89">
        <f>VLOOKUP($D64,Résultats!$B$2:$AZ$212,AK$2,FALSE)</f>
        <v>571.84265500000004</v>
      </c>
      <c r="AL64" s="89">
        <f>VLOOKUP($D64,Résultats!$B$2:$AZ$212,AL$2,FALSE)</f>
        <v>533.17088999999999</v>
      </c>
      <c r="AM64" s="89">
        <f>VLOOKUP($D64,Résultats!$B$2:$AZ$212,AM$2,FALSE)</f>
        <v>496.6142524</v>
      </c>
    </row>
    <row r="65" spans="2:39" x14ac:dyDescent="0.25">
      <c r="C65" s="56" t="s">
        <v>33</v>
      </c>
      <c r="D65" s="78" t="s">
        <v>79</v>
      </c>
      <c r="E65" s="89">
        <f>VLOOKUP($D65,Résultats!$B$2:$AZ$212,E$2,FALSE)</f>
        <v>2256.0604069999999</v>
      </c>
      <c r="F65" s="89">
        <f>VLOOKUP($D65,Résultats!$B$2:$AZ$212,F$2,FALSE)</f>
        <v>1275.4609190000001</v>
      </c>
      <c r="G65" s="89">
        <f>VLOOKUP($D65,Résultats!$B$2:$AZ$212,G$2,FALSE)</f>
        <v>1059.1767669999999</v>
      </c>
      <c r="H65" s="89">
        <f>VLOOKUP($D65,Résultats!$B$2:$AZ$212,H$2,FALSE)</f>
        <v>994.34245699999997</v>
      </c>
      <c r="I65" s="89">
        <f>VLOOKUP($D65,Résultats!$B$2:$AZ$212,I$2,FALSE)</f>
        <v>933.88327939999999</v>
      </c>
      <c r="J65" s="89">
        <f>VLOOKUP($D65,Résultats!$B$2:$AZ$212,J$2,FALSE)</f>
        <v>874.90401220000001</v>
      </c>
      <c r="K65" s="89">
        <f>VLOOKUP($D65,Résultats!$B$2:$AZ$212,K$2,FALSE)</f>
        <v>818.06899539999995</v>
      </c>
      <c r="L65" s="89">
        <f>VLOOKUP($D65,Résultats!$B$2:$AZ$212,L$2,FALSE)</f>
        <v>764.58654290000004</v>
      </c>
      <c r="M65" s="89">
        <f>VLOOKUP($D65,Résultats!$B$2:$AZ$212,M$2,FALSE)</f>
        <v>714.19835439999997</v>
      </c>
      <c r="N65" s="89">
        <f>VLOOKUP($D65,Résultats!$B$2:$AZ$212,N$2,FALSE)</f>
        <v>666.86136120000003</v>
      </c>
      <c r="O65" s="89">
        <f>VLOOKUP($D65,Résultats!$B$2:$AZ$212,O$2,FALSE)</f>
        <v>622.81163560000005</v>
      </c>
      <c r="P65" s="89">
        <f>VLOOKUP($D65,Résultats!$B$2:$AZ$212,P$2,FALSE)</f>
        <v>581.90250040000001</v>
      </c>
      <c r="Q65" s="89">
        <f>VLOOKUP($D65,Résultats!$B$2:$AZ$212,Q$2,FALSE)</f>
        <v>543.88260760000003</v>
      </c>
      <c r="R65" s="89">
        <f>VLOOKUP($D65,Résultats!$B$2:$AZ$212,R$2,FALSE)</f>
        <v>508.50060159999998</v>
      </c>
      <c r="S65" s="89">
        <f>VLOOKUP($D65,Résultats!$B$2:$AZ$212,S$2,FALSE)</f>
        <v>475.52537560000002</v>
      </c>
      <c r="T65" s="89">
        <f>VLOOKUP($D65,Résultats!$B$2:$AZ$212,T$2,FALSE)</f>
        <v>444.73399949999998</v>
      </c>
      <c r="U65" s="89">
        <f>VLOOKUP($D65,Résultats!$B$2:$AZ$212,U$2,FALSE)</f>
        <v>415.93514149999999</v>
      </c>
      <c r="V65" s="89">
        <f>VLOOKUP($D65,Résultats!$B$2:$AZ$212,V$2,FALSE)</f>
        <v>388.95957379999999</v>
      </c>
      <c r="W65" s="89">
        <f>VLOOKUP($D65,Résultats!$B$2:$AZ$212,W$2,FALSE)</f>
        <v>363.65895210000002</v>
      </c>
      <c r="X65" s="89">
        <f>VLOOKUP($D65,Résultats!$B$2:$AZ$212,X$2,FALSE)</f>
        <v>339.90475880000002</v>
      </c>
      <c r="Y65" s="89">
        <f>VLOOKUP($D65,Résultats!$B$2:$AZ$212,Y$2,FALSE)</f>
        <v>317.57810760000001</v>
      </c>
      <c r="Z65" s="89">
        <f>VLOOKUP($D65,Résultats!$B$2:$AZ$212,Z$2,FALSE)</f>
        <v>296.58269510000002</v>
      </c>
      <c r="AA65" s="89">
        <f>VLOOKUP($D65,Résultats!$B$2:$AZ$212,AA$2,FALSE)</f>
        <v>276.8333422</v>
      </c>
      <c r="AB65" s="89">
        <f>VLOOKUP($D65,Résultats!$B$2:$AZ$212,AB$2,FALSE)</f>
        <v>258.25416109999998</v>
      </c>
      <c r="AC65" s="89">
        <f>VLOOKUP($D65,Résultats!$B$2:$AZ$212,AC$2,FALSE)</f>
        <v>240.7772847</v>
      </c>
      <c r="AD65" s="89">
        <f>VLOOKUP($D65,Résultats!$B$2:$AZ$212,AD$2,FALSE)</f>
        <v>224.34670259999999</v>
      </c>
      <c r="AE65" s="89">
        <f>VLOOKUP($D65,Résultats!$B$2:$AZ$212,AE$2,FALSE)</f>
        <v>208.90559189999999</v>
      </c>
      <c r="AF65" s="89">
        <f>VLOOKUP($D65,Résultats!$B$2:$AZ$212,AF$2,FALSE)</f>
        <v>194.40196259999999</v>
      </c>
      <c r="AG65" s="89">
        <f>VLOOKUP($D65,Résultats!$B$2:$AZ$212,AG$2,FALSE)</f>
        <v>180.78881459999999</v>
      </c>
      <c r="AH65" s="89">
        <f>VLOOKUP($D65,Résultats!$B$2:$AZ$212,AH$2,FALSE)</f>
        <v>168.0221473</v>
      </c>
      <c r="AI65" s="89">
        <f>VLOOKUP($D65,Résultats!$B$2:$AZ$212,AI$2,FALSE)</f>
        <v>156.06054710000001</v>
      </c>
      <c r="AJ65" s="89">
        <f>VLOOKUP($D65,Résultats!$B$2:$AZ$212,AJ$2,FALSE)</f>
        <v>144.86498599999999</v>
      </c>
      <c r="AK65" s="89">
        <f>VLOOKUP($D65,Résultats!$B$2:$AZ$212,AK$2,FALSE)</f>
        <v>134.39754139999999</v>
      </c>
      <c r="AL65" s="89">
        <f>VLOOKUP($D65,Résultats!$B$2:$AZ$212,AL$2,FALSE)</f>
        <v>124.6211892</v>
      </c>
      <c r="AM65" s="89">
        <f>VLOOKUP($D65,Résultats!$B$2:$AZ$212,AM$2,FALSE)</f>
        <v>115.5001146</v>
      </c>
    </row>
    <row r="68" spans="2:39" x14ac:dyDescent="0.25">
      <c r="C68" s="12"/>
      <c r="D68" s="12"/>
      <c r="E68" s="118">
        <v>2016</v>
      </c>
      <c r="F68" s="118">
        <v>2017</v>
      </c>
      <c r="G68" s="118">
        <v>2018</v>
      </c>
      <c r="H68" s="118">
        <v>2019</v>
      </c>
      <c r="I68" s="118">
        <v>2020</v>
      </c>
      <c r="J68" s="26">
        <v>2021</v>
      </c>
      <c r="K68" s="4">
        <v>2022</v>
      </c>
      <c r="L68" s="4">
        <v>2023</v>
      </c>
      <c r="M68" s="4">
        <v>2024</v>
      </c>
      <c r="N68" s="118">
        <v>2025</v>
      </c>
      <c r="O68" s="26">
        <v>2026</v>
      </c>
      <c r="P68" s="4">
        <v>2027</v>
      </c>
      <c r="Q68" s="4">
        <v>2028</v>
      </c>
      <c r="R68" s="4">
        <v>2029</v>
      </c>
      <c r="S68" s="118">
        <v>2030</v>
      </c>
      <c r="T68" s="118">
        <v>2031</v>
      </c>
      <c r="U68" s="118">
        <v>2032</v>
      </c>
      <c r="V68" s="118">
        <v>2033</v>
      </c>
      <c r="W68" s="118">
        <v>2034</v>
      </c>
      <c r="X68" s="119">
        <v>2035</v>
      </c>
      <c r="Y68" s="119">
        <v>2036</v>
      </c>
      <c r="Z68" s="119">
        <v>2037</v>
      </c>
      <c r="AA68" s="119">
        <v>2038</v>
      </c>
      <c r="AB68" s="119">
        <v>2039</v>
      </c>
      <c r="AC68" s="119">
        <v>2040</v>
      </c>
      <c r="AD68" s="119">
        <v>2041</v>
      </c>
      <c r="AE68" s="119">
        <v>2042</v>
      </c>
      <c r="AF68" s="119">
        <v>2043</v>
      </c>
      <c r="AG68" s="119">
        <v>2044</v>
      </c>
      <c r="AH68" s="119">
        <v>2045</v>
      </c>
      <c r="AI68" s="119">
        <v>2046</v>
      </c>
      <c r="AJ68" s="119">
        <v>2047</v>
      </c>
      <c r="AK68" s="119">
        <v>2048</v>
      </c>
      <c r="AL68" s="119">
        <v>2049</v>
      </c>
      <c r="AM68" s="119">
        <v>2050</v>
      </c>
    </row>
    <row r="69" spans="2:39" x14ac:dyDescent="0.25">
      <c r="B69" s="23" t="s">
        <v>397</v>
      </c>
      <c r="C69" s="74" t="s">
        <v>366</v>
      </c>
      <c r="D69" s="74" t="s">
        <v>91</v>
      </c>
      <c r="E69" s="75">
        <f t="shared" ref="E69:F69" si="11">E26</f>
        <v>2373</v>
      </c>
      <c r="F69" s="75">
        <f t="shared" si="11"/>
        <v>2759.2008080000001</v>
      </c>
      <c r="G69" s="75">
        <f t="shared" ref="G69:AM69" si="12">G26</f>
        <v>2755.6376420000001</v>
      </c>
      <c r="H69" s="75">
        <f t="shared" si="12"/>
        <v>2743.5121869999998</v>
      </c>
      <c r="I69" s="75">
        <f t="shared" si="12"/>
        <v>3003.216414</v>
      </c>
      <c r="J69" s="75">
        <f t="shared" si="12"/>
        <v>2989.321316</v>
      </c>
      <c r="K69" s="75">
        <f t="shared" si="12"/>
        <v>2880.1680059999999</v>
      </c>
      <c r="L69" s="75">
        <f t="shared" si="12"/>
        <v>2846.5793349999999</v>
      </c>
      <c r="M69" s="75">
        <f t="shared" si="12"/>
        <v>2790.6920289999998</v>
      </c>
      <c r="N69" s="75">
        <f t="shared" si="12"/>
        <v>2748.197189</v>
      </c>
      <c r="O69" s="75">
        <f t="shared" si="12"/>
        <v>2798.6131770000002</v>
      </c>
      <c r="P69" s="75">
        <f t="shared" si="12"/>
        <v>2854.4217239999998</v>
      </c>
      <c r="Q69" s="75">
        <f t="shared" si="12"/>
        <v>2903.7482669999999</v>
      </c>
      <c r="R69" s="75">
        <f t="shared" si="12"/>
        <v>2942.6313530000002</v>
      </c>
      <c r="S69" s="75">
        <f t="shared" si="12"/>
        <v>2974.292418</v>
      </c>
      <c r="T69" s="75">
        <f t="shared" si="12"/>
        <v>2995.661529</v>
      </c>
      <c r="U69" s="75">
        <f t="shared" si="12"/>
        <v>3012.7788810000002</v>
      </c>
      <c r="V69" s="75">
        <f t="shared" si="12"/>
        <v>3027.377481</v>
      </c>
      <c r="W69" s="75">
        <f t="shared" si="12"/>
        <v>3041.1321979999998</v>
      </c>
      <c r="X69" s="75">
        <f t="shared" si="12"/>
        <v>3055.8466330000001</v>
      </c>
      <c r="Y69" s="75">
        <f t="shared" si="12"/>
        <v>3068.575053</v>
      </c>
      <c r="Z69" s="75">
        <f t="shared" si="12"/>
        <v>3083.4165419999999</v>
      </c>
      <c r="AA69" s="75">
        <f t="shared" si="12"/>
        <v>3099.9660760000002</v>
      </c>
      <c r="AB69" s="75">
        <f t="shared" si="12"/>
        <v>3118.33457</v>
      </c>
      <c r="AC69" s="75">
        <f t="shared" si="12"/>
        <v>3137.7224900000001</v>
      </c>
      <c r="AD69" s="75">
        <f t="shared" si="12"/>
        <v>3164.550698</v>
      </c>
      <c r="AE69" s="75">
        <f t="shared" si="12"/>
        <v>3191.0185379999998</v>
      </c>
      <c r="AF69" s="75">
        <f t="shared" si="12"/>
        <v>3215.5916710000001</v>
      </c>
      <c r="AG69" s="75">
        <f t="shared" si="12"/>
        <v>3239.1650100000002</v>
      </c>
      <c r="AH69" s="75">
        <f t="shared" si="12"/>
        <v>3261.058501</v>
      </c>
      <c r="AI69" s="75">
        <f t="shared" si="12"/>
        <v>3281.2186790000001</v>
      </c>
      <c r="AJ69" s="75">
        <f t="shared" si="12"/>
        <v>3301.2311810000001</v>
      </c>
      <c r="AK69" s="75">
        <f t="shared" si="12"/>
        <v>3320.9697959999999</v>
      </c>
      <c r="AL69" s="75">
        <f t="shared" si="12"/>
        <v>3340.4418209999999</v>
      </c>
      <c r="AM69" s="75">
        <f t="shared" si="12"/>
        <v>3362.2982179999999</v>
      </c>
    </row>
    <row r="70" spans="2:39" x14ac:dyDescent="0.25">
      <c r="C70" s="76" t="s">
        <v>188</v>
      </c>
      <c r="D70" s="76" t="s">
        <v>399</v>
      </c>
      <c r="E70" s="150">
        <f t="shared" ref="E70:F77" si="13">E27/E$26</f>
        <v>7.5013559713442901E-4</v>
      </c>
      <c r="F70" s="150">
        <f t="shared" si="13"/>
        <v>8.772485630556541E-3</v>
      </c>
      <c r="G70" s="150">
        <f t="shared" ref="G70:AM77" si="14">G27/G$26</f>
        <v>1.6148784122321114E-2</v>
      </c>
      <c r="H70" s="150">
        <f t="shared" si="14"/>
        <v>1.9449728203449021E-2</v>
      </c>
      <c r="I70" s="150">
        <f t="shared" si="14"/>
        <v>3.482976042365224E-2</v>
      </c>
      <c r="J70" s="149">
        <f t="shared" si="14"/>
        <v>6.1844014562936332E-2</v>
      </c>
      <c r="K70" s="91">
        <f t="shared" si="14"/>
        <v>0.10837706444545513</v>
      </c>
      <c r="L70" s="91">
        <f t="shared" si="14"/>
        <v>0.12491619703970065</v>
      </c>
      <c r="M70" s="91">
        <f t="shared" si="14"/>
        <v>0.14360901680849714</v>
      </c>
      <c r="N70" s="150">
        <f t="shared" si="14"/>
        <v>0.16462402341828464</v>
      </c>
      <c r="O70" s="149">
        <f t="shared" si="14"/>
        <v>0.18810778307144374</v>
      </c>
      <c r="P70" s="91">
        <f t="shared" si="14"/>
        <v>0.2141726358301777</v>
      </c>
      <c r="Q70" s="91">
        <f t="shared" si="14"/>
        <v>0.24288271267007872</v>
      </c>
      <c r="R70" s="91">
        <f t="shared" si="14"/>
        <v>0.27423912719385751</v>
      </c>
      <c r="S70" s="150">
        <f t="shared" si="14"/>
        <v>0.30816561803171028</v>
      </c>
      <c r="T70" s="150">
        <f t="shared" si="14"/>
        <v>0.34449632377009443</v>
      </c>
      <c r="U70" s="150">
        <f t="shared" si="14"/>
        <v>0.38296770044306477</v>
      </c>
      <c r="V70" s="150">
        <f t="shared" si="14"/>
        <v>0.42321666790518087</v>
      </c>
      <c r="W70" s="150">
        <f t="shared" si="14"/>
        <v>0.46478673335199755</v>
      </c>
      <c r="X70" s="144">
        <f t="shared" si="14"/>
        <v>0.5071430530132891</v>
      </c>
      <c r="Y70" s="144">
        <f t="shared" si="14"/>
        <v>0.54969618206043602</v>
      </c>
      <c r="Z70" s="144">
        <f t="shared" si="14"/>
        <v>0.59183279785362197</v>
      </c>
      <c r="AA70" s="144">
        <f t="shared" si="14"/>
        <v>0.63295032522801065</v>
      </c>
      <c r="AB70" s="144">
        <f t="shared" si="14"/>
        <v>0.67249146713593344</v>
      </c>
      <c r="AC70" s="144">
        <f t="shared" si="14"/>
        <v>0.70997447228037047</v>
      </c>
      <c r="AD70" s="144">
        <f t="shared" si="14"/>
        <v>0.74501566193584179</v>
      </c>
      <c r="AE70" s="144">
        <f t="shared" si="14"/>
        <v>0.7773420807372321</v>
      </c>
      <c r="AF70" s="144">
        <f t="shared" si="14"/>
        <v>0.8067938334325907</v>
      </c>
      <c r="AG70" s="144">
        <f t="shared" si="14"/>
        <v>0.83331724276683261</v>
      </c>
      <c r="AH70" s="144">
        <f t="shared" si="14"/>
        <v>0.85695107835172202</v>
      </c>
      <c r="AI70" s="144">
        <f t="shared" si="14"/>
        <v>0.87780862440957719</v>
      </c>
      <c r="AJ70" s="144">
        <f t="shared" si="14"/>
        <v>0.8960582566968065</v>
      </c>
      <c r="AK70" s="144">
        <f t="shared" si="14"/>
        <v>0.91190472724190963</v>
      </c>
      <c r="AL70" s="144">
        <f t="shared" si="14"/>
        <v>0.92557263939248247</v>
      </c>
      <c r="AM70" s="144">
        <f t="shared" si="14"/>
        <v>0.93729292129077879</v>
      </c>
    </row>
    <row r="71" spans="2:39" x14ac:dyDescent="0.25">
      <c r="C71" s="56" t="s">
        <v>27</v>
      </c>
      <c r="D71" s="78" t="s">
        <v>400</v>
      </c>
      <c r="E71" s="137">
        <f t="shared" si="13"/>
        <v>2.2340808175305519E-6</v>
      </c>
      <c r="F71" s="137">
        <f t="shared" si="13"/>
        <v>1.8914603934836192E-4</v>
      </c>
      <c r="G71" s="137">
        <f t="shared" si="14"/>
        <v>4.5205554388344358E-4</v>
      </c>
      <c r="H71" s="137">
        <f t="shared" si="14"/>
        <v>5.9127828652871231E-4</v>
      </c>
      <c r="I71" s="137">
        <f t="shared" si="14"/>
        <v>1.1422840358783415E-3</v>
      </c>
      <c r="J71" s="136">
        <f t="shared" si="14"/>
        <v>2.1893533234351044E-3</v>
      </c>
      <c r="K71" s="92">
        <f t="shared" si="14"/>
        <v>4.1390231039181956E-3</v>
      </c>
      <c r="L71" s="92">
        <f t="shared" si="14"/>
        <v>5.1382896728574753E-3</v>
      </c>
      <c r="M71" s="92">
        <f t="shared" si="14"/>
        <v>6.3473842028879783E-3</v>
      </c>
      <c r="N71" s="137">
        <f t="shared" si="14"/>
        <v>7.7970132258948326E-3</v>
      </c>
      <c r="O71" s="136">
        <f t="shared" si="14"/>
        <v>9.5042234091503378E-3</v>
      </c>
      <c r="P71" s="92">
        <f t="shared" si="14"/>
        <v>1.1488450635824829E-2</v>
      </c>
      <c r="Q71" s="92">
        <f t="shared" si="14"/>
        <v>1.3766930496113836E-2</v>
      </c>
      <c r="R71" s="92">
        <f t="shared" si="14"/>
        <v>1.6355237220229534E-2</v>
      </c>
      <c r="S71" s="137">
        <f t="shared" si="14"/>
        <v>1.926496501932044E-2</v>
      </c>
      <c r="T71" s="137">
        <f t="shared" si="14"/>
        <v>2.2502926628197188E-2</v>
      </c>
      <c r="U71" s="137">
        <f t="shared" si="14"/>
        <v>2.6069529637678043E-2</v>
      </c>
      <c r="V71" s="137">
        <f t="shared" si="14"/>
        <v>2.9956885161887086E-2</v>
      </c>
      <c r="W71" s="137">
        <f t="shared" si="14"/>
        <v>3.4147442741323412E-2</v>
      </c>
      <c r="X71" s="142">
        <f t="shared" si="14"/>
        <v>3.8614458207988214E-2</v>
      </c>
      <c r="Y71" s="142">
        <f t="shared" si="14"/>
        <v>4.3321059255186485E-2</v>
      </c>
      <c r="Z71" s="142">
        <f t="shared" si="14"/>
        <v>4.8221208414338204E-2</v>
      </c>
      <c r="AA71" s="142">
        <f t="shared" si="14"/>
        <v>5.3267321851814993E-2</v>
      </c>
      <c r="AB71" s="142">
        <f t="shared" si="14"/>
        <v>5.8407874239100648E-2</v>
      </c>
      <c r="AC71" s="142">
        <f t="shared" si="14"/>
        <v>6.3592632374573049E-2</v>
      </c>
      <c r="AD71" s="142">
        <f t="shared" si="14"/>
        <v>6.8776177874967315E-2</v>
      </c>
      <c r="AE71" s="142">
        <f t="shared" si="14"/>
        <v>7.3917914606612053E-2</v>
      </c>
      <c r="AF71" s="142">
        <f t="shared" si="14"/>
        <v>7.8988018065431792E-2</v>
      </c>
      <c r="AG71" s="142">
        <f t="shared" si="14"/>
        <v>8.3966882131762705E-2</v>
      </c>
      <c r="AH71" s="142">
        <f t="shared" si="14"/>
        <v>8.8841859326092482E-2</v>
      </c>
      <c r="AI71" s="142">
        <f t="shared" si="14"/>
        <v>9.3609366777592948E-2</v>
      </c>
      <c r="AJ71" s="142">
        <f t="shared" si="14"/>
        <v>9.8270851877065191E-2</v>
      </c>
      <c r="AK71" s="142">
        <f t="shared" si="14"/>
        <v>0.102831731957131</v>
      </c>
      <c r="AL71" s="142">
        <f t="shared" si="14"/>
        <v>0.107301287047322</v>
      </c>
      <c r="AM71" s="142">
        <f t="shared" si="14"/>
        <v>0.11169492901893451</v>
      </c>
    </row>
    <row r="72" spans="2:39" x14ac:dyDescent="0.25">
      <c r="C72" s="56" t="s">
        <v>28</v>
      </c>
      <c r="D72" s="78" t="s">
        <v>401</v>
      </c>
      <c r="E72" s="137">
        <f t="shared" si="13"/>
        <v>5.1212006321112518E-6</v>
      </c>
      <c r="F72" s="137">
        <f t="shared" si="13"/>
        <v>1.5431847485164986E-4</v>
      </c>
      <c r="G72" s="137">
        <f t="shared" si="14"/>
        <v>3.4045896263743951E-4</v>
      </c>
      <c r="H72" s="137">
        <f t="shared" si="14"/>
        <v>4.348643463853511E-4</v>
      </c>
      <c r="I72" s="137">
        <f t="shared" si="14"/>
        <v>8.2237377682366382E-4</v>
      </c>
      <c r="J72" s="136">
        <f t="shared" si="14"/>
        <v>1.5432711673742335E-3</v>
      </c>
      <c r="K72" s="92">
        <f t="shared" si="14"/>
        <v>2.857925318541293E-3</v>
      </c>
      <c r="L72" s="92">
        <f t="shared" si="14"/>
        <v>3.477518485182146E-3</v>
      </c>
      <c r="M72" s="92">
        <f t="shared" si="14"/>
        <v>4.2136173744021536E-3</v>
      </c>
      <c r="N72" s="137">
        <f t="shared" si="14"/>
        <v>5.0805634784455052E-3</v>
      </c>
      <c r="O72" s="136">
        <f t="shared" si="14"/>
        <v>6.0856535694071732E-3</v>
      </c>
      <c r="P72" s="92">
        <f t="shared" si="14"/>
        <v>7.2370135976445506E-3</v>
      </c>
      <c r="Q72" s="92">
        <f t="shared" si="14"/>
        <v>8.5412458965059453E-3</v>
      </c>
      <c r="R72" s="92">
        <f t="shared" si="14"/>
        <v>1.0003505264085997E-2</v>
      </c>
      <c r="S72" s="137">
        <f t="shared" si="14"/>
        <v>1.1626252647765047E-2</v>
      </c>
      <c r="T72" s="137">
        <f t="shared" si="14"/>
        <v>1.3408728339682865E-2</v>
      </c>
      <c r="U72" s="137">
        <f t="shared" si="14"/>
        <v>1.5346112544659727E-2</v>
      </c>
      <c r="V72" s="137">
        <f t="shared" si="14"/>
        <v>1.7428684001630123E-2</v>
      </c>
      <c r="W72" s="137">
        <f t="shared" si="14"/>
        <v>1.9641349382734069E-2</v>
      </c>
      <c r="X72" s="142">
        <f t="shared" si="14"/>
        <v>2.1964065262695402E-2</v>
      </c>
      <c r="Y72" s="142">
        <f t="shared" si="14"/>
        <v>2.4371853064791241E-2</v>
      </c>
      <c r="Z72" s="142">
        <f t="shared" si="14"/>
        <v>2.6835736272702401E-2</v>
      </c>
      <c r="AA72" s="142">
        <f t="shared" si="14"/>
        <v>2.9326226100933626E-2</v>
      </c>
      <c r="AB72" s="142">
        <f t="shared" si="14"/>
        <v>3.1812996457913752E-2</v>
      </c>
      <c r="AC72" s="142">
        <f t="shared" si="14"/>
        <v>3.4267413145258746E-2</v>
      </c>
      <c r="AD72" s="142">
        <f t="shared" si="14"/>
        <v>3.6664236023562044E-2</v>
      </c>
      <c r="AE72" s="142">
        <f t="shared" si="14"/>
        <v>3.8981923457569082E-2</v>
      </c>
      <c r="AF72" s="142">
        <f t="shared" si="14"/>
        <v>4.1204757306388728E-2</v>
      </c>
      <c r="AG72" s="142">
        <f t="shared" si="14"/>
        <v>4.3322480937764883E-2</v>
      </c>
      <c r="AH72" s="142">
        <f t="shared" si="14"/>
        <v>4.5328987429900755E-2</v>
      </c>
      <c r="AI72" s="142">
        <f t="shared" si="14"/>
        <v>4.7222651020389361E-2</v>
      </c>
      <c r="AJ72" s="142">
        <f t="shared" si="14"/>
        <v>4.9004667783064899E-2</v>
      </c>
      <c r="AK72" s="142">
        <f t="shared" si="14"/>
        <v>5.067837795535314E-2</v>
      </c>
      <c r="AL72" s="142">
        <f t="shared" si="14"/>
        <v>5.2248870644228472E-2</v>
      </c>
      <c r="AM72" s="142">
        <f t="shared" si="14"/>
        <v>5.3723210877899594E-2</v>
      </c>
    </row>
    <row r="73" spans="2:39" x14ac:dyDescent="0.25">
      <c r="C73" s="56" t="s">
        <v>29</v>
      </c>
      <c r="D73" s="78" t="s">
        <v>402</v>
      </c>
      <c r="E73" s="137">
        <f t="shared" si="13"/>
        <v>2.0965989211967974E-5</v>
      </c>
      <c r="F73" s="137">
        <f t="shared" si="13"/>
        <v>2.6025976178244148E-4</v>
      </c>
      <c r="G73" s="137">
        <f t="shared" si="14"/>
        <v>4.8233795936802637E-4</v>
      </c>
      <c r="H73" s="137">
        <f t="shared" si="14"/>
        <v>5.8147574250232419E-4</v>
      </c>
      <c r="I73" s="137">
        <f t="shared" si="14"/>
        <v>1.0413710368726028E-3</v>
      </c>
      <c r="J73" s="136">
        <f t="shared" si="14"/>
        <v>1.8474780902408687E-3</v>
      </c>
      <c r="K73" s="92">
        <f t="shared" si="14"/>
        <v>3.2310487345230238E-3</v>
      </c>
      <c r="L73" s="92">
        <f t="shared" si="14"/>
        <v>3.7116700912184484E-3</v>
      </c>
      <c r="M73" s="92">
        <f t="shared" si="14"/>
        <v>4.2465435479265489E-3</v>
      </c>
      <c r="N73" s="137">
        <f t="shared" si="14"/>
        <v>4.8368171589742498E-3</v>
      </c>
      <c r="O73" s="136">
        <f t="shared" si="14"/>
        <v>5.4833900362215009E-3</v>
      </c>
      <c r="P73" s="92">
        <f t="shared" si="14"/>
        <v>6.1859190327546703E-3</v>
      </c>
      <c r="Q73" s="92">
        <f t="shared" si="14"/>
        <v>6.9425920900601269E-3</v>
      </c>
      <c r="R73" s="92">
        <f t="shared" si="14"/>
        <v>7.7495307887450486E-3</v>
      </c>
      <c r="S73" s="137">
        <f t="shared" si="14"/>
        <v>8.6004473350340237E-3</v>
      </c>
      <c r="T73" s="137">
        <f t="shared" si="14"/>
        <v>9.4862465418402084E-3</v>
      </c>
      <c r="U73" s="137">
        <f t="shared" si="14"/>
        <v>1.0394879981900669E-2</v>
      </c>
      <c r="V73" s="137">
        <f t="shared" si="14"/>
        <v>1.1311518809569952E-2</v>
      </c>
      <c r="W73" s="137">
        <f t="shared" si="14"/>
        <v>1.2219019306177496E-2</v>
      </c>
      <c r="X73" s="142">
        <f t="shared" si="14"/>
        <v>1.3098483794229081E-2</v>
      </c>
      <c r="Y73" s="142">
        <f t="shared" si="14"/>
        <v>1.3930434651812963E-2</v>
      </c>
      <c r="Z73" s="142">
        <f t="shared" si="14"/>
        <v>1.4696027050762315E-2</v>
      </c>
      <c r="AA73" s="142">
        <f t="shared" si="14"/>
        <v>1.5377119130125603E-2</v>
      </c>
      <c r="AB73" s="142">
        <f t="shared" si="14"/>
        <v>1.5958214442012231E-2</v>
      </c>
      <c r="AC73" s="142">
        <f t="shared" si="14"/>
        <v>1.6426813905394164E-2</v>
      </c>
      <c r="AD73" s="142">
        <f t="shared" si="14"/>
        <v>1.6773701768642037E-2</v>
      </c>
      <c r="AE73" s="142">
        <f t="shared" si="14"/>
        <v>1.6993582194601467E-2</v>
      </c>
      <c r="AF73" s="142">
        <f t="shared" si="14"/>
        <v>1.7083864448783119E-2</v>
      </c>
      <c r="AG73" s="142">
        <f t="shared" si="14"/>
        <v>1.704443655681499E-2</v>
      </c>
      <c r="AH73" s="142">
        <f t="shared" si="14"/>
        <v>1.6877861808710926E-2</v>
      </c>
      <c r="AI73" s="142">
        <f t="shared" si="14"/>
        <v>1.6588036785950527E-2</v>
      </c>
      <c r="AJ73" s="142">
        <f t="shared" si="14"/>
        <v>1.6180335593407206E-2</v>
      </c>
      <c r="AK73" s="142">
        <f t="shared" si="14"/>
        <v>1.5661048231346217E-2</v>
      </c>
      <c r="AL73" s="142">
        <f t="shared" si="14"/>
        <v>1.5036614217984908E-2</v>
      </c>
      <c r="AM73" s="142">
        <f t="shared" si="14"/>
        <v>1.4312211207911364E-2</v>
      </c>
    </row>
    <row r="74" spans="2:39" x14ac:dyDescent="0.25">
      <c r="C74" s="56" t="s">
        <v>30</v>
      </c>
      <c r="D74" s="78" t="s">
        <v>403</v>
      </c>
      <c r="E74" s="137">
        <f t="shared" si="13"/>
        <v>4.9252889380530971E-4</v>
      </c>
      <c r="F74" s="137">
        <f t="shared" si="13"/>
        <v>5.688652255570084E-3</v>
      </c>
      <c r="G74" s="137">
        <f t="shared" si="14"/>
        <v>1.0412501848093132E-2</v>
      </c>
      <c r="H74" s="137">
        <f t="shared" si="14"/>
        <v>1.2514004327256885E-2</v>
      </c>
      <c r="I74" s="137">
        <f t="shared" si="14"/>
        <v>2.23615224953282E-2</v>
      </c>
      <c r="J74" s="136">
        <f t="shared" si="14"/>
        <v>3.9612413214397992E-2</v>
      </c>
      <c r="K74" s="92">
        <f t="shared" si="14"/>
        <v>6.9243218098576434E-2</v>
      </c>
      <c r="L74" s="92">
        <f t="shared" si="14"/>
        <v>7.9597641321315929E-2</v>
      </c>
      <c r="M74" s="92">
        <f t="shared" si="14"/>
        <v>9.1254017839888277E-2</v>
      </c>
      <c r="N74" s="137">
        <f t="shared" si="14"/>
        <v>0.10430591532782475</v>
      </c>
      <c r="O74" s="136">
        <f t="shared" si="14"/>
        <v>0.11884036023031988</v>
      </c>
      <c r="P74" s="92">
        <f t="shared" si="14"/>
        <v>0.13492042197616066</v>
      </c>
      <c r="Q74" s="92">
        <f t="shared" si="14"/>
        <v>0.15257862006672357</v>
      </c>
      <c r="R74" s="92">
        <f t="shared" si="14"/>
        <v>0.17180681840577125</v>
      </c>
      <c r="S74" s="137">
        <f t="shared" si="14"/>
        <v>0.19254807719447309</v>
      </c>
      <c r="T74" s="137">
        <f t="shared" si="14"/>
        <v>0.21468903919018151</v>
      </c>
      <c r="U74" s="137">
        <f t="shared" si="14"/>
        <v>0.23805553275849584</v>
      </c>
      <c r="V74" s="137">
        <f t="shared" si="14"/>
        <v>0.26241244700597682</v>
      </c>
      <c r="W74" s="137">
        <f t="shared" si="14"/>
        <v>0.28746856952648658</v>
      </c>
      <c r="X74" s="142">
        <f t="shared" si="14"/>
        <v>0.31288627248984063</v>
      </c>
      <c r="Y74" s="142">
        <f t="shared" si="14"/>
        <v>0.33829773952737668</v>
      </c>
      <c r="Z74" s="142">
        <f t="shared" si="14"/>
        <v>0.36332469672532486</v>
      </c>
      <c r="AA74" s="142">
        <f t="shared" si="14"/>
        <v>0.38759690704434657</v>
      </c>
      <c r="AB74" s="142">
        <f t="shared" si="14"/>
        <v>0.41077634430996929</v>
      </c>
      <c r="AC74" s="142">
        <f t="shared" si="14"/>
        <v>0.432574169106969</v>
      </c>
      <c r="AD74" s="142">
        <f t="shared" si="14"/>
        <v>0.45276358438672731</v>
      </c>
      <c r="AE74" s="142">
        <f t="shared" si="14"/>
        <v>0.47118816456089169</v>
      </c>
      <c r="AF74" s="142">
        <f t="shared" si="14"/>
        <v>0.48776001603220964</v>
      </c>
      <c r="AG74" s="142">
        <f t="shared" si="14"/>
        <v>0.50245558190936368</v>
      </c>
      <c r="AH74" s="142">
        <f t="shared" si="14"/>
        <v>0.51530839342032397</v>
      </c>
      <c r="AI74" s="142">
        <f t="shared" si="14"/>
        <v>0.52639605219070496</v>
      </c>
      <c r="AJ74" s="142">
        <f t="shared" si="14"/>
        <v>0.53582968747561943</v>
      </c>
      <c r="AK74" s="142">
        <f t="shared" si="14"/>
        <v>0.54374219578117478</v>
      </c>
      <c r="AL74" s="142">
        <f t="shared" si="14"/>
        <v>0.55027741044438327</v>
      </c>
      <c r="AM74" s="142">
        <f t="shared" si="14"/>
        <v>0.55557996194375636</v>
      </c>
    </row>
    <row r="75" spans="2:39" x14ac:dyDescent="0.25">
      <c r="C75" s="56" t="s">
        <v>31</v>
      </c>
      <c r="D75" s="78" t="s">
        <v>404</v>
      </c>
      <c r="E75" s="137">
        <f t="shared" si="13"/>
        <v>1.9412443767383058E-4</v>
      </c>
      <c r="F75" s="137">
        <f t="shared" si="13"/>
        <v>2.1574981214632929E-3</v>
      </c>
      <c r="G75" s="137">
        <f t="shared" si="14"/>
        <v>3.8967151763127207E-3</v>
      </c>
      <c r="H75" s="137">
        <f t="shared" si="14"/>
        <v>4.6599148786649804E-3</v>
      </c>
      <c r="I75" s="137">
        <f t="shared" si="14"/>
        <v>8.285862202270183E-3</v>
      </c>
      <c r="J75" s="136">
        <f t="shared" si="14"/>
        <v>1.4599697789730677E-2</v>
      </c>
      <c r="K75" s="92">
        <f t="shared" si="14"/>
        <v>2.5375430890749225E-2</v>
      </c>
      <c r="L75" s="92">
        <f t="shared" si="14"/>
        <v>2.8996125944966856E-2</v>
      </c>
      <c r="M75" s="92">
        <f t="shared" si="14"/>
        <v>3.3037536393092266E-2</v>
      </c>
      <c r="N75" s="137">
        <f t="shared" si="14"/>
        <v>3.7524840871234873E-2</v>
      </c>
      <c r="O75" s="136">
        <f t="shared" si="14"/>
        <v>4.2487046969263947E-2</v>
      </c>
      <c r="P75" s="92">
        <f t="shared" si="14"/>
        <v>4.7942827771163647E-2</v>
      </c>
      <c r="Q75" s="92">
        <f t="shared" si="14"/>
        <v>5.389997069604794E-2</v>
      </c>
      <c r="R75" s="92">
        <f t="shared" si="14"/>
        <v>6.0351232552098746E-2</v>
      </c>
      <c r="S75" s="137">
        <f t="shared" si="14"/>
        <v>6.7272173034870708E-2</v>
      </c>
      <c r="T75" s="137">
        <f t="shared" si="14"/>
        <v>7.4618565126954972E-2</v>
      </c>
      <c r="U75" s="137">
        <f t="shared" si="14"/>
        <v>8.2325378959664838E-2</v>
      </c>
      <c r="V75" s="137">
        <f t="shared" si="14"/>
        <v>9.0307472958308627E-2</v>
      </c>
      <c r="W75" s="137">
        <f t="shared" si="14"/>
        <v>9.8461937530017238E-2</v>
      </c>
      <c r="X75" s="142">
        <f t="shared" si="14"/>
        <v>0.10667160242265993</v>
      </c>
      <c r="Y75" s="142">
        <f t="shared" si="14"/>
        <v>0.1148114944281925</v>
      </c>
      <c r="Z75" s="142">
        <f t="shared" si="14"/>
        <v>0.12275588054492574</v>
      </c>
      <c r="AA75" s="142">
        <f t="shared" si="14"/>
        <v>0.13038270535577307</v>
      </c>
      <c r="AB75" s="142">
        <f t="shared" si="14"/>
        <v>0.13758347389260417</v>
      </c>
      <c r="AC75" s="142">
        <f t="shared" si="14"/>
        <v>0.14426787249117112</v>
      </c>
      <c r="AD75" s="142">
        <f t="shared" si="14"/>
        <v>0.15036745832535875</v>
      </c>
      <c r="AE75" s="142">
        <f t="shared" si="14"/>
        <v>0.15583867344489868</v>
      </c>
      <c r="AF75" s="142">
        <f t="shared" si="14"/>
        <v>0.16066040242582777</v>
      </c>
      <c r="AG75" s="142">
        <f t="shared" si="14"/>
        <v>0.1648326145632204</v>
      </c>
      <c r="AH75" s="142">
        <f t="shared" si="14"/>
        <v>0.16837449835126403</v>
      </c>
      <c r="AI75" s="142">
        <f t="shared" si="14"/>
        <v>0.17131906867338664</v>
      </c>
      <c r="AJ75" s="142">
        <f t="shared" si="14"/>
        <v>0.17371026155347585</v>
      </c>
      <c r="AK75" s="142">
        <f t="shared" si="14"/>
        <v>0.17559879629209374</v>
      </c>
      <c r="AL75" s="142">
        <f t="shared" si="14"/>
        <v>0.17703821952000404</v>
      </c>
      <c r="AM75" s="142">
        <f t="shared" si="14"/>
        <v>0.17808084193559778</v>
      </c>
    </row>
    <row r="76" spans="2:39" x14ac:dyDescent="0.25">
      <c r="C76" s="56" t="s">
        <v>32</v>
      </c>
      <c r="D76" s="78" t="s">
        <v>405</v>
      </c>
      <c r="E76" s="137">
        <f t="shared" si="13"/>
        <v>2.6465265065318162E-6</v>
      </c>
      <c r="F76" s="137">
        <f t="shared" si="13"/>
        <v>0</v>
      </c>
      <c r="G76" s="137">
        <f t="shared" si="14"/>
        <v>0</v>
      </c>
      <c r="H76" s="137">
        <f t="shared" si="14"/>
        <v>0</v>
      </c>
      <c r="I76" s="137">
        <f t="shared" si="14"/>
        <v>0</v>
      </c>
      <c r="J76" s="136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7">
        <f t="shared" si="14"/>
        <v>0</v>
      </c>
      <c r="O76" s="136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7">
        <f t="shared" si="14"/>
        <v>0</v>
      </c>
      <c r="T76" s="137">
        <f t="shared" si="14"/>
        <v>0</v>
      </c>
      <c r="U76" s="137">
        <f t="shared" si="14"/>
        <v>0</v>
      </c>
      <c r="V76" s="137">
        <f t="shared" si="14"/>
        <v>0</v>
      </c>
      <c r="W76" s="137">
        <f t="shared" si="14"/>
        <v>0</v>
      </c>
      <c r="X76" s="142">
        <f t="shared" si="14"/>
        <v>0</v>
      </c>
      <c r="Y76" s="142">
        <f t="shared" si="14"/>
        <v>0</v>
      </c>
      <c r="Z76" s="142">
        <f t="shared" si="14"/>
        <v>0</v>
      </c>
      <c r="AA76" s="142">
        <f t="shared" si="14"/>
        <v>0</v>
      </c>
      <c r="AB76" s="142">
        <f t="shared" si="14"/>
        <v>0</v>
      </c>
      <c r="AC76" s="142">
        <f t="shared" si="14"/>
        <v>0</v>
      </c>
      <c r="AD76" s="142">
        <f t="shared" si="14"/>
        <v>0</v>
      </c>
      <c r="AE76" s="142">
        <f t="shared" si="14"/>
        <v>0</v>
      </c>
      <c r="AF76" s="142">
        <f t="shared" si="14"/>
        <v>0</v>
      </c>
      <c r="AG76" s="142">
        <f t="shared" si="14"/>
        <v>0</v>
      </c>
      <c r="AH76" s="142">
        <f t="shared" si="14"/>
        <v>0</v>
      </c>
      <c r="AI76" s="142">
        <f t="shared" si="14"/>
        <v>0</v>
      </c>
      <c r="AJ76" s="142">
        <f t="shared" si="14"/>
        <v>0</v>
      </c>
      <c r="AK76" s="142">
        <f t="shared" si="14"/>
        <v>0</v>
      </c>
      <c r="AL76" s="142">
        <f t="shared" si="14"/>
        <v>0</v>
      </c>
      <c r="AM76" s="142">
        <f t="shared" si="14"/>
        <v>0</v>
      </c>
    </row>
    <row r="77" spans="2:39" x14ac:dyDescent="0.25">
      <c r="C77" s="56" t="s">
        <v>33</v>
      </c>
      <c r="D77" s="78" t="s">
        <v>406</v>
      </c>
      <c r="E77" s="152">
        <f t="shared" si="13"/>
        <v>3.251446847871892E-5</v>
      </c>
      <c r="F77" s="152">
        <f t="shared" si="13"/>
        <v>3.2261097822931632E-4</v>
      </c>
      <c r="G77" s="152">
        <f t="shared" si="14"/>
        <v>5.6471463384081611E-4</v>
      </c>
      <c r="H77" s="152">
        <f t="shared" si="14"/>
        <v>6.6819062174627039E-4</v>
      </c>
      <c r="I77" s="152">
        <f t="shared" si="14"/>
        <v>1.1763468784770699E-3</v>
      </c>
      <c r="J77" s="151">
        <f t="shared" si="14"/>
        <v>2.0518009610312497E-3</v>
      </c>
      <c r="K77" s="93">
        <f t="shared" si="14"/>
        <v>3.5304183119934289E-3</v>
      </c>
      <c r="L77" s="93">
        <f t="shared" si="14"/>
        <v>3.9949515266188779E-3</v>
      </c>
      <c r="M77" s="93">
        <f t="shared" si="14"/>
        <v>4.5099174216331984E-3</v>
      </c>
      <c r="N77" s="152">
        <f t="shared" si="14"/>
        <v>5.0788733886591572E-3</v>
      </c>
      <c r="O77" s="151">
        <f t="shared" ref="O77:AM85" si="15">O34/O$26</f>
        <v>5.7071088284953069E-3</v>
      </c>
      <c r="P77" s="93">
        <f t="shared" si="15"/>
        <v>6.3980028236360221E-3</v>
      </c>
      <c r="Q77" s="93">
        <f t="shared" si="15"/>
        <v>7.1533534280711119E-3</v>
      </c>
      <c r="R77" s="93">
        <f t="shared" si="15"/>
        <v>7.9728029663252206E-3</v>
      </c>
      <c r="S77" s="152">
        <f t="shared" si="15"/>
        <v>8.8537028069712812E-3</v>
      </c>
      <c r="T77" s="152">
        <f t="shared" si="15"/>
        <v>9.7908179065179027E-3</v>
      </c>
      <c r="U77" s="152">
        <f t="shared" si="15"/>
        <v>1.0776266417940281E-2</v>
      </c>
      <c r="V77" s="152">
        <f t="shared" si="15"/>
        <v>1.1799660086723094E-2</v>
      </c>
      <c r="W77" s="152">
        <f t="shared" si="15"/>
        <v>1.2848414954041404E-2</v>
      </c>
      <c r="X77" s="145">
        <f t="shared" si="15"/>
        <v>1.3908170875144833E-2</v>
      </c>
      <c r="Y77" s="145">
        <f t="shared" si="15"/>
        <v>1.4963601250394445E-2</v>
      </c>
      <c r="Z77" s="145">
        <f t="shared" si="15"/>
        <v>1.5999248910431512E-2</v>
      </c>
      <c r="AA77" s="145">
        <f t="shared" si="15"/>
        <v>1.7000045683725734E-2</v>
      </c>
      <c r="AB77" s="145">
        <f t="shared" si="15"/>
        <v>1.7952563858470133E-2</v>
      </c>
      <c r="AC77" s="145">
        <f t="shared" si="15"/>
        <v>1.8845571365363162E-2</v>
      </c>
      <c r="AD77" s="145">
        <f t="shared" si="15"/>
        <v>1.9670503711424502E-2</v>
      </c>
      <c r="AE77" s="145">
        <f t="shared" si="15"/>
        <v>2.0421822284631304E-2</v>
      </c>
      <c r="AF77" s="145">
        <f t="shared" si="15"/>
        <v>2.1096775153949573E-2</v>
      </c>
      <c r="AG77" s="145">
        <f t="shared" si="15"/>
        <v>2.1695246581463906E-2</v>
      </c>
      <c r="AH77" s="145">
        <f t="shared" si="15"/>
        <v>2.2219478279147865E-2</v>
      </c>
      <c r="AI77" s="145">
        <f t="shared" si="15"/>
        <v>2.2673448742122074E-2</v>
      </c>
      <c r="AJ77" s="145">
        <f t="shared" si="15"/>
        <v>2.3062452135490113E-2</v>
      </c>
      <c r="AK77" s="145">
        <f t="shared" si="15"/>
        <v>2.3392576801984259E-2</v>
      </c>
      <c r="AL77" s="145">
        <f t="shared" si="15"/>
        <v>2.3670237680214937E-2</v>
      </c>
      <c r="AM77" s="145">
        <f t="shared" si="15"/>
        <v>2.3901766574353282E-2</v>
      </c>
    </row>
    <row r="78" spans="2:39" x14ac:dyDescent="0.25">
      <c r="C78" s="76" t="s">
        <v>189</v>
      </c>
      <c r="D78" s="76" t="s">
        <v>407</v>
      </c>
      <c r="E78" s="150">
        <f t="shared" ref="E78:F78" si="16">E35/E$26</f>
        <v>0.99924986430678464</v>
      </c>
      <c r="F78" s="150">
        <f t="shared" si="16"/>
        <v>0.99122751416648613</v>
      </c>
      <c r="G78" s="150">
        <f t="shared" ref="G78:S85" si="17">G35/G$26</f>
        <v>0.98385121602283576</v>
      </c>
      <c r="H78" s="150">
        <f t="shared" si="17"/>
        <v>0.98055027156327346</v>
      </c>
      <c r="I78" s="150">
        <f t="shared" si="17"/>
        <v>0.96517023964294313</v>
      </c>
      <c r="J78" s="149">
        <f t="shared" si="17"/>
        <v>0.93815598543706369</v>
      </c>
      <c r="K78" s="91">
        <f t="shared" si="17"/>
        <v>0.89162293541566406</v>
      </c>
      <c r="L78" s="91">
        <f t="shared" si="17"/>
        <v>0.87508380299542921</v>
      </c>
      <c r="M78" s="91">
        <f t="shared" si="17"/>
        <v>0.85639098337066999</v>
      </c>
      <c r="N78" s="150">
        <f t="shared" si="17"/>
        <v>0.83537597672726538</v>
      </c>
      <c r="O78" s="149">
        <f t="shared" si="17"/>
        <v>0.81189221671416423</v>
      </c>
      <c r="P78" s="91">
        <f t="shared" si="17"/>
        <v>0.78582736430995581</v>
      </c>
      <c r="Q78" s="91">
        <f t="shared" si="17"/>
        <v>0.75711728732992134</v>
      </c>
      <c r="R78" s="91">
        <f t="shared" si="17"/>
        <v>0.72576087277215917</v>
      </c>
      <c r="S78" s="150">
        <f t="shared" si="17"/>
        <v>0.69183438169931821</v>
      </c>
      <c r="T78" s="150">
        <f t="shared" si="15"/>
        <v>0.65550367622990557</v>
      </c>
      <c r="U78" s="150">
        <f t="shared" si="15"/>
        <v>0.61703229955693517</v>
      </c>
      <c r="V78" s="150">
        <f t="shared" si="15"/>
        <v>0.57678333209481913</v>
      </c>
      <c r="W78" s="150">
        <f t="shared" si="15"/>
        <v>0.53521326664800251</v>
      </c>
      <c r="X78" s="144">
        <f t="shared" si="15"/>
        <v>0.4928569469867109</v>
      </c>
      <c r="Y78" s="144">
        <f t="shared" si="15"/>
        <v>0.45030381793956403</v>
      </c>
      <c r="Z78" s="144">
        <f t="shared" si="15"/>
        <v>0.40816720214637803</v>
      </c>
      <c r="AA78" s="144">
        <f t="shared" si="15"/>
        <v>0.3670496747719893</v>
      </c>
      <c r="AB78" s="144">
        <f t="shared" si="15"/>
        <v>0.32750853286406661</v>
      </c>
      <c r="AC78" s="144">
        <f t="shared" si="15"/>
        <v>0.29002552778336999</v>
      </c>
      <c r="AD78" s="144">
        <f t="shared" si="15"/>
        <v>0.25498433803255821</v>
      </c>
      <c r="AE78" s="144">
        <f t="shared" si="15"/>
        <v>0.22265791945079574</v>
      </c>
      <c r="AF78" s="144">
        <f t="shared" si="15"/>
        <v>0.19320616666070473</v>
      </c>
      <c r="AG78" s="144">
        <f t="shared" si="15"/>
        <v>0.16668275732578378</v>
      </c>
      <c r="AH78" s="144">
        <f t="shared" si="15"/>
        <v>0.1430489214336238</v>
      </c>
      <c r="AI78" s="144">
        <f t="shared" si="15"/>
        <v>0.12219137574280522</v>
      </c>
      <c r="AJ78" s="144">
        <f t="shared" si="15"/>
        <v>0.10394174342436031</v>
      </c>
      <c r="AK78" s="144">
        <f t="shared" si="15"/>
        <v>8.8095272848425513E-2</v>
      </c>
      <c r="AL78" s="144">
        <f t="shared" si="15"/>
        <v>7.4427360577581508E-2</v>
      </c>
      <c r="AM78" s="144">
        <f t="shared" si="15"/>
        <v>6.2707078501030217E-2</v>
      </c>
    </row>
    <row r="79" spans="2:39" x14ac:dyDescent="0.25">
      <c r="C79" s="56" t="s">
        <v>27</v>
      </c>
      <c r="D79" s="3" t="s">
        <v>408</v>
      </c>
      <c r="E79" s="137">
        <f t="shared" ref="E79:F79" si="18">E36/E$26</f>
        <v>4.9987486978508215E-4</v>
      </c>
      <c r="F79" s="137">
        <f t="shared" si="18"/>
        <v>2.9870502643749589E-2</v>
      </c>
      <c r="G79" s="137">
        <f t="shared" si="17"/>
        <v>4.4988979977070583E-2</v>
      </c>
      <c r="H79" s="137">
        <f t="shared" si="17"/>
        <v>4.6234073244158694E-2</v>
      </c>
      <c r="I79" s="137">
        <f t="shared" si="17"/>
        <v>5.5043410401392406E-2</v>
      </c>
      <c r="J79" s="136">
        <f t="shared" si="17"/>
        <v>4.8606482154426256E-2</v>
      </c>
      <c r="K79" s="92">
        <f t="shared" si="17"/>
        <v>5.4817287419031205E-2</v>
      </c>
      <c r="L79" s="92">
        <f t="shared" si="17"/>
        <v>6.020355845799745E-2</v>
      </c>
      <c r="M79" s="92">
        <f t="shared" si="17"/>
        <v>6.6185025893446603E-2</v>
      </c>
      <c r="N79" s="137">
        <f t="shared" si="17"/>
        <v>7.211458522454664E-2</v>
      </c>
      <c r="O79" s="136">
        <f t="shared" si="17"/>
        <v>7.4161084999422186E-2</v>
      </c>
      <c r="P79" s="92">
        <f t="shared" si="17"/>
        <v>7.4391867261447461E-2</v>
      </c>
      <c r="Q79" s="92">
        <f t="shared" si="17"/>
        <v>7.3765818144180068E-2</v>
      </c>
      <c r="R79" s="92">
        <f t="shared" si="17"/>
        <v>7.2452023316697117E-2</v>
      </c>
      <c r="S79" s="137">
        <f t="shared" si="17"/>
        <v>7.0597848795645887E-2</v>
      </c>
      <c r="T79" s="137">
        <f t="shared" si="15"/>
        <v>6.8333992080985853E-2</v>
      </c>
      <c r="U79" s="137">
        <f t="shared" si="15"/>
        <v>6.5721332039568287E-2</v>
      </c>
      <c r="V79" s="137">
        <f t="shared" si="15"/>
        <v>6.2793253333313009E-2</v>
      </c>
      <c r="W79" s="137">
        <f t="shared" si="15"/>
        <v>5.9585467122794257E-2</v>
      </c>
      <c r="X79" s="142">
        <f t="shared" si="15"/>
        <v>5.6130767149006978E-2</v>
      </c>
      <c r="Y79" s="142">
        <f t="shared" si="15"/>
        <v>5.2584414691844272E-2</v>
      </c>
      <c r="Z79" s="142">
        <f t="shared" si="15"/>
        <v>4.8866831953319652E-2</v>
      </c>
      <c r="AA79" s="142">
        <f t="shared" si="15"/>
        <v>4.5025388658478986E-2</v>
      </c>
      <c r="AB79" s="142">
        <f t="shared" si="15"/>
        <v>4.1151931846748563E-2</v>
      </c>
      <c r="AC79" s="142">
        <f t="shared" si="15"/>
        <v>3.7314256972419503E-2</v>
      </c>
      <c r="AD79" s="142">
        <f t="shared" si="15"/>
        <v>3.3614407621034105E-2</v>
      </c>
      <c r="AE79" s="142">
        <f t="shared" si="15"/>
        <v>3.0076845313519771E-2</v>
      </c>
      <c r="AF79" s="142">
        <f t="shared" si="15"/>
        <v>2.6739251794759326E-2</v>
      </c>
      <c r="AG79" s="142">
        <f t="shared" si="15"/>
        <v>2.363933520941559E-2</v>
      </c>
      <c r="AH79" s="142">
        <f t="shared" si="15"/>
        <v>2.0799424548563164E-2</v>
      </c>
      <c r="AI79" s="142">
        <f t="shared" si="15"/>
        <v>1.8236262658432829E-2</v>
      </c>
      <c r="AJ79" s="142">
        <f t="shared" si="15"/>
        <v>1.5932013020690052E-2</v>
      </c>
      <c r="AK79" s="142">
        <f t="shared" si="15"/>
        <v>1.3873757492614065E-2</v>
      </c>
      <c r="AL79" s="142">
        <f t="shared" si="15"/>
        <v>1.2044956726100094E-2</v>
      </c>
      <c r="AM79" s="142">
        <f t="shared" si="15"/>
        <v>1.0429770081744724E-2</v>
      </c>
    </row>
    <row r="80" spans="2:39" x14ac:dyDescent="0.25">
      <c r="C80" s="56" t="s">
        <v>28</v>
      </c>
      <c r="D80" s="3" t="s">
        <v>409</v>
      </c>
      <c r="E80" s="137">
        <f t="shared" ref="E80:F80" si="19">E37/E$26</f>
        <v>0.1799549530552044</v>
      </c>
      <c r="F80" s="137">
        <f t="shared" si="19"/>
        <v>0.19267217629054856</v>
      </c>
      <c r="G80" s="137">
        <f t="shared" si="17"/>
        <v>0.19815561584638855</v>
      </c>
      <c r="H80" s="137">
        <f t="shared" si="17"/>
        <v>0.19822083228821466</v>
      </c>
      <c r="I80" s="137">
        <f t="shared" si="17"/>
        <v>0.20385880116596886</v>
      </c>
      <c r="J80" s="136">
        <f t="shared" si="17"/>
        <v>0.19143939710895905</v>
      </c>
      <c r="K80" s="92">
        <f t="shared" si="17"/>
        <v>0.18592843784960786</v>
      </c>
      <c r="L80" s="92">
        <f t="shared" si="17"/>
        <v>0.18311310339783662</v>
      </c>
      <c r="M80" s="92">
        <f t="shared" si="17"/>
        <v>0.17968405685369879</v>
      </c>
      <c r="N80" s="137">
        <f t="shared" si="17"/>
        <v>0.17538949574989904</v>
      </c>
      <c r="O80" s="136">
        <f t="shared" si="17"/>
        <v>0.17117083387476667</v>
      </c>
      <c r="P80" s="92">
        <f t="shared" si="17"/>
        <v>0.1661859886405489</v>
      </c>
      <c r="Q80" s="92">
        <f t="shared" si="17"/>
        <v>0.16057453733126928</v>
      </c>
      <c r="R80" s="92">
        <f t="shared" si="17"/>
        <v>0.15431934575734127</v>
      </c>
      <c r="S80" s="137">
        <f t="shared" si="17"/>
        <v>0.14744895755572612</v>
      </c>
      <c r="T80" s="137">
        <f t="shared" si="15"/>
        <v>0.14000693994959001</v>
      </c>
      <c r="U80" s="137">
        <f t="shared" si="15"/>
        <v>0.13206880209805877</v>
      </c>
      <c r="V80" s="137">
        <f t="shared" si="15"/>
        <v>0.12371686978271476</v>
      </c>
      <c r="W80" s="137">
        <f t="shared" si="15"/>
        <v>0.11504961580759274</v>
      </c>
      <c r="X80" s="142">
        <f t="shared" si="15"/>
        <v>0.10617809247889699</v>
      </c>
      <c r="Y80" s="142">
        <f t="shared" si="15"/>
        <v>9.7195493494093788E-2</v>
      </c>
      <c r="Z80" s="142">
        <f t="shared" si="15"/>
        <v>8.8260194395752833E-2</v>
      </c>
      <c r="AA80" s="142">
        <f t="shared" si="15"/>
        <v>7.9503373055621773E-2</v>
      </c>
      <c r="AB80" s="142">
        <f t="shared" si="15"/>
        <v>7.1053822297201419E-2</v>
      </c>
      <c r="AC80" s="142">
        <f t="shared" si="15"/>
        <v>6.3018930173139684E-2</v>
      </c>
      <c r="AD80" s="142">
        <f t="shared" si="15"/>
        <v>5.5476531158421022E-2</v>
      </c>
      <c r="AE80" s="142">
        <f t="shared" si="15"/>
        <v>4.8501686360306571E-2</v>
      </c>
      <c r="AF80" s="142">
        <f t="shared" si="15"/>
        <v>4.2132983152636111E-2</v>
      </c>
      <c r="AG80" s="142">
        <f t="shared" si="15"/>
        <v>3.6387017035603257E-2</v>
      </c>
      <c r="AH80" s="142">
        <f t="shared" si="15"/>
        <v>3.125899795073931E-2</v>
      </c>
      <c r="AI80" s="142">
        <f t="shared" si="15"/>
        <v>2.6721215352437652E-2</v>
      </c>
      <c r="AJ80" s="142">
        <f t="shared" si="15"/>
        <v>2.2744770897037032E-2</v>
      </c>
      <c r="AK80" s="142">
        <f t="shared" si="15"/>
        <v>1.9286996342799619E-2</v>
      </c>
      <c r="AL80" s="142">
        <f t="shared" si="15"/>
        <v>1.6300364951035023E-2</v>
      </c>
      <c r="AM80" s="142">
        <f t="shared" si="15"/>
        <v>1.3735958863717901E-2</v>
      </c>
    </row>
    <row r="81" spans="2:39" x14ac:dyDescent="0.25">
      <c r="C81" s="56" t="s">
        <v>29</v>
      </c>
      <c r="D81" s="3" t="s">
        <v>410</v>
      </c>
      <c r="E81" s="137">
        <f t="shared" ref="E81:F81" si="20">E38/E$26</f>
        <v>0.28392892595870206</v>
      </c>
      <c r="F81" s="137">
        <f t="shared" si="20"/>
        <v>0.28544685421823057</v>
      </c>
      <c r="G81" s="137">
        <f t="shared" si="17"/>
        <v>0.2837989178912515</v>
      </c>
      <c r="H81" s="137">
        <f t="shared" si="17"/>
        <v>0.28330307129049398</v>
      </c>
      <c r="I81" s="137">
        <f t="shared" si="17"/>
        <v>0.28183961517200207</v>
      </c>
      <c r="J81" s="136">
        <f t="shared" si="17"/>
        <v>0.2717762227003101</v>
      </c>
      <c r="K81" s="92">
        <f t="shared" si="17"/>
        <v>0.25902933403392581</v>
      </c>
      <c r="L81" s="92">
        <f t="shared" si="17"/>
        <v>0.25282690570083832</v>
      </c>
      <c r="M81" s="92">
        <f t="shared" si="17"/>
        <v>0.24572318101532803</v>
      </c>
      <c r="N81" s="137">
        <f t="shared" si="17"/>
        <v>0.23778920770885048</v>
      </c>
      <c r="O81" s="136">
        <f t="shared" si="17"/>
        <v>0.23013152260306102</v>
      </c>
      <c r="P81" s="92">
        <f t="shared" si="17"/>
        <v>0.22210375161788812</v>
      </c>
      <c r="Q81" s="92">
        <f t="shared" si="17"/>
        <v>0.21346805924757528</v>
      </c>
      <c r="R81" s="92">
        <f t="shared" si="17"/>
        <v>0.20418366856842227</v>
      </c>
      <c r="S81" s="137">
        <f t="shared" si="17"/>
        <v>0.19423945063494427</v>
      </c>
      <c r="T81" s="137">
        <f t="shared" si="15"/>
        <v>0.18365364096512388</v>
      </c>
      <c r="U81" s="137">
        <f t="shared" si="15"/>
        <v>0.17249353786876867</v>
      </c>
      <c r="V81" s="137">
        <f t="shared" si="15"/>
        <v>0.16086331409161989</v>
      </c>
      <c r="W81" s="137">
        <f t="shared" si="15"/>
        <v>0.14889510169856812</v>
      </c>
      <c r="X81" s="142">
        <f t="shared" si="15"/>
        <v>0.13674621719800162</v>
      </c>
      <c r="Y81" s="142">
        <f t="shared" si="15"/>
        <v>0.12455365764195307</v>
      </c>
      <c r="Z81" s="142">
        <f t="shared" si="15"/>
        <v>0.11253473135190829</v>
      </c>
      <c r="AA81" s="142">
        <f t="shared" si="15"/>
        <v>0.10086522475867248</v>
      </c>
      <c r="AB81" s="142">
        <f t="shared" si="15"/>
        <v>8.9693142900955633E-2</v>
      </c>
      <c r="AC81" s="142">
        <f t="shared" si="15"/>
        <v>7.9149988755060366E-2</v>
      </c>
      <c r="AD81" s="142">
        <f t="shared" si="15"/>
        <v>6.9325526223565026E-2</v>
      </c>
      <c r="AE81" s="142">
        <f t="shared" si="15"/>
        <v>6.0298878025508984E-2</v>
      </c>
      <c r="AF81" s="142">
        <f t="shared" si="15"/>
        <v>5.2109473074947517E-2</v>
      </c>
      <c r="AG81" s="142">
        <f t="shared" si="15"/>
        <v>4.4762938767358436E-2</v>
      </c>
      <c r="AH81" s="142">
        <f t="shared" si="15"/>
        <v>3.8240505670707685E-2</v>
      </c>
      <c r="AI81" s="142">
        <f t="shared" si="15"/>
        <v>3.250184450751141E-2</v>
      </c>
      <c r="AJ81" s="142">
        <f t="shared" si="15"/>
        <v>2.7500071371099773E-2</v>
      </c>
      <c r="AK81" s="142">
        <f t="shared" si="15"/>
        <v>2.3175361050468253E-2</v>
      </c>
      <c r="AL81" s="142">
        <f t="shared" si="15"/>
        <v>1.946275561552431E-2</v>
      </c>
      <c r="AM81" s="142">
        <f t="shared" si="15"/>
        <v>1.6294852552546545E-2</v>
      </c>
    </row>
    <row r="82" spans="2:39" x14ac:dyDescent="0.25">
      <c r="C82" s="56" t="s">
        <v>30</v>
      </c>
      <c r="D82" s="3" t="s">
        <v>411</v>
      </c>
      <c r="E82" s="137">
        <f t="shared" ref="E82:F82" si="21">E39/E$26</f>
        <v>0.2799299270122208</v>
      </c>
      <c r="F82" s="137">
        <f t="shared" si="21"/>
        <v>0.26956353051343407</v>
      </c>
      <c r="G82" s="137">
        <f t="shared" si="17"/>
        <v>0.26176554464413138</v>
      </c>
      <c r="H82" s="137">
        <f t="shared" si="17"/>
        <v>0.26264389096369634</v>
      </c>
      <c r="I82" s="137">
        <f t="shared" si="17"/>
        <v>0.25315357150282275</v>
      </c>
      <c r="J82" s="136">
        <f t="shared" si="17"/>
        <v>0.2547341395266724</v>
      </c>
      <c r="K82" s="92">
        <f t="shared" si="17"/>
        <v>0.2397966441059064</v>
      </c>
      <c r="L82" s="92">
        <f t="shared" si="17"/>
        <v>0.23285313946818209</v>
      </c>
      <c r="M82" s="92">
        <f t="shared" si="17"/>
        <v>0.22504387097312345</v>
      </c>
      <c r="N82" s="137">
        <f t="shared" si="17"/>
        <v>0.21662625083195949</v>
      </c>
      <c r="O82" s="136">
        <f t="shared" si="17"/>
        <v>0.2087445503369757</v>
      </c>
      <c r="P82" s="92">
        <f t="shared" si="17"/>
        <v>0.20085730954869935</v>
      </c>
      <c r="Q82" s="92">
        <f t="shared" si="17"/>
        <v>0.19253971694234331</v>
      </c>
      <c r="R82" s="92">
        <f t="shared" si="17"/>
        <v>0.18373712226942346</v>
      </c>
      <c r="S82" s="137">
        <f t="shared" si="17"/>
        <v>0.17441333631507111</v>
      </c>
      <c r="T82" s="137">
        <f t="shared" si="15"/>
        <v>0.16456429507393791</v>
      </c>
      <c r="U82" s="137">
        <f t="shared" si="15"/>
        <v>0.15423699791926415</v>
      </c>
      <c r="V82" s="137">
        <f t="shared" si="15"/>
        <v>0.14352340110440293</v>
      </c>
      <c r="W82" s="137">
        <f t="shared" si="15"/>
        <v>0.13254325164328157</v>
      </c>
      <c r="X82" s="142">
        <f t="shared" si="15"/>
        <v>0.12144224529870246</v>
      </c>
      <c r="Y82" s="142">
        <f t="shared" si="15"/>
        <v>0.11034384851332492</v>
      </c>
      <c r="Z82" s="142">
        <f t="shared" si="15"/>
        <v>9.9451469246220309E-2</v>
      </c>
      <c r="AA82" s="142">
        <f t="shared" si="15"/>
        <v>8.8923409689596861E-2</v>
      </c>
      <c r="AB82" s="142">
        <f t="shared" si="15"/>
        <v>7.8882878882364449E-2</v>
      </c>
      <c r="AC82" s="142">
        <f t="shared" si="15"/>
        <v>6.9442879507167626E-2</v>
      </c>
      <c r="AD82" s="142">
        <f t="shared" si="15"/>
        <v>6.0676563286331017E-2</v>
      </c>
      <c r="AE82" s="142">
        <f t="shared" si="15"/>
        <v>5.2647804517392621E-2</v>
      </c>
      <c r="AF82" s="142">
        <f t="shared" si="15"/>
        <v>4.5386732406423123E-2</v>
      </c>
      <c r="AG82" s="142">
        <f t="shared" si="15"/>
        <v>3.8891474442050732E-2</v>
      </c>
      <c r="AH82" s="142">
        <f t="shared" si="15"/>
        <v>3.3139888986002584E-2</v>
      </c>
      <c r="AI82" s="142">
        <f t="shared" si="15"/>
        <v>2.8093276955284577E-2</v>
      </c>
      <c r="AJ82" s="142">
        <f t="shared" si="15"/>
        <v>2.3706475508417296E-2</v>
      </c>
      <c r="AK82" s="142">
        <f t="shared" si="15"/>
        <v>1.9924125515894939E-2</v>
      </c>
      <c r="AL82" s="142">
        <f t="shared" si="15"/>
        <v>1.6686760179320602E-2</v>
      </c>
      <c r="AM82" s="142">
        <f t="shared" si="15"/>
        <v>1.3932636852142542E-2</v>
      </c>
    </row>
    <row r="83" spans="2:39" x14ac:dyDescent="0.25">
      <c r="C83" s="56" t="s">
        <v>31</v>
      </c>
      <c r="D83" s="3" t="s">
        <v>412</v>
      </c>
      <c r="E83" s="137">
        <f t="shared" ref="E83:F83" si="22">E40/E$26</f>
        <v>0.1799549530552044</v>
      </c>
      <c r="F83" s="137">
        <f t="shared" si="22"/>
        <v>0.16076518842480711</v>
      </c>
      <c r="G83" s="137">
        <f t="shared" si="17"/>
        <v>0.14796398335743155</v>
      </c>
      <c r="H83" s="137">
        <f t="shared" si="17"/>
        <v>0.14509893310709032</v>
      </c>
      <c r="I83" s="137">
        <f t="shared" si="17"/>
        <v>0.13207161996418151</v>
      </c>
      <c r="J83" s="136">
        <f t="shared" si="17"/>
        <v>0.13902870540397941</v>
      </c>
      <c r="K83" s="92">
        <f t="shared" si="17"/>
        <v>0.12329626798166719</v>
      </c>
      <c r="L83" s="92">
        <f t="shared" si="17"/>
        <v>0.11866337461485156</v>
      </c>
      <c r="M83" s="92">
        <f t="shared" si="17"/>
        <v>0.11366726220724085</v>
      </c>
      <c r="N83" s="137">
        <f t="shared" si="17"/>
        <v>0.10861903112149641</v>
      </c>
      <c r="O83" s="136">
        <f t="shared" si="17"/>
        <v>0.10395656344756787</v>
      </c>
      <c r="P83" s="92">
        <f t="shared" si="17"/>
        <v>9.9572234722804409E-2</v>
      </c>
      <c r="Q83" s="92">
        <f t="shared" si="17"/>
        <v>9.5076814935211473E-2</v>
      </c>
      <c r="R83" s="92">
        <f t="shared" si="17"/>
        <v>9.042783365599516E-2</v>
      </c>
      <c r="S83" s="137">
        <f t="shared" si="17"/>
        <v>8.5585190198336436E-2</v>
      </c>
      <c r="T83" s="137">
        <f t="shared" si="15"/>
        <v>8.0531473454055896E-2</v>
      </c>
      <c r="U83" s="137">
        <f t="shared" si="15"/>
        <v>7.5277726961735153E-2</v>
      </c>
      <c r="V83" s="137">
        <f t="shared" si="15"/>
        <v>6.9866297158996407E-2</v>
      </c>
      <c r="W83" s="137">
        <f t="shared" si="15"/>
        <v>6.4355201864854938E-2</v>
      </c>
      <c r="X83" s="142">
        <f t="shared" si="15"/>
        <v>5.8817026534983177E-2</v>
      </c>
      <c r="Y83" s="142">
        <f t="shared" si="15"/>
        <v>5.3317243370028786E-2</v>
      </c>
      <c r="Z83" s="142">
        <f t="shared" si="15"/>
        <v>4.7950886358058595E-2</v>
      </c>
      <c r="AA83" s="142">
        <f t="shared" si="15"/>
        <v>4.2792253833683562E-2</v>
      </c>
      <c r="AB83" s="142">
        <f t="shared" si="15"/>
        <v>3.7894461080871127E-2</v>
      </c>
      <c r="AC83" s="142">
        <f t="shared" si="15"/>
        <v>3.3308182298811259E-2</v>
      </c>
      <c r="AD83" s="142">
        <f t="shared" si="15"/>
        <v>2.9066114990078128E-2</v>
      </c>
      <c r="AE83" s="142">
        <f t="shared" si="15"/>
        <v>2.5192918058190236E-2</v>
      </c>
      <c r="AF83" s="142">
        <f t="shared" si="15"/>
        <v>2.1699760662802142E-2</v>
      </c>
      <c r="AG83" s="142">
        <f t="shared" si="15"/>
        <v>1.8582399971651953E-2</v>
      </c>
      <c r="AH83" s="142">
        <f t="shared" si="15"/>
        <v>1.5827720338096443E-2</v>
      </c>
      <c r="AI83" s="142">
        <f t="shared" si="15"/>
        <v>1.3416364819493338E-2</v>
      </c>
      <c r="AJ83" s="142">
        <f t="shared" si="15"/>
        <v>1.1324003618757773E-2</v>
      </c>
      <c r="AK83" s="142">
        <f t="shared" si="15"/>
        <v>9.5227516908136314E-3</v>
      </c>
      <c r="AL83" s="142">
        <f t="shared" si="15"/>
        <v>7.9830177111173233E-3</v>
      </c>
      <c r="AM83" s="142">
        <f t="shared" si="15"/>
        <v>6.6744062676715255E-3</v>
      </c>
    </row>
    <row r="84" spans="2:39" x14ac:dyDescent="0.25">
      <c r="C84" s="56" t="s">
        <v>32</v>
      </c>
      <c r="D84" s="3" t="s">
        <v>413</v>
      </c>
      <c r="E84" s="137">
        <f t="shared" ref="E84:F84" si="23">E41/E$26</f>
        <v>5.9984984365781716E-2</v>
      </c>
      <c r="F84" s="137">
        <f t="shared" si="23"/>
        <v>4.4145191189723661E-2</v>
      </c>
      <c r="G84" s="137">
        <f t="shared" si="17"/>
        <v>4.007132026976426E-2</v>
      </c>
      <c r="H84" s="137">
        <f t="shared" si="17"/>
        <v>3.8637289567104813E-2</v>
      </c>
      <c r="I84" s="137">
        <f t="shared" si="17"/>
        <v>3.3568743008341853E-2</v>
      </c>
      <c r="J84" s="136">
        <f t="shared" si="17"/>
        <v>2.7989237768510263E-2</v>
      </c>
      <c r="K84" s="92">
        <f t="shared" si="17"/>
        <v>2.4848629917042418E-2</v>
      </c>
      <c r="L84" s="92">
        <f t="shared" si="17"/>
        <v>2.3847321915586098E-2</v>
      </c>
      <c r="M84" s="92">
        <f t="shared" si="17"/>
        <v>2.2822192201130197E-2</v>
      </c>
      <c r="N84" s="137">
        <f t="shared" si="17"/>
        <v>2.1838114230019322E-2</v>
      </c>
      <c r="O84" s="136">
        <f t="shared" si="17"/>
        <v>2.092409436261294E-2</v>
      </c>
      <c r="P84" s="92">
        <f t="shared" si="17"/>
        <v>2.0068146696181746E-2</v>
      </c>
      <c r="Q84" s="92">
        <f t="shared" si="17"/>
        <v>1.9190626416652805E-2</v>
      </c>
      <c r="R84" s="92">
        <f t="shared" si="17"/>
        <v>1.8281260245241463E-2</v>
      </c>
      <c r="S84" s="137">
        <f t="shared" si="17"/>
        <v>1.7331657249983281E-2</v>
      </c>
      <c r="T84" s="137">
        <f t="shared" si="15"/>
        <v>1.6338838161846288E-2</v>
      </c>
      <c r="U84" s="137">
        <f t="shared" si="15"/>
        <v>1.5305187679321096E-2</v>
      </c>
      <c r="V84" s="137">
        <f t="shared" si="15"/>
        <v>1.4238811258436523E-2</v>
      </c>
      <c r="W84" s="137">
        <f t="shared" si="15"/>
        <v>1.3150827115079594E-2</v>
      </c>
      <c r="X84" s="142">
        <f t="shared" si="15"/>
        <v>1.2054920754918657E-2</v>
      </c>
      <c r="Y84" s="142">
        <f t="shared" si="15"/>
        <v>1.0964861650395487E-2</v>
      </c>
      <c r="Z84" s="142">
        <f t="shared" si="15"/>
        <v>9.8970121630747865E-3</v>
      </c>
      <c r="AA84" s="142">
        <f t="shared" si="15"/>
        <v>8.8654927719279981E-3</v>
      </c>
      <c r="AB84" s="142">
        <f t="shared" si="15"/>
        <v>7.881702145257621E-3</v>
      </c>
      <c r="AC84" s="142">
        <f t="shared" si="15"/>
        <v>6.9560589120167861E-3</v>
      </c>
      <c r="AD84" s="142">
        <f t="shared" si="15"/>
        <v>6.0961971764877691E-3</v>
      </c>
      <c r="AE84" s="142">
        <f t="shared" si="15"/>
        <v>5.3074572047503415E-3</v>
      </c>
      <c r="AF84" s="142">
        <f t="shared" si="15"/>
        <v>4.5926179474794389E-3</v>
      </c>
      <c r="AG84" s="142">
        <f t="shared" si="15"/>
        <v>3.9517523684290479E-3</v>
      </c>
      <c r="AH84" s="142">
        <f t="shared" si="15"/>
        <v>3.3829733862845539E-3</v>
      </c>
      <c r="AI84" s="142">
        <f t="shared" si="15"/>
        <v>2.8828872222203998E-3</v>
      </c>
      <c r="AJ84" s="142">
        <f t="shared" si="15"/>
        <v>2.4468712895632859E-3</v>
      </c>
      <c r="AK84" s="142">
        <f t="shared" si="15"/>
        <v>2.0695518912211149E-3</v>
      </c>
      <c r="AL84" s="142">
        <f t="shared" si="15"/>
        <v>1.7451610503591525E-3</v>
      </c>
      <c r="AM84" s="142">
        <f t="shared" si="15"/>
        <v>1.4678235251647748E-3</v>
      </c>
    </row>
    <row r="85" spans="2:39" x14ac:dyDescent="0.25">
      <c r="C85" s="80" t="s">
        <v>33</v>
      </c>
      <c r="D85" s="7" t="s">
        <v>414</v>
      </c>
      <c r="E85" s="139">
        <f t="shared" ref="E85:F85" si="24">E42/E$26</f>
        <v>1.4996246089338389E-2</v>
      </c>
      <c r="F85" s="139">
        <f t="shared" si="24"/>
        <v>8.7640709802227629E-3</v>
      </c>
      <c r="G85" s="139">
        <f t="shared" si="17"/>
        <v>7.1068540222822222E-3</v>
      </c>
      <c r="H85" s="139">
        <f t="shared" si="17"/>
        <v>6.4121811754138929E-3</v>
      </c>
      <c r="I85" s="139">
        <f t="shared" si="17"/>
        <v>5.6344785081478979E-3</v>
      </c>
      <c r="J85" s="138">
        <f t="shared" si="17"/>
        <v>4.5818006437418381E-3</v>
      </c>
      <c r="K85" s="94">
        <f t="shared" si="17"/>
        <v>3.9063341188993132E-3</v>
      </c>
      <c r="L85" s="94">
        <f t="shared" si="17"/>
        <v>3.576399317182565E-3</v>
      </c>
      <c r="M85" s="94">
        <f t="shared" si="17"/>
        <v>3.2653942542937619E-3</v>
      </c>
      <c r="N85" s="139">
        <f t="shared" si="17"/>
        <v>2.9992918095514431E-3</v>
      </c>
      <c r="O85" s="138">
        <f t="shared" si="17"/>
        <v>2.8035672258967569E-3</v>
      </c>
      <c r="P85" s="94">
        <f t="shared" si="17"/>
        <v>2.6480657439110775E-3</v>
      </c>
      <c r="Q85" s="94">
        <f t="shared" si="17"/>
        <v>2.5017142703300322E-3</v>
      </c>
      <c r="R85" s="94">
        <f t="shared" si="17"/>
        <v>2.3596189536012192E-3</v>
      </c>
      <c r="S85" s="139">
        <f t="shared" si="17"/>
        <v>2.2179410541737798E-3</v>
      </c>
      <c r="T85" s="139">
        <f t="shared" si="15"/>
        <v>2.0744966254830854E-3</v>
      </c>
      <c r="U85" s="139">
        <f t="shared" si="15"/>
        <v>1.9287149716315341E-3</v>
      </c>
      <c r="V85" s="139">
        <f t="shared" si="15"/>
        <v>1.7813853194212882E-3</v>
      </c>
      <c r="W85" s="139">
        <f t="shared" si="15"/>
        <v>1.6338013428905205E-3</v>
      </c>
      <c r="X85" s="143">
        <f t="shared" si="15"/>
        <v>1.4876774707561051E-3</v>
      </c>
      <c r="Y85" s="143">
        <f t="shared" si="15"/>
        <v>1.3442985759683811E-3</v>
      </c>
      <c r="Z85" s="143">
        <f t="shared" si="15"/>
        <v>1.2060767798786752E-3</v>
      </c>
      <c r="AA85" s="143">
        <f t="shared" si="15"/>
        <v>1.0745319069098097E-3</v>
      </c>
      <c r="AB85" s="143">
        <f t="shared" si="15"/>
        <v>9.5059384631713845E-4</v>
      </c>
      <c r="AC85" s="143">
        <f t="shared" si="15"/>
        <v>8.3523117814029502E-4</v>
      </c>
      <c r="AD85" s="143">
        <f t="shared" si="15"/>
        <v>7.2899760318518366E-4</v>
      </c>
      <c r="AE85" s="143">
        <f t="shared" si="15"/>
        <v>6.3232994731038448E-4</v>
      </c>
      <c r="AF85" s="143">
        <f t="shared" si="15"/>
        <v>5.453475970892325E-4</v>
      </c>
      <c r="AG85" s="143">
        <f t="shared" si="15"/>
        <v>4.678395340532528E-4</v>
      </c>
      <c r="AH85" s="143">
        <f t="shared" si="15"/>
        <v>3.994105431106463E-4</v>
      </c>
      <c r="AI85" s="143">
        <f t="shared" si="15"/>
        <v>3.3952424327278425E-4</v>
      </c>
      <c r="AJ85" s="143">
        <f t="shared" si="15"/>
        <v>2.8753773197200393E-4</v>
      </c>
      <c r="AK85" s="143">
        <f t="shared" si="15"/>
        <v>2.4272885991643631E-4</v>
      </c>
      <c r="AL85" s="143">
        <f t="shared" si="15"/>
        <v>2.0434435630902731E-4</v>
      </c>
      <c r="AM85" s="143">
        <f t="shared" si="15"/>
        <v>1.7163034584816235E-4</v>
      </c>
    </row>
    <row r="86" spans="2:39" x14ac:dyDescent="0.25">
      <c r="C86" s="56"/>
      <c r="D86" s="3"/>
      <c r="E86" s="137"/>
      <c r="F86" s="137"/>
      <c r="G86" s="137"/>
      <c r="H86" s="137"/>
      <c r="I86" s="137"/>
      <c r="J86" s="136"/>
      <c r="K86" s="92"/>
      <c r="L86" s="92"/>
      <c r="M86" s="92"/>
      <c r="N86" s="137"/>
      <c r="O86" s="136"/>
      <c r="P86" s="92"/>
      <c r="Q86" s="92"/>
      <c r="R86" s="92"/>
      <c r="S86" s="137"/>
      <c r="T86" s="137"/>
      <c r="U86" s="137"/>
      <c r="V86" s="137"/>
      <c r="W86" s="137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</row>
    <row r="87" spans="2:39" x14ac:dyDescent="0.25">
      <c r="B87" s="23" t="s">
        <v>398</v>
      </c>
      <c r="C87" s="82" t="s">
        <v>367</v>
      </c>
      <c r="D87" s="82" t="s">
        <v>72</v>
      </c>
      <c r="E87" s="126">
        <f t="shared" ref="E87:AM87" si="25">E44</f>
        <v>32001.800439999999</v>
      </c>
      <c r="F87" s="126">
        <f t="shared" si="25"/>
        <v>33963.92974</v>
      </c>
      <c r="G87" s="126">
        <f t="shared" si="25"/>
        <v>34255.391009999999</v>
      </c>
      <c r="H87" s="126">
        <f t="shared" si="25"/>
        <v>34333.114009999998</v>
      </c>
      <c r="I87" s="126">
        <f t="shared" si="25"/>
        <v>34664.492760000001</v>
      </c>
      <c r="J87" s="125">
        <f t="shared" si="25"/>
        <v>34956.188179999997</v>
      </c>
      <c r="K87" s="75">
        <f t="shared" si="25"/>
        <v>35116.03026</v>
      </c>
      <c r="L87" s="75">
        <f t="shared" si="25"/>
        <v>35229.844590000001</v>
      </c>
      <c r="M87" s="75">
        <f t="shared" si="25"/>
        <v>35278.914470000003</v>
      </c>
      <c r="N87" s="126">
        <f t="shared" si="25"/>
        <v>35281.670850000002</v>
      </c>
      <c r="O87" s="125">
        <f t="shared" si="25"/>
        <v>35334.628700000001</v>
      </c>
      <c r="P87" s="75">
        <f t="shared" si="25"/>
        <v>35439.273880000001</v>
      </c>
      <c r="Q87" s="75">
        <f t="shared" si="25"/>
        <v>35585.101999999999</v>
      </c>
      <c r="R87" s="75">
        <f t="shared" si="25"/>
        <v>35758.46471</v>
      </c>
      <c r="S87" s="126">
        <f t="shared" si="25"/>
        <v>35949.997230000001</v>
      </c>
      <c r="T87" s="126">
        <f t="shared" si="25"/>
        <v>36147.993600000002</v>
      </c>
      <c r="U87" s="126">
        <f t="shared" si="25"/>
        <v>36347.699050000003</v>
      </c>
      <c r="V87" s="126">
        <f t="shared" si="25"/>
        <v>36546.461819999997</v>
      </c>
      <c r="W87" s="126">
        <f t="shared" si="25"/>
        <v>36743.51139</v>
      </c>
      <c r="X87" s="130">
        <f t="shared" si="25"/>
        <v>36939.940790000001</v>
      </c>
      <c r="Y87" s="130">
        <f t="shared" si="25"/>
        <v>37133.812279999998</v>
      </c>
      <c r="Z87" s="130">
        <f t="shared" si="25"/>
        <v>37327.437980000002</v>
      </c>
      <c r="AA87" s="130">
        <f t="shared" si="25"/>
        <v>37522.54507</v>
      </c>
      <c r="AB87" s="130">
        <f t="shared" si="25"/>
        <v>37720.837229999997</v>
      </c>
      <c r="AC87" s="130">
        <f t="shared" si="25"/>
        <v>37923.086000000003</v>
      </c>
      <c r="AD87" s="130">
        <f t="shared" si="25"/>
        <v>38136.423779999997</v>
      </c>
      <c r="AE87" s="130">
        <f t="shared" si="25"/>
        <v>38359.627240000002</v>
      </c>
      <c r="AF87" s="130">
        <f t="shared" si="25"/>
        <v>38590.033909999998</v>
      </c>
      <c r="AG87" s="130">
        <f t="shared" si="25"/>
        <v>38826.083440000002</v>
      </c>
      <c r="AH87" s="130">
        <f t="shared" si="25"/>
        <v>39065.656849999999</v>
      </c>
      <c r="AI87" s="130">
        <f t="shared" si="25"/>
        <v>39306.746590000002</v>
      </c>
      <c r="AJ87" s="130">
        <f t="shared" si="25"/>
        <v>39549.086990000003</v>
      </c>
      <c r="AK87" s="130">
        <f t="shared" si="25"/>
        <v>39792.306819999998</v>
      </c>
      <c r="AL87" s="130">
        <f t="shared" si="25"/>
        <v>40036.071069999998</v>
      </c>
      <c r="AM87" s="130">
        <f t="shared" si="25"/>
        <v>40282.721729999997</v>
      </c>
    </row>
    <row r="88" spans="2:39" x14ac:dyDescent="0.25">
      <c r="C88" s="56" t="s">
        <v>8</v>
      </c>
      <c r="D88" s="78" t="s">
        <v>415</v>
      </c>
      <c r="E88" s="137">
        <f t="shared" ref="E88:AM91" si="26">E45/E$44</f>
        <v>0</v>
      </c>
      <c r="F88" s="137">
        <f t="shared" si="26"/>
        <v>0</v>
      </c>
      <c r="G88" s="137">
        <f t="shared" si="26"/>
        <v>0</v>
      </c>
      <c r="H88" s="137">
        <f t="shared" si="26"/>
        <v>0</v>
      </c>
      <c r="I88" s="137">
        <f t="shared" si="26"/>
        <v>0</v>
      </c>
      <c r="J88" s="136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7">
        <f t="shared" si="26"/>
        <v>0</v>
      </c>
      <c r="O88" s="136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7">
        <f t="shared" si="26"/>
        <v>0</v>
      </c>
      <c r="T88" s="137">
        <f t="shared" si="26"/>
        <v>0</v>
      </c>
      <c r="U88" s="137">
        <f t="shared" si="26"/>
        <v>0</v>
      </c>
      <c r="V88" s="137">
        <f t="shared" si="26"/>
        <v>0</v>
      </c>
      <c r="W88" s="137">
        <f t="shared" si="26"/>
        <v>0</v>
      </c>
      <c r="X88" s="142">
        <f t="shared" si="26"/>
        <v>0</v>
      </c>
      <c r="Y88" s="142">
        <f t="shared" si="26"/>
        <v>0</v>
      </c>
      <c r="Z88" s="142">
        <f t="shared" si="26"/>
        <v>0</v>
      </c>
      <c r="AA88" s="142">
        <f t="shared" si="26"/>
        <v>0</v>
      </c>
      <c r="AB88" s="142">
        <f t="shared" si="26"/>
        <v>0</v>
      </c>
      <c r="AC88" s="142">
        <f t="shared" si="26"/>
        <v>0</v>
      </c>
      <c r="AD88" s="142">
        <f t="shared" si="26"/>
        <v>0</v>
      </c>
      <c r="AE88" s="142">
        <f t="shared" si="26"/>
        <v>0</v>
      </c>
      <c r="AF88" s="142">
        <f t="shared" si="26"/>
        <v>0</v>
      </c>
      <c r="AG88" s="142">
        <f t="shared" si="26"/>
        <v>0</v>
      </c>
      <c r="AH88" s="142">
        <f t="shared" si="26"/>
        <v>0</v>
      </c>
      <c r="AI88" s="142">
        <f t="shared" si="26"/>
        <v>0</v>
      </c>
      <c r="AJ88" s="142">
        <f t="shared" si="26"/>
        <v>0</v>
      </c>
      <c r="AK88" s="142">
        <f t="shared" si="26"/>
        <v>0</v>
      </c>
      <c r="AL88" s="142">
        <f t="shared" si="26"/>
        <v>0</v>
      </c>
      <c r="AM88" s="142">
        <f t="shared" si="26"/>
        <v>0</v>
      </c>
    </row>
    <row r="89" spans="2:39" x14ac:dyDescent="0.25">
      <c r="C89" s="56" t="s">
        <v>6</v>
      </c>
      <c r="D89" s="3" t="s">
        <v>416</v>
      </c>
      <c r="E89" s="137">
        <f t="shared" si="26"/>
        <v>0.9999246395525615</v>
      </c>
      <c r="F89" s="137">
        <f t="shared" si="26"/>
        <v>0.99758768874428838</v>
      </c>
      <c r="G89" s="137">
        <f t="shared" si="26"/>
        <v>0.99508210693169952</v>
      </c>
      <c r="H89" s="137">
        <f t="shared" si="26"/>
        <v>0.99392088786530675</v>
      </c>
      <c r="I89" s="137">
        <f t="shared" si="26"/>
        <v>0.99143002720227891</v>
      </c>
      <c r="J89" s="136">
        <f t="shared" si="26"/>
        <v>0.98687423217779469</v>
      </c>
      <c r="K89" s="92">
        <f t="shared" si="26"/>
        <v>0.97906185310366567</v>
      </c>
      <c r="L89" s="92">
        <f t="shared" si="26"/>
        <v>0.97066040335887838</v>
      </c>
      <c r="M89" s="92">
        <f t="shared" si="26"/>
        <v>0.96162127178965873</v>
      </c>
      <c r="N89" s="137">
        <f t="shared" si="26"/>
        <v>0.95178763961514579</v>
      </c>
      <c r="O89" s="136">
        <f t="shared" si="26"/>
        <v>0.9407074844966461</v>
      </c>
      <c r="P89" s="92">
        <f t="shared" si="26"/>
        <v>0.9282328162644623</v>
      </c>
      <c r="Q89" s="92">
        <f t="shared" si="26"/>
        <v>0.91426976997283871</v>
      </c>
      <c r="R89" s="92">
        <f t="shared" si="26"/>
        <v>0.89875701825118992</v>
      </c>
      <c r="S89" s="137">
        <f t="shared" si="26"/>
        <v>0.88163745012894956</v>
      </c>
      <c r="T89" s="137">
        <f t="shared" si="26"/>
        <v>0.86289726077632145</v>
      </c>
      <c r="U89" s="137">
        <f t="shared" si="26"/>
        <v>0.84251806800408724</v>
      </c>
      <c r="V89" s="137">
        <f t="shared" si="26"/>
        <v>0.82050555803981795</v>
      </c>
      <c r="W89" s="137">
        <f t="shared" si="26"/>
        <v>0.7968929106750785</v>
      </c>
      <c r="X89" s="142">
        <f t="shared" si="26"/>
        <v>0.77174161761833193</v>
      </c>
      <c r="Y89" s="142">
        <f t="shared" si="26"/>
        <v>0.74517941065005033</v>
      </c>
      <c r="Z89" s="142">
        <f t="shared" si="26"/>
        <v>0.71734066598266966</v>
      </c>
      <c r="AA89" s="142">
        <f t="shared" si="26"/>
        <v>0.68840099283809053</v>
      </c>
      <c r="AB89" s="142">
        <f t="shared" si="26"/>
        <v>0.65856646310710754</v>
      </c>
      <c r="AC89" s="142">
        <f t="shared" si="26"/>
        <v>0.62807371319939509</v>
      </c>
      <c r="AD89" s="142">
        <f t="shared" si="26"/>
        <v>0.5971148522306462</v>
      </c>
      <c r="AE89" s="142">
        <f t="shared" si="26"/>
        <v>0.56596494001801456</v>
      </c>
      <c r="AF89" s="142">
        <f t="shared" si="26"/>
        <v>0.53490407052093725</v>
      </c>
      <c r="AG89" s="142">
        <f t="shared" si="26"/>
        <v>0.50418426855366583</v>
      </c>
      <c r="AH89" s="142">
        <f t="shared" si="26"/>
        <v>0.47403800737578028</v>
      </c>
      <c r="AI89" s="142">
        <f t="shared" si="26"/>
        <v>0.44466682201692742</v>
      </c>
      <c r="AJ89" s="142">
        <f t="shared" si="26"/>
        <v>0.4162259061546037</v>
      </c>
      <c r="AK89" s="142">
        <f t="shared" si="26"/>
        <v>0.38884091641108831</v>
      </c>
      <c r="AL89" s="142">
        <f t="shared" si="26"/>
        <v>0.36260756817564516</v>
      </c>
      <c r="AM89" s="142">
        <f t="shared" si="26"/>
        <v>0.33757562314546219</v>
      </c>
    </row>
    <row r="90" spans="2:39" x14ac:dyDescent="0.25">
      <c r="C90" s="56" t="s">
        <v>34</v>
      </c>
      <c r="D90" s="3" t="s">
        <v>392</v>
      </c>
      <c r="E90" s="137">
        <f t="shared" si="26"/>
        <v>7.5360400972489787E-5</v>
      </c>
      <c r="F90" s="137">
        <f t="shared" si="26"/>
        <v>2.4123113290246694E-3</v>
      </c>
      <c r="G90" s="137">
        <f t="shared" si="26"/>
        <v>4.9178930595426889E-3</v>
      </c>
      <c r="H90" s="137">
        <f t="shared" si="26"/>
        <v>6.0791121317806734E-3</v>
      </c>
      <c r="I90" s="137">
        <f t="shared" si="26"/>
        <v>8.5699727227163958E-3</v>
      </c>
      <c r="J90" s="136">
        <f t="shared" si="26"/>
        <v>1.3125767764990904E-2</v>
      </c>
      <c r="K90" s="92">
        <f t="shared" si="26"/>
        <v>2.0938146759644581E-2</v>
      </c>
      <c r="L90" s="92">
        <f t="shared" si="26"/>
        <v>2.9339596527581502E-2</v>
      </c>
      <c r="M90" s="92">
        <f t="shared" si="26"/>
        <v>3.8378728408759902E-2</v>
      </c>
      <c r="N90" s="137">
        <f t="shared" si="26"/>
        <v>4.8212360328167392E-2</v>
      </c>
      <c r="O90" s="136">
        <f t="shared" si="26"/>
        <v>5.9292515616557198E-2</v>
      </c>
      <c r="P90" s="92">
        <f t="shared" si="26"/>
        <v>7.1767183735537629E-2</v>
      </c>
      <c r="Q90" s="92">
        <f t="shared" si="26"/>
        <v>8.5730229858551485E-2</v>
      </c>
      <c r="R90" s="92">
        <f t="shared" si="26"/>
        <v>0.1012429817767755</v>
      </c>
      <c r="S90" s="137">
        <f t="shared" si="26"/>
        <v>0.11836254992668327</v>
      </c>
      <c r="T90" s="137">
        <f t="shared" si="26"/>
        <v>0.13710273936199877</v>
      </c>
      <c r="U90" s="137">
        <f t="shared" si="26"/>
        <v>0.15748193202342473</v>
      </c>
      <c r="V90" s="137">
        <f t="shared" si="26"/>
        <v>0.17949444198754452</v>
      </c>
      <c r="W90" s="137">
        <f t="shared" si="26"/>
        <v>0.20310708921605872</v>
      </c>
      <c r="X90" s="142">
        <f t="shared" si="26"/>
        <v>0.22825838230045523</v>
      </c>
      <c r="Y90" s="142">
        <f t="shared" si="26"/>
        <v>0.25482058945766828</v>
      </c>
      <c r="Z90" s="142">
        <f t="shared" si="26"/>
        <v>0.28265933428522971</v>
      </c>
      <c r="AA90" s="142">
        <f t="shared" si="26"/>
        <v>0.3115990074284159</v>
      </c>
      <c r="AB90" s="142">
        <f t="shared" si="26"/>
        <v>0.34143353689289258</v>
      </c>
      <c r="AC90" s="142">
        <f t="shared" si="26"/>
        <v>0.37192628680060474</v>
      </c>
      <c r="AD90" s="142">
        <f t="shared" si="26"/>
        <v>0.40288514803157038</v>
      </c>
      <c r="AE90" s="142">
        <f t="shared" si="26"/>
        <v>0.43403505998198533</v>
      </c>
      <c r="AF90" s="142">
        <f t="shared" si="26"/>
        <v>0.46509592947906275</v>
      </c>
      <c r="AG90" s="142">
        <f t="shared" si="26"/>
        <v>0.49581573144633406</v>
      </c>
      <c r="AH90" s="142">
        <f t="shared" si="26"/>
        <v>0.52596199262421972</v>
      </c>
      <c r="AI90" s="142">
        <f t="shared" si="26"/>
        <v>0.55533317798307247</v>
      </c>
      <c r="AJ90" s="142">
        <f t="shared" si="26"/>
        <v>0.58377409359254584</v>
      </c>
      <c r="AK90" s="142">
        <f t="shared" si="26"/>
        <v>0.61115908358891169</v>
      </c>
      <c r="AL90" s="142">
        <f t="shared" si="26"/>
        <v>0.63739243182435479</v>
      </c>
      <c r="AM90" s="142">
        <f t="shared" si="26"/>
        <v>0.66242437710278335</v>
      </c>
    </row>
    <row r="91" spans="2:39" x14ac:dyDescent="0.25">
      <c r="C91" s="56" t="s">
        <v>35</v>
      </c>
      <c r="D91" s="3" t="s">
        <v>417</v>
      </c>
      <c r="E91" s="137">
        <f t="shared" si="26"/>
        <v>7.0669503868701714E-7</v>
      </c>
      <c r="F91" s="137">
        <f t="shared" si="26"/>
        <v>1.7648932958839643E-5</v>
      </c>
      <c r="G91" s="137">
        <f t="shared" si="26"/>
        <v>2.2880855873786158E-5</v>
      </c>
      <c r="H91" s="137">
        <f t="shared" si="26"/>
        <v>2.524233464367889E-5</v>
      </c>
      <c r="I91" s="137">
        <f t="shared" si="26"/>
        <v>2.8460810121486399E-5</v>
      </c>
      <c r="J91" s="136">
        <f t="shared" si="26"/>
        <v>3.0739460820696386E-5</v>
      </c>
      <c r="K91" s="92">
        <f t="shared" si="26"/>
        <v>3.3313088562078262E-5</v>
      </c>
      <c r="L91" s="92">
        <f t="shared" si="26"/>
        <v>3.6132006678261648E-5</v>
      </c>
      <c r="M91" s="92">
        <f t="shared" si="26"/>
        <v>3.9203046430923807E-5</v>
      </c>
      <c r="N91" s="137">
        <f t="shared" si="26"/>
        <v>4.2509357518140326E-5</v>
      </c>
      <c r="O91" s="136">
        <f t="shared" si="26"/>
        <v>4.5792199735213291E-5</v>
      </c>
      <c r="P91" s="92">
        <f t="shared" si="26"/>
        <v>4.8886805719169551E-5</v>
      </c>
      <c r="Q91" s="92">
        <f t="shared" si="26"/>
        <v>5.1711293675651126E-5</v>
      </c>
      <c r="R91" s="92">
        <f t="shared" si="26"/>
        <v>5.42046322379706E-5</v>
      </c>
      <c r="S91" s="137">
        <f t="shared" si="26"/>
        <v>5.6331204229135895E-5</v>
      </c>
      <c r="T91" s="137">
        <f t="shared" si="26"/>
        <v>5.8072511775591322E-5</v>
      </c>
      <c r="U91" s="137">
        <f t="shared" si="26"/>
        <v>5.9424491410825632E-5</v>
      </c>
      <c r="V91" s="137">
        <f t="shared" si="26"/>
        <v>6.0388915919412531E-5</v>
      </c>
      <c r="W91" s="137">
        <f t="shared" si="26"/>
        <v>6.097203068647708E-5</v>
      </c>
      <c r="X91" s="142">
        <f t="shared" si="26"/>
        <v>6.1182997039665806E-5</v>
      </c>
      <c r="Y91" s="142">
        <f t="shared" si="26"/>
        <v>6.1044469388371684E-5</v>
      </c>
      <c r="Z91" s="142">
        <f t="shared" si="26"/>
        <v>6.0569751779144195E-5</v>
      </c>
      <c r="AA91" s="142">
        <f t="shared" si="26"/>
        <v>5.9774907374106862E-5</v>
      </c>
      <c r="AB91" s="142">
        <f t="shared" si="26"/>
        <v>5.8682791675671408E-5</v>
      </c>
      <c r="AC91" s="142">
        <f t="shared" si="26"/>
        <v>5.7320704359344593E-5</v>
      </c>
      <c r="AD91" s="142">
        <f t="shared" si="26"/>
        <v>5.5720195193404688E-5</v>
      </c>
      <c r="AE91" s="142">
        <f t="shared" si="26"/>
        <v>5.3915777780117968E-5</v>
      </c>
      <c r="AF91" s="142">
        <f t="shared" si="26"/>
        <v>5.1943939325758418E-5</v>
      </c>
      <c r="AG91" s="142">
        <f t="shared" si="26"/>
        <v>4.9841562721372442E-5</v>
      </c>
      <c r="AH91" s="142">
        <f t="shared" si="26"/>
        <v>4.7645192480617411E-5</v>
      </c>
      <c r="AI91" s="142">
        <f t="shared" si="26"/>
        <v>4.5390030358144679E-5</v>
      </c>
      <c r="AJ91" s="142">
        <f t="shared" si="26"/>
        <v>4.3105623308853026E-5</v>
      </c>
      <c r="AK91" s="142">
        <f t="shared" si="26"/>
        <v>4.0817893980040439E-5</v>
      </c>
      <c r="AL91" s="142">
        <f t="shared" si="26"/>
        <v>3.8548998959002999E-5</v>
      </c>
      <c r="AM91" s="142">
        <f t="shared" si="26"/>
        <v>3.6316093381309862E-5</v>
      </c>
    </row>
    <row r="92" spans="2:39" x14ac:dyDescent="0.25">
      <c r="C92" s="82" t="s">
        <v>367</v>
      </c>
      <c r="D92" s="82" t="s">
        <v>72</v>
      </c>
      <c r="E92" s="83">
        <f>E44</f>
        <v>32001.800439999999</v>
      </c>
      <c r="F92" s="83">
        <f t="shared" ref="F92:AM92" si="27">F44</f>
        <v>33963.92974</v>
      </c>
      <c r="G92" s="83">
        <f t="shared" si="27"/>
        <v>34255.391009999999</v>
      </c>
      <c r="H92" s="83">
        <f t="shared" si="27"/>
        <v>34333.114009999998</v>
      </c>
      <c r="I92" s="83">
        <f t="shared" si="27"/>
        <v>34664.492760000001</v>
      </c>
      <c r="J92" s="83">
        <f t="shared" si="27"/>
        <v>34956.188179999997</v>
      </c>
      <c r="K92" s="83">
        <f t="shared" si="27"/>
        <v>35116.03026</v>
      </c>
      <c r="L92" s="83">
        <f t="shared" si="27"/>
        <v>35229.844590000001</v>
      </c>
      <c r="M92" s="83">
        <f t="shared" si="27"/>
        <v>35278.914470000003</v>
      </c>
      <c r="N92" s="83">
        <f t="shared" si="27"/>
        <v>35281.670850000002</v>
      </c>
      <c r="O92" s="83">
        <f t="shared" si="27"/>
        <v>35334.628700000001</v>
      </c>
      <c r="P92" s="83">
        <f t="shared" si="27"/>
        <v>35439.273880000001</v>
      </c>
      <c r="Q92" s="83">
        <f t="shared" si="27"/>
        <v>35585.101999999999</v>
      </c>
      <c r="R92" s="83">
        <f t="shared" si="27"/>
        <v>35758.46471</v>
      </c>
      <c r="S92" s="83">
        <f t="shared" si="27"/>
        <v>35949.997230000001</v>
      </c>
      <c r="T92" s="83">
        <f t="shared" si="27"/>
        <v>36147.993600000002</v>
      </c>
      <c r="U92" s="83">
        <f t="shared" si="27"/>
        <v>36347.699050000003</v>
      </c>
      <c r="V92" s="83">
        <f t="shared" si="27"/>
        <v>36546.461819999997</v>
      </c>
      <c r="W92" s="83">
        <f t="shared" si="27"/>
        <v>36743.51139</v>
      </c>
      <c r="X92" s="83">
        <f t="shared" si="27"/>
        <v>36939.940790000001</v>
      </c>
      <c r="Y92" s="83">
        <f t="shared" si="27"/>
        <v>37133.812279999998</v>
      </c>
      <c r="Z92" s="83">
        <f t="shared" si="27"/>
        <v>37327.437980000002</v>
      </c>
      <c r="AA92" s="83">
        <f t="shared" si="27"/>
        <v>37522.54507</v>
      </c>
      <c r="AB92" s="83">
        <f t="shared" si="27"/>
        <v>37720.837229999997</v>
      </c>
      <c r="AC92" s="83">
        <f t="shared" si="27"/>
        <v>37923.086000000003</v>
      </c>
      <c r="AD92" s="83">
        <f t="shared" si="27"/>
        <v>38136.423779999997</v>
      </c>
      <c r="AE92" s="83">
        <f t="shared" si="27"/>
        <v>38359.627240000002</v>
      </c>
      <c r="AF92" s="83">
        <f t="shared" si="27"/>
        <v>38590.033909999998</v>
      </c>
      <c r="AG92" s="83">
        <f t="shared" si="27"/>
        <v>38826.083440000002</v>
      </c>
      <c r="AH92" s="83">
        <f t="shared" si="27"/>
        <v>39065.656849999999</v>
      </c>
      <c r="AI92" s="83">
        <f t="shared" si="27"/>
        <v>39306.746590000002</v>
      </c>
      <c r="AJ92" s="83">
        <f t="shared" si="27"/>
        <v>39549.086990000003</v>
      </c>
      <c r="AK92" s="83">
        <f t="shared" si="27"/>
        <v>39792.306819999998</v>
      </c>
      <c r="AL92" s="83">
        <f t="shared" si="27"/>
        <v>40036.071069999998</v>
      </c>
      <c r="AM92" s="83">
        <f t="shared" si="27"/>
        <v>40282.721729999997</v>
      </c>
    </row>
    <row r="93" spans="2:39" x14ac:dyDescent="0.25">
      <c r="C93" s="84" t="s">
        <v>188</v>
      </c>
      <c r="D93" s="3" t="s">
        <v>392</v>
      </c>
      <c r="E93" s="154">
        <f t="shared" ref="E93:AM100" si="28">E50/E$49</f>
        <v>7.5360400972489787E-5</v>
      </c>
      <c r="F93" s="154">
        <f t="shared" si="28"/>
        <v>2.4123113290246694E-3</v>
      </c>
      <c r="G93" s="154">
        <f t="shared" si="28"/>
        <v>4.9178930595426889E-3</v>
      </c>
      <c r="H93" s="154">
        <f t="shared" si="28"/>
        <v>6.0791121317806734E-3</v>
      </c>
      <c r="I93" s="154">
        <f t="shared" si="28"/>
        <v>8.5699727227163958E-3</v>
      </c>
      <c r="J93" s="153">
        <f t="shared" si="28"/>
        <v>1.3125767764990904E-2</v>
      </c>
      <c r="K93" s="95">
        <f t="shared" si="28"/>
        <v>2.0938146759644581E-2</v>
      </c>
      <c r="L93" s="95">
        <f t="shared" si="28"/>
        <v>2.9339596527581502E-2</v>
      </c>
      <c r="M93" s="95">
        <f t="shared" si="28"/>
        <v>3.8378728408759902E-2</v>
      </c>
      <c r="N93" s="154">
        <f t="shared" si="28"/>
        <v>4.8212360328167392E-2</v>
      </c>
      <c r="O93" s="153">
        <f t="shared" si="28"/>
        <v>5.9292515616557198E-2</v>
      </c>
      <c r="P93" s="95">
        <f t="shared" si="28"/>
        <v>7.1767183735537629E-2</v>
      </c>
      <c r="Q93" s="95">
        <f t="shared" si="28"/>
        <v>8.5730229858551485E-2</v>
      </c>
      <c r="R93" s="95">
        <f t="shared" si="28"/>
        <v>0.1012429817767755</v>
      </c>
      <c r="S93" s="154">
        <f t="shared" si="28"/>
        <v>0.11836254992668327</v>
      </c>
      <c r="T93" s="154">
        <f t="shared" si="28"/>
        <v>0.13710273936199877</v>
      </c>
      <c r="U93" s="154">
        <f t="shared" si="28"/>
        <v>0.15748193202342473</v>
      </c>
      <c r="V93" s="154">
        <f t="shared" si="28"/>
        <v>0.17949444198754452</v>
      </c>
      <c r="W93" s="154">
        <f t="shared" si="28"/>
        <v>0.20310708921605872</v>
      </c>
      <c r="X93" s="146">
        <f t="shared" si="28"/>
        <v>0.22825838230045523</v>
      </c>
      <c r="Y93" s="146">
        <f t="shared" si="28"/>
        <v>0.25482058945766828</v>
      </c>
      <c r="Z93" s="146">
        <f t="shared" si="28"/>
        <v>0.28265933428522971</v>
      </c>
      <c r="AA93" s="146">
        <f t="shared" si="28"/>
        <v>0.3115990074284159</v>
      </c>
      <c r="AB93" s="146">
        <f t="shared" si="28"/>
        <v>0.34143353689289258</v>
      </c>
      <c r="AC93" s="146">
        <f t="shared" si="28"/>
        <v>0.37192628680060474</v>
      </c>
      <c r="AD93" s="146">
        <f t="shared" si="28"/>
        <v>0.40288514803157038</v>
      </c>
      <c r="AE93" s="146">
        <f t="shared" si="28"/>
        <v>0.43403505998198533</v>
      </c>
      <c r="AF93" s="146">
        <f t="shared" si="28"/>
        <v>0.46509592947906275</v>
      </c>
      <c r="AG93" s="146">
        <f t="shared" si="28"/>
        <v>0.49581573144633406</v>
      </c>
      <c r="AH93" s="146">
        <f t="shared" si="28"/>
        <v>0.52596199262421972</v>
      </c>
      <c r="AI93" s="146">
        <f t="shared" si="28"/>
        <v>0.55533317798307247</v>
      </c>
      <c r="AJ93" s="146">
        <f t="shared" si="28"/>
        <v>0.58377409359254584</v>
      </c>
      <c r="AK93" s="146">
        <f t="shared" si="28"/>
        <v>0.61115908358891169</v>
      </c>
      <c r="AL93" s="146">
        <f t="shared" si="28"/>
        <v>0.63739243182435479</v>
      </c>
      <c r="AM93" s="146">
        <f t="shared" si="28"/>
        <v>0.66242437710278335</v>
      </c>
    </row>
    <row r="94" spans="2:39" x14ac:dyDescent="0.25">
      <c r="C94" s="86" t="s">
        <v>27</v>
      </c>
      <c r="D94" s="87" t="s">
        <v>418</v>
      </c>
      <c r="E94" s="137">
        <f t="shared" si="28"/>
        <v>2.2444105679199093E-7</v>
      </c>
      <c r="F94" s="137">
        <f t="shared" si="28"/>
        <v>4.1269992598918858E-5</v>
      </c>
      <c r="G94" s="137">
        <f t="shared" si="28"/>
        <v>1.1164333975588154E-4</v>
      </c>
      <c r="H94" s="137">
        <f t="shared" si="28"/>
        <v>1.4997031240744134E-4</v>
      </c>
      <c r="I94" s="137">
        <f t="shared" si="28"/>
        <v>2.3594107453485207E-4</v>
      </c>
      <c r="J94" s="136">
        <f t="shared" si="28"/>
        <v>4.0298951955121328E-4</v>
      </c>
      <c r="K94" s="92">
        <f t="shared" si="28"/>
        <v>7.094138023447528E-4</v>
      </c>
      <c r="L94" s="92">
        <f t="shared" si="28"/>
        <v>1.0672679652033628E-3</v>
      </c>
      <c r="M94" s="92">
        <f t="shared" si="28"/>
        <v>1.4849446006777881E-3</v>
      </c>
      <c r="N94" s="137">
        <f t="shared" si="28"/>
        <v>1.9766109197745063E-3</v>
      </c>
      <c r="O94" s="136">
        <f t="shared" si="28"/>
        <v>2.5728213881019216E-3</v>
      </c>
      <c r="P94" s="92">
        <f t="shared" si="28"/>
        <v>3.2909220430111137E-3</v>
      </c>
      <c r="Q94" s="92">
        <f t="shared" si="28"/>
        <v>4.1457654947848685E-3</v>
      </c>
      <c r="R94" s="92">
        <f t="shared" si="28"/>
        <v>5.1505058982158972E-3</v>
      </c>
      <c r="S94" s="137">
        <f t="shared" si="28"/>
        <v>6.3182536606832436E-3</v>
      </c>
      <c r="T94" s="137">
        <f t="shared" si="28"/>
        <v>7.6595121201969004E-3</v>
      </c>
      <c r="U94" s="137">
        <f t="shared" si="28"/>
        <v>9.1854769910118973E-3</v>
      </c>
      <c r="V94" s="137">
        <f t="shared" si="28"/>
        <v>1.0906105752811287E-2</v>
      </c>
      <c r="W94" s="137">
        <f t="shared" si="28"/>
        <v>1.2829710097557446E-2</v>
      </c>
      <c r="X94" s="142">
        <f t="shared" si="28"/>
        <v>1.4962746427834758E-2</v>
      </c>
      <c r="Y94" s="142">
        <f t="shared" si="28"/>
        <v>1.7306152774034543E-2</v>
      </c>
      <c r="Z94" s="142">
        <f t="shared" si="28"/>
        <v>1.9859877302513974E-2</v>
      </c>
      <c r="AA94" s="142">
        <f t="shared" si="28"/>
        <v>2.2619869849356145E-2</v>
      </c>
      <c r="AB94" s="142">
        <f t="shared" si="28"/>
        <v>2.5578419535519946E-2</v>
      </c>
      <c r="AC94" s="142">
        <f t="shared" si="28"/>
        <v>2.8723681769990971E-2</v>
      </c>
      <c r="AD94" s="142">
        <f t="shared" si="28"/>
        <v>3.2047227659583136E-2</v>
      </c>
      <c r="AE94" s="142">
        <f t="shared" si="28"/>
        <v>3.5530320393175954E-2</v>
      </c>
      <c r="AF94" s="142">
        <f t="shared" si="28"/>
        <v>3.9151519859340803E-2</v>
      </c>
      <c r="AG94" s="142">
        <f t="shared" si="28"/>
        <v>4.2890355721133221E-2</v>
      </c>
      <c r="AH94" s="142">
        <f t="shared" si="28"/>
        <v>4.6726219605341152E-2</v>
      </c>
      <c r="AI94" s="142">
        <f t="shared" si="28"/>
        <v>5.0639895277071821E-2</v>
      </c>
      <c r="AJ94" s="142">
        <f t="shared" si="28"/>
        <v>5.4615734177280939E-2</v>
      </c>
      <c r="AK94" s="142">
        <f t="shared" si="28"/>
        <v>5.863972489846217E-2</v>
      </c>
      <c r="AL94" s="142">
        <f t="shared" si="28"/>
        <v>6.2699841490714989E-2</v>
      </c>
      <c r="AM94" s="142">
        <f t="shared" si="28"/>
        <v>6.678933913733838E-2</v>
      </c>
    </row>
    <row r="95" spans="2:39" x14ac:dyDescent="0.25">
      <c r="C95" s="56" t="s">
        <v>28</v>
      </c>
      <c r="D95" s="78" t="s">
        <v>419</v>
      </c>
      <c r="E95" s="137">
        <f t="shared" si="28"/>
        <v>5.1448795922808401E-7</v>
      </c>
      <c r="F95" s="137">
        <f t="shared" si="28"/>
        <v>3.6366342365422637E-5</v>
      </c>
      <c r="G95" s="137">
        <f t="shared" si="28"/>
        <v>8.9393913504185683E-5</v>
      </c>
      <c r="H95" s="137">
        <f t="shared" si="28"/>
        <v>1.1699998336387431E-4</v>
      </c>
      <c r="I95" s="137">
        <f t="shared" si="28"/>
        <v>1.7811122386087382E-4</v>
      </c>
      <c r="J95" s="136">
        <f t="shared" si="28"/>
        <v>2.9485455127218626E-4</v>
      </c>
      <c r="K95" s="92">
        <f t="shared" si="28"/>
        <v>5.0507405389164852E-4</v>
      </c>
      <c r="L95" s="92">
        <f t="shared" si="28"/>
        <v>7.4524822989007681E-4</v>
      </c>
      <c r="M95" s="92">
        <f t="shared" si="28"/>
        <v>1.0196089996076343E-3</v>
      </c>
      <c r="N95" s="137">
        <f t="shared" si="28"/>
        <v>1.3359291571079322E-3</v>
      </c>
      <c r="O95" s="136">
        <f t="shared" si="28"/>
        <v>1.712122195867308E-3</v>
      </c>
      <c r="P95" s="92">
        <f t="shared" si="28"/>
        <v>2.1571191807951344E-3</v>
      </c>
      <c r="Q95" s="92">
        <f t="shared" si="28"/>
        <v>2.6780646285628181E-3</v>
      </c>
      <c r="R95" s="92">
        <f t="shared" si="28"/>
        <v>3.2808889238242689E-3</v>
      </c>
      <c r="S95" s="137">
        <f t="shared" si="28"/>
        <v>3.9713354881946959E-3</v>
      </c>
      <c r="T95" s="137">
        <f t="shared" si="28"/>
        <v>4.7534324145725197E-3</v>
      </c>
      <c r="U95" s="137">
        <f t="shared" si="28"/>
        <v>5.6314358061132887E-3</v>
      </c>
      <c r="V95" s="137">
        <f t="shared" si="28"/>
        <v>6.6086774251789947E-3</v>
      </c>
      <c r="W95" s="137">
        <f t="shared" si="28"/>
        <v>7.6873461956843197E-3</v>
      </c>
      <c r="X95" s="142">
        <f t="shared" si="28"/>
        <v>8.8683839279104591E-3</v>
      </c>
      <c r="Y95" s="142">
        <f t="shared" si="28"/>
        <v>1.0149522485279285E-2</v>
      </c>
      <c r="Z95" s="142">
        <f t="shared" si="28"/>
        <v>1.1527879811375149E-2</v>
      </c>
      <c r="AA95" s="142">
        <f t="shared" si="28"/>
        <v>1.2998309645311061E-2</v>
      </c>
      <c r="AB95" s="142">
        <f t="shared" si="28"/>
        <v>1.455369633639492E-2</v>
      </c>
      <c r="AC95" s="142">
        <f t="shared" si="28"/>
        <v>1.6184791775648213E-2</v>
      </c>
      <c r="AD95" s="142">
        <f t="shared" si="28"/>
        <v>1.7884170826675243E-2</v>
      </c>
      <c r="AE95" s="142">
        <f t="shared" si="28"/>
        <v>1.9639227497873883E-2</v>
      </c>
      <c r="AF95" s="142">
        <f t="shared" si="28"/>
        <v>2.1436218354439898E-2</v>
      </c>
      <c r="AG95" s="142">
        <f t="shared" si="28"/>
        <v>2.3262135615500033E-2</v>
      </c>
      <c r="AH95" s="142">
        <f t="shared" si="28"/>
        <v>2.5104195894251297E-2</v>
      </c>
      <c r="AI95" s="142">
        <f t="shared" si="28"/>
        <v>2.6950583446901349E-2</v>
      </c>
      <c r="AJ95" s="142">
        <f t="shared" si="28"/>
        <v>2.8791476280803009E-2</v>
      </c>
      <c r="AK95" s="142">
        <f t="shared" si="28"/>
        <v>3.0618104235857924E-2</v>
      </c>
      <c r="AL95" s="142">
        <f t="shared" si="28"/>
        <v>3.2422884646457893E-2</v>
      </c>
      <c r="AM95" s="142">
        <f t="shared" si="28"/>
        <v>3.4200769705537967E-2</v>
      </c>
    </row>
    <row r="96" spans="2:39" x14ac:dyDescent="0.25">
      <c r="C96" s="56" t="s">
        <v>29</v>
      </c>
      <c r="D96" s="78" t="s">
        <v>420</v>
      </c>
      <c r="E96" s="137">
        <f t="shared" si="28"/>
        <v>2.1062929920576682E-6</v>
      </c>
      <c r="F96" s="137">
        <f t="shared" si="28"/>
        <v>7.0856125996685105E-5</v>
      </c>
      <c r="G96" s="137">
        <f t="shared" si="28"/>
        <v>1.4582061266040706E-4</v>
      </c>
      <c r="H96" s="137">
        <f t="shared" si="28"/>
        <v>1.8063321830328783E-4</v>
      </c>
      <c r="I96" s="137">
        <f t="shared" si="28"/>
        <v>2.5520468146610781E-4</v>
      </c>
      <c r="J96" s="136">
        <f t="shared" si="28"/>
        <v>3.9136989535453408E-4</v>
      </c>
      <c r="K96" s="92">
        <f t="shared" si="28"/>
        <v>6.2427640788802533E-4</v>
      </c>
      <c r="L96" s="92">
        <f t="shared" si="28"/>
        <v>8.7373850915985543E-4</v>
      </c>
      <c r="M96" s="92">
        <f t="shared" si="28"/>
        <v>1.1405398064108859E-3</v>
      </c>
      <c r="N96" s="137">
        <f t="shared" si="28"/>
        <v>1.4284541476016859E-3</v>
      </c>
      <c r="O96" s="136">
        <f t="shared" si="28"/>
        <v>1.7496177606643422E-3</v>
      </c>
      <c r="P96" s="92">
        <f t="shared" si="28"/>
        <v>2.1069353162492051E-3</v>
      </c>
      <c r="Q96" s="92">
        <f t="shared" si="28"/>
        <v>2.5015254448336275E-3</v>
      </c>
      <c r="R96" s="92">
        <f t="shared" si="28"/>
        <v>2.9333936803686671E-3</v>
      </c>
      <c r="S96" s="137">
        <f t="shared" si="28"/>
        <v>3.4022525403126437E-3</v>
      </c>
      <c r="T96" s="137">
        <f t="shared" si="28"/>
        <v>3.906446135367247E-3</v>
      </c>
      <c r="U96" s="137">
        <f t="shared" si="28"/>
        <v>4.4442577968356982E-3</v>
      </c>
      <c r="V96" s="137">
        <f t="shared" si="28"/>
        <v>5.0131170043863907E-3</v>
      </c>
      <c r="W96" s="137">
        <f t="shared" si="28"/>
        <v>5.609524389552362E-3</v>
      </c>
      <c r="X96" s="142">
        <f t="shared" si="28"/>
        <v>6.2290465355128687E-3</v>
      </c>
      <c r="Y96" s="142">
        <f t="shared" si="28"/>
        <v>6.8654554043003314E-3</v>
      </c>
      <c r="Z96" s="142">
        <f t="shared" si="28"/>
        <v>7.5122963180662417E-3</v>
      </c>
      <c r="AA96" s="142">
        <f t="shared" si="28"/>
        <v>8.1620572519442904E-3</v>
      </c>
      <c r="AB96" s="142">
        <f t="shared" si="28"/>
        <v>8.8065558427161128E-3</v>
      </c>
      <c r="AC96" s="142">
        <f t="shared" si="28"/>
        <v>9.4370492343370995E-3</v>
      </c>
      <c r="AD96" s="142">
        <f t="shared" si="28"/>
        <v>1.004584278825108E-2</v>
      </c>
      <c r="AE96" s="142">
        <f t="shared" si="28"/>
        <v>1.0623803699923544E-2</v>
      </c>
      <c r="AF96" s="142">
        <f t="shared" si="28"/>
        <v>1.1162101168519031E-2</v>
      </c>
      <c r="AG96" s="142">
        <f t="shared" si="28"/>
        <v>1.1652849997068877E-2</v>
      </c>
      <c r="AH96" s="142">
        <f t="shared" si="28"/>
        <v>1.2089014919507235E-2</v>
      </c>
      <c r="AI96" s="142">
        <f t="shared" si="28"/>
        <v>1.2464580844364408E-2</v>
      </c>
      <c r="AJ96" s="142">
        <f t="shared" si="28"/>
        <v>1.2774741364516135E-2</v>
      </c>
      <c r="AK96" s="142">
        <f t="shared" si="28"/>
        <v>1.3015625564077312E-2</v>
      </c>
      <c r="AL96" s="142">
        <f t="shared" si="28"/>
        <v>1.3184248378845732E-2</v>
      </c>
      <c r="AM96" s="142">
        <f t="shared" si="28"/>
        <v>1.3278396620892875E-2</v>
      </c>
    </row>
    <row r="97" spans="3:40" x14ac:dyDescent="0.25">
      <c r="C97" s="56" t="s">
        <v>30</v>
      </c>
      <c r="D97" s="78" t="s">
        <v>421</v>
      </c>
      <c r="E97" s="137">
        <f t="shared" si="28"/>
        <v>4.9480620659729355E-5</v>
      </c>
      <c r="F97" s="137">
        <f t="shared" si="28"/>
        <v>1.5702162440641065E-3</v>
      </c>
      <c r="G97" s="137">
        <f t="shared" si="28"/>
        <v>3.185700897944589E-3</v>
      </c>
      <c r="H97" s="137">
        <f t="shared" si="28"/>
        <v>3.9311128684886808E-3</v>
      </c>
      <c r="I97" s="137">
        <f t="shared" si="28"/>
        <v>5.5278622862502827E-3</v>
      </c>
      <c r="J97" s="136">
        <f t="shared" si="28"/>
        <v>8.4426444748587574E-3</v>
      </c>
      <c r="K97" s="92">
        <f t="shared" si="28"/>
        <v>1.3429423035814413E-2</v>
      </c>
      <c r="L97" s="92">
        <f t="shared" si="28"/>
        <v>1.8775829896444059E-2</v>
      </c>
      <c r="M97" s="92">
        <f t="shared" si="28"/>
        <v>2.4509121425356599E-2</v>
      </c>
      <c r="N97" s="137">
        <f t="shared" si="28"/>
        <v>3.0724737601252234E-2</v>
      </c>
      <c r="O97" s="136">
        <f t="shared" si="28"/>
        <v>3.7703770692233136E-2</v>
      </c>
      <c r="P97" s="92">
        <f t="shared" si="28"/>
        <v>4.5533990974648039E-2</v>
      </c>
      <c r="Q97" s="92">
        <f t="shared" si="28"/>
        <v>5.4268844585579665E-2</v>
      </c>
      <c r="R97" s="92">
        <f t="shared" si="28"/>
        <v>6.3941265642777648E-2</v>
      </c>
      <c r="S97" s="137">
        <f t="shared" si="28"/>
        <v>7.4581440711838407E-2</v>
      </c>
      <c r="T97" s="137">
        <f t="shared" si="28"/>
        <v>8.6192457027545785E-2</v>
      </c>
      <c r="U97" s="137">
        <f t="shared" si="28"/>
        <v>9.8780045197936664E-2</v>
      </c>
      <c r="V97" s="137">
        <f t="shared" si="28"/>
        <v>0.11233476496904839</v>
      </c>
      <c r="W97" s="137">
        <f t="shared" si="28"/>
        <v>0.12682997872838847</v>
      </c>
      <c r="X97" s="142">
        <f t="shared" si="28"/>
        <v>0.14222143543397922</v>
      </c>
      <c r="Y97" s="142">
        <f t="shared" si="28"/>
        <v>0.15842431950269989</v>
      </c>
      <c r="Z97" s="142">
        <f t="shared" si="28"/>
        <v>0.17535002473266448</v>
      </c>
      <c r="AA97" s="142">
        <f t="shared" si="28"/>
        <v>0.19288503291815753</v>
      </c>
      <c r="AB97" s="142">
        <f t="shared" si="28"/>
        <v>0.21089783584318395</v>
      </c>
      <c r="AC97" s="142">
        <f t="shared" si="28"/>
        <v>0.22923913902998266</v>
      </c>
      <c r="AD97" s="142">
        <f t="shared" si="28"/>
        <v>0.24778714035991345</v>
      </c>
      <c r="AE97" s="142">
        <f t="shared" si="28"/>
        <v>0.26637117941920851</v>
      </c>
      <c r="AF97" s="142">
        <f t="shared" si="28"/>
        <v>0.28481884637970767</v>
      </c>
      <c r="AG97" s="142">
        <f t="shared" si="28"/>
        <v>0.30297574614185702</v>
      </c>
      <c r="AH97" s="142">
        <f t="shared" si="28"/>
        <v>0.32070050064958783</v>
      </c>
      <c r="AI97" s="142">
        <f t="shared" si="28"/>
        <v>0.33787139746077877</v>
      </c>
      <c r="AJ97" s="142">
        <f t="shared" si="28"/>
        <v>0.3543953207704631</v>
      </c>
      <c r="AK97" s="142">
        <f t="shared" si="28"/>
        <v>0.37019775346615608</v>
      </c>
      <c r="AL97" s="142">
        <f t="shared" si="28"/>
        <v>0.38522284474504009</v>
      </c>
      <c r="AM97" s="142">
        <f t="shared" si="28"/>
        <v>0.39944212801332979</v>
      </c>
    </row>
    <row r="98" spans="3:40" x14ac:dyDescent="0.25">
      <c r="C98" s="56" t="s">
        <v>31</v>
      </c>
      <c r="D98" s="78" t="s">
        <v>422</v>
      </c>
      <c r="E98" s="137">
        <f t="shared" si="28"/>
        <v>1.950220135801834E-5</v>
      </c>
      <c r="F98" s="137">
        <f t="shared" si="28"/>
        <v>6.0110641602098666E-4</v>
      </c>
      <c r="G98" s="137">
        <f t="shared" si="28"/>
        <v>1.2055029174223985E-3</v>
      </c>
      <c r="H98" s="137">
        <f t="shared" si="28"/>
        <v>1.4815402533887431E-3</v>
      </c>
      <c r="I98" s="137">
        <f t="shared" si="28"/>
        <v>2.07104408672732E-3</v>
      </c>
      <c r="J98" s="136">
        <f t="shared" si="28"/>
        <v>3.1424472781288251E-3</v>
      </c>
      <c r="K98" s="92">
        <f t="shared" si="28"/>
        <v>4.9659657002471208E-3</v>
      </c>
      <c r="L98" s="92">
        <f t="shared" si="28"/>
        <v>6.9076080304105595E-3</v>
      </c>
      <c r="M98" s="92">
        <f t="shared" si="28"/>
        <v>8.9745815724924707E-3</v>
      </c>
      <c r="N98" s="137">
        <f t="shared" si="28"/>
        <v>1.119844853946309E-2</v>
      </c>
      <c r="O98" s="136">
        <f t="shared" si="28"/>
        <v>1.367660345897451E-2</v>
      </c>
      <c r="P98" s="92">
        <f t="shared" si="28"/>
        <v>1.6436543047478488E-2</v>
      </c>
      <c r="Q98" s="92">
        <f t="shared" si="28"/>
        <v>1.9493562893257974E-2</v>
      </c>
      <c r="R98" s="92">
        <f t="shared" si="28"/>
        <v>2.285581742192197E-2</v>
      </c>
      <c r="S98" s="137">
        <f t="shared" si="28"/>
        <v>2.6530566792480389E-2</v>
      </c>
      <c r="T98" s="137">
        <f t="shared" si="28"/>
        <v>3.0515722039964062E-2</v>
      </c>
      <c r="U98" s="137">
        <f t="shared" si="28"/>
        <v>3.4810107794154853E-2</v>
      </c>
      <c r="V98" s="137">
        <f t="shared" si="28"/>
        <v>3.940730996322752E-2</v>
      </c>
      <c r="W98" s="137">
        <f t="shared" si="28"/>
        <v>4.4295055356166929E-2</v>
      </c>
      <c r="X98" s="142">
        <f t="shared" si="28"/>
        <v>4.945513839303585E-2</v>
      </c>
      <c r="Y98" s="142">
        <f t="shared" si="28"/>
        <v>5.4855900429515506E-2</v>
      </c>
      <c r="Z98" s="142">
        <f t="shared" si="28"/>
        <v>6.0464748322917171E-2</v>
      </c>
      <c r="AA98" s="142">
        <f t="shared" si="28"/>
        <v>6.6241096768972454E-2</v>
      </c>
      <c r="AB98" s="142">
        <f t="shared" si="28"/>
        <v>7.2138882109324801E-2</v>
      </c>
      <c r="AC98" s="142">
        <f t="shared" si="28"/>
        <v>7.8106770767547767E-2</v>
      </c>
      <c r="AD98" s="142">
        <f t="shared" si="28"/>
        <v>8.4102944169664351E-2</v>
      </c>
      <c r="AE98" s="142">
        <f t="shared" si="28"/>
        <v>9.0070417222333776E-2</v>
      </c>
      <c r="AF98" s="142">
        <f t="shared" si="28"/>
        <v>9.5952468754905013E-2</v>
      </c>
      <c r="AG98" s="142">
        <f t="shared" si="28"/>
        <v>0.10169897056709153</v>
      </c>
      <c r="AH98" s="142">
        <f t="shared" si="28"/>
        <v>0.10726480033574554</v>
      </c>
      <c r="AI98" s="142">
        <f t="shared" si="28"/>
        <v>0.11261187381318703</v>
      </c>
      <c r="AJ98" s="142">
        <f t="shared" si="28"/>
        <v>0.11771186265759101</v>
      </c>
      <c r="AK98" s="142">
        <f t="shared" si="28"/>
        <v>0.12254296630898365</v>
      </c>
      <c r="AL98" s="142">
        <f t="shared" si="28"/>
        <v>0.12708982162869362</v>
      </c>
      <c r="AM98" s="142">
        <f t="shared" si="28"/>
        <v>0.13134591479352853</v>
      </c>
    </row>
    <row r="99" spans="3:40" x14ac:dyDescent="0.25">
      <c r="C99" s="56" t="s">
        <v>32</v>
      </c>
      <c r="D99" s="78" t="s">
        <v>423</v>
      </c>
      <c r="E99" s="137">
        <f t="shared" si="28"/>
        <v>2.6587632861321598E-7</v>
      </c>
      <c r="F99" s="137">
        <f t="shared" si="28"/>
        <v>2.5997341172217373E-7</v>
      </c>
      <c r="G99" s="137">
        <f t="shared" si="28"/>
        <v>2.0214528066483163E-7</v>
      </c>
      <c r="H99" s="137">
        <f t="shared" si="28"/>
        <v>1.85992127546021E-7</v>
      </c>
      <c r="I99" s="137">
        <f t="shared" si="28"/>
        <v>1.6987838797385017E-7</v>
      </c>
      <c r="J99" s="136">
        <f t="shared" si="28"/>
        <v>1.5535102918077951E-7</v>
      </c>
      <c r="K99" s="92">
        <f t="shared" si="28"/>
        <v>1.4260935370318252E-7</v>
      </c>
      <c r="L99" s="92">
        <f t="shared" si="28"/>
        <v>1.3108648601052484E-7</v>
      </c>
      <c r="M99" s="92">
        <f t="shared" si="28"/>
        <v>1.2071706241476085E-7</v>
      </c>
      <c r="N99" s="137">
        <f t="shared" si="28"/>
        <v>1.1131404140969134E-7</v>
      </c>
      <c r="O99" s="136">
        <f t="shared" si="28"/>
        <v>1.024976209810859E-7</v>
      </c>
      <c r="P99" s="92">
        <f t="shared" si="28"/>
        <v>9.4242049972836514E-8</v>
      </c>
      <c r="Q99" s="92">
        <f t="shared" si="28"/>
        <v>8.6551888203102523E-8</v>
      </c>
      <c r="R99" s="92">
        <f t="shared" si="28"/>
        <v>7.942937044513844E-8</v>
      </c>
      <c r="S99" s="137">
        <f t="shared" si="28"/>
        <v>7.2857849285570022E-8</v>
      </c>
      <c r="T99" s="137">
        <f t="shared" si="28"/>
        <v>6.6819963418384576E-8</v>
      </c>
      <c r="U99" s="137">
        <f t="shared" si="28"/>
        <v>6.1281407302727179E-8</v>
      </c>
      <c r="V99" s="137">
        <f t="shared" si="28"/>
        <v>5.6205075887151915E-8</v>
      </c>
      <c r="W99" s="137">
        <f t="shared" si="28"/>
        <v>5.155317791743583E-8</v>
      </c>
      <c r="X99" s="142">
        <f t="shared" si="28"/>
        <v>4.7288455060893995E-8</v>
      </c>
      <c r="Y99" s="142">
        <f t="shared" si="28"/>
        <v>4.3380744962391457E-8</v>
      </c>
      <c r="Z99" s="142">
        <f t="shared" si="28"/>
        <v>3.9797297655305082E-8</v>
      </c>
      <c r="AA99" s="142">
        <f t="shared" si="28"/>
        <v>3.6509400347027157E-8</v>
      </c>
      <c r="AB99" s="142">
        <f t="shared" si="28"/>
        <v>3.3491213948858587E-8</v>
      </c>
      <c r="AC99" s="142">
        <f t="shared" si="28"/>
        <v>3.0720180578131218E-8</v>
      </c>
      <c r="AD99" s="142">
        <f t="shared" si="28"/>
        <v>2.8171027682029811E-8</v>
      </c>
      <c r="AE99" s="142">
        <f t="shared" si="28"/>
        <v>2.5827567296245706E-8</v>
      </c>
      <c r="AF99" s="142">
        <f t="shared" si="28"/>
        <v>2.3675433639959713E-8</v>
      </c>
      <c r="AG99" s="142">
        <f t="shared" si="28"/>
        <v>2.1700250227453793E-8</v>
      </c>
      <c r="AH99" s="142">
        <f t="shared" si="28"/>
        <v>1.9888792500874077E-8</v>
      </c>
      <c r="AI99" s="142">
        <f t="shared" si="28"/>
        <v>1.8228531006997286E-8</v>
      </c>
      <c r="AJ99" s="142">
        <f t="shared" si="28"/>
        <v>1.6706963783185933E-8</v>
      </c>
      <c r="AK99" s="142">
        <f t="shared" si="28"/>
        <v>1.5312640952339743E-8</v>
      </c>
      <c r="AL99" s="142">
        <f t="shared" si="28"/>
        <v>1.4035018496633915E-8</v>
      </c>
      <c r="AM99" s="142">
        <f t="shared" si="28"/>
        <v>1.2863550493761534E-8</v>
      </c>
    </row>
    <row r="100" spans="3:40" x14ac:dyDescent="0.25">
      <c r="C100" s="56" t="s">
        <v>33</v>
      </c>
      <c r="D100" s="78" t="s">
        <v>424</v>
      </c>
      <c r="E100" s="137">
        <f t="shared" si="28"/>
        <v>3.2664806093016185E-6</v>
      </c>
      <c r="F100" s="137">
        <f t="shared" si="28"/>
        <v>9.2236234675475452E-5</v>
      </c>
      <c r="G100" s="137">
        <f t="shared" si="28"/>
        <v>1.796292333432629E-4</v>
      </c>
      <c r="H100" s="137">
        <f t="shared" si="28"/>
        <v>2.1866950576674476E-4</v>
      </c>
      <c r="I100" s="137">
        <f t="shared" si="28"/>
        <v>3.0163948950280269E-4</v>
      </c>
      <c r="J100" s="136">
        <f t="shared" si="28"/>
        <v>4.5130669479077055E-4</v>
      </c>
      <c r="K100" s="92">
        <f t="shared" si="28"/>
        <v>7.0385115108395515E-4</v>
      </c>
      <c r="L100" s="92">
        <f t="shared" si="28"/>
        <v>9.6977279881892327E-4</v>
      </c>
      <c r="M100" s="92">
        <f t="shared" si="28"/>
        <v>1.2498112731754922E-3</v>
      </c>
      <c r="N100" s="137">
        <f t="shared" si="28"/>
        <v>1.5480686255537695E-3</v>
      </c>
      <c r="O100" s="136">
        <f t="shared" ref="O100:AM108" si="29">O57/O$49</f>
        <v>1.877477626077333E-3</v>
      </c>
      <c r="P100" s="92">
        <f t="shared" si="29"/>
        <v>2.2415789154989312E-3</v>
      </c>
      <c r="Q100" s="92">
        <f t="shared" si="29"/>
        <v>2.6423802598626806E-3</v>
      </c>
      <c r="R100" s="92">
        <f t="shared" si="29"/>
        <v>3.0810307767265436E-3</v>
      </c>
      <c r="S100" s="137">
        <f t="shared" si="29"/>
        <v>3.5586278819860705E-3</v>
      </c>
      <c r="T100" s="137">
        <f t="shared" si="29"/>
        <v>4.0751027963001514E-3</v>
      </c>
      <c r="U100" s="137">
        <f t="shared" si="29"/>
        <v>4.6305471515121939E-3</v>
      </c>
      <c r="V100" s="137">
        <f t="shared" si="29"/>
        <v>5.2244106868783611E-3</v>
      </c>
      <c r="W100" s="137">
        <f t="shared" si="29"/>
        <v>5.8554229103578333E-3</v>
      </c>
      <c r="X100" s="142">
        <f t="shared" si="29"/>
        <v>6.5215843135627291E-3</v>
      </c>
      <c r="Y100" s="142">
        <f t="shared" si="29"/>
        <v>7.2191954943549913E-3</v>
      </c>
      <c r="Z100" s="142">
        <f t="shared" si="29"/>
        <v>7.9444679315759451E-3</v>
      </c>
      <c r="AA100" s="142">
        <f t="shared" si="29"/>
        <v>8.6926043873494646E-3</v>
      </c>
      <c r="AB100" s="142">
        <f t="shared" si="29"/>
        <v>9.4581136846097532E-3</v>
      </c>
      <c r="AC100" s="142">
        <f t="shared" si="29"/>
        <v>1.0234823605863721E-2</v>
      </c>
      <c r="AD100" s="142">
        <f t="shared" si="29"/>
        <v>1.1017793929077218E-2</v>
      </c>
      <c r="AE100" s="142">
        <f t="shared" si="29"/>
        <v>1.1800085912409403E-2</v>
      </c>
      <c r="AF100" s="142">
        <f t="shared" si="29"/>
        <v>1.2574751116615435E-2</v>
      </c>
      <c r="AG100" s="142">
        <f t="shared" si="29"/>
        <v>1.3335651706928903E-2</v>
      </c>
      <c r="AH100" s="142">
        <f t="shared" si="29"/>
        <v>1.4077241133090022E-2</v>
      </c>
      <c r="AI100" s="142">
        <f t="shared" si="29"/>
        <v>1.4794828810582564E-2</v>
      </c>
      <c r="AJ100" s="142">
        <f t="shared" si="29"/>
        <v>1.548494172962449E-2</v>
      </c>
      <c r="AK100" s="142">
        <f t="shared" si="29"/>
        <v>1.6144893851117528E-2</v>
      </c>
      <c r="AL100" s="142">
        <f t="shared" si="29"/>
        <v>1.6772776972193541E-2</v>
      </c>
      <c r="AM100" s="142">
        <f t="shared" si="29"/>
        <v>1.7367815938290128E-2</v>
      </c>
    </row>
    <row r="101" spans="3:40" x14ac:dyDescent="0.25">
      <c r="C101" s="88" t="s">
        <v>189</v>
      </c>
      <c r="D101" s="76" t="s">
        <v>416</v>
      </c>
      <c r="E101" s="154">
        <f t="shared" ref="E101:AM108" si="30">E58/E$49</f>
        <v>0.9999246395525615</v>
      </c>
      <c r="F101" s="154">
        <f t="shared" si="30"/>
        <v>0.99758768874428838</v>
      </c>
      <c r="G101" s="154">
        <f t="shared" si="30"/>
        <v>0.99508210693169952</v>
      </c>
      <c r="H101" s="154">
        <f t="shared" si="30"/>
        <v>0.99392088786530675</v>
      </c>
      <c r="I101" s="154">
        <f t="shared" si="30"/>
        <v>0.99143002720227891</v>
      </c>
      <c r="J101" s="153">
        <f t="shared" si="30"/>
        <v>0.98687423217779469</v>
      </c>
      <c r="K101" s="95">
        <f t="shared" si="30"/>
        <v>0.97906185310366567</v>
      </c>
      <c r="L101" s="95">
        <f t="shared" si="30"/>
        <v>0.97066040335887838</v>
      </c>
      <c r="M101" s="95">
        <f t="shared" si="30"/>
        <v>0.96162127178965873</v>
      </c>
      <c r="N101" s="154">
        <f t="shared" si="30"/>
        <v>0.95178763961514579</v>
      </c>
      <c r="O101" s="153">
        <f t="shared" si="30"/>
        <v>0.9407074844966461</v>
      </c>
      <c r="P101" s="95">
        <f t="shared" si="30"/>
        <v>0.9282328162644623</v>
      </c>
      <c r="Q101" s="95">
        <f t="shared" si="30"/>
        <v>0.91426976997283871</v>
      </c>
      <c r="R101" s="95">
        <f t="shared" si="30"/>
        <v>0.89875701825118992</v>
      </c>
      <c r="S101" s="154">
        <f t="shared" si="30"/>
        <v>0.88163745012894956</v>
      </c>
      <c r="T101" s="154">
        <f t="shared" si="29"/>
        <v>0.86289726077632145</v>
      </c>
      <c r="U101" s="154">
        <f t="shared" si="29"/>
        <v>0.84251806800408724</v>
      </c>
      <c r="V101" s="154">
        <f t="shared" si="29"/>
        <v>0.82050555803981795</v>
      </c>
      <c r="W101" s="154">
        <f t="shared" si="29"/>
        <v>0.7968929106750785</v>
      </c>
      <c r="X101" s="146">
        <f t="shared" si="30"/>
        <v>0.77174161761833193</v>
      </c>
      <c r="Y101" s="146">
        <f t="shared" si="29"/>
        <v>0.74517941065005033</v>
      </c>
      <c r="Z101" s="146">
        <f t="shared" si="29"/>
        <v>0.71734066598266966</v>
      </c>
      <c r="AA101" s="146">
        <f t="shared" si="29"/>
        <v>0.68840099283809053</v>
      </c>
      <c r="AB101" s="146">
        <f t="shared" si="29"/>
        <v>0.65856646310710754</v>
      </c>
      <c r="AC101" s="146">
        <f t="shared" si="30"/>
        <v>0.62807371319939509</v>
      </c>
      <c r="AD101" s="146">
        <f t="shared" si="29"/>
        <v>0.5971148522306462</v>
      </c>
      <c r="AE101" s="146">
        <f t="shared" si="29"/>
        <v>0.56596494001801456</v>
      </c>
      <c r="AF101" s="146">
        <f t="shared" si="29"/>
        <v>0.53490407052093725</v>
      </c>
      <c r="AG101" s="146">
        <f t="shared" si="29"/>
        <v>0.50418426855366583</v>
      </c>
      <c r="AH101" s="146">
        <f t="shared" si="30"/>
        <v>0.47403800737578028</v>
      </c>
      <c r="AI101" s="146">
        <f t="shared" si="29"/>
        <v>0.44466682201692742</v>
      </c>
      <c r="AJ101" s="146">
        <f t="shared" si="29"/>
        <v>0.4162259061546037</v>
      </c>
      <c r="AK101" s="146">
        <f t="shared" si="29"/>
        <v>0.38884091641108831</v>
      </c>
      <c r="AL101" s="146">
        <f t="shared" si="29"/>
        <v>0.36260756817564516</v>
      </c>
      <c r="AM101" s="146">
        <f t="shared" si="30"/>
        <v>0.33757562314546219</v>
      </c>
      <c r="AN101" s="163"/>
    </row>
    <row r="102" spans="3:40" x14ac:dyDescent="0.25">
      <c r="C102" s="56" t="s">
        <v>27</v>
      </c>
      <c r="D102" s="78" t="s">
        <v>425</v>
      </c>
      <c r="E102" s="156">
        <f t="shared" si="30"/>
        <v>5.806258421252752E-4</v>
      </c>
      <c r="F102" s="156">
        <f t="shared" si="30"/>
        <v>1.5509727447104301E-2</v>
      </c>
      <c r="G102" s="156">
        <f t="shared" si="30"/>
        <v>2.0126910091282594E-2</v>
      </c>
      <c r="H102" s="156">
        <f t="shared" si="30"/>
        <v>2.2213097797591827E-2</v>
      </c>
      <c r="I102" s="156">
        <f t="shared" si="30"/>
        <v>2.5057406938384406E-2</v>
      </c>
      <c r="J102" s="155">
        <f t="shared" si="30"/>
        <v>2.707123499642403E-2</v>
      </c>
      <c r="K102" s="96">
        <f t="shared" si="30"/>
        <v>2.9346927667216336E-2</v>
      </c>
      <c r="L102" s="96">
        <f t="shared" si="30"/>
        <v>3.1840150334310625E-2</v>
      </c>
      <c r="M102" s="96">
        <f t="shared" si="30"/>
        <v>3.455695645161385E-2</v>
      </c>
      <c r="N102" s="156">
        <f t="shared" si="30"/>
        <v>3.7482434962402014E-2</v>
      </c>
      <c r="O102" s="155">
        <f t="shared" si="30"/>
        <v>4.0387498850384125E-2</v>
      </c>
      <c r="P102" s="96">
        <f t="shared" si="30"/>
        <v>4.3126347485988613E-2</v>
      </c>
      <c r="Q102" s="96">
        <f t="shared" si="30"/>
        <v>4.5626531687333653E-2</v>
      </c>
      <c r="R102" s="96">
        <f t="shared" si="30"/>
        <v>4.7834051905524325E-2</v>
      </c>
      <c r="S102" s="156">
        <f t="shared" si="30"/>
        <v>4.9717395263343109E-2</v>
      </c>
      <c r="T102" s="156">
        <f t="shared" si="29"/>
        <v>5.1260192460585143E-2</v>
      </c>
      <c r="U102" s="156">
        <f t="shared" si="29"/>
        <v>5.2458843718747032E-2</v>
      </c>
      <c r="V102" s="156">
        <f t="shared" si="29"/>
        <v>5.3314909049108059E-2</v>
      </c>
      <c r="W102" s="156">
        <f t="shared" si="29"/>
        <v>5.383390125687168E-2</v>
      </c>
      <c r="X102" s="147">
        <f t="shared" si="30"/>
        <v>5.4023908872648733E-2</v>
      </c>
      <c r="Y102" s="147">
        <f t="shared" si="29"/>
        <v>5.3904955405779845E-2</v>
      </c>
      <c r="Z102" s="147">
        <f t="shared" si="29"/>
        <v>5.3488783427080515E-2</v>
      </c>
      <c r="AA102" s="147">
        <f t="shared" si="29"/>
        <v>5.2789570838138247E-2</v>
      </c>
      <c r="AB102" s="147">
        <f t="shared" si="29"/>
        <v>5.1827501708927477E-2</v>
      </c>
      <c r="AC102" s="147">
        <f t="shared" si="30"/>
        <v>5.0626688740468002E-2</v>
      </c>
      <c r="AD102" s="147">
        <f t="shared" si="29"/>
        <v>4.9215013993637771E-2</v>
      </c>
      <c r="AE102" s="147">
        <f t="shared" si="29"/>
        <v>4.762296902862187E-2</v>
      </c>
      <c r="AF102" s="147">
        <f t="shared" si="29"/>
        <v>4.5882791581097114E-2</v>
      </c>
      <c r="AG102" s="147">
        <f t="shared" si="29"/>
        <v>4.4027074521735488E-2</v>
      </c>
      <c r="AH102" s="147">
        <f t="shared" si="30"/>
        <v>4.2088115024232597E-2</v>
      </c>
      <c r="AI102" s="147">
        <f t="shared" si="29"/>
        <v>4.0097028264378672E-2</v>
      </c>
      <c r="AJ102" s="147">
        <f t="shared" si="29"/>
        <v>3.8079932347889575E-2</v>
      </c>
      <c r="AK102" s="147">
        <f t="shared" si="29"/>
        <v>3.6059743469780574E-2</v>
      </c>
      <c r="AL102" s="147">
        <f t="shared" si="29"/>
        <v>3.405605039555646E-2</v>
      </c>
      <c r="AM102" s="147">
        <f t="shared" si="30"/>
        <v>3.2084023757448329E-2</v>
      </c>
    </row>
    <row r="103" spans="3:40" x14ac:dyDescent="0.25">
      <c r="C103" s="56" t="s">
        <v>28</v>
      </c>
      <c r="D103" s="78" t="s">
        <v>426</v>
      </c>
      <c r="E103" s="156">
        <f t="shared" si="30"/>
        <v>5.070879699542305E-2</v>
      </c>
      <c r="F103" s="156">
        <f t="shared" si="30"/>
        <v>0.12617199831717707</v>
      </c>
      <c r="G103" s="156">
        <f t="shared" si="30"/>
        <v>0.14164039571416939</v>
      </c>
      <c r="H103" s="156">
        <f t="shared" si="30"/>
        <v>0.14616166102901076</v>
      </c>
      <c r="I103" s="156">
        <f t="shared" si="30"/>
        <v>0.15116034944686726</v>
      </c>
      <c r="J103" s="155">
        <f t="shared" si="30"/>
        <v>0.15460486161051445</v>
      </c>
      <c r="K103" s="96">
        <f t="shared" si="30"/>
        <v>0.15717397778549469</v>
      </c>
      <c r="L103" s="96">
        <f t="shared" si="30"/>
        <v>0.1592698649767163</v>
      </c>
      <c r="M103" s="96">
        <f t="shared" si="30"/>
        <v>0.16088470272594527</v>
      </c>
      <c r="N103" s="156">
        <f t="shared" si="30"/>
        <v>0.16201452536933919</v>
      </c>
      <c r="O103" s="155">
        <f t="shared" si="30"/>
        <v>0.16273973369925351</v>
      </c>
      <c r="P103" s="96">
        <f t="shared" si="30"/>
        <v>0.16301730889188298</v>
      </c>
      <c r="Q103" s="96">
        <f t="shared" si="30"/>
        <v>0.16281797846188556</v>
      </c>
      <c r="R103" s="96">
        <f t="shared" si="30"/>
        <v>0.16211861001344427</v>
      </c>
      <c r="S103" s="156">
        <f t="shared" si="30"/>
        <v>0.16090492878182622</v>
      </c>
      <c r="T103" s="156">
        <f t="shared" si="29"/>
        <v>0.15917306779649312</v>
      </c>
      <c r="U103" s="156">
        <f t="shared" si="29"/>
        <v>0.15692645628417018</v>
      </c>
      <c r="V103" s="156">
        <f t="shared" si="29"/>
        <v>0.15417549353345308</v>
      </c>
      <c r="W103" s="156">
        <f t="shared" si="29"/>
        <v>0.15093718118376057</v>
      </c>
      <c r="X103" s="147">
        <f t="shared" si="30"/>
        <v>0.14723449766525734</v>
      </c>
      <c r="Y103" s="147">
        <f t="shared" si="29"/>
        <v>0.14309949425424306</v>
      </c>
      <c r="Z103" s="147">
        <f t="shared" si="29"/>
        <v>0.13856951810545878</v>
      </c>
      <c r="AA103" s="147">
        <f t="shared" si="29"/>
        <v>0.13368970398041288</v>
      </c>
      <c r="AB103" s="147">
        <f t="shared" si="29"/>
        <v>0.12851167373200958</v>
      </c>
      <c r="AC103" s="147">
        <f t="shared" si="30"/>
        <v>0.12309286224755021</v>
      </c>
      <c r="AD103" s="147">
        <f t="shared" si="29"/>
        <v>0.11748207636998312</v>
      </c>
      <c r="AE103" s="147">
        <f t="shared" si="29"/>
        <v>0.11174381143438868</v>
      </c>
      <c r="AF103" s="147">
        <f t="shared" si="29"/>
        <v>0.10594335010264312</v>
      </c>
      <c r="AG103" s="147">
        <f t="shared" si="29"/>
        <v>0.10014043566893442</v>
      </c>
      <c r="AH103" s="147">
        <f t="shared" si="30"/>
        <v>9.4390464575024799E-2</v>
      </c>
      <c r="AI103" s="147">
        <f t="shared" si="29"/>
        <v>8.8741622484915003E-2</v>
      </c>
      <c r="AJ103" s="147">
        <f t="shared" si="29"/>
        <v>8.3232750299199756E-2</v>
      </c>
      <c r="AK103" s="147">
        <f t="shared" si="29"/>
        <v>7.7895992183144316E-2</v>
      </c>
      <c r="AL103" s="147">
        <f t="shared" si="29"/>
        <v>7.2756711439217664E-2</v>
      </c>
      <c r="AM103" s="147">
        <f t="shared" si="30"/>
        <v>6.7830396573354879E-2</v>
      </c>
    </row>
    <row r="104" spans="3:40" x14ac:dyDescent="0.25">
      <c r="C104" s="56" t="s">
        <v>29</v>
      </c>
      <c r="D104" s="78" t="s">
        <v>427</v>
      </c>
      <c r="E104" s="156">
        <f t="shared" si="30"/>
        <v>0.1200243797595533</v>
      </c>
      <c r="F104" s="156">
        <f t="shared" si="30"/>
        <v>0.20729287208212202</v>
      </c>
      <c r="G104" s="156">
        <f t="shared" si="30"/>
        <v>0.22454791550195766</v>
      </c>
      <c r="H104" s="156">
        <f t="shared" si="30"/>
        <v>0.22924295968922512</v>
      </c>
      <c r="I104" s="156">
        <f t="shared" si="30"/>
        <v>0.23379975905350589</v>
      </c>
      <c r="J104" s="155">
        <f t="shared" si="30"/>
        <v>0.23704736292559891</v>
      </c>
      <c r="K104" s="96">
        <f t="shared" si="30"/>
        <v>0.23885029363794608</v>
      </c>
      <c r="L104" s="96">
        <f t="shared" si="30"/>
        <v>0.2399796070460043</v>
      </c>
      <c r="M104" s="96">
        <f t="shared" si="30"/>
        <v>0.24043394490533485</v>
      </c>
      <c r="N104" s="156">
        <f t="shared" si="30"/>
        <v>0.24022793821285252</v>
      </c>
      <c r="O104" s="155">
        <f t="shared" si="30"/>
        <v>0.23942827054526231</v>
      </c>
      <c r="P104" s="96">
        <f t="shared" si="30"/>
        <v>0.23803288401347997</v>
      </c>
      <c r="Q104" s="96">
        <f t="shared" si="30"/>
        <v>0.23602839160050743</v>
      </c>
      <c r="R104" s="96">
        <f t="shared" si="30"/>
        <v>0.23340782943810004</v>
      </c>
      <c r="S104" s="156">
        <f t="shared" si="30"/>
        <v>0.23016726696977272</v>
      </c>
      <c r="T104" s="156">
        <f t="shared" si="29"/>
        <v>0.22631258333519236</v>
      </c>
      <c r="U104" s="156">
        <f t="shared" si="29"/>
        <v>0.2218516439213227</v>
      </c>
      <c r="V104" s="156">
        <f t="shared" si="29"/>
        <v>0.21679958995822707</v>
      </c>
      <c r="W104" s="156">
        <f t="shared" si="29"/>
        <v>0.21117937245137094</v>
      </c>
      <c r="X104" s="147">
        <f t="shared" si="30"/>
        <v>0.20502190978200535</v>
      </c>
      <c r="Y104" s="147">
        <f t="shared" si="29"/>
        <v>0.19837236706147318</v>
      </c>
      <c r="Z104" s="147">
        <f t="shared" si="29"/>
        <v>0.19128178705502466</v>
      </c>
      <c r="AA104" s="147">
        <f t="shared" si="29"/>
        <v>0.18381192392821877</v>
      </c>
      <c r="AB104" s="147">
        <f t="shared" si="29"/>
        <v>0.1760312416586306</v>
      </c>
      <c r="AC104" s="147">
        <f t="shared" si="30"/>
        <v>0.16801537277319678</v>
      </c>
      <c r="AD104" s="147">
        <f t="shared" si="29"/>
        <v>0.1598261145345391</v>
      </c>
      <c r="AE104" s="147">
        <f t="shared" si="29"/>
        <v>0.15154675207422583</v>
      </c>
      <c r="AF104" s="147">
        <f t="shared" si="29"/>
        <v>0.14326094216173754</v>
      </c>
      <c r="AG104" s="147">
        <f t="shared" si="29"/>
        <v>0.13504349507986324</v>
      </c>
      <c r="AH104" s="147">
        <f t="shared" si="30"/>
        <v>0.12696273471208766</v>
      </c>
      <c r="AI104" s="147">
        <f t="shared" si="29"/>
        <v>0.11907740039697852</v>
      </c>
      <c r="AJ104" s="147">
        <f t="shared" si="29"/>
        <v>0.11143328123135517</v>
      </c>
      <c r="AK104" s="147">
        <f t="shared" si="29"/>
        <v>0.10406748844021907</v>
      </c>
      <c r="AL104" s="147">
        <f t="shared" si="29"/>
        <v>9.7008424433291926E-2</v>
      </c>
      <c r="AM104" s="147">
        <f t="shared" si="30"/>
        <v>9.0271464087588113E-2</v>
      </c>
    </row>
    <row r="105" spans="3:40" x14ac:dyDescent="0.25">
      <c r="C105" s="56" t="s">
        <v>30</v>
      </c>
      <c r="D105" s="78" t="s">
        <v>428</v>
      </c>
      <c r="E105" s="156">
        <f t="shared" si="30"/>
        <v>0.16803384356708401</v>
      </c>
      <c r="F105" s="156">
        <f t="shared" si="30"/>
        <v>0.22459688697377456</v>
      </c>
      <c r="G105" s="156">
        <f t="shared" si="30"/>
        <v>0.23384450183801889</v>
      </c>
      <c r="H105" s="156">
        <f t="shared" si="30"/>
        <v>0.23614582165889589</v>
      </c>
      <c r="I105" s="156">
        <f t="shared" si="30"/>
        <v>0.23761931654470286</v>
      </c>
      <c r="J105" s="155">
        <f t="shared" si="30"/>
        <v>0.23908291164257034</v>
      </c>
      <c r="K105" s="96">
        <f t="shared" si="30"/>
        <v>0.23914145097903217</v>
      </c>
      <c r="L105" s="96">
        <f t="shared" si="30"/>
        <v>0.23863335401673427</v>
      </c>
      <c r="M105" s="96">
        <f t="shared" si="30"/>
        <v>0.23755837589976728</v>
      </c>
      <c r="N105" s="156">
        <f t="shared" si="30"/>
        <v>0.23592790864098206</v>
      </c>
      <c r="O105" s="155">
        <f t="shared" si="30"/>
        <v>0.23377490164485581</v>
      </c>
      <c r="P105" s="96">
        <f t="shared" si="30"/>
        <v>0.23112358627140134</v>
      </c>
      <c r="Q105" s="96">
        <f t="shared" si="30"/>
        <v>0.22797513824746099</v>
      </c>
      <c r="R105" s="96">
        <f t="shared" si="30"/>
        <v>0.22433470869225133</v>
      </c>
      <c r="S105" s="156">
        <f t="shared" si="30"/>
        <v>0.22020450645247519</v>
      </c>
      <c r="T105" s="156">
        <f t="shared" si="29"/>
        <v>0.21559348317467888</v>
      </c>
      <c r="U105" s="156">
        <f t="shared" si="29"/>
        <v>0.21050778233512416</v>
      </c>
      <c r="V105" s="156">
        <f t="shared" si="29"/>
        <v>0.20495903707156735</v>
      </c>
      <c r="W105" s="156">
        <f t="shared" si="29"/>
        <v>0.19896543521394786</v>
      </c>
      <c r="X105" s="147">
        <f t="shared" si="30"/>
        <v>0.19255235027137682</v>
      </c>
      <c r="Y105" s="147">
        <f t="shared" si="29"/>
        <v>0.18575900098776502</v>
      </c>
      <c r="Z105" s="147">
        <f t="shared" si="29"/>
        <v>0.17862960542785153</v>
      </c>
      <c r="AA105" s="147">
        <f t="shared" si="29"/>
        <v>0.17121843001360143</v>
      </c>
      <c r="AB105" s="147">
        <f t="shared" si="29"/>
        <v>0.16358516510053614</v>
      </c>
      <c r="AC105" s="147">
        <f t="shared" si="30"/>
        <v>0.15579591594945619</v>
      </c>
      <c r="AD105" s="147">
        <f t="shared" si="29"/>
        <v>0.14790293637753363</v>
      </c>
      <c r="AE105" s="147">
        <f t="shared" si="29"/>
        <v>0.13997895707914601</v>
      </c>
      <c r="AF105" s="147">
        <f t="shared" si="29"/>
        <v>0.13209687099235826</v>
      </c>
      <c r="AG105" s="147">
        <f t="shared" si="29"/>
        <v>0.12432097312774949</v>
      </c>
      <c r="AH105" s="147">
        <f t="shared" si="30"/>
        <v>0.11670950890462244</v>
      </c>
      <c r="AI105" s="147">
        <f t="shared" si="29"/>
        <v>0.10931207054142507</v>
      </c>
      <c r="AJ105" s="147">
        <f t="shared" si="29"/>
        <v>0.10216642237586075</v>
      </c>
      <c r="AK105" s="147">
        <f t="shared" si="29"/>
        <v>9.5302678986530803E-2</v>
      </c>
      <c r="AL105" s="147">
        <f t="shared" si="29"/>
        <v>8.8743296508490291E-2</v>
      </c>
      <c r="AM105" s="147">
        <f t="shared" si="30"/>
        <v>8.2499037509797382E-2</v>
      </c>
    </row>
    <row r="106" spans="3:40" x14ac:dyDescent="0.25">
      <c r="C106" s="56" t="s">
        <v>31</v>
      </c>
      <c r="D106" s="78" t="s">
        <v>429</v>
      </c>
      <c r="E106" s="156">
        <f t="shared" si="30"/>
        <v>0.4362143910050581</v>
      </c>
      <c r="F106" s="156">
        <f t="shared" si="30"/>
        <v>0.28951277029110944</v>
      </c>
      <c r="G106" s="156">
        <f t="shared" si="30"/>
        <v>0.2593134840996813</v>
      </c>
      <c r="H106" s="156">
        <f t="shared" si="30"/>
        <v>0.2501867555473743</v>
      </c>
      <c r="I106" s="156">
        <f t="shared" si="30"/>
        <v>0.23995365285131606</v>
      </c>
      <c r="J106" s="155">
        <f t="shared" si="30"/>
        <v>0.23132293216187855</v>
      </c>
      <c r="K106" s="96">
        <f t="shared" si="30"/>
        <v>0.22246273525679552</v>
      </c>
      <c r="L106" s="96">
        <f t="shared" si="30"/>
        <v>0.21407572368743169</v>
      </c>
      <c r="M106" s="96">
        <f t="shared" si="30"/>
        <v>0.206133044688322</v>
      </c>
      <c r="N106" s="156">
        <f t="shared" si="30"/>
        <v>0.19853738006855193</v>
      </c>
      <c r="O106" s="155">
        <f t="shared" si="30"/>
        <v>0.19104628344375385</v>
      </c>
      <c r="P106" s="96">
        <f t="shared" si="30"/>
        <v>0.18367859542047704</v>
      </c>
      <c r="Q106" s="96">
        <f t="shared" si="30"/>
        <v>0.17644868032133224</v>
      </c>
      <c r="R106" s="96">
        <f t="shared" si="30"/>
        <v>0.16936986299935583</v>
      </c>
      <c r="S106" s="156">
        <f t="shared" si="30"/>
        <v>0.16243800940064773</v>
      </c>
      <c r="T106" s="156">
        <f t="shared" si="29"/>
        <v>0.15565023965811478</v>
      </c>
      <c r="U106" s="156">
        <f t="shared" si="29"/>
        <v>0.14898834315620865</v>
      </c>
      <c r="V106" s="156">
        <f t="shared" si="29"/>
        <v>0.14243415736489481</v>
      </c>
      <c r="W106" s="156">
        <f t="shared" si="29"/>
        <v>0.13597183469949251</v>
      </c>
      <c r="X106" s="147">
        <f t="shared" si="30"/>
        <v>0.12958922403838535</v>
      </c>
      <c r="Y106" s="147">
        <f t="shared" si="29"/>
        <v>0.12328644275680062</v>
      </c>
      <c r="Z106" s="147">
        <f t="shared" si="29"/>
        <v>0.11706338236611009</v>
      </c>
      <c r="AA106" s="147">
        <f t="shared" si="29"/>
        <v>0.11092739189825965</v>
      </c>
      <c r="AB106" s="147">
        <f t="shared" si="29"/>
        <v>0.10488985055860066</v>
      </c>
      <c r="AC106" s="147">
        <f t="shared" si="30"/>
        <v>9.8967246863823258E-2</v>
      </c>
      <c r="AD106" s="147">
        <f t="shared" si="29"/>
        <v>9.3166868804917619E-2</v>
      </c>
      <c r="AE106" s="147">
        <f t="shared" si="29"/>
        <v>8.7512326436256574E-2</v>
      </c>
      <c r="AF106" s="147">
        <f t="shared" si="29"/>
        <v>8.2028362928691714E-2</v>
      </c>
      <c r="AG106" s="147">
        <f t="shared" si="29"/>
        <v>7.6735221686836205E-2</v>
      </c>
      <c r="AH106" s="147">
        <f t="shared" si="30"/>
        <v>7.1650885706277326E-2</v>
      </c>
      <c r="AI106" s="147">
        <f t="shared" si="29"/>
        <v>6.6789628670715182E-2</v>
      </c>
      <c r="AJ106" s="147">
        <f t="shared" si="29"/>
        <v>6.215981634725469E-2</v>
      </c>
      <c r="AK106" s="147">
        <f t="shared" si="29"/>
        <v>5.7766854090616909E-2</v>
      </c>
      <c r="AL106" s="147">
        <f t="shared" si="29"/>
        <v>5.3613099628259803E-2</v>
      </c>
      <c r="AM106" s="147">
        <f t="shared" si="30"/>
        <v>4.9695244065624859E-2</v>
      </c>
    </row>
    <row r="107" spans="3:40" x14ac:dyDescent="0.25">
      <c r="C107" s="56" t="s">
        <v>32</v>
      </c>
      <c r="D107" s="78" t="s">
        <v>430</v>
      </c>
      <c r="E107" s="156">
        <f t="shared" si="30"/>
        <v>0.15386468112104759</v>
      </c>
      <c r="F107" s="156">
        <f t="shared" si="30"/>
        <v>9.6950037207325826E-2</v>
      </c>
      <c r="G107" s="156">
        <f t="shared" si="30"/>
        <v>8.4688897322850912E-2</v>
      </c>
      <c r="H107" s="156">
        <f t="shared" si="30"/>
        <v>8.1008976325011195E-2</v>
      </c>
      <c r="I107" s="156">
        <f t="shared" si="30"/>
        <v>7.6898912222825216E-2</v>
      </c>
      <c r="J107" s="155">
        <f t="shared" si="30"/>
        <v>7.2716341407451479E-2</v>
      </c>
      <c r="K107" s="96">
        <f t="shared" si="30"/>
        <v>6.8790298223191021E-2</v>
      </c>
      <c r="L107" s="96">
        <f t="shared" si="30"/>
        <v>6.5158895666874134E-2</v>
      </c>
      <c r="M107" s="96">
        <f t="shared" si="30"/>
        <v>6.1809906562014454E-2</v>
      </c>
      <c r="N107" s="156">
        <f t="shared" si="30"/>
        <v>5.8696381466865816E-2</v>
      </c>
      <c r="O107" s="155">
        <f t="shared" si="30"/>
        <v>5.5704698122383267E-2</v>
      </c>
      <c r="P107" s="96">
        <f t="shared" si="30"/>
        <v>5.2834386853978059E-2</v>
      </c>
      <c r="Q107" s="96">
        <f t="shared" si="30"/>
        <v>5.0089052266872804E-2</v>
      </c>
      <c r="R107" s="96">
        <f t="shared" si="30"/>
        <v>4.7471529210404963E-2</v>
      </c>
      <c r="S107" s="156">
        <f t="shared" si="30"/>
        <v>4.4977932561582008E-2</v>
      </c>
      <c r="T107" s="156">
        <f t="shared" si="29"/>
        <v>4.2604549564820106E-2</v>
      </c>
      <c r="U107" s="156">
        <f t="shared" si="29"/>
        <v>4.0341766970803612E-2</v>
      </c>
      <c r="V107" s="156">
        <f t="shared" si="29"/>
        <v>3.8179491981256863E-2</v>
      </c>
      <c r="W107" s="156">
        <f t="shared" si="29"/>
        <v>3.610795674691776E-2</v>
      </c>
      <c r="X107" s="147">
        <f t="shared" si="30"/>
        <v>3.4118175829377116E-2</v>
      </c>
      <c r="Y107" s="147">
        <f t="shared" si="29"/>
        <v>3.2204887717496695E-2</v>
      </c>
      <c r="Z107" s="147">
        <f t="shared" si="29"/>
        <v>3.0362155490211866E-2</v>
      </c>
      <c r="AA107" s="147">
        <f t="shared" si="29"/>
        <v>2.858618521208961E-2</v>
      </c>
      <c r="AB107" s="147">
        <f t="shared" si="29"/>
        <v>2.687457141576282E-2</v>
      </c>
      <c r="AC107" s="147">
        <f t="shared" si="30"/>
        <v>2.5226531356124338E-2</v>
      </c>
      <c r="AD107" s="147">
        <f t="shared" si="29"/>
        <v>2.3639101115002347E-2</v>
      </c>
      <c r="AE107" s="147">
        <f t="shared" si="29"/>
        <v>2.2114148455943131E-2</v>
      </c>
      <c r="AF107" s="147">
        <f t="shared" si="29"/>
        <v>2.0654131923254378E-2</v>
      </c>
      <c r="AG107" s="147">
        <f t="shared" si="29"/>
        <v>1.9260693321170072E-2</v>
      </c>
      <c r="AH107" s="147">
        <f t="shared" si="30"/>
        <v>1.7935279191395447E-2</v>
      </c>
      <c r="AI107" s="147">
        <f t="shared" si="29"/>
        <v>1.6678747069511661E-2</v>
      </c>
      <c r="AJ107" s="147">
        <f t="shared" si="29"/>
        <v>1.5490787606674909E-2</v>
      </c>
      <c r="AK107" s="147">
        <f t="shared" si="29"/>
        <v>1.4370683699910215E-2</v>
      </c>
      <c r="AL107" s="147">
        <f t="shared" si="29"/>
        <v>1.3317263051806248E-2</v>
      </c>
      <c r="AM107" s="147">
        <f t="shared" si="30"/>
        <v>1.2328219918421089E-2</v>
      </c>
    </row>
    <row r="108" spans="3:40" x14ac:dyDescent="0.25">
      <c r="C108" s="80" t="s">
        <v>33</v>
      </c>
      <c r="D108" s="90" t="s">
        <v>431</v>
      </c>
      <c r="E108" s="158">
        <f t="shared" si="30"/>
        <v>7.0497921241333764E-2</v>
      </c>
      <c r="F108" s="158">
        <f t="shared" si="30"/>
        <v>3.7553396463951116E-2</v>
      </c>
      <c r="G108" s="158">
        <f t="shared" si="30"/>
        <v>3.0920002246968951E-2</v>
      </c>
      <c r="H108" s="158">
        <f t="shared" si="30"/>
        <v>2.8961615794896551E-2</v>
      </c>
      <c r="I108" s="158">
        <f t="shared" si="30"/>
        <v>2.6940630167755553E-2</v>
      </c>
      <c r="J108" s="157">
        <f t="shared" si="30"/>
        <v>2.5028587433356703E-2</v>
      </c>
      <c r="K108" s="97">
        <f t="shared" si="30"/>
        <v>2.3296169565380706E-2</v>
      </c>
      <c r="L108" s="97">
        <f t="shared" si="30"/>
        <v>2.1702807713123665E-2</v>
      </c>
      <c r="M108" s="97">
        <f t="shared" si="30"/>
        <v>2.0244340426271622E-2</v>
      </c>
      <c r="N108" s="158">
        <f t="shared" si="30"/>
        <v>1.8901070871477733E-2</v>
      </c>
      <c r="O108" s="157">
        <f t="shared" si="30"/>
        <v>1.7626098207733538E-2</v>
      </c>
      <c r="P108" s="97">
        <f t="shared" si="30"/>
        <v>1.6419707197454576E-2</v>
      </c>
      <c r="Q108" s="97">
        <f t="shared" si="30"/>
        <v>1.5283997432408653E-2</v>
      </c>
      <c r="R108" s="97">
        <f t="shared" si="30"/>
        <v>1.4220426008888343E-2</v>
      </c>
      <c r="S108" s="158">
        <f t="shared" si="30"/>
        <v>1.3227410632543183E-2</v>
      </c>
      <c r="T108" s="158">
        <f t="shared" si="29"/>
        <v>1.2303144800269079E-2</v>
      </c>
      <c r="U108" s="158">
        <f t="shared" si="29"/>
        <v>1.1443231686491031E-2</v>
      </c>
      <c r="V108" s="158">
        <f t="shared" si="29"/>
        <v>1.0642879075838265E-2</v>
      </c>
      <c r="W108" s="158">
        <f t="shared" si="29"/>
        <v>9.8972291526544832E-3</v>
      </c>
      <c r="X108" s="148">
        <f t="shared" si="30"/>
        <v>9.2015512621507912E-3</v>
      </c>
      <c r="Y108" s="148">
        <f t="shared" si="29"/>
        <v>8.5522624287904126E-3</v>
      </c>
      <c r="Z108" s="148">
        <f t="shared" si="29"/>
        <v>7.9454340064514656E-3</v>
      </c>
      <c r="AA108" s="148">
        <f t="shared" si="29"/>
        <v>7.3777869193988556E-3</v>
      </c>
      <c r="AB108" s="148">
        <f t="shared" si="29"/>
        <v>6.8464588822701481E-3</v>
      </c>
      <c r="AC108" s="148">
        <f t="shared" si="30"/>
        <v>6.349095237133391E-3</v>
      </c>
      <c r="AD108" s="148">
        <f t="shared" si="29"/>
        <v>5.8827409694784966E-3</v>
      </c>
      <c r="AE108" s="148">
        <f t="shared" si="29"/>
        <v>5.4459755459292094E-3</v>
      </c>
      <c r="AF108" s="148">
        <f t="shared" si="29"/>
        <v>5.0376209322175224E-3</v>
      </c>
      <c r="AG108" s="148">
        <f t="shared" si="29"/>
        <v>4.6563752658540106E-3</v>
      </c>
      <c r="AH108" s="148">
        <f t="shared" si="30"/>
        <v>4.3010193824502404E-3</v>
      </c>
      <c r="AI108" s="148">
        <f t="shared" si="29"/>
        <v>3.9703247060315907E-3</v>
      </c>
      <c r="AJ108" s="148">
        <f t="shared" si="29"/>
        <v>3.6629160626800092E-3</v>
      </c>
      <c r="AK108" s="148">
        <f t="shared" si="29"/>
        <v>3.3774755006776959E-3</v>
      </c>
      <c r="AL108" s="148">
        <f t="shared" si="29"/>
        <v>3.1127227489957596E-3</v>
      </c>
      <c r="AM108" s="148">
        <f t="shared" si="30"/>
        <v>2.8672371091048423E-3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450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9">
        <f>'T energie vecteurs'!E5</f>
        <v>4</v>
      </c>
      <c r="F2" s="239">
        <f>E2+9</f>
        <v>13</v>
      </c>
      <c r="G2" s="239">
        <f>F2+3</f>
        <v>16</v>
      </c>
      <c r="H2" s="239">
        <f t="shared" ref="H2:S2" si="0">G2+1</f>
        <v>17</v>
      </c>
      <c r="I2" s="239">
        <f t="shared" si="0"/>
        <v>18</v>
      </c>
      <c r="J2" s="239">
        <f t="shared" si="0"/>
        <v>19</v>
      </c>
      <c r="K2" s="239">
        <f t="shared" si="0"/>
        <v>20</v>
      </c>
      <c r="L2" s="239">
        <f t="shared" si="0"/>
        <v>21</v>
      </c>
      <c r="M2" s="239">
        <f t="shared" si="0"/>
        <v>22</v>
      </c>
      <c r="N2" s="239">
        <f t="shared" si="0"/>
        <v>23</v>
      </c>
      <c r="O2" s="239">
        <f t="shared" si="0"/>
        <v>24</v>
      </c>
      <c r="P2" s="239">
        <f t="shared" si="0"/>
        <v>25</v>
      </c>
      <c r="Q2" s="239">
        <f t="shared" si="0"/>
        <v>26</v>
      </c>
      <c r="R2" s="239">
        <f t="shared" si="0"/>
        <v>27</v>
      </c>
      <c r="S2" s="239">
        <f t="shared" si="0"/>
        <v>28</v>
      </c>
      <c r="T2" s="239">
        <f>S2+5</f>
        <v>33</v>
      </c>
      <c r="U2" s="239">
        <f>T2+5</f>
        <v>38</v>
      </c>
      <c r="V2" s="239">
        <f>U2+5</f>
        <v>43</v>
      </c>
      <c r="W2" s="239">
        <f>V2+5</f>
        <v>48</v>
      </c>
    </row>
    <row r="3" spans="1:38" ht="23.25" x14ac:dyDescent="0.35">
      <c r="A3" s="241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9">
        <v>2020</v>
      </c>
      <c r="J3" s="117">
        <v>2021</v>
      </c>
      <c r="K3" s="33">
        <v>2022</v>
      </c>
      <c r="L3" s="4">
        <v>2023</v>
      </c>
      <c r="M3" s="33">
        <v>2024</v>
      </c>
      <c r="N3" s="109">
        <v>2025</v>
      </c>
      <c r="O3" s="117">
        <v>2026</v>
      </c>
      <c r="P3" s="4">
        <v>2027</v>
      </c>
      <c r="Q3" s="33">
        <v>2028</v>
      </c>
      <c r="R3" s="33">
        <v>2029</v>
      </c>
      <c r="S3" s="109">
        <v>2030</v>
      </c>
      <c r="T3" s="119">
        <v>2035</v>
      </c>
      <c r="U3" s="119">
        <v>2040</v>
      </c>
      <c r="V3" s="4">
        <v>2045</v>
      </c>
      <c r="W3" s="119">
        <v>2050</v>
      </c>
      <c r="X3" s="3"/>
      <c r="AG3" s="14"/>
      <c r="AH3" s="103"/>
      <c r="AI3" s="103"/>
      <c r="AJ3" s="103"/>
      <c r="AK3" s="103"/>
      <c r="AL3" s="103"/>
    </row>
    <row r="4" spans="1:38" ht="23.25" x14ac:dyDescent="0.35">
      <c r="A4" s="195" t="str">
        <f>Résultats!B1</f>
        <v>TEND</v>
      </c>
      <c r="B4" s="240" t="s">
        <v>451</v>
      </c>
      <c r="C4" s="5" t="s">
        <v>443</v>
      </c>
      <c r="D4" s="13" t="s">
        <v>132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2">
        <f>VLOOKUP($D4,Résultats!$B$2:$AX$212,G$2,FALSE)/1000000</f>
        <v>2670.7684170000002</v>
      </c>
      <c r="H4" s="22">
        <f>VLOOKUP($D4,Résultats!$B$2:$AX$212,H$2,FALSE)/1000000</f>
        <v>2685.0923619999999</v>
      </c>
      <c r="I4" s="133">
        <f>VLOOKUP($D4,Résultats!$B$2:$AX$212,I$2,FALSE)/1000000</f>
        <v>2699.0781609999999</v>
      </c>
      <c r="J4" s="132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3">
        <f>VLOOKUP($D4,Résultats!$B$2:$AX$212,N$2,FALSE)/1000000</f>
        <v>2768.2532679999999</v>
      </c>
      <c r="O4" s="132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3">
        <f>VLOOKUP($D4,Résultats!$B$2:$AX$212,S$2,FALSE)/1000000</f>
        <v>2836.0302510000001</v>
      </c>
      <c r="T4" s="140">
        <f>VLOOKUP($D4,Résultats!$B$2:$AX$212,T$2,FALSE)/1000000</f>
        <v>2898.1448399999999</v>
      </c>
      <c r="U4" s="140">
        <f>VLOOKUP($D4,Résultats!$B$2:$AX$212,U$2,FALSE)/1000000</f>
        <v>2953.4412219999999</v>
      </c>
      <c r="V4" s="22">
        <f>VLOOKUP($D4,Résultats!$B$2:$AX$212,V$2,FALSE)/1000000</f>
        <v>3001.8706529999999</v>
      </c>
      <c r="W4" s="140">
        <f>VLOOKUP($D4,Résultats!$B$2:$AX$212,W$2,FALSE)/1000000</f>
        <v>3045.1080000000002</v>
      </c>
      <c r="X4" s="3"/>
      <c r="AG4" s="14"/>
      <c r="AH4" s="103"/>
      <c r="AI4" s="103"/>
      <c r="AJ4" s="103"/>
      <c r="AK4" s="103"/>
      <c r="AL4" s="103"/>
    </row>
    <row r="5" spans="1:38" x14ac:dyDescent="0.25">
      <c r="A5" s="3"/>
      <c r="B5" s="242"/>
      <c r="C5" s="56" t="s">
        <v>27</v>
      </c>
      <c r="D5" s="16" t="s">
        <v>133</v>
      </c>
      <c r="E5" s="31">
        <f>VLOOKUP($D5,Résultats!$B$2:$AX$212,E$2,FALSE)</f>
        <v>661127</v>
      </c>
      <c r="F5" s="31">
        <f>VLOOKUP($D5,Résultats!$B$2:$AX$212,F$2,FALSE)</f>
        <v>82601404.219999999</v>
      </c>
      <c r="G5" s="127">
        <f>VLOOKUP($D5,Résultats!$B$2:$AX$212,G$2,FALSE)/1000000</f>
        <v>127.5577277</v>
      </c>
      <c r="H5" s="31">
        <f>VLOOKUP($D5,Résultats!$B$2:$AX$212,H$2,FALSE)/1000000</f>
        <v>144.26894380000002</v>
      </c>
      <c r="I5" s="128">
        <f>VLOOKUP($D5,Résultats!$B$2:$AX$212,I$2,FALSE)/1000000</f>
        <v>163.24180669999998</v>
      </c>
      <c r="J5" s="127">
        <f>VLOOKUP($D5,Résultats!$B$2:$AX$212,J$2,FALSE)/1000000</f>
        <v>182.933021</v>
      </c>
      <c r="K5" s="31">
        <f>VLOOKUP($D5,Résultats!$B$2:$AX$212,K$2,FALSE)/1000000</f>
        <v>205.2537738</v>
      </c>
      <c r="L5" s="31">
        <f>VLOOKUP($D5,Résultats!$B$2:$AX$212,L$2,FALSE)/1000000</f>
        <v>228.43340459999999</v>
      </c>
      <c r="M5" s="31">
        <f>VLOOKUP($D5,Résultats!$B$2:$AX$212,M$2,FALSE)/1000000</f>
        <v>253.05110240000002</v>
      </c>
      <c r="N5" s="128">
        <f>VLOOKUP($D5,Résultats!$B$2:$AX$212,N$2,FALSE)/1000000</f>
        <v>277.8585564</v>
      </c>
      <c r="O5" s="127">
        <f>VLOOKUP($D5,Résultats!$B$2:$AX$212,O$2,FALSE)/1000000</f>
        <v>303.96600319999999</v>
      </c>
      <c r="P5" s="31">
        <f>VLOOKUP($D5,Résultats!$B$2:$AX$212,P$2,FALSE)/1000000</f>
        <v>330.79284889999997</v>
      </c>
      <c r="Q5" s="31">
        <f>VLOOKUP($D5,Résultats!$B$2:$AX$212,Q$2,FALSE)/1000000</f>
        <v>357.92323820000001</v>
      </c>
      <c r="R5" s="31">
        <f>VLOOKUP($D5,Résultats!$B$2:$AX$212,R$2,FALSE)/1000000</f>
        <v>385.19294439999999</v>
      </c>
      <c r="S5" s="128">
        <f>VLOOKUP($D5,Résultats!$B$2:$AX$212,S$2,FALSE)/1000000</f>
        <v>412.60546439999996</v>
      </c>
      <c r="T5" s="131">
        <f>VLOOKUP($D5,Résultats!$B$2:$AX$212,T$2,FALSE)/1000000</f>
        <v>551.52458049999996</v>
      </c>
      <c r="U5" s="131">
        <f>VLOOKUP($D5,Résultats!$B$2:$AX$212,U$2,FALSE)/1000000</f>
        <v>685.01417509999999</v>
      </c>
      <c r="V5" s="31">
        <f>VLOOKUP($D5,Résultats!$B$2:$AX$212,V$2,FALSE)/1000000</f>
        <v>814.93718560000002</v>
      </c>
      <c r="W5" s="131">
        <f>VLOOKUP($D5,Résultats!$B$2:$AX$212,W$2,FALSE)/1000000</f>
        <v>950.02426939999998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2"/>
      <c r="C6" s="56" t="s">
        <v>28</v>
      </c>
      <c r="D6" s="16" t="s">
        <v>134</v>
      </c>
      <c r="E6" s="31">
        <f>VLOOKUP($D6,Résultats!$B$2:$AX$212,E$2,FALSE)</f>
        <v>42391824</v>
      </c>
      <c r="F6" s="31">
        <f>VLOOKUP($D6,Résultats!$B$2:$AX$212,F$2,FALSE)</f>
        <v>56562545.969999999</v>
      </c>
      <c r="G6" s="127">
        <f>VLOOKUP($D6,Résultats!$B$2:$AX$212,G$2,FALSE)/1000000</f>
        <v>58.512329090000001</v>
      </c>
      <c r="H6" s="31">
        <f>VLOOKUP($D6,Résultats!$B$2:$AX$212,H$2,FALSE)/1000000</f>
        <v>62.055710770000005</v>
      </c>
      <c r="I6" s="128">
        <f>VLOOKUP($D6,Résultats!$B$2:$AX$212,I$2,FALSE)/1000000</f>
        <v>64.794458730000002</v>
      </c>
      <c r="J6" s="127">
        <f>VLOOKUP($D6,Résultats!$B$2:$AX$212,J$2,FALSE)/1000000</f>
        <v>68.40291504999999</v>
      </c>
      <c r="K6" s="31">
        <f>VLOOKUP($D6,Résultats!$B$2:$AX$212,K$2,FALSE)/1000000</f>
        <v>71.17574467</v>
      </c>
      <c r="L6" s="31">
        <f>VLOOKUP($D6,Résultats!$B$2:$AX$212,L$2,FALSE)/1000000</f>
        <v>76.575168510000012</v>
      </c>
      <c r="M6" s="31">
        <f>VLOOKUP($D6,Résultats!$B$2:$AX$212,M$2,FALSE)/1000000</f>
        <v>80.737088560000004</v>
      </c>
      <c r="N6" s="128">
        <f>VLOOKUP($D6,Résultats!$B$2:$AX$212,N$2,FALSE)/1000000</f>
        <v>84.770027389999996</v>
      </c>
      <c r="O6" s="127">
        <f>VLOOKUP($D6,Résultats!$B$2:$AX$212,O$2,FALSE)/1000000</f>
        <v>87.441498799999991</v>
      </c>
      <c r="P6" s="31">
        <f>VLOOKUP($D6,Résultats!$B$2:$AX$212,P$2,FALSE)/1000000</f>
        <v>88.924078919999999</v>
      </c>
      <c r="Q6" s="31">
        <f>VLOOKUP($D6,Résultats!$B$2:$AX$212,Q$2,FALSE)/1000000</f>
        <v>89.877494389999995</v>
      </c>
      <c r="R6" s="31">
        <f>VLOOKUP($D6,Résultats!$B$2:$AX$212,R$2,FALSE)/1000000</f>
        <v>90.739949870000004</v>
      </c>
      <c r="S6" s="128">
        <f>VLOOKUP($D6,Résultats!$B$2:$AX$212,S$2,FALSE)/1000000</f>
        <v>91.693961709999911</v>
      </c>
      <c r="T6" s="131">
        <f>VLOOKUP($D6,Résultats!$B$2:$AX$212,T$2,FALSE)/1000000</f>
        <v>92.480014640000007</v>
      </c>
      <c r="U6" s="131">
        <f>VLOOKUP($D6,Résultats!$B$2:$AX$212,U$2,FALSE)/1000000</f>
        <v>88.205607420000007</v>
      </c>
      <c r="V6" s="31">
        <f>VLOOKUP($D6,Résultats!$B$2:$AX$212,V$2,FALSE)/1000000</f>
        <v>87.386676900000012</v>
      </c>
      <c r="W6" s="131">
        <f>VLOOKUP($D6,Résultats!$B$2:$AX$212,W$2,FALSE)/1000000</f>
        <v>90.370223659999994</v>
      </c>
      <c r="X6" s="3"/>
    </row>
    <row r="7" spans="1:38" x14ac:dyDescent="0.25">
      <c r="A7" s="3"/>
      <c r="B7" s="242"/>
      <c r="C7" s="56" t="s">
        <v>29</v>
      </c>
      <c r="D7" s="16" t="s">
        <v>135</v>
      </c>
      <c r="E7" s="31">
        <f>VLOOKUP($D7,Résultats!$B$2:$AX$212,E$2,FALSE)</f>
        <v>300942006</v>
      </c>
      <c r="F7" s="31">
        <f>VLOOKUP($D7,Résultats!$B$2:$AX$212,F$2,FALSE)</f>
        <v>501904114</v>
      </c>
      <c r="G7" s="127">
        <f>VLOOKUP($D7,Résultats!$B$2:$AX$212,G$2,FALSE)/1000000</f>
        <v>529.39753389999998</v>
      </c>
      <c r="H7" s="31">
        <f>VLOOKUP($D7,Résultats!$B$2:$AX$212,H$2,FALSE)/1000000</f>
        <v>543.04156339999997</v>
      </c>
      <c r="I7" s="128">
        <f>VLOOKUP($D7,Résultats!$B$2:$AX$212,I$2,FALSE)/1000000</f>
        <v>556.15250989999993</v>
      </c>
      <c r="J7" s="127">
        <f>VLOOKUP($D7,Résultats!$B$2:$AX$212,J$2,FALSE)/1000000</f>
        <v>568.56306960000006</v>
      </c>
      <c r="K7" s="31">
        <f>VLOOKUP($D7,Résultats!$B$2:$AX$212,K$2,FALSE)/1000000</f>
        <v>579.86674240000002</v>
      </c>
      <c r="L7" s="31">
        <f>VLOOKUP($D7,Résultats!$B$2:$AX$212,L$2,FALSE)/1000000</f>
        <v>595.38651049999999</v>
      </c>
      <c r="M7" s="31">
        <f>VLOOKUP($D7,Résultats!$B$2:$AX$212,M$2,FALSE)/1000000</f>
        <v>612.65898549999997</v>
      </c>
      <c r="N7" s="128">
        <f>VLOOKUP($D7,Résultats!$B$2:$AX$212,N$2,FALSE)/1000000</f>
        <v>632.78133879999996</v>
      </c>
      <c r="O7" s="127">
        <f>VLOOKUP($D7,Résultats!$B$2:$AX$212,O$2,FALSE)/1000000</f>
        <v>652.43809779999992</v>
      </c>
      <c r="P7" s="31">
        <f>VLOOKUP($D7,Résultats!$B$2:$AX$212,P$2,FALSE)/1000000</f>
        <v>669.78590499999996</v>
      </c>
      <c r="Q7" s="31">
        <f>VLOOKUP($D7,Résultats!$B$2:$AX$212,Q$2,FALSE)/1000000</f>
        <v>683.94269919999999</v>
      </c>
      <c r="R7" s="31">
        <f>VLOOKUP($D7,Résultats!$B$2:$AX$212,R$2,FALSE)/1000000</f>
        <v>695.03742579999994</v>
      </c>
      <c r="S7" s="128">
        <f>VLOOKUP($D7,Résultats!$B$2:$AX$212,S$2,FALSE)/1000000</f>
        <v>703.53959499999996</v>
      </c>
      <c r="T7" s="131">
        <f>VLOOKUP($D7,Résultats!$B$2:$AX$212,T$2,FALSE)/1000000</f>
        <v>724.18309210000007</v>
      </c>
      <c r="U7" s="131">
        <f>VLOOKUP($D7,Résultats!$B$2:$AX$212,U$2,FALSE)/1000000</f>
        <v>728.59684470000002</v>
      </c>
      <c r="V7" s="31">
        <f>VLOOKUP($D7,Résultats!$B$2:$AX$212,V$2,FALSE)/1000000</f>
        <v>727.12662360000002</v>
      </c>
      <c r="W7" s="131">
        <f>VLOOKUP($D7,Résultats!$B$2:$AX$212,W$2,FALSE)/1000000</f>
        <v>722.31543370000009</v>
      </c>
      <c r="X7" s="3"/>
    </row>
    <row r="8" spans="1:38" x14ac:dyDescent="0.25">
      <c r="A8" s="3"/>
      <c r="B8" s="242"/>
      <c r="C8" s="56" t="s">
        <v>30</v>
      </c>
      <c r="D8" s="16" t="s">
        <v>136</v>
      </c>
      <c r="E8" s="31">
        <f>VLOOKUP($D8,Résultats!$B$2:$AX$212,E$2,FALSE)</f>
        <v>661409532</v>
      </c>
      <c r="F8" s="31">
        <f>VLOOKUP($D8,Résultats!$B$2:$AX$212,F$2,FALSE)</f>
        <v>832344725.10000002</v>
      </c>
      <c r="G8" s="127">
        <f>VLOOKUP($D8,Résultats!$B$2:$AX$212,G$2,FALSE)/1000000</f>
        <v>845.60584100000005</v>
      </c>
      <c r="H8" s="31">
        <f>VLOOKUP($D8,Résultats!$B$2:$AX$212,H$2,FALSE)/1000000</f>
        <v>848.89667150000002</v>
      </c>
      <c r="I8" s="128">
        <f>VLOOKUP($D8,Résultats!$B$2:$AX$212,I$2,FALSE)/1000000</f>
        <v>851.41327009999998</v>
      </c>
      <c r="J8" s="127">
        <f>VLOOKUP($D8,Résultats!$B$2:$AX$212,J$2,FALSE)/1000000</f>
        <v>850.73807550000004</v>
      </c>
      <c r="K8" s="31">
        <f>VLOOKUP($D8,Résultats!$B$2:$AX$212,K$2,FALSE)/1000000</f>
        <v>848.98129979999999</v>
      </c>
      <c r="L8" s="31">
        <f>VLOOKUP($D8,Résultats!$B$2:$AX$212,L$2,FALSE)/1000000</f>
        <v>846.47083190000001</v>
      </c>
      <c r="M8" s="31">
        <f>VLOOKUP($D8,Résultats!$B$2:$AX$212,M$2,FALSE)/1000000</f>
        <v>844.43179750000002</v>
      </c>
      <c r="N8" s="128">
        <f>VLOOKUP($D8,Résultats!$B$2:$AX$212,N$2,FALSE)/1000000</f>
        <v>841.98462870000003</v>
      </c>
      <c r="O8" s="127">
        <f>VLOOKUP($D8,Résultats!$B$2:$AX$212,O$2,FALSE)/1000000</f>
        <v>839.89297570000008</v>
      </c>
      <c r="P8" s="31">
        <f>VLOOKUP($D8,Résultats!$B$2:$AX$212,P$2,FALSE)/1000000</f>
        <v>837.36913079999999</v>
      </c>
      <c r="Q8" s="31">
        <f>VLOOKUP($D8,Résultats!$B$2:$AX$212,Q$2,FALSE)/1000000</f>
        <v>834.29690200000005</v>
      </c>
      <c r="R8" s="31">
        <f>VLOOKUP($D8,Résultats!$B$2:$AX$212,R$2,FALSE)/1000000</f>
        <v>830.37852050000004</v>
      </c>
      <c r="S8" s="128">
        <f>VLOOKUP($D8,Résultats!$B$2:$AX$212,S$2,FALSE)/1000000</f>
        <v>825.52998460000003</v>
      </c>
      <c r="T8" s="131">
        <f>VLOOKUP($D8,Résultats!$B$2:$AX$212,T$2,FALSE)/1000000</f>
        <v>796.89334550000001</v>
      </c>
      <c r="U8" s="131">
        <f>VLOOKUP($D8,Résultats!$B$2:$AX$212,U$2,FALSE)/1000000</f>
        <v>771.45495640000001</v>
      </c>
      <c r="V8" s="31">
        <f>VLOOKUP($D8,Résultats!$B$2:$AX$212,V$2,FALSE)/1000000</f>
        <v>741.73458300000004</v>
      </c>
      <c r="W8" s="131">
        <f>VLOOKUP($D8,Résultats!$B$2:$AX$212,W$2,FALSE)/1000000</f>
        <v>702.18945529999996</v>
      </c>
      <c r="X8" s="3"/>
    </row>
    <row r="9" spans="1:38" x14ac:dyDescent="0.25">
      <c r="A9" s="3"/>
      <c r="B9" s="242"/>
      <c r="C9" s="56" t="s">
        <v>31</v>
      </c>
      <c r="D9" s="16" t="s">
        <v>137</v>
      </c>
      <c r="E9" s="31">
        <f>VLOOKUP($D9,Résultats!$B$2:$AX$212,E$2,FALSE)</f>
        <v>786713699</v>
      </c>
      <c r="F9" s="31">
        <f>VLOOKUP($D9,Résultats!$B$2:$AX$212,F$2,FALSE)</f>
        <v>681337587.70000005</v>
      </c>
      <c r="G9" s="127">
        <f>VLOOKUP($D9,Résultats!$B$2:$AX$212,G$2,FALSE)/1000000</f>
        <v>665.59665500000006</v>
      </c>
      <c r="H9" s="31">
        <f>VLOOKUP($D9,Résultats!$B$2:$AX$212,H$2,FALSE)/1000000</f>
        <v>654.60475599999995</v>
      </c>
      <c r="I9" s="128">
        <f>VLOOKUP($D9,Résultats!$B$2:$AX$212,I$2,FALSE)/1000000</f>
        <v>643.20224439999993</v>
      </c>
      <c r="J9" s="127">
        <f>VLOOKUP($D9,Résultats!$B$2:$AX$212,J$2,FALSE)/1000000</f>
        <v>632.33971399999996</v>
      </c>
      <c r="K9" s="31">
        <f>VLOOKUP($D9,Résultats!$B$2:$AX$212,K$2,FALSE)/1000000</f>
        <v>621.33317520000003</v>
      </c>
      <c r="L9" s="31">
        <f>VLOOKUP($D9,Résultats!$B$2:$AX$212,L$2,FALSE)/1000000</f>
        <v>606.87787349999996</v>
      </c>
      <c r="M9" s="31">
        <f>VLOOKUP($D9,Résultats!$B$2:$AX$212,M$2,FALSE)/1000000</f>
        <v>591.16398489999995</v>
      </c>
      <c r="N9" s="128">
        <f>VLOOKUP($D9,Résultats!$B$2:$AX$212,N$2,FALSE)/1000000</f>
        <v>573.7297822999999</v>
      </c>
      <c r="O9" s="127">
        <f>VLOOKUP($D9,Résultats!$B$2:$AX$212,O$2,FALSE)/1000000</f>
        <v>556.22499200000004</v>
      </c>
      <c r="P9" s="31">
        <f>VLOOKUP($D9,Résultats!$B$2:$AX$212,P$2,FALSE)/1000000</f>
        <v>540.36602640000001</v>
      </c>
      <c r="Q9" s="31">
        <f>VLOOKUP($D9,Résultats!$B$2:$AX$212,Q$2,FALSE)/1000000</f>
        <v>526.64394289999996</v>
      </c>
      <c r="R9" s="31">
        <f>VLOOKUP($D9,Résultats!$B$2:$AX$212,R$2,FALSE)/1000000</f>
        <v>514.92046210000001</v>
      </c>
      <c r="S9" s="128">
        <f>VLOOKUP($D9,Résultats!$B$2:$AX$212,S$2,FALSE)/1000000</f>
        <v>504.83347560000004</v>
      </c>
      <c r="T9" s="131">
        <f>VLOOKUP($D9,Résultats!$B$2:$AX$212,T$2,FALSE)/1000000</f>
        <v>467.96433860000002</v>
      </c>
      <c r="U9" s="131">
        <f>VLOOKUP($D9,Résultats!$B$2:$AX$212,U$2,FALSE)/1000000</f>
        <v>439.43143300000003</v>
      </c>
      <c r="V9" s="31">
        <f>VLOOKUP($D9,Résultats!$B$2:$AX$212,V$2,FALSE)/1000000</f>
        <v>411.86899819999996</v>
      </c>
      <c r="W9" s="131">
        <f>VLOOKUP($D9,Résultats!$B$2:$AX$212,W$2,FALSE)/1000000</f>
        <v>383.36951980000003</v>
      </c>
      <c r="X9" s="3"/>
    </row>
    <row r="10" spans="1:38" x14ac:dyDescent="0.25">
      <c r="A10" s="3"/>
      <c r="B10" s="242"/>
      <c r="C10" s="56" t="s">
        <v>32</v>
      </c>
      <c r="D10" s="16" t="s">
        <v>138</v>
      </c>
      <c r="E10" s="31">
        <f>VLOOKUP($D10,Résultats!$B$2:$AX$212,E$2,FALSE)</f>
        <v>412154138</v>
      </c>
      <c r="F10" s="31">
        <f>VLOOKUP($D10,Résultats!$B$2:$AX$212,F$2,FALSE)</f>
        <v>349477567.60000002</v>
      </c>
      <c r="G10" s="127">
        <f>VLOOKUP($D10,Résultats!$B$2:$AX$212,G$2,FALSE)/1000000</f>
        <v>338.75928830000004</v>
      </c>
      <c r="H10" s="31">
        <f>VLOOKUP($D10,Résultats!$B$2:$AX$212,H$2,FALSE)/1000000</f>
        <v>332.21518260000005</v>
      </c>
      <c r="I10" s="128">
        <f>VLOOKUP($D10,Résultats!$B$2:$AX$212,I$2,FALSE)/1000000</f>
        <v>325.41750669999999</v>
      </c>
      <c r="J10" s="127">
        <f>VLOOKUP($D10,Résultats!$B$2:$AX$212,J$2,FALSE)/1000000</f>
        <v>319.2890802</v>
      </c>
      <c r="K10" s="31">
        <f>VLOOKUP($D10,Résultats!$B$2:$AX$212,K$2,FALSE)/1000000</f>
        <v>312.98562500000003</v>
      </c>
      <c r="L10" s="31">
        <f>VLOOKUP($D10,Résultats!$B$2:$AX$212,L$2,FALSE)/1000000</f>
        <v>305.06056660000002</v>
      </c>
      <c r="M10" s="31">
        <f>VLOOKUP($D10,Résultats!$B$2:$AX$212,M$2,FALSE)/1000000</f>
        <v>296.32733680000001</v>
      </c>
      <c r="N10" s="128">
        <f>VLOOKUP($D10,Résultats!$B$2:$AX$212,N$2,FALSE)/1000000</f>
        <v>286.506912</v>
      </c>
      <c r="O10" s="127">
        <f>VLOOKUP($D10,Résultats!$B$2:$AX$212,O$2,FALSE)/1000000</f>
        <v>276.41607479999999</v>
      </c>
      <c r="P10" s="31">
        <f>VLOOKUP($D10,Résultats!$B$2:$AX$212,P$2,FALSE)/1000000</f>
        <v>267.09258629999999</v>
      </c>
      <c r="Q10" s="31">
        <f>VLOOKUP($D10,Résultats!$B$2:$AX$212,Q$2,FALSE)/1000000</f>
        <v>258.90998300000001</v>
      </c>
      <c r="R10" s="31">
        <f>VLOOKUP($D10,Résultats!$B$2:$AX$212,R$2,FALSE)/1000000</f>
        <v>251.8430812</v>
      </c>
      <c r="S10" s="128">
        <f>VLOOKUP($D10,Résultats!$B$2:$AX$212,S$2,FALSE)/1000000</f>
        <v>245.72350640000002</v>
      </c>
      <c r="T10" s="131">
        <f>VLOOKUP($D10,Résultats!$B$2:$AX$212,T$2,FALSE)/1000000</f>
        <v>223.41940339999999</v>
      </c>
      <c r="U10" s="131">
        <f>VLOOKUP($D10,Résultats!$B$2:$AX$212,U$2,FALSE)/1000000</f>
        <v>206.4303458</v>
      </c>
      <c r="V10" s="31">
        <f>VLOOKUP($D10,Résultats!$B$2:$AX$212,V$2,FALSE)/1000000</f>
        <v>190.25856880000001</v>
      </c>
      <c r="W10" s="131">
        <f>VLOOKUP($D10,Résultats!$B$2:$AX$212,W$2,FALSE)/1000000</f>
        <v>173.90866869999999</v>
      </c>
      <c r="X10" s="3"/>
    </row>
    <row r="11" spans="1:38" x14ac:dyDescent="0.25">
      <c r="A11" s="3"/>
      <c r="B11" s="242"/>
      <c r="C11" s="80" t="s">
        <v>33</v>
      </c>
      <c r="D11" s="32" t="s">
        <v>139</v>
      </c>
      <c r="E11" s="20">
        <f>VLOOKUP($D11,Résultats!$B$2:$AX$212,E$2,FALSE)</f>
        <v>188893454</v>
      </c>
      <c r="F11" s="20">
        <f>VLOOKUP($D11,Résultats!$B$2:$AX$212,F$2,FALSE)</f>
        <v>119441055.5</v>
      </c>
      <c r="G11" s="114">
        <f>VLOOKUP($D11,Résultats!$B$2:$AX$212,G$2,FALSE)/1000000</f>
        <v>105.33904170000001</v>
      </c>
      <c r="H11" s="20">
        <f>VLOOKUP($D11,Résultats!$B$2:$AX$212,H$2,FALSE)/1000000</f>
        <v>100.00953440000001</v>
      </c>
      <c r="I11" s="115">
        <f>VLOOKUP($D11,Résultats!$B$2:$AX$212,I$2,FALSE)/1000000</f>
        <v>94.856364880000001</v>
      </c>
      <c r="J11" s="114">
        <f>VLOOKUP($D11,Résultats!$B$2:$AX$212,J$2,FALSE)/1000000</f>
        <v>89.973627069999907</v>
      </c>
      <c r="K11" s="20">
        <f>VLOOKUP($D11,Résultats!$B$2:$AX$212,K$2,FALSE)/1000000</f>
        <v>85.335321840000006</v>
      </c>
      <c r="L11" s="20">
        <f>VLOOKUP($D11,Résultats!$B$2:$AX$212,L$2,FALSE)/1000000</f>
        <v>80.410500530000007</v>
      </c>
      <c r="M11" s="20">
        <f>VLOOKUP($D11,Résultats!$B$2:$AX$212,M$2,FALSE)/1000000</f>
        <v>75.555454730000008</v>
      </c>
      <c r="N11" s="115">
        <f>VLOOKUP($D11,Résultats!$B$2:$AX$212,N$2,FALSE)/1000000</f>
        <v>70.622022279999996</v>
      </c>
      <c r="O11" s="114">
        <f>VLOOKUP($D11,Résultats!$B$2:$AX$212,O$2,FALSE)/1000000</f>
        <v>65.936462039999995</v>
      </c>
      <c r="P11" s="20">
        <f>VLOOKUP($D11,Résultats!$B$2:$AX$212,P$2,FALSE)/1000000</f>
        <v>61.739915100000005</v>
      </c>
      <c r="Q11" s="20">
        <f>VLOOKUP($D11,Résultats!$B$2:$AX$212,Q$2,FALSE)/1000000</f>
        <v>58.083452280000003</v>
      </c>
      <c r="R11" s="20">
        <f>VLOOKUP($D11,Résultats!$B$2:$AX$212,R$2,FALSE)/1000000</f>
        <v>54.899981509999996</v>
      </c>
      <c r="S11" s="115">
        <f>VLOOKUP($D11,Résultats!$B$2:$AX$212,S$2,FALSE)/1000000</f>
        <v>52.104263150000001</v>
      </c>
      <c r="T11" s="123">
        <f>VLOOKUP($D11,Résultats!$B$2:$AX$212,T$2,FALSE)/1000000</f>
        <v>41.680065540000001</v>
      </c>
      <c r="U11" s="123">
        <f>VLOOKUP($D11,Résultats!$B$2:$AX$212,U$2,FALSE)/1000000</f>
        <v>34.30785916</v>
      </c>
      <c r="V11" s="20">
        <f>VLOOKUP($D11,Résultats!$B$2:$AX$212,V$2,FALSE)/1000000</f>
        <v>28.558016980000001</v>
      </c>
      <c r="W11" s="123">
        <f>VLOOKUP($D11,Résultats!$B$2:$AX$212,W$2,FALSE)/1000000</f>
        <v>23.935345079999998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9">
        <v>2020</v>
      </c>
      <c r="J14" s="117">
        <v>2021</v>
      </c>
      <c r="K14" s="33">
        <v>2022</v>
      </c>
      <c r="L14" s="4">
        <v>2023</v>
      </c>
      <c r="M14" s="33">
        <v>2024</v>
      </c>
      <c r="N14" s="109">
        <v>2025</v>
      </c>
      <c r="O14" s="117">
        <v>2026</v>
      </c>
      <c r="P14" s="4">
        <v>2027</v>
      </c>
      <c r="Q14" s="33">
        <v>2028</v>
      </c>
      <c r="R14" s="33">
        <v>2029</v>
      </c>
      <c r="S14" s="109">
        <v>2030</v>
      </c>
      <c r="T14" s="4">
        <v>2035</v>
      </c>
      <c r="U14" s="119">
        <v>2040</v>
      </c>
      <c r="V14" s="4">
        <v>2045</v>
      </c>
      <c r="W14" s="119">
        <v>2050</v>
      </c>
      <c r="X14" s="3"/>
    </row>
    <row r="15" spans="1:38" ht="15.75" thickBot="1" x14ac:dyDescent="0.3">
      <c r="A15" s="3"/>
      <c r="B15" s="243" t="s">
        <v>452</v>
      </c>
      <c r="C15" s="5" t="s">
        <v>44</v>
      </c>
      <c r="D15" s="13" t="s">
        <v>132</v>
      </c>
      <c r="E15" s="22">
        <f>E4/100</f>
        <v>23931657.800000001</v>
      </c>
      <c r="F15" s="22">
        <f>F4/100</f>
        <v>26236690</v>
      </c>
      <c r="G15" s="132">
        <f>G4*1000/100</f>
        <v>26707.684170000004</v>
      </c>
      <c r="H15" s="22">
        <f t="shared" ref="H15:W15" si="1">H4*1000/100</f>
        <v>26850.923619999998</v>
      </c>
      <c r="I15" s="133">
        <f t="shared" si="1"/>
        <v>26990.781609999998</v>
      </c>
      <c r="J15" s="132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3">
        <f t="shared" si="1"/>
        <v>27682.53268</v>
      </c>
      <c r="O15" s="132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3">
        <f t="shared" si="1"/>
        <v>28360.302510000001</v>
      </c>
      <c r="T15" s="22">
        <f t="shared" si="1"/>
        <v>28981.448399999997</v>
      </c>
      <c r="U15" s="140">
        <f t="shared" si="1"/>
        <v>29534.412220000002</v>
      </c>
      <c r="V15" s="22">
        <f t="shared" si="1"/>
        <v>30018.706529999999</v>
      </c>
      <c r="W15" s="140">
        <f t="shared" si="1"/>
        <v>30451.08</v>
      </c>
      <c r="X15" s="3"/>
      <c r="Y15" s="51" t="s">
        <v>453</v>
      </c>
    </row>
    <row r="16" spans="1:38" x14ac:dyDescent="0.25">
      <c r="A16" s="3"/>
      <c r="B16" s="242"/>
      <c r="C16" s="56" t="s">
        <v>27</v>
      </c>
      <c r="D16" s="16" t="s">
        <v>133</v>
      </c>
      <c r="E16" s="98">
        <f>E5/E$4</f>
        <v>2.7625624832392512E-4</v>
      </c>
      <c r="F16" s="98">
        <f>F5/F$4</f>
        <v>3.148316507150864E-2</v>
      </c>
      <c r="G16" s="134">
        <f>G5/G$4</f>
        <v>4.7760684486183209E-2</v>
      </c>
      <c r="H16" s="98">
        <f t="shared" ref="H16:W16" si="2">H5/H$4</f>
        <v>5.3729601946556807E-2</v>
      </c>
      <c r="I16" s="135">
        <f t="shared" si="2"/>
        <v>6.0480577798280359E-2</v>
      </c>
      <c r="J16" s="134">
        <f t="shared" si="2"/>
        <v>6.7447222439281473E-2</v>
      </c>
      <c r="K16" s="98">
        <f t="shared" si="2"/>
        <v>7.532437421477918E-2</v>
      </c>
      <c r="L16" s="98">
        <f t="shared" si="2"/>
        <v>8.3393752081782652E-2</v>
      </c>
      <c r="M16" s="98">
        <f t="shared" si="2"/>
        <v>9.1887409237522116E-2</v>
      </c>
      <c r="N16" s="135">
        <f t="shared" si="2"/>
        <v>0.10037324243845162</v>
      </c>
      <c r="O16" s="134">
        <f t="shared" si="2"/>
        <v>0.10924926997439396</v>
      </c>
      <c r="P16" s="98">
        <f t="shared" si="2"/>
        <v>0.11830633378037166</v>
      </c>
      <c r="Q16" s="98">
        <f t="shared" si="2"/>
        <v>0.12738942857087376</v>
      </c>
      <c r="R16" s="98">
        <f t="shared" si="2"/>
        <v>0.13644748750507155</v>
      </c>
      <c r="S16" s="135">
        <f t="shared" si="2"/>
        <v>0.14548697576639494</v>
      </c>
      <c r="T16" s="98">
        <f t="shared" si="2"/>
        <v>0.19030262838761364</v>
      </c>
      <c r="U16" s="141">
        <f t="shared" si="2"/>
        <v>0.23193763600147924</v>
      </c>
      <c r="V16" s="98">
        <f t="shared" si="2"/>
        <v>0.27147644912200686</v>
      </c>
      <c r="W16" s="141">
        <f t="shared" si="2"/>
        <v>0.31198376852315252</v>
      </c>
      <c r="X16" s="3"/>
      <c r="Y16" s="159"/>
      <c r="Z16" s="160">
        <v>2020</v>
      </c>
      <c r="AA16" s="160">
        <v>2030</v>
      </c>
      <c r="AB16" s="161">
        <v>2050</v>
      </c>
    </row>
    <row r="17" spans="1:28" x14ac:dyDescent="0.25">
      <c r="A17" s="3"/>
      <c r="B17" s="242"/>
      <c r="C17" s="56" t="s">
        <v>28</v>
      </c>
      <c r="D17" s="16" t="s">
        <v>134</v>
      </c>
      <c r="E17" s="92">
        <f t="shared" ref="E17:G22" si="3">E6/E$4</f>
        <v>1.77137013884596E-2</v>
      </c>
      <c r="F17" s="92">
        <f t="shared" si="3"/>
        <v>2.155856778046316E-2</v>
      </c>
      <c r="G17" s="136">
        <f t="shared" si="3"/>
        <v>2.1908424825438543E-2</v>
      </c>
      <c r="H17" s="92">
        <f t="shared" ref="H17:W17" si="4">H6/H$4</f>
        <v>2.3111201554265198E-2</v>
      </c>
      <c r="I17" s="137">
        <f t="shared" si="4"/>
        <v>2.4006143899883901E-2</v>
      </c>
      <c r="J17" s="136">
        <f t="shared" si="4"/>
        <v>2.522008657405064E-2</v>
      </c>
      <c r="K17" s="92">
        <f t="shared" si="4"/>
        <v>2.6120194173690044E-2</v>
      </c>
      <c r="L17" s="92">
        <f t="shared" si="4"/>
        <v>2.795515231025748E-2</v>
      </c>
      <c r="M17" s="92">
        <f t="shared" si="4"/>
        <v>2.9317089816237787E-2</v>
      </c>
      <c r="N17" s="137">
        <f t="shared" si="4"/>
        <v>3.0622208007450278E-2</v>
      </c>
      <c r="O17" s="136">
        <f t="shared" si="4"/>
        <v>3.1427593246608328E-2</v>
      </c>
      <c r="P17" s="92">
        <f t="shared" si="4"/>
        <v>3.1803232133962953E-2</v>
      </c>
      <c r="Q17" s="92">
        <f t="shared" si="4"/>
        <v>3.1988542317909804E-2</v>
      </c>
      <c r="R17" s="92">
        <f t="shared" si="4"/>
        <v>3.2142951619696498E-2</v>
      </c>
      <c r="S17" s="137">
        <f t="shared" si="4"/>
        <v>3.2331799591230774E-2</v>
      </c>
      <c r="T17" s="92">
        <f t="shared" si="4"/>
        <v>3.1910073424763687E-2</v>
      </c>
      <c r="U17" s="142">
        <f t="shared" si="4"/>
        <v>2.9865367478100435E-2</v>
      </c>
      <c r="V17" s="92">
        <f t="shared" si="4"/>
        <v>2.9110740268794656E-2</v>
      </c>
      <c r="W17" s="142">
        <f t="shared" si="4"/>
        <v>2.967718178140151E-2</v>
      </c>
      <c r="X17" s="3"/>
      <c r="Y17" s="162" t="s">
        <v>369</v>
      </c>
      <c r="Z17" s="163">
        <f>I16+I17</f>
        <v>8.4486721698164263E-2</v>
      </c>
      <c r="AA17" s="163">
        <f>S16+S17</f>
        <v>0.17781877535762572</v>
      </c>
      <c r="AB17" s="164">
        <f>W16+W17</f>
        <v>0.34166095030455401</v>
      </c>
    </row>
    <row r="18" spans="1:28" x14ac:dyDescent="0.25">
      <c r="A18" s="3"/>
      <c r="B18" s="242"/>
      <c r="C18" s="56" t="s">
        <v>29</v>
      </c>
      <c r="D18" s="16" t="s">
        <v>135</v>
      </c>
      <c r="E18" s="92">
        <f t="shared" si="3"/>
        <v>0.12575058882882739</v>
      </c>
      <c r="F18" s="92">
        <f t="shared" si="3"/>
        <v>0.19129856471986367</v>
      </c>
      <c r="G18" s="136">
        <f t="shared" si="3"/>
        <v>0.19821918311234843</v>
      </c>
      <c r="H18" s="92">
        <f t="shared" ref="H18:W18" si="5">H7/H$4</f>
        <v>0.2022431597084853</v>
      </c>
      <c r="I18" s="137">
        <f t="shared" si="5"/>
        <v>0.20605276198965175</v>
      </c>
      <c r="J18" s="136">
        <f t="shared" si="5"/>
        <v>0.20962863684447586</v>
      </c>
      <c r="K18" s="92">
        <f t="shared" si="5"/>
        <v>0.21280046983108167</v>
      </c>
      <c r="L18" s="92">
        <f t="shared" si="5"/>
        <v>0.21735663020221294</v>
      </c>
      <c r="M18" s="92">
        <f t="shared" si="5"/>
        <v>0.22246750316343858</v>
      </c>
      <c r="N18" s="137">
        <f t="shared" si="5"/>
        <v>0.22858505979735377</v>
      </c>
      <c r="O18" s="136">
        <f t="shared" si="5"/>
        <v>0.23449459853322258</v>
      </c>
      <c r="P18" s="92">
        <f t="shared" si="5"/>
        <v>0.23954542881388843</v>
      </c>
      <c r="Q18" s="92">
        <f t="shared" si="5"/>
        <v>0.24342389743809875</v>
      </c>
      <c r="R18" s="92">
        <f t="shared" si="5"/>
        <v>0.24620417339192205</v>
      </c>
      <c r="S18" s="137">
        <f t="shared" si="5"/>
        <v>0.2480719642366043</v>
      </c>
      <c r="T18" s="92">
        <f t="shared" si="5"/>
        <v>0.24987815726283719</v>
      </c>
      <c r="U18" s="142">
        <f t="shared" si="5"/>
        <v>0.24669420852960522</v>
      </c>
      <c r="V18" s="92">
        <f t="shared" si="5"/>
        <v>0.24222450186963471</v>
      </c>
      <c r="W18" s="142">
        <f t="shared" si="5"/>
        <v>0.23720519393729222</v>
      </c>
      <c r="X18" s="3"/>
      <c r="Y18" s="162" t="s">
        <v>370</v>
      </c>
      <c r="Z18" s="163">
        <f>I18+I19+I20</f>
        <v>0.75980312613110723</v>
      </c>
      <c r="AA18" s="163">
        <f>S18+S19+S20</f>
        <v>0.71716550078506192</v>
      </c>
      <c r="AB18" s="164">
        <f>W18+W19+W20</f>
        <v>0.59369796040074774</v>
      </c>
    </row>
    <row r="19" spans="1:28" ht="15.75" thickBot="1" x14ac:dyDescent="0.3">
      <c r="A19" s="3"/>
      <c r="B19" s="242"/>
      <c r="C19" s="56" t="s">
        <v>30</v>
      </c>
      <c r="D19" s="16" t="s">
        <v>136</v>
      </c>
      <c r="E19" s="92">
        <f t="shared" si="3"/>
        <v>0.27637430617113368</v>
      </c>
      <c r="F19" s="92">
        <f t="shared" si="3"/>
        <v>0.31724456290027442</v>
      </c>
      <c r="G19" s="136">
        <f t="shared" si="3"/>
        <v>0.31661518670714456</v>
      </c>
      <c r="H19" s="92">
        <f t="shared" ref="H19:W19" si="6">H8/H$4</f>
        <v>0.31615175832078141</v>
      </c>
      <c r="I19" s="137">
        <f t="shared" si="6"/>
        <v>0.31544594832502149</v>
      </c>
      <c r="J19" s="136">
        <f t="shared" si="6"/>
        <v>0.31366628016171416</v>
      </c>
      <c r="K19" s="92">
        <f t="shared" si="6"/>
        <v>0.31156058153550414</v>
      </c>
      <c r="L19" s="92">
        <f t="shared" si="6"/>
        <v>0.3090195097496215</v>
      </c>
      <c r="M19" s="92">
        <f t="shared" si="6"/>
        <v>0.30662838222853323</v>
      </c>
      <c r="N19" s="137">
        <f t="shared" si="6"/>
        <v>0.30415736827010587</v>
      </c>
      <c r="O19" s="136">
        <f t="shared" si="6"/>
        <v>0.30186827962952412</v>
      </c>
      <c r="P19" s="92">
        <f t="shared" si="6"/>
        <v>0.29948069377930409</v>
      </c>
      <c r="Q19" s="92">
        <f t="shared" si="6"/>
        <v>0.29693686875073166</v>
      </c>
      <c r="R19" s="92">
        <f t="shared" si="6"/>
        <v>0.29414625695413843</v>
      </c>
      <c r="S19" s="137">
        <f t="shared" si="6"/>
        <v>0.29108645237790165</v>
      </c>
      <c r="T19" s="92">
        <f t="shared" si="6"/>
        <v>0.27496670784059229</v>
      </c>
      <c r="U19" s="142">
        <f t="shared" si="6"/>
        <v>0.26120545438774267</v>
      </c>
      <c r="V19" s="92">
        <f t="shared" si="6"/>
        <v>0.24709078729249301</v>
      </c>
      <c r="W19" s="142">
        <f t="shared" si="6"/>
        <v>0.23059591163925874</v>
      </c>
      <c r="X19" s="3"/>
      <c r="Y19" s="165" t="s">
        <v>375</v>
      </c>
      <c r="Z19" s="166">
        <f>I21+I22</f>
        <v>0.15571015232263219</v>
      </c>
      <c r="AA19" s="166">
        <f>S21+S22</f>
        <v>0.10501572380794749</v>
      </c>
      <c r="AB19" s="167">
        <f>W21+W22</f>
        <v>6.497109914656557E-2</v>
      </c>
    </row>
    <row r="20" spans="1:28" x14ac:dyDescent="0.25">
      <c r="A20" s="3"/>
      <c r="B20" s="242"/>
      <c r="C20" s="56" t="s">
        <v>31</v>
      </c>
      <c r="D20" s="16" t="s">
        <v>137</v>
      </c>
      <c r="E20" s="92">
        <f t="shared" si="3"/>
        <v>0.32873347328240671</v>
      </c>
      <c r="F20" s="92">
        <f t="shared" si="3"/>
        <v>0.25968885088019872</v>
      </c>
      <c r="G20" s="136">
        <f t="shared" si="3"/>
        <v>0.24921541334821018</v>
      </c>
      <c r="H20" s="92">
        <f t="shared" ref="H20:W20" si="7">H9/H$4</f>
        <v>0.24379226773131016</v>
      </c>
      <c r="I20" s="137">
        <f t="shared" si="7"/>
        <v>0.238304415816434</v>
      </c>
      <c r="J20" s="136">
        <f t="shared" si="7"/>
        <v>0.23314302204274878</v>
      </c>
      <c r="K20" s="92">
        <f t="shared" si="7"/>
        <v>0.22801789089844132</v>
      </c>
      <c r="L20" s="92">
        <f t="shared" si="7"/>
        <v>0.2215517604143718</v>
      </c>
      <c r="M20" s="92">
        <f t="shared" si="7"/>
        <v>0.21466228161743284</v>
      </c>
      <c r="N20" s="137">
        <f t="shared" si="7"/>
        <v>0.20725335681243739</v>
      </c>
      <c r="O20" s="136">
        <f t="shared" si="7"/>
        <v>0.19991437752178573</v>
      </c>
      <c r="P20" s="92">
        <f t="shared" si="7"/>
        <v>0.19325908554382756</v>
      </c>
      <c r="Q20" s="92">
        <f t="shared" si="7"/>
        <v>0.18743927129105545</v>
      </c>
      <c r="R20" s="92">
        <f t="shared" si="7"/>
        <v>0.18240106507645423</v>
      </c>
      <c r="S20" s="137">
        <f t="shared" si="7"/>
        <v>0.178007084170556</v>
      </c>
      <c r="T20" s="92">
        <f t="shared" si="7"/>
        <v>0.16147030753645841</v>
      </c>
      <c r="U20" s="142">
        <f t="shared" si="7"/>
        <v>0.14878624626984369</v>
      </c>
      <c r="V20" s="92">
        <f t="shared" si="7"/>
        <v>0.1372041123052346</v>
      </c>
      <c r="W20" s="142">
        <f t="shared" si="7"/>
        <v>0.12589685482419671</v>
      </c>
      <c r="X20" s="3"/>
      <c r="Y20" s="228" t="s">
        <v>443</v>
      </c>
      <c r="Z20" s="229">
        <f>SUM(Z17:Z19)</f>
        <v>1.0000000001519038</v>
      </c>
      <c r="AA20" s="229">
        <f t="shared" ref="AA20:AB20" si="8">SUM(AA17:AA19)</f>
        <v>0.99999999995063504</v>
      </c>
      <c r="AB20" s="229">
        <f t="shared" si="8"/>
        <v>1.0003300098518673</v>
      </c>
    </row>
    <row r="21" spans="1:28" x14ac:dyDescent="0.25">
      <c r="A21" s="3"/>
      <c r="B21" s="242"/>
      <c r="C21" s="56" t="s">
        <v>32</v>
      </c>
      <c r="D21" s="16" t="s">
        <v>138</v>
      </c>
      <c r="E21" s="92">
        <f t="shared" si="3"/>
        <v>0.1722213067913749</v>
      </c>
      <c r="F21" s="92">
        <f t="shared" si="3"/>
        <v>0.13320185114814409</v>
      </c>
      <c r="G21" s="136">
        <f t="shared" si="3"/>
        <v>0.12683963392098177</v>
      </c>
      <c r="H21" s="92">
        <f t="shared" ref="H21:W21" si="9">H10/H$4</f>
        <v>0.12372579331034575</v>
      </c>
      <c r="I21" s="137">
        <f t="shared" si="9"/>
        <v>0.12056616640528625</v>
      </c>
      <c r="J21" s="136">
        <f t="shared" si="9"/>
        <v>0.11772156550502154</v>
      </c>
      <c r="K21" s="92">
        <f t="shared" si="9"/>
        <v>0.1148599896843726</v>
      </c>
      <c r="L21" s="92">
        <f t="shared" si="9"/>
        <v>0.11136788555734965</v>
      </c>
      <c r="M21" s="92">
        <f t="shared" si="9"/>
        <v>0.10760178875556105</v>
      </c>
      <c r="N21" s="137">
        <f t="shared" si="9"/>
        <v>0.10349736251083512</v>
      </c>
      <c r="O21" s="136">
        <f t="shared" si="9"/>
        <v>9.9347473280483878E-2</v>
      </c>
      <c r="P21" s="92">
        <f t="shared" si="9"/>
        <v>9.5524267740814892E-2</v>
      </c>
      <c r="Q21" s="92">
        <f t="shared" si="9"/>
        <v>9.2149352893468081E-2</v>
      </c>
      <c r="R21" s="92">
        <f t="shared" si="9"/>
        <v>8.9210760931257904E-2</v>
      </c>
      <c r="S21" s="137">
        <f t="shared" si="9"/>
        <v>8.6643471561474547E-2</v>
      </c>
      <c r="T21" s="92">
        <f t="shared" si="9"/>
        <v>7.7090489169616513E-2</v>
      </c>
      <c r="U21" s="142">
        <f t="shared" si="9"/>
        <v>6.9894854944907381E-2</v>
      </c>
      <c r="V21" s="92">
        <f t="shared" si="9"/>
        <v>6.338000226953816E-2</v>
      </c>
      <c r="W21" s="142">
        <f t="shared" si="9"/>
        <v>5.7110837678006815E-2</v>
      </c>
      <c r="X21" s="3"/>
    </row>
    <row r="22" spans="1:28" x14ac:dyDescent="0.25">
      <c r="A22" s="3"/>
      <c r="B22" s="242"/>
      <c r="C22" s="80" t="s">
        <v>33</v>
      </c>
      <c r="D22" s="32" t="s">
        <v>139</v>
      </c>
      <c r="E22" s="94">
        <f t="shared" si="3"/>
        <v>7.893036728947378E-2</v>
      </c>
      <c r="F22" s="94">
        <f t="shared" si="3"/>
        <v>4.5524437533850499E-2</v>
      </c>
      <c r="G22" s="138">
        <f t="shared" si="3"/>
        <v>3.9441473483621772E-2</v>
      </c>
      <c r="H22" s="94">
        <f t="shared" ref="H22:W22" si="10">H11/H$4</f>
        <v>3.7246217603295988E-2</v>
      </c>
      <c r="I22" s="139">
        <f t="shared" si="10"/>
        <v>3.5143985917345952E-2</v>
      </c>
      <c r="J22" s="138">
        <f t="shared" si="10"/>
        <v>3.3173186587561139E-2</v>
      </c>
      <c r="K22" s="94">
        <f t="shared" si="10"/>
        <v>3.1316499555706478E-2</v>
      </c>
      <c r="L22" s="94">
        <f t="shared" si="10"/>
        <v>2.9355309735513497E-2</v>
      </c>
      <c r="M22" s="94">
        <f t="shared" si="10"/>
        <v>2.7435545322890428E-2</v>
      </c>
      <c r="N22" s="139">
        <f t="shared" si="10"/>
        <v>2.5511402116404906E-2</v>
      </c>
      <c r="O22" s="138">
        <f t="shared" si="10"/>
        <v>2.369840793618179E-2</v>
      </c>
      <c r="P22" s="94">
        <f t="shared" si="10"/>
        <v>2.208095800039651E-2</v>
      </c>
      <c r="Q22" s="94">
        <f t="shared" si="10"/>
        <v>2.067263872718509E-2</v>
      </c>
      <c r="R22" s="94">
        <f t="shared" si="10"/>
        <v>1.9447304656067275E-2</v>
      </c>
      <c r="S22" s="139">
        <f t="shared" si="10"/>
        <v>1.8372252246472952E-2</v>
      </c>
      <c r="T22" s="94">
        <f t="shared" si="10"/>
        <v>1.4381636474731885E-2</v>
      </c>
      <c r="U22" s="143">
        <f t="shared" si="10"/>
        <v>1.1616232246114428E-2</v>
      </c>
      <c r="V22" s="94">
        <f t="shared" si="10"/>
        <v>9.5134068989480881E-3</v>
      </c>
      <c r="W22" s="143">
        <f t="shared" si="10"/>
        <v>7.8602614685587494E-3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2023-08-10T15:34:25Z</dcterms:modified>
</cp:coreProperties>
</file>