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Industrie\"/>
    </mc:Choice>
  </mc:AlternateContent>
  <xr:revisionPtr revIDLastSave="0" documentId="13_ncr:1_{20DB0A0E-2AE0-4067-954B-0981CFCC767F}" xr6:coauthVersionLast="47" xr6:coauthVersionMax="47" xr10:uidLastSave="{00000000-0000-0000-0000-000000000000}"/>
  <bookViews>
    <workbookView xWindow="-80" yWindow="-80" windowWidth="19360" windowHeight="10360" activeTab="1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8" i="32" l="1"/>
  <c r="A36" i="32"/>
  <c r="A1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AU9" i="32"/>
  <c r="C14" i="32"/>
  <c r="D14" i="32"/>
  <c r="E14" i="32"/>
  <c r="F14" i="32"/>
  <c r="G14" i="32"/>
  <c r="H14" i="32"/>
  <c r="I14" i="32"/>
  <c r="J14" i="32"/>
  <c r="K14" i="32"/>
  <c r="L14" i="32"/>
  <c r="L25" i="32" s="1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C16" i="32"/>
  <c r="D16" i="32"/>
  <c r="E16" i="32"/>
  <c r="F16" i="32"/>
  <c r="F27" i="32" s="1"/>
  <c r="G16" i="32"/>
  <c r="H16" i="32"/>
  <c r="I16" i="32"/>
  <c r="J16" i="32"/>
  <c r="K16" i="32"/>
  <c r="L16" i="32"/>
  <c r="M16" i="32"/>
  <c r="N16" i="32"/>
  <c r="O16" i="32"/>
  <c r="P16" i="32"/>
  <c r="Q16" i="32"/>
  <c r="R16" i="32"/>
  <c r="R27" i="32" s="1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D27" i="32" s="1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P27" i="32" s="1"/>
  <c r="AQ16" i="32"/>
  <c r="AR16" i="32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G28" i="32" s="1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S28" i="32" s="1"/>
  <c r="AT17" i="32"/>
  <c r="AU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C19" i="32"/>
  <c r="C30" i="32" s="1"/>
  <c r="D19" i="32"/>
  <c r="E19" i="32"/>
  <c r="F19" i="32"/>
  <c r="G19" i="32"/>
  <c r="H19" i="32"/>
  <c r="I19" i="32"/>
  <c r="J19" i="32"/>
  <c r="K19" i="32"/>
  <c r="L19" i="32"/>
  <c r="M19" i="32"/>
  <c r="N19" i="32"/>
  <c r="O19" i="32"/>
  <c r="O30" i="32" s="1"/>
  <c r="P19" i="32"/>
  <c r="Q19" i="32"/>
  <c r="R19" i="32"/>
  <c r="S19" i="32"/>
  <c r="T19" i="32"/>
  <c r="U19" i="32"/>
  <c r="V19" i="32"/>
  <c r="W19" i="32"/>
  <c r="X19" i="32"/>
  <c r="Y19" i="32"/>
  <c r="Z19" i="32"/>
  <c r="AA19" i="32"/>
  <c r="AA30" i="32" s="1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M30" i="32" s="1"/>
  <c r="AN19" i="32"/>
  <c r="AO19" i="32"/>
  <c r="AP19" i="32"/>
  <c r="AQ19" i="32"/>
  <c r="AR19" i="32"/>
  <c r="AS19" i="32"/>
  <c r="AT19" i="32"/>
  <c r="AU19" i="32"/>
  <c r="C20" i="32"/>
  <c r="D20" i="32"/>
  <c r="E20" i="32"/>
  <c r="F20" i="32"/>
  <c r="F31" i="32" s="1"/>
  <c r="G20" i="32"/>
  <c r="H20" i="32"/>
  <c r="I20" i="32"/>
  <c r="J20" i="32"/>
  <c r="K20" i="32"/>
  <c r="L20" i="32"/>
  <c r="M20" i="32"/>
  <c r="N20" i="32"/>
  <c r="O20" i="32"/>
  <c r="P20" i="32"/>
  <c r="Q20" i="32"/>
  <c r="R20" i="32"/>
  <c r="R31" i="32" s="1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D31" i="32" s="1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P31" i="32" s="1"/>
  <c r="AQ20" i="32"/>
  <c r="AR20" i="32"/>
  <c r="AS20" i="32"/>
  <c r="AT20" i="32"/>
  <c r="AU20" i="32"/>
  <c r="A23" i="32"/>
  <c r="R97" i="16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H29" i="31"/>
  <c r="T2" i="14"/>
  <c r="X2" i="25"/>
  <c r="T2" i="25"/>
  <c r="AS25" i="32" l="1"/>
  <c r="AG25" i="32"/>
  <c r="U25" i="32"/>
  <c r="I25" i="32"/>
  <c r="AL31" i="32"/>
  <c r="Z31" i="32"/>
  <c r="Z10" i="32"/>
  <c r="D30" i="32"/>
  <c r="M31" i="32"/>
  <c r="V30" i="32"/>
  <c r="AK27" i="32"/>
  <c r="Y10" i="32"/>
  <c r="Y45" i="32" s="1"/>
  <c r="AE25" i="32"/>
  <c r="AD25" i="32"/>
  <c r="AT28" i="32"/>
  <c r="AH21" i="32"/>
  <c r="AG31" i="32"/>
  <c r="U31" i="32"/>
  <c r="AP30" i="32"/>
  <c r="AP32" i="32" s="1"/>
  <c r="AD30" i="32"/>
  <c r="AD29" i="32" s="1"/>
  <c r="R30" i="32"/>
  <c r="R29" i="32" s="1"/>
  <c r="F30" i="32"/>
  <c r="F32" i="32" s="1"/>
  <c r="X28" i="32"/>
  <c r="AS27" i="32"/>
  <c r="AS26" i="32" s="1"/>
  <c r="AG27" i="32"/>
  <c r="I27" i="32"/>
  <c r="AA25" i="32"/>
  <c r="O25" i="32"/>
  <c r="C25" i="32"/>
  <c r="AR31" i="32"/>
  <c r="AF31" i="32"/>
  <c r="T31" i="32"/>
  <c r="H31" i="32"/>
  <c r="AO30" i="32"/>
  <c r="AC30" i="32"/>
  <c r="Q30" i="32"/>
  <c r="AU28" i="32"/>
  <c r="AI28" i="32"/>
  <c r="W28" i="32"/>
  <c r="K28" i="32"/>
  <c r="AR27" i="32"/>
  <c r="AF27" i="32"/>
  <c r="AL25" i="32"/>
  <c r="Z25" i="32"/>
  <c r="N25" i="32"/>
  <c r="AS10" i="32"/>
  <c r="AG10" i="32"/>
  <c r="U10" i="32"/>
  <c r="I10" i="32"/>
  <c r="S31" i="32"/>
  <c r="AN30" i="32"/>
  <c r="AH28" i="32"/>
  <c r="V28" i="32"/>
  <c r="J28" i="32"/>
  <c r="AE27" i="32"/>
  <c r="AS31" i="32"/>
  <c r="I31" i="32"/>
  <c r="AM25" i="32"/>
  <c r="N31" i="32"/>
  <c r="AU30" i="32"/>
  <c r="AI30" i="32"/>
  <c r="W30" i="32"/>
  <c r="K30" i="32"/>
  <c r="AO28" i="32"/>
  <c r="N10" i="32"/>
  <c r="S21" i="32"/>
  <c r="G21" i="32"/>
  <c r="H21" i="32"/>
  <c r="T21" i="32"/>
  <c r="AC28" i="32"/>
  <c r="E28" i="32"/>
  <c r="AL27" i="32"/>
  <c r="Z27" i="32"/>
  <c r="AR25" i="32"/>
  <c r="AF25" i="32"/>
  <c r="T25" i="32"/>
  <c r="H25" i="32"/>
  <c r="S27" i="32"/>
  <c r="T27" i="32"/>
  <c r="N27" i="32"/>
  <c r="O28" i="32"/>
  <c r="AJ27" i="32"/>
  <c r="AP25" i="32"/>
  <c r="R32" i="32"/>
  <c r="AG21" i="32"/>
  <c r="AE21" i="32"/>
  <c r="AK31" i="32"/>
  <c r="AT30" i="32"/>
  <c r="AB28" i="32"/>
  <c r="P28" i="32"/>
  <c r="G25" i="32"/>
  <c r="AS21" i="32"/>
  <c r="I21" i="32"/>
  <c r="AQ2" i="32"/>
  <c r="AQ40" i="32" s="1"/>
  <c r="AE2" i="32"/>
  <c r="AE40" i="32" s="1"/>
  <c r="H27" i="32"/>
  <c r="AJ28" i="32"/>
  <c r="U30" i="32"/>
  <c r="AA28" i="32"/>
  <c r="AJ21" i="32"/>
  <c r="AF21" i="32"/>
  <c r="AO25" i="32"/>
  <c r="Q25" i="32"/>
  <c r="E25" i="32"/>
  <c r="AU2" i="32"/>
  <c r="AU44" i="32" s="1"/>
  <c r="AI25" i="32"/>
  <c r="W2" i="32"/>
  <c r="W41" i="32" s="1"/>
  <c r="K2" i="32"/>
  <c r="K54" i="32" s="1"/>
  <c r="V25" i="32"/>
  <c r="J25" i="32"/>
  <c r="L30" i="32"/>
  <c r="AD28" i="32"/>
  <c r="AD26" i="32" s="1"/>
  <c r="O10" i="32"/>
  <c r="X30" i="32"/>
  <c r="AM27" i="32"/>
  <c r="AM32" i="32" s="1"/>
  <c r="AM10" i="32"/>
  <c r="AA27" i="32"/>
  <c r="AA10" i="32"/>
  <c r="C27" i="32"/>
  <c r="C32" i="32" s="1"/>
  <c r="C10" i="32"/>
  <c r="C28" i="32"/>
  <c r="L21" i="32"/>
  <c r="AP13" i="32"/>
  <c r="F13" i="32"/>
  <c r="F25" i="32"/>
  <c r="AJ31" i="32"/>
  <c r="O27" i="32"/>
  <c r="AT21" i="32"/>
  <c r="V21" i="32"/>
  <c r="AL10" i="32"/>
  <c r="AO10" i="32"/>
  <c r="AC10" i="32"/>
  <c r="Q10" i="32"/>
  <c r="AX4" i="32" s="1"/>
  <c r="E10" i="32"/>
  <c r="AY3" i="32"/>
  <c r="AK2" i="32"/>
  <c r="AK41" i="32" s="1"/>
  <c r="AK25" i="32"/>
  <c r="Y2" i="32"/>
  <c r="Y43" i="32" s="1"/>
  <c r="Y25" i="32"/>
  <c r="M2" i="32"/>
  <c r="M55" i="32" s="1"/>
  <c r="M25" i="32"/>
  <c r="L27" i="32"/>
  <c r="AK10" i="32"/>
  <c r="M10" i="32"/>
  <c r="AN10" i="32"/>
  <c r="AB10" i="32"/>
  <c r="P10" i="32"/>
  <c r="D10" i="32"/>
  <c r="AX3" i="32"/>
  <c r="AJ2" i="32"/>
  <c r="AJ51" i="32" s="1"/>
  <c r="AJ25" i="32"/>
  <c r="X2" i="32"/>
  <c r="X39" i="32" s="1"/>
  <c r="X25" i="32"/>
  <c r="L2" i="32"/>
  <c r="L53" i="32" s="1"/>
  <c r="AM31" i="32"/>
  <c r="AM29" i="32" s="1"/>
  <c r="R28" i="32"/>
  <c r="R26" i="32" s="1"/>
  <c r="AM28" i="32"/>
  <c r="AG30" i="32"/>
  <c r="O31" i="32"/>
  <c r="O29" i="32" s="1"/>
  <c r="C31" i="32"/>
  <c r="C29" i="32" s="1"/>
  <c r="AJ30" i="32"/>
  <c r="AP28" i="32"/>
  <c r="AP26" i="32" s="1"/>
  <c r="AN28" i="32"/>
  <c r="D28" i="32"/>
  <c r="Y27" i="32"/>
  <c r="M27" i="32"/>
  <c r="AQ13" i="32"/>
  <c r="AQ24" i="32" s="1"/>
  <c r="AQ25" i="32"/>
  <c r="AE13" i="32"/>
  <c r="S13" i="32"/>
  <c r="S25" i="32"/>
  <c r="G13" i="32"/>
  <c r="F28" i="32"/>
  <c r="F26" i="32" s="1"/>
  <c r="AA31" i="32"/>
  <c r="AA29" i="32" s="1"/>
  <c r="J30" i="32"/>
  <c r="J21" i="32"/>
  <c r="X31" i="32"/>
  <c r="L31" i="32"/>
  <c r="X21" i="32"/>
  <c r="X27" i="32"/>
  <c r="AD13" i="32"/>
  <c r="U21" i="32"/>
  <c r="R13" i="32"/>
  <c r="AZ14" i="32"/>
  <c r="AU21" i="32"/>
  <c r="AI21" i="32"/>
  <c r="W21" i="32"/>
  <c r="K21" i="32"/>
  <c r="AC13" i="32"/>
  <c r="AU31" i="32"/>
  <c r="AR21" i="32"/>
  <c r="Q31" i="32"/>
  <c r="Z21" i="32"/>
  <c r="AR28" i="32"/>
  <c r="T28" i="32"/>
  <c r="AC21" i="32"/>
  <c r="E21" i="32"/>
  <c r="K13" i="32"/>
  <c r="AH31" i="32"/>
  <c r="AQ30" i="32"/>
  <c r="Y28" i="32"/>
  <c r="AT27" i="32"/>
  <c r="AT26" i="32" s="1"/>
  <c r="V27" i="32"/>
  <c r="I30" i="32"/>
  <c r="F29" i="32"/>
  <c r="AY14" i="32"/>
  <c r="AS13" i="32"/>
  <c r="AG13" i="32"/>
  <c r="U13" i="32"/>
  <c r="I13" i="32"/>
  <c r="AS30" i="32"/>
  <c r="E30" i="32"/>
  <c r="Q28" i="32"/>
  <c r="AQ27" i="32"/>
  <c r="AZ13" i="32"/>
  <c r="AR13" i="32"/>
  <c r="AF13" i="32"/>
  <c r="T13" i="32"/>
  <c r="H13" i="32"/>
  <c r="P30" i="32"/>
  <c r="AE31" i="32"/>
  <c r="I28" i="32"/>
  <c r="AG26" i="32"/>
  <c r="AZ2" i="32"/>
  <c r="AT2" i="32"/>
  <c r="AT50" i="32" s="1"/>
  <c r="AH2" i="32"/>
  <c r="AX13" i="32"/>
  <c r="AL13" i="32"/>
  <c r="Z13" i="32"/>
  <c r="N13" i="32"/>
  <c r="Y31" i="32"/>
  <c r="AH30" i="32"/>
  <c r="P13" i="32"/>
  <c r="AK13" i="32"/>
  <c r="Y13" i="32"/>
  <c r="M13" i="32"/>
  <c r="AM21" i="32"/>
  <c r="O21" i="32"/>
  <c r="AP21" i="32"/>
  <c r="R21" i="32"/>
  <c r="F21" i="32"/>
  <c r="AJ13" i="32"/>
  <c r="X13" i="32"/>
  <c r="W31" i="32"/>
  <c r="K31" i="32"/>
  <c r="AR30" i="32"/>
  <c r="AF30" i="32"/>
  <c r="T30" i="32"/>
  <c r="H30" i="32"/>
  <c r="H29" i="32" s="1"/>
  <c r="AX2" i="32"/>
  <c r="AL28" i="32"/>
  <c r="Z28" i="32"/>
  <c r="N28" i="32"/>
  <c r="AZ3" i="32"/>
  <c r="AI27" i="32"/>
  <c r="W27" i="32"/>
  <c r="K27" i="32"/>
  <c r="S2" i="32"/>
  <c r="S41" i="32" s="1"/>
  <c r="AA21" i="32"/>
  <c r="C21" i="32"/>
  <c r="AD21" i="32"/>
  <c r="L13" i="32"/>
  <c r="AO31" i="32"/>
  <c r="AO29" i="32" s="1"/>
  <c r="AC31" i="32"/>
  <c r="AL21" i="32"/>
  <c r="N21" i="32"/>
  <c r="AF28" i="32"/>
  <c r="AO21" i="32"/>
  <c r="AX14" i="32"/>
  <c r="AI13" i="32"/>
  <c r="V31" i="32"/>
  <c r="V29" i="32" s="1"/>
  <c r="AE30" i="32"/>
  <c r="G30" i="32"/>
  <c r="AK28" i="32"/>
  <c r="AK26" i="32" s="1"/>
  <c r="AH27" i="32"/>
  <c r="J27" i="32"/>
  <c r="AP2" i="32"/>
  <c r="AP53" i="32" s="1"/>
  <c r="R25" i="32"/>
  <c r="AI31" i="32"/>
  <c r="AI29" i="32" s="1"/>
  <c r="E31" i="32"/>
  <c r="H28" i="32"/>
  <c r="AU13" i="32"/>
  <c r="AU24" i="32" s="1"/>
  <c r="W13" i="32"/>
  <c r="AT31" i="32"/>
  <c r="J31" i="32"/>
  <c r="S30" i="32"/>
  <c r="M28" i="32"/>
  <c r="AB30" i="32"/>
  <c r="U28" i="32"/>
  <c r="G27" i="32"/>
  <c r="AQ21" i="32"/>
  <c r="AN31" i="32"/>
  <c r="AB31" i="32"/>
  <c r="P31" i="32"/>
  <c r="D31" i="32"/>
  <c r="AK21" i="32"/>
  <c r="Y21" i="32"/>
  <c r="M21" i="32"/>
  <c r="AQ28" i="32"/>
  <c r="AE28" i="32"/>
  <c r="S28" i="32"/>
  <c r="G28" i="32"/>
  <c r="AN21" i="32"/>
  <c r="AB21" i="32"/>
  <c r="P21" i="32"/>
  <c r="D21" i="32"/>
  <c r="AT13" i="32"/>
  <c r="AH13" i="32"/>
  <c r="V13" i="32"/>
  <c r="J13" i="32"/>
  <c r="AP10" i="32"/>
  <c r="AD10" i="32"/>
  <c r="R10" i="32"/>
  <c r="F10" i="32"/>
  <c r="AY2" i="32"/>
  <c r="L41" i="32"/>
  <c r="L28" i="32"/>
  <c r="U27" i="32"/>
  <c r="AO2" i="32"/>
  <c r="AO43" i="32" s="1"/>
  <c r="AN25" i="32"/>
  <c r="AB25" i="32"/>
  <c r="P25" i="32"/>
  <c r="D25" i="32"/>
  <c r="AM2" i="32"/>
  <c r="AM50" i="32" s="1"/>
  <c r="AA2" i="32"/>
  <c r="AA42" i="32" s="1"/>
  <c r="O2" i="32"/>
  <c r="O44" i="32" s="1"/>
  <c r="C2" i="32"/>
  <c r="C40" i="32" s="1"/>
  <c r="AQ31" i="32"/>
  <c r="G31" i="32"/>
  <c r="AM13" i="32"/>
  <c r="AA13" i="32"/>
  <c r="O13" i="32"/>
  <c r="C13" i="32"/>
  <c r="AL2" i="32"/>
  <c r="AL39" i="32" s="1"/>
  <c r="Z2" i="32"/>
  <c r="Z43" i="32" s="1"/>
  <c r="N2" i="32"/>
  <c r="AS2" i="32"/>
  <c r="AG2" i="32"/>
  <c r="AG50" i="32" s="1"/>
  <c r="U2" i="32"/>
  <c r="I2" i="32"/>
  <c r="I42" i="32" s="1"/>
  <c r="AJ10" i="32"/>
  <c r="X10" i="32"/>
  <c r="L10" i="32"/>
  <c r="AR2" i="32"/>
  <c r="AR53" i="32" s="1"/>
  <c r="AF2" i="32"/>
  <c r="AF54" i="32" s="1"/>
  <c r="T2" i="32"/>
  <c r="T50" i="32" s="1"/>
  <c r="H2" i="32"/>
  <c r="H50" i="32" s="1"/>
  <c r="G2" i="32"/>
  <c r="G41" i="32" s="1"/>
  <c r="AD2" i="32"/>
  <c r="AD41" i="32" s="1"/>
  <c r="R2" i="32"/>
  <c r="R41" i="32" s="1"/>
  <c r="F2" i="32"/>
  <c r="F41" i="32" s="1"/>
  <c r="AC2" i="32"/>
  <c r="AC52" i="32" s="1"/>
  <c r="Q2" i="32"/>
  <c r="Q42" i="32" s="1"/>
  <c r="E2" i="32"/>
  <c r="E54" i="32" s="1"/>
  <c r="AN2" i="32"/>
  <c r="AN40" i="32" s="1"/>
  <c r="AB2" i="32"/>
  <c r="AB50" i="32" s="1"/>
  <c r="P2" i="32"/>
  <c r="P55" i="32" s="1"/>
  <c r="D2" i="32"/>
  <c r="D42" i="32" s="1"/>
  <c r="AO13" i="32"/>
  <c r="AI2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D13" i="32"/>
  <c r="V2" i="32"/>
  <c r="V54" i="32" s="1"/>
  <c r="AK30" i="32"/>
  <c r="Y30" i="32"/>
  <c r="M30" i="32"/>
  <c r="AN27" i="32"/>
  <c r="AB27" i="32"/>
  <c r="P27" i="32"/>
  <c r="D27" i="32"/>
  <c r="AT25" i="32"/>
  <c r="AH25" i="32"/>
  <c r="Q21" i="32"/>
  <c r="AU10" i="32"/>
  <c r="AI10" i="32"/>
  <c r="W10" i="32"/>
  <c r="K10" i="32"/>
  <c r="K45" i="32" s="1"/>
  <c r="Q13" i="32"/>
  <c r="AN13" i="32"/>
  <c r="AY13" i="32"/>
  <c r="AT10" i="32"/>
  <c r="AH10" i="32"/>
  <c r="V10" i="32"/>
  <c r="J10" i="32"/>
  <c r="E13" i="32"/>
  <c r="AR10" i="32"/>
  <c r="AF10" i="32"/>
  <c r="T10" i="32"/>
  <c r="H10" i="32"/>
  <c r="AQ10" i="32"/>
  <c r="AQ45" i="32" s="1"/>
  <c r="AE10" i="32"/>
  <c r="S10" i="32"/>
  <c r="G10" i="32"/>
  <c r="AU27" i="32"/>
  <c r="AC25" i="32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AE52" i="32" l="1"/>
  <c r="K32" i="32"/>
  <c r="K29" i="32"/>
  <c r="AQ52" i="32"/>
  <c r="AN29" i="32"/>
  <c r="J26" i="32"/>
  <c r="AC29" i="32"/>
  <c r="W26" i="32"/>
  <c r="AE45" i="32"/>
  <c r="AH26" i="32"/>
  <c r="K39" i="32"/>
  <c r="U45" i="32"/>
  <c r="AL26" i="32"/>
  <c r="AE44" i="32"/>
  <c r="Q29" i="32"/>
  <c r="AE24" i="32"/>
  <c r="D29" i="32"/>
  <c r="AE43" i="32"/>
  <c r="K42" i="32"/>
  <c r="K37" i="32" s="1"/>
  <c r="E24" i="32"/>
  <c r="U29" i="32"/>
  <c r="K40" i="32"/>
  <c r="AF26" i="32"/>
  <c r="V26" i="32"/>
  <c r="AO24" i="32"/>
  <c r="AR32" i="32"/>
  <c r="AN24" i="32"/>
  <c r="N24" i="32"/>
  <c r="T29" i="32"/>
  <c r="AD32" i="32"/>
  <c r="L55" i="32"/>
  <c r="H26" i="32"/>
  <c r="AE26" i="32"/>
  <c r="AP29" i="32"/>
  <c r="Z26" i="32"/>
  <c r="AR26" i="32"/>
  <c r="S29" i="32"/>
  <c r="AE56" i="32"/>
  <c r="AE67" i="32" s="1"/>
  <c r="AQ44" i="32"/>
  <c r="AJ26" i="32"/>
  <c r="H45" i="32"/>
  <c r="AQ56" i="32"/>
  <c r="AQ67" i="32" s="1"/>
  <c r="AF29" i="32"/>
  <c r="AQ42" i="32"/>
  <c r="AQ39" i="32"/>
  <c r="O26" i="32"/>
  <c r="G32" i="32"/>
  <c r="N26" i="32"/>
  <c r="W29" i="32"/>
  <c r="I26" i="32"/>
  <c r="AU29" i="32"/>
  <c r="AE39" i="32"/>
  <c r="AI32" i="32"/>
  <c r="X24" i="32"/>
  <c r="AQ43" i="32"/>
  <c r="AH29" i="32"/>
  <c r="AI24" i="32"/>
  <c r="Y50" i="32"/>
  <c r="S26" i="32"/>
  <c r="S45" i="32"/>
  <c r="D51" i="32"/>
  <c r="P51" i="32"/>
  <c r="T45" i="32"/>
  <c r="AS56" i="32"/>
  <c r="AF45" i="32"/>
  <c r="AT29" i="32"/>
  <c r="AH32" i="32"/>
  <c r="P29" i="32"/>
  <c r="AP45" i="32"/>
  <c r="T26" i="32"/>
  <c r="AK54" i="32"/>
  <c r="AP24" i="32"/>
  <c r="AJ29" i="32"/>
  <c r="AP39" i="32"/>
  <c r="AO56" i="32"/>
  <c r="AQ32" i="32"/>
  <c r="Q55" i="32"/>
  <c r="AF32" i="32"/>
  <c r="X41" i="32"/>
  <c r="D56" i="32"/>
  <c r="X53" i="32"/>
  <c r="S56" i="32"/>
  <c r="AM56" i="32"/>
  <c r="AQ26" i="32"/>
  <c r="R45" i="32"/>
  <c r="E50" i="32"/>
  <c r="K41" i="32"/>
  <c r="K55" i="32"/>
  <c r="X55" i="32"/>
  <c r="M26" i="32"/>
  <c r="AL43" i="32"/>
  <c r="AD45" i="32"/>
  <c r="AN51" i="32"/>
  <c r="AN62" i="32" s="1"/>
  <c r="Q50" i="32"/>
  <c r="AF44" i="32"/>
  <c r="J56" i="32"/>
  <c r="AN56" i="32"/>
  <c r="AF51" i="32"/>
  <c r="AR44" i="32"/>
  <c r="AJ56" i="32"/>
  <c r="J32" i="32"/>
  <c r="AF56" i="32"/>
  <c r="AA26" i="32"/>
  <c r="P50" i="32"/>
  <c r="K52" i="32"/>
  <c r="K43" i="32"/>
  <c r="K65" i="32" s="1"/>
  <c r="W55" i="32"/>
  <c r="K50" i="32"/>
  <c r="X45" i="32"/>
  <c r="R39" i="32"/>
  <c r="AN55" i="32"/>
  <c r="G29" i="32"/>
  <c r="L24" i="32"/>
  <c r="AN50" i="32"/>
  <c r="AF24" i="32"/>
  <c r="AR50" i="32"/>
  <c r="AR48" i="32" s="1"/>
  <c r="K24" i="32"/>
  <c r="L43" i="32"/>
  <c r="S24" i="32"/>
  <c r="K53" i="32"/>
  <c r="AD56" i="32"/>
  <c r="S51" i="32"/>
  <c r="K56" i="32"/>
  <c r="K67" i="32" s="1"/>
  <c r="K44" i="32"/>
  <c r="V42" i="32"/>
  <c r="G26" i="32"/>
  <c r="AE29" i="32"/>
  <c r="K51" i="32"/>
  <c r="K62" i="32" s="1"/>
  <c r="AT45" i="32"/>
  <c r="AJ24" i="32"/>
  <c r="AT51" i="32"/>
  <c r="AD39" i="32"/>
  <c r="AD43" i="32"/>
  <c r="F55" i="32"/>
  <c r="AD51" i="32"/>
  <c r="W40" i="32"/>
  <c r="P24" i="32"/>
  <c r="AU41" i="32"/>
  <c r="AT40" i="32"/>
  <c r="AP41" i="32"/>
  <c r="AU54" i="32"/>
  <c r="J42" i="32"/>
  <c r="AU42" i="32"/>
  <c r="AU55" i="32"/>
  <c r="AX55" i="32" s="1"/>
  <c r="W32" i="32"/>
  <c r="AS40" i="32"/>
  <c r="I44" i="32"/>
  <c r="M54" i="32"/>
  <c r="W24" i="32"/>
  <c r="AU40" i="32"/>
  <c r="AP55" i="32"/>
  <c r="AT52" i="32"/>
  <c r="AN42" i="32"/>
  <c r="W51" i="32"/>
  <c r="AS42" i="32"/>
  <c r="Z55" i="32"/>
  <c r="AF43" i="32"/>
  <c r="AF65" i="32" s="1"/>
  <c r="W50" i="32"/>
  <c r="E44" i="32"/>
  <c r="R24" i="32"/>
  <c r="U44" i="32"/>
  <c r="M56" i="32"/>
  <c r="AF52" i="32"/>
  <c r="M53" i="32"/>
  <c r="W52" i="32"/>
  <c r="W63" i="32" s="1"/>
  <c r="E29" i="32"/>
  <c r="AR56" i="32"/>
  <c r="AU50" i="32"/>
  <c r="Y51" i="32"/>
  <c r="W44" i="32"/>
  <c r="W54" i="32"/>
  <c r="AK39" i="32"/>
  <c r="Q44" i="32"/>
  <c r="AE41" i="32"/>
  <c r="AE63" i="32" s="1"/>
  <c r="AT53" i="32"/>
  <c r="AT48" i="32" s="1"/>
  <c r="C54" i="32"/>
  <c r="W56" i="32"/>
  <c r="M51" i="32"/>
  <c r="W39" i="32"/>
  <c r="AU39" i="32"/>
  <c r="AU61" i="32" s="1"/>
  <c r="AT42" i="32"/>
  <c r="W45" i="32"/>
  <c r="AD24" i="32"/>
  <c r="AI26" i="32"/>
  <c r="AS44" i="32"/>
  <c r="Y54" i="32"/>
  <c r="Y65" i="32" s="1"/>
  <c r="Y53" i="32"/>
  <c r="AU52" i="32"/>
  <c r="D52" i="32"/>
  <c r="AU43" i="32"/>
  <c r="D45" i="32"/>
  <c r="P44" i="32"/>
  <c r="AX44" i="32" s="1"/>
  <c r="AQ41" i="32"/>
  <c r="AE51" i="32"/>
  <c r="AE62" i="32" s="1"/>
  <c r="AI41" i="32"/>
  <c r="AI45" i="32"/>
  <c r="Y56" i="32"/>
  <c r="Y67" i="32" s="1"/>
  <c r="W53" i="32"/>
  <c r="C50" i="32"/>
  <c r="AS45" i="32"/>
  <c r="S55" i="32"/>
  <c r="S44" i="32"/>
  <c r="AS43" i="32"/>
  <c r="AU51" i="32"/>
  <c r="AX51" i="32" s="1"/>
  <c r="W43" i="32"/>
  <c r="AT54" i="32"/>
  <c r="AB44" i="32"/>
  <c r="AT56" i="32"/>
  <c r="AE50" i="32"/>
  <c r="AQ51" i="32"/>
  <c r="AQ62" i="32" s="1"/>
  <c r="W42" i="32"/>
  <c r="AE32" i="32"/>
  <c r="AJ41" i="32"/>
  <c r="AB29" i="32"/>
  <c r="AU53" i="32"/>
  <c r="AF55" i="32"/>
  <c r="I43" i="32"/>
  <c r="X56" i="32"/>
  <c r="AN52" i="32"/>
  <c r="AB52" i="32"/>
  <c r="AJ32" i="32"/>
  <c r="P40" i="32"/>
  <c r="AX40" i="32" s="1"/>
  <c r="AN44" i="32"/>
  <c r="Y52" i="32"/>
  <c r="C52" i="32"/>
  <c r="AS50" i="32"/>
  <c r="AQ50" i="32"/>
  <c r="AE55" i="32"/>
  <c r="AE66" i="32" s="1"/>
  <c r="K26" i="32"/>
  <c r="C24" i="32"/>
  <c r="V32" i="32"/>
  <c r="AR29" i="32"/>
  <c r="C42" i="32"/>
  <c r="S52" i="32"/>
  <c r="S63" i="32" s="1"/>
  <c r="M41" i="32"/>
  <c r="E55" i="32"/>
  <c r="P42" i="32"/>
  <c r="AW42" i="32" s="1"/>
  <c r="F51" i="32"/>
  <c r="AR55" i="32"/>
  <c r="AF40" i="32"/>
  <c r="E51" i="32"/>
  <c r="X51" i="32"/>
  <c r="Q41" i="32"/>
  <c r="AT55" i="32"/>
  <c r="R53" i="32"/>
  <c r="AE54" i="32"/>
  <c r="AE65" i="32" s="1"/>
  <c r="AE53" i="32"/>
  <c r="AQ55" i="32"/>
  <c r="T24" i="32"/>
  <c r="AR43" i="32"/>
  <c r="AF39" i="32"/>
  <c r="AO42" i="32"/>
  <c r="F56" i="32"/>
  <c r="O32" i="32"/>
  <c r="E56" i="32"/>
  <c r="L29" i="32"/>
  <c r="Y55" i="32"/>
  <c r="X44" i="32"/>
  <c r="AN45" i="32"/>
  <c r="AO40" i="32"/>
  <c r="E53" i="32"/>
  <c r="F53" i="32"/>
  <c r="AJ55" i="32"/>
  <c r="AQ54" i="32"/>
  <c r="AQ53" i="32"/>
  <c r="AT44" i="32"/>
  <c r="V45" i="32"/>
  <c r="AB24" i="32"/>
  <c r="AR24" i="32"/>
  <c r="AJ45" i="32"/>
  <c r="M50" i="32"/>
  <c r="S43" i="32"/>
  <c r="D50" i="32"/>
  <c r="AF50" i="32"/>
  <c r="U50" i="32"/>
  <c r="AA32" i="32"/>
  <c r="AJ44" i="32"/>
  <c r="AE42" i="32"/>
  <c r="AY4" i="32"/>
  <c r="AA45" i="32"/>
  <c r="AK53" i="32"/>
  <c r="H41" i="32"/>
  <c r="T53" i="32"/>
  <c r="T48" i="32" s="1"/>
  <c r="T43" i="32"/>
  <c r="AM53" i="32"/>
  <c r="AM48" i="32" s="1"/>
  <c r="AM43" i="32"/>
  <c r="AM39" i="32"/>
  <c r="AM55" i="32"/>
  <c r="AM51" i="32"/>
  <c r="AM41" i="32"/>
  <c r="H39" i="32"/>
  <c r="H61" i="32" s="1"/>
  <c r="N41" i="32"/>
  <c r="D54" i="32"/>
  <c r="Z53" i="32"/>
  <c r="AH24" i="32"/>
  <c r="AH41" i="32"/>
  <c r="AH43" i="32"/>
  <c r="AH39" i="32"/>
  <c r="AL52" i="32"/>
  <c r="AM52" i="32"/>
  <c r="H42" i="32"/>
  <c r="D40" i="32"/>
  <c r="L26" i="32"/>
  <c r="L32" i="32"/>
  <c r="N39" i="32"/>
  <c r="T41" i="32"/>
  <c r="D53" i="32"/>
  <c r="AA40" i="32"/>
  <c r="AR45" i="32"/>
  <c r="AZ4" i="32"/>
  <c r="AU45" i="32"/>
  <c r="S32" i="32"/>
  <c r="AM24" i="32"/>
  <c r="P43" i="32"/>
  <c r="P39" i="32"/>
  <c r="P41" i="32"/>
  <c r="AF53" i="32"/>
  <c r="AF42" i="32"/>
  <c r="I40" i="32"/>
  <c r="AG44" i="32"/>
  <c r="P56" i="32"/>
  <c r="S39" i="32"/>
  <c r="AL50" i="32"/>
  <c r="AL61" i="32" s="1"/>
  <c r="AS52" i="32"/>
  <c r="T39" i="32"/>
  <c r="T61" i="32" s="1"/>
  <c r="R51" i="32"/>
  <c r="AG43" i="32"/>
  <c r="P54" i="32"/>
  <c r="AC50" i="32"/>
  <c r="AL53" i="32"/>
  <c r="AT24" i="32"/>
  <c r="AT41" i="32"/>
  <c r="AT43" i="32"/>
  <c r="AT39" i="32"/>
  <c r="E39" i="32"/>
  <c r="N42" i="32"/>
  <c r="Y41" i="32"/>
  <c r="AC51" i="32"/>
  <c r="Q53" i="32"/>
  <c r="Q64" i="32" s="1"/>
  <c r="AD53" i="32"/>
  <c r="J29" i="32"/>
  <c r="P52" i="32"/>
  <c r="AC41" i="32"/>
  <c r="AC63" i="32" s="1"/>
  <c r="AA41" i="32"/>
  <c r="N44" i="32"/>
  <c r="AM44" i="32"/>
  <c r="P45" i="32"/>
  <c r="AH42" i="32"/>
  <c r="Z39" i="32"/>
  <c r="AF41" i="32"/>
  <c r="AC44" i="32"/>
  <c r="P53" i="32"/>
  <c r="AM45" i="32"/>
  <c r="J50" i="32"/>
  <c r="AX15" i="32"/>
  <c r="Q56" i="32"/>
  <c r="AT32" i="32"/>
  <c r="AB43" i="32"/>
  <c r="AB39" i="32"/>
  <c r="AB41" i="32"/>
  <c r="U26" i="32"/>
  <c r="U32" i="32"/>
  <c r="AM42" i="32"/>
  <c r="AB51" i="32"/>
  <c r="J53" i="32"/>
  <c r="H52" i="32"/>
  <c r="AP54" i="32"/>
  <c r="AP50" i="32"/>
  <c r="AP44" i="32"/>
  <c r="AP40" i="32"/>
  <c r="AP52" i="32"/>
  <c r="N54" i="32"/>
  <c r="Z41" i="32"/>
  <c r="R56" i="32"/>
  <c r="AB54" i="32"/>
  <c r="AO50" i="32"/>
  <c r="Q39" i="32"/>
  <c r="Z42" i="32"/>
  <c r="AC56" i="32"/>
  <c r="I52" i="32"/>
  <c r="AC53" i="32"/>
  <c r="U56" i="32"/>
  <c r="AJ43" i="32"/>
  <c r="AH56" i="32"/>
  <c r="Z44" i="32"/>
  <c r="L52" i="32"/>
  <c r="L63" i="32" s="1"/>
  <c r="L42" i="32"/>
  <c r="L64" i="32" s="1"/>
  <c r="L54" i="32"/>
  <c r="L65" i="32" s="1"/>
  <c r="L50" i="32"/>
  <c r="L48" i="32" s="1"/>
  <c r="L40" i="32"/>
  <c r="L44" i="32"/>
  <c r="AR41" i="32"/>
  <c r="AO44" i="32"/>
  <c r="AB53" i="32"/>
  <c r="AB48" i="32" s="1"/>
  <c r="AG54" i="32"/>
  <c r="AM26" i="32"/>
  <c r="O42" i="32"/>
  <c r="G43" i="32"/>
  <c r="AL55" i="32"/>
  <c r="AL44" i="32"/>
  <c r="AL51" i="32"/>
  <c r="J45" i="32"/>
  <c r="H32" i="32"/>
  <c r="AN43" i="32"/>
  <c r="AN39" i="32"/>
  <c r="AN41" i="32"/>
  <c r="L45" i="32"/>
  <c r="U40" i="32"/>
  <c r="F43" i="32"/>
  <c r="AB56" i="32"/>
  <c r="V53" i="32"/>
  <c r="V44" i="32"/>
  <c r="N56" i="32"/>
  <c r="C56" i="32"/>
  <c r="AR39" i="32"/>
  <c r="AP51" i="32"/>
  <c r="I45" i="32"/>
  <c r="G51" i="32"/>
  <c r="AN54" i="32"/>
  <c r="H51" i="32"/>
  <c r="Q54" i="32"/>
  <c r="AG55" i="32"/>
  <c r="AC39" i="32"/>
  <c r="AL42" i="32"/>
  <c r="AL37" i="32" s="1"/>
  <c r="T52" i="32"/>
  <c r="AJ53" i="32"/>
  <c r="AO53" i="32"/>
  <c r="U54" i="32"/>
  <c r="X26" i="32"/>
  <c r="X32" i="32"/>
  <c r="AL40" i="32"/>
  <c r="Z45" i="32"/>
  <c r="AJ39" i="32"/>
  <c r="F42" i="32"/>
  <c r="AB45" i="32"/>
  <c r="M45" i="32"/>
  <c r="I54" i="32"/>
  <c r="E45" i="32"/>
  <c r="G50" i="32"/>
  <c r="AN53" i="32"/>
  <c r="AK51" i="32"/>
  <c r="AA53" i="32"/>
  <c r="AA43" i="32"/>
  <c r="AA39" i="32"/>
  <c r="AA51" i="32"/>
  <c r="AA55" i="32"/>
  <c r="AW55" i="32" s="1"/>
  <c r="AA52" i="32"/>
  <c r="Z52" i="32"/>
  <c r="AK52" i="32"/>
  <c r="AK63" i="32" s="1"/>
  <c r="AA24" i="32"/>
  <c r="D43" i="32"/>
  <c r="D39" i="32"/>
  <c r="D41" i="32"/>
  <c r="D55" i="32"/>
  <c r="V24" i="32"/>
  <c r="V41" i="32"/>
  <c r="V39" i="32"/>
  <c r="V43" i="32"/>
  <c r="V65" i="32" s="1"/>
  <c r="D24" i="32"/>
  <c r="F24" i="32"/>
  <c r="E52" i="32"/>
  <c r="E41" i="32"/>
  <c r="AG40" i="32"/>
  <c r="F45" i="32"/>
  <c r="AH53" i="32"/>
  <c r="AB55" i="32"/>
  <c r="AB42" i="32"/>
  <c r="AL54" i="32"/>
  <c r="AA54" i="32"/>
  <c r="AL41" i="32"/>
  <c r="AP56" i="32"/>
  <c r="G55" i="32"/>
  <c r="T51" i="32"/>
  <c r="AS55" i="32"/>
  <c r="AO39" i="32"/>
  <c r="E43" i="32"/>
  <c r="E65" i="32" s="1"/>
  <c r="AD55" i="32"/>
  <c r="H54" i="32"/>
  <c r="AR42" i="32"/>
  <c r="G53" i="32"/>
  <c r="AI50" i="32"/>
  <c r="AG42" i="32"/>
  <c r="AP42" i="32"/>
  <c r="AP64" i="32" s="1"/>
  <c r="X52" i="32"/>
  <c r="X42" i="32"/>
  <c r="X54" i="32"/>
  <c r="X50" i="32"/>
  <c r="X40" i="32"/>
  <c r="AB40" i="32"/>
  <c r="M43" i="32"/>
  <c r="E40" i="32"/>
  <c r="S50" i="32"/>
  <c r="G54" i="32"/>
  <c r="X29" i="32"/>
  <c r="S53" i="32"/>
  <c r="AH45" i="32"/>
  <c r="J24" i="32"/>
  <c r="J41" i="32"/>
  <c r="J43" i="32"/>
  <c r="J39" i="32"/>
  <c r="G24" i="32"/>
  <c r="T32" i="32"/>
  <c r="AI44" i="32"/>
  <c r="R43" i="32"/>
  <c r="AL56" i="32"/>
  <c r="AY15" i="32"/>
  <c r="AA56" i="32"/>
  <c r="AG52" i="32"/>
  <c r="AG45" i="32"/>
  <c r="J52" i="32"/>
  <c r="AC54" i="32"/>
  <c r="H40" i="32"/>
  <c r="Q43" i="32"/>
  <c r="AR52" i="32"/>
  <c r="AI56" i="32"/>
  <c r="T54" i="32"/>
  <c r="G56" i="32"/>
  <c r="V50" i="32"/>
  <c r="AH54" i="32"/>
  <c r="Z51" i="32"/>
  <c r="C44" i="32"/>
  <c r="Q45" i="32"/>
  <c r="AI42" i="32"/>
  <c r="J51" i="32"/>
  <c r="J62" i="32" s="1"/>
  <c r="S54" i="32"/>
  <c r="H56" i="32"/>
  <c r="X43" i="32"/>
  <c r="J54" i="32"/>
  <c r="G45" i="32"/>
  <c r="Z24" i="32"/>
  <c r="I24" i="32"/>
  <c r="I55" i="32"/>
  <c r="I51" i="32"/>
  <c r="I41" i="32"/>
  <c r="I39" i="32"/>
  <c r="I53" i="32"/>
  <c r="I64" i="32" s="1"/>
  <c r="I50" i="32"/>
  <c r="G52" i="32"/>
  <c r="G63" i="32" s="1"/>
  <c r="AH40" i="32"/>
  <c r="Z50" i="32"/>
  <c r="AC55" i="32"/>
  <c r="R55" i="32"/>
  <c r="E42" i="32"/>
  <c r="V52" i="32"/>
  <c r="AR51" i="32"/>
  <c r="AO54" i="32"/>
  <c r="AO65" i="32" s="1"/>
  <c r="T40" i="32"/>
  <c r="AC43" i="32"/>
  <c r="I29" i="32"/>
  <c r="I32" i="32"/>
  <c r="AQ29" i="32"/>
  <c r="AI51" i="32"/>
  <c r="AR54" i="32"/>
  <c r="O52" i="32"/>
  <c r="AH50" i="32"/>
  <c r="Q52" i="32"/>
  <c r="AJ52" i="32"/>
  <c r="AJ42" i="32"/>
  <c r="AJ40" i="32"/>
  <c r="AJ62" i="32" s="1"/>
  <c r="AJ50" i="32"/>
  <c r="AJ54" i="32"/>
  <c r="AK45" i="32"/>
  <c r="M24" i="32"/>
  <c r="M42" i="32"/>
  <c r="M40" i="32"/>
  <c r="M44" i="32"/>
  <c r="M66" i="32" s="1"/>
  <c r="Q40" i="32"/>
  <c r="V56" i="32"/>
  <c r="J55" i="32"/>
  <c r="AA44" i="32"/>
  <c r="O45" i="32"/>
  <c r="N55" i="32"/>
  <c r="N51" i="32"/>
  <c r="N40" i="32"/>
  <c r="AL24" i="32"/>
  <c r="F54" i="32"/>
  <c r="F50" i="32"/>
  <c r="F44" i="32"/>
  <c r="F40" i="32"/>
  <c r="F52" i="32"/>
  <c r="F63" i="32" s="1"/>
  <c r="U24" i="32"/>
  <c r="U55" i="32"/>
  <c r="U51" i="32"/>
  <c r="U41" i="32"/>
  <c r="U53" i="32"/>
  <c r="U39" i="32"/>
  <c r="U43" i="32"/>
  <c r="H43" i="32"/>
  <c r="J44" i="32"/>
  <c r="Q51" i="32"/>
  <c r="O54" i="32"/>
  <c r="AH52" i="32"/>
  <c r="H55" i="32"/>
  <c r="G39" i="32"/>
  <c r="AH44" i="32"/>
  <c r="AI53" i="32"/>
  <c r="AM40" i="32"/>
  <c r="AZ15" i="32"/>
  <c r="AU56" i="32"/>
  <c r="AI39" i="32"/>
  <c r="I56" i="32"/>
  <c r="H53" i="32"/>
  <c r="H48" i="32" s="1"/>
  <c r="N45" i="32"/>
  <c r="AK43" i="32"/>
  <c r="AC45" i="32"/>
  <c r="N43" i="32"/>
  <c r="AH51" i="32"/>
  <c r="V55" i="32"/>
  <c r="AI43" i="32"/>
  <c r="L39" i="32"/>
  <c r="O53" i="32"/>
  <c r="O43" i="32"/>
  <c r="O39" i="32"/>
  <c r="O55" i="32"/>
  <c r="O66" i="32" s="1"/>
  <c r="O51" i="32"/>
  <c r="O41" i="32"/>
  <c r="R54" i="32"/>
  <c r="R50" i="32"/>
  <c r="R44" i="32"/>
  <c r="R40" i="32"/>
  <c r="R52" i="32"/>
  <c r="R63" i="32" s="1"/>
  <c r="AG24" i="32"/>
  <c r="AG51" i="32"/>
  <c r="AG41" i="32"/>
  <c r="AG53" i="32"/>
  <c r="AG48" i="32" s="1"/>
  <c r="AG39" i="32"/>
  <c r="AG61" i="32" s="1"/>
  <c r="V51" i="32"/>
  <c r="AO52" i="32"/>
  <c r="AO41" i="32"/>
  <c r="AO55" i="32"/>
  <c r="Z40" i="32"/>
  <c r="AI40" i="32"/>
  <c r="O50" i="32"/>
  <c r="O56" i="32"/>
  <c r="T55" i="32"/>
  <c r="AR40" i="32"/>
  <c r="H44" i="32"/>
  <c r="Z54" i="32"/>
  <c r="Z65" i="32" s="1"/>
  <c r="AI55" i="32"/>
  <c r="T42" i="32"/>
  <c r="AG56" i="32"/>
  <c r="T56" i="32"/>
  <c r="R42" i="32"/>
  <c r="M39" i="32"/>
  <c r="D44" i="32"/>
  <c r="Y24" i="32"/>
  <c r="Y42" i="32"/>
  <c r="Y44" i="32"/>
  <c r="Y40" i="32"/>
  <c r="AC40" i="32"/>
  <c r="AH55" i="32"/>
  <c r="L51" i="32"/>
  <c r="C45" i="32"/>
  <c r="G40" i="32"/>
  <c r="G42" i="32"/>
  <c r="G44" i="32"/>
  <c r="AS29" i="32"/>
  <c r="AS32" i="32"/>
  <c r="N50" i="32"/>
  <c r="N52" i="32"/>
  <c r="AG29" i="32"/>
  <c r="AG32" i="32"/>
  <c r="AK24" i="32"/>
  <c r="AK42" i="32"/>
  <c r="AK44" i="32"/>
  <c r="AK40" i="32"/>
  <c r="O24" i="32"/>
  <c r="H24" i="32"/>
  <c r="AK56" i="32"/>
  <c r="N53" i="32"/>
  <c r="O40" i="32"/>
  <c r="Q24" i="32"/>
  <c r="AC24" i="32"/>
  <c r="AD54" i="32"/>
  <c r="AD50" i="32"/>
  <c r="AD44" i="32"/>
  <c r="AD40" i="32"/>
  <c r="AD52" i="32"/>
  <c r="AD63" i="32" s="1"/>
  <c r="AD42" i="32"/>
  <c r="AS24" i="32"/>
  <c r="AS51" i="32"/>
  <c r="AS41" i="32"/>
  <c r="AS39" i="32"/>
  <c r="AS53" i="32"/>
  <c r="AS54" i="32"/>
  <c r="C53" i="32"/>
  <c r="C43" i="32"/>
  <c r="C39" i="32"/>
  <c r="C55" i="32"/>
  <c r="C51" i="32"/>
  <c r="C62" i="32" s="1"/>
  <c r="C41" i="32"/>
  <c r="F39" i="32"/>
  <c r="AP43" i="32"/>
  <c r="AK50" i="32"/>
  <c r="U52" i="32"/>
  <c r="AO51" i="32"/>
  <c r="S40" i="32"/>
  <c r="S42" i="32"/>
  <c r="AC42" i="32"/>
  <c r="AA50" i="32"/>
  <c r="AM54" i="32"/>
  <c r="AI52" i="32"/>
  <c r="T44" i="32"/>
  <c r="V40" i="32"/>
  <c r="Z56" i="32"/>
  <c r="AK55" i="32"/>
  <c r="Y26" i="32"/>
  <c r="AI54" i="32"/>
  <c r="Y39" i="32"/>
  <c r="AO45" i="32"/>
  <c r="AL45" i="32"/>
  <c r="M52" i="32"/>
  <c r="L56" i="32"/>
  <c r="C26" i="32"/>
  <c r="U42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94" i="16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M62" i="32" l="1"/>
  <c r="J64" i="32"/>
  <c r="AQ63" i="32"/>
  <c r="I63" i="32"/>
  <c r="Q67" i="32"/>
  <c r="U67" i="32"/>
  <c r="X66" i="32"/>
  <c r="K61" i="32"/>
  <c r="L66" i="32"/>
  <c r="AQ65" i="32"/>
  <c r="AF67" i="32"/>
  <c r="K64" i="32"/>
  <c r="AB63" i="32"/>
  <c r="H67" i="32"/>
  <c r="D48" i="32"/>
  <c r="AQ37" i="32"/>
  <c r="AC67" i="32"/>
  <c r="AM67" i="32"/>
  <c r="AK65" i="32"/>
  <c r="AW56" i="32"/>
  <c r="T67" i="32"/>
  <c r="W66" i="32"/>
  <c r="P67" i="32"/>
  <c r="AP65" i="32"/>
  <c r="AF66" i="32"/>
  <c r="AF62" i="32"/>
  <c r="AI63" i="32"/>
  <c r="AQ66" i="32"/>
  <c r="AS67" i="32"/>
  <c r="AF48" i="32"/>
  <c r="AO62" i="32"/>
  <c r="D62" i="32"/>
  <c r="C65" i="32"/>
  <c r="AJ48" i="32"/>
  <c r="AT63" i="32"/>
  <c r="AR66" i="32"/>
  <c r="AQ61" i="32"/>
  <c r="D67" i="32"/>
  <c r="C64" i="32"/>
  <c r="X48" i="32"/>
  <c r="AR61" i="32"/>
  <c r="AU65" i="32"/>
  <c r="Y48" i="32"/>
  <c r="AP67" i="32"/>
  <c r="AU63" i="32"/>
  <c r="AX54" i="32"/>
  <c r="AG63" i="32"/>
  <c r="P48" i="32"/>
  <c r="AE61" i="32"/>
  <c r="V62" i="32"/>
  <c r="AX56" i="32"/>
  <c r="M64" i="32"/>
  <c r="AW51" i="32"/>
  <c r="K63" i="32"/>
  <c r="C63" i="32"/>
  <c r="AP63" i="32"/>
  <c r="AD67" i="32"/>
  <c r="X64" i="32"/>
  <c r="D63" i="32"/>
  <c r="AP66" i="32"/>
  <c r="Q66" i="32"/>
  <c r="AS66" i="32"/>
  <c r="P62" i="32"/>
  <c r="W48" i="32"/>
  <c r="E48" i="32"/>
  <c r="Y64" i="32"/>
  <c r="X63" i="32"/>
  <c r="M67" i="32"/>
  <c r="AT64" i="32"/>
  <c r="AN67" i="32"/>
  <c r="R67" i="32"/>
  <c r="AN48" i="32"/>
  <c r="V64" i="32"/>
  <c r="AF61" i="32"/>
  <c r="W37" i="32"/>
  <c r="O48" i="32"/>
  <c r="S67" i="32"/>
  <c r="AL65" i="32"/>
  <c r="AF63" i="32"/>
  <c r="AK62" i="32"/>
  <c r="G62" i="32"/>
  <c r="AI67" i="32"/>
  <c r="AE48" i="32"/>
  <c r="W64" i="32"/>
  <c r="AH66" i="32"/>
  <c r="K66" i="32"/>
  <c r="R61" i="32"/>
  <c r="AB67" i="32"/>
  <c r="AS62" i="32"/>
  <c r="H66" i="32"/>
  <c r="AB66" i="32"/>
  <c r="AU48" i="32"/>
  <c r="K48" i="32"/>
  <c r="Q65" i="32"/>
  <c r="AB62" i="32"/>
  <c r="Q63" i="32"/>
  <c r="H62" i="32"/>
  <c r="X62" i="32"/>
  <c r="F67" i="32"/>
  <c r="AN63" i="32"/>
  <c r="E62" i="32"/>
  <c r="V67" i="32"/>
  <c r="O64" i="32"/>
  <c r="AO66" i="32"/>
  <c r="M65" i="32"/>
  <c r="AX53" i="32"/>
  <c r="AO64" i="32"/>
  <c r="AJ66" i="32"/>
  <c r="U61" i="32"/>
  <c r="E67" i="32"/>
  <c r="J67" i="32"/>
  <c r="AT65" i="32"/>
  <c r="AO67" i="32"/>
  <c r="I65" i="32"/>
  <c r="AP61" i="32"/>
  <c r="Y62" i="32"/>
  <c r="N48" i="32"/>
  <c r="AU37" i="32"/>
  <c r="P66" i="32"/>
  <c r="I48" i="32"/>
  <c r="G48" i="32"/>
  <c r="AJ63" i="32"/>
  <c r="S65" i="32"/>
  <c r="AB64" i="32"/>
  <c r="AR67" i="32"/>
  <c r="AJ67" i="32"/>
  <c r="F62" i="32"/>
  <c r="AE64" i="32"/>
  <c r="AN66" i="32"/>
  <c r="AJ65" i="32"/>
  <c r="AD61" i="32"/>
  <c r="F66" i="32"/>
  <c r="F64" i="32"/>
  <c r="AD65" i="32"/>
  <c r="O65" i="32"/>
  <c r="F48" i="32"/>
  <c r="S62" i="32"/>
  <c r="AS65" i="32"/>
  <c r="E64" i="32"/>
  <c r="AU62" i="32"/>
  <c r="S64" i="32"/>
  <c r="AK64" i="32"/>
  <c r="C67" i="32"/>
  <c r="U65" i="32"/>
  <c r="D65" i="32"/>
  <c r="AS61" i="32"/>
  <c r="AK67" i="32"/>
  <c r="AR65" i="32"/>
  <c r="AQ48" i="32"/>
  <c r="X67" i="32"/>
  <c r="W65" i="32"/>
  <c r="AX50" i="32"/>
  <c r="W62" i="32"/>
  <c r="AK48" i="32"/>
  <c r="AS63" i="32"/>
  <c r="Z66" i="32"/>
  <c r="W67" i="32"/>
  <c r="E66" i="32"/>
  <c r="I66" i="32"/>
  <c r="AS48" i="32"/>
  <c r="Y66" i="32"/>
  <c r="N65" i="32"/>
  <c r="U48" i="32"/>
  <c r="N62" i="32"/>
  <c r="AH48" i="32"/>
  <c r="AX39" i="32"/>
  <c r="AC48" i="32"/>
  <c r="S66" i="32"/>
  <c r="M63" i="32"/>
  <c r="U66" i="32"/>
  <c r="AC64" i="32"/>
  <c r="AH64" i="32"/>
  <c r="P65" i="32"/>
  <c r="AG65" i="32"/>
  <c r="W61" i="32"/>
  <c r="C66" i="32"/>
  <c r="R48" i="32"/>
  <c r="Y63" i="32"/>
  <c r="AH65" i="32"/>
  <c r="AT66" i="32"/>
  <c r="G64" i="32"/>
  <c r="AH62" i="32"/>
  <c r="AM66" i="32"/>
  <c r="T65" i="32"/>
  <c r="AQ64" i="32"/>
  <c r="D66" i="32"/>
  <c r="R64" i="32"/>
  <c r="AD62" i="32"/>
  <c r="AI62" i="32"/>
  <c r="AX42" i="32"/>
  <c r="X65" i="32"/>
  <c r="AH67" i="32"/>
  <c r="AW53" i="32"/>
  <c r="AL62" i="32"/>
  <c r="AA63" i="32"/>
  <c r="P64" i="32"/>
  <c r="Q48" i="32"/>
  <c r="AT67" i="32"/>
  <c r="V63" i="32"/>
  <c r="AR63" i="32"/>
  <c r="N67" i="32"/>
  <c r="AD64" i="32"/>
  <c r="AK37" i="32"/>
  <c r="AU64" i="32"/>
  <c r="Q62" i="32"/>
  <c r="AG66" i="32"/>
  <c r="AX43" i="32"/>
  <c r="AP48" i="32"/>
  <c r="AE37" i="32"/>
  <c r="AU66" i="32"/>
  <c r="AI66" i="32"/>
  <c r="T63" i="32"/>
  <c r="AK61" i="32"/>
  <c r="Z62" i="32"/>
  <c r="AD37" i="32"/>
  <c r="H65" i="32"/>
  <c r="AL63" i="32"/>
  <c r="AN65" i="32"/>
  <c r="AX52" i="32"/>
  <c r="I62" i="32"/>
  <c r="M48" i="32"/>
  <c r="AT62" i="32"/>
  <c r="F37" i="32"/>
  <c r="F61" i="32"/>
  <c r="AA66" i="32"/>
  <c r="AW44" i="32"/>
  <c r="L61" i="32"/>
  <c r="L37" i="32"/>
  <c r="Y61" i="32"/>
  <c r="Y37" i="32"/>
  <c r="AC62" i="32"/>
  <c r="R62" i="32"/>
  <c r="J66" i="32"/>
  <c r="G67" i="32"/>
  <c r="J37" i="32"/>
  <c r="J61" i="32"/>
  <c r="AN64" i="32"/>
  <c r="N66" i="32"/>
  <c r="E61" i="32"/>
  <c r="E37" i="32"/>
  <c r="AL48" i="32"/>
  <c r="AU67" i="32"/>
  <c r="AX45" i="32"/>
  <c r="AM61" i="32"/>
  <c r="AM37" i="32"/>
  <c r="X37" i="32"/>
  <c r="D64" i="32"/>
  <c r="AA48" i="32"/>
  <c r="AW50" i="32"/>
  <c r="G66" i="32"/>
  <c r="R66" i="32"/>
  <c r="AJ64" i="32"/>
  <c r="AC65" i="32"/>
  <c r="J65" i="32"/>
  <c r="AP37" i="32"/>
  <c r="AT37" i="32"/>
  <c r="AT61" i="32"/>
  <c r="S37" i="32"/>
  <c r="S61" i="32"/>
  <c r="H37" i="32"/>
  <c r="H64" i="32"/>
  <c r="AH63" i="32"/>
  <c r="AM65" i="32"/>
  <c r="X61" i="32"/>
  <c r="C61" i="32"/>
  <c r="C37" i="32"/>
  <c r="AD66" i="32"/>
  <c r="AM62" i="32"/>
  <c r="T62" i="32"/>
  <c r="V48" i="32"/>
  <c r="J63" i="32"/>
  <c r="AO61" i="32"/>
  <c r="AO37" i="32"/>
  <c r="AG62" i="32"/>
  <c r="AW52" i="32"/>
  <c r="AL64" i="32"/>
  <c r="V66" i="32"/>
  <c r="AL66" i="32"/>
  <c r="Z63" i="32"/>
  <c r="J48" i="32"/>
  <c r="AM64" i="32"/>
  <c r="R37" i="32"/>
  <c r="AR62" i="32"/>
  <c r="O63" i="32"/>
  <c r="G37" i="32"/>
  <c r="G61" i="32"/>
  <c r="I61" i="32"/>
  <c r="S48" i="32"/>
  <c r="AW39" i="32"/>
  <c r="AA37" i="32"/>
  <c r="AA61" i="32"/>
  <c r="AJ61" i="32"/>
  <c r="AJ37" i="32"/>
  <c r="F65" i="32"/>
  <c r="AF37" i="32"/>
  <c r="AF64" i="32"/>
  <c r="AS37" i="32"/>
  <c r="H63" i="32"/>
  <c r="AA64" i="32"/>
  <c r="AO63" i="32"/>
  <c r="M61" i="32"/>
  <c r="M37" i="32"/>
  <c r="AI64" i="32"/>
  <c r="R65" i="32"/>
  <c r="AG37" i="32"/>
  <c r="AG64" i="32"/>
  <c r="AA65" i="32"/>
  <c r="AW43" i="32"/>
  <c r="Z67" i="32"/>
  <c r="U62" i="32"/>
  <c r="AP62" i="32"/>
  <c r="AC66" i="32"/>
  <c r="N63" i="32"/>
  <c r="I37" i="32"/>
  <c r="D61" i="32"/>
  <c r="D37" i="32"/>
  <c r="U63" i="32"/>
  <c r="AI48" i="32"/>
  <c r="L67" i="32"/>
  <c r="AB61" i="32"/>
  <c r="AB37" i="32"/>
  <c r="AD48" i="32"/>
  <c r="AW54" i="32"/>
  <c r="AW41" i="32"/>
  <c r="P63" i="32"/>
  <c r="AX41" i="32"/>
  <c r="O61" i="32"/>
  <c r="O37" i="32"/>
  <c r="V37" i="32"/>
  <c r="V61" i="32"/>
  <c r="G65" i="32"/>
  <c r="L62" i="32"/>
  <c r="Z64" i="32"/>
  <c r="AB65" i="32"/>
  <c r="Z61" i="32"/>
  <c r="Z37" i="32"/>
  <c r="P61" i="32"/>
  <c r="P37" i="32"/>
  <c r="N61" i="32"/>
  <c r="N37" i="32"/>
  <c r="AW45" i="32"/>
  <c r="AA67" i="32"/>
  <c r="AW40" i="32"/>
  <c r="AA62" i="32"/>
  <c r="O62" i="32"/>
  <c r="O67" i="32"/>
  <c r="AR37" i="32"/>
  <c r="AR64" i="32"/>
  <c r="I67" i="32"/>
  <c r="AN61" i="32"/>
  <c r="AN37" i="32"/>
  <c r="Q61" i="32"/>
  <c r="Q37" i="32"/>
  <c r="AS64" i="32"/>
  <c r="AM63" i="32"/>
  <c r="AL67" i="32"/>
  <c r="C48" i="32"/>
  <c r="AO48" i="32"/>
  <c r="AK66" i="32"/>
  <c r="N64" i="32"/>
  <c r="AH37" i="32"/>
  <c r="AH61" i="32"/>
  <c r="AC61" i="32"/>
  <c r="AC37" i="32"/>
  <c r="U37" i="32"/>
  <c r="U64" i="32"/>
  <c r="E63" i="32"/>
  <c r="T66" i="32"/>
  <c r="Z48" i="32"/>
  <c r="AI61" i="32"/>
  <c r="AI37" i="32"/>
  <c r="AG67" i="32"/>
  <c r="T37" i="32"/>
  <c r="T64" i="32"/>
  <c r="AI65" i="32"/>
  <c r="P68" i="16"/>
  <c r="P72" i="16" s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<sst xmlns="http://schemas.openxmlformats.org/spreadsheetml/2006/main" count="1280" uniqueCount="538">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</sst>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1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theme" Target="theme/theme1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230.43489830729999</c:v>
                </c:pt>
                <c:pt idx="1">
                  <c:v>229.08539076810001</c:v>
                </c:pt>
                <c:pt idx="2">
                  <c:v>191.20073111639991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0.15569683732104417</c:v>
                </c:pt>
                <c:pt idx="1">
                  <c:v>0.10426665349416964</c:v>
                </c:pt>
                <c:pt idx="2">
                  <c:v>6.3016059121712598E-2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0.75979875011852238</c:v>
                </c:pt>
                <c:pt idx="1">
                  <c:v>0.71704603509886888</c:v>
                </c:pt>
                <c:pt idx="2">
                  <c:v>0.59335278344807474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8.4504412745681878E-2</c:v>
                </c:pt>
                <c:pt idx="1">
                  <c:v>0.1786873113611227</c:v>
                </c:pt>
                <c:pt idx="2">
                  <c:v>0.34395977088825747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2.4775696190000001</c:v>
                </c:pt>
                <c:pt idx="1">
                  <c:v>1.871041153</c:v>
                </c:pt>
                <c:pt idx="2">
                  <c:v>2.4797799010000001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68.99829513200001</c:v>
                </c:pt>
                <c:pt idx="1">
                  <c:v>56.883232725999996</c:v>
                </c:pt>
                <c:pt idx="2">
                  <c:v>47.009435402999998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10.3177400543</c:v>
                </c:pt>
                <c:pt idx="1">
                  <c:v>8.1159806625000002</c:v>
                </c:pt>
                <c:pt idx="2">
                  <c:v>9.7935724771999997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23.5410152603</c:v>
                </c:pt>
                <c:pt idx="1">
                  <c:v>14.464408085000001</c:v>
                </c:pt>
                <c:pt idx="2">
                  <c:v>13.0876717941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36.418704976500003</c:v>
                </c:pt>
                <c:pt idx="1">
                  <c:v>41.813920403300003</c:v>
                </c:pt>
                <c:pt idx="2">
                  <c:v>53.539744241500003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8.641375776625564E-3</c:v>
                </c:pt>
                <c:pt idx="1">
                  <c:v>6.9572056911707614E-3</c:v>
                </c:pt>
                <c:pt idx="2">
                  <c:v>7.0660959976487341E-3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0.69408091298992924</c:v>
                </c:pt>
                <c:pt idx="1">
                  <c:v>0.64846858626200599</c:v>
                </c:pt>
                <c:pt idx="2">
                  <c:v>0.37300389183630689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0.10258601324266667</c:v>
                </c:pt>
                <c:pt idx="1">
                  <c:v>0.10222058431198124</c:v>
                </c:pt>
                <c:pt idx="2">
                  <c:v>9.7911813985406743E-2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3.6998234282890029E-2</c:v>
                </c:pt>
                <c:pt idx="1">
                  <c:v>6.0326902205537297E-2</c:v>
                </c:pt>
                <c:pt idx="2">
                  <c:v>0.17656228751038122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8.3952357064120769E-2</c:v>
                </c:pt>
                <c:pt idx="1">
                  <c:v>0.13922108431479605</c:v>
                </c:pt>
                <c:pt idx="2">
                  <c:v>0.26336672858198451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7.3741106643767693E-2</c:v>
                </c:pt>
                <c:pt idx="1">
                  <c:v>4.280563721450862E-2</c:v>
                </c:pt>
                <c:pt idx="2">
                  <c:v>8.20891820882719E-2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0.95161573824957146</c:v>
                </c:pt>
                <c:pt idx="1">
                  <c:v>0.93912696518710159</c:v>
                </c:pt>
                <c:pt idx="2">
                  <c:v>0.9365103676014469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4.8384261750428433E-2</c:v>
                </c:pt>
                <c:pt idx="1">
                  <c:v>6.0873034812898408E-2</c:v>
                </c:pt>
                <c:pt idx="2">
                  <c:v>6.3489632398553153E-2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0.98439656250002705</c:v>
                </c:pt>
                <c:pt idx="1">
                  <c:v>0.97850009739959576</c:v>
                </c:pt>
                <c:pt idx="2">
                  <c:v>0.95693676438661357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1.5603437499972929E-2</c:v>
                </c:pt>
                <c:pt idx="1">
                  <c:v>2.1499902600404266E-2</c:v>
                </c:pt>
                <c:pt idx="2">
                  <c:v>4.3063235613386416E-2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131.33649681349516</c:v>
                </c:pt>
                <c:pt idx="1">
                  <c:v>118.08598805008948</c:v>
                </c:pt>
                <c:pt idx="2">
                  <c:v>87.495353846713599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46.421282426939285</c:v>
                </c:pt>
                <c:pt idx="1">
                  <c:v>36.014180925222419</c:v>
                </c:pt>
                <c:pt idx="2">
                  <c:v>28.13225153984169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25.096086218187605</c:v>
                </c:pt>
                <c:pt idx="1">
                  <c:v>17.761823658954029</c:v>
                </c:pt>
                <c:pt idx="2">
                  <c:v>15.392574870941194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109.79107189588187</c:v>
                </c:pt>
                <c:pt idx="1">
                  <c:v>77.504394615984467</c:v>
                </c:pt>
                <c:pt idx="2">
                  <c:v>96.77906973641592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34.662269070000001</c:v>
                </c:pt>
                <c:pt idx="1">
                  <c:v>34.952184329999994</c:v>
                </c:pt>
                <c:pt idx="2">
                  <c:v>35.111477460000003</c:v>
                </c:pt>
                <c:pt idx="3">
                  <c:v>35.22554349</c:v>
                </c:pt>
                <c:pt idx="4">
                  <c:v>35.274817239999997</c:v>
                </c:pt>
                <c:pt idx="5">
                  <c:v>35.27742198</c:v>
                </c:pt>
                <c:pt idx="6">
                  <c:v>35.330013870000002</c:v>
                </c:pt>
                <c:pt idx="7">
                  <c:v>35.433240319999996</c:v>
                </c:pt>
                <c:pt idx="8">
                  <c:v>35.575576980000001</c:v>
                </c:pt>
                <c:pt idx="9">
                  <c:v>35.745164620000004</c:v>
                </c:pt>
                <c:pt idx="10">
                  <c:v>35.93180375</c:v>
                </c:pt>
                <c:pt idx="11">
                  <c:v>36.130319159999999</c:v>
                </c:pt>
                <c:pt idx="12">
                  <c:v>36.340937010000005</c:v>
                </c:pt>
                <c:pt idx="13">
                  <c:v>36.552470970000002</c:v>
                </c:pt>
                <c:pt idx="14">
                  <c:v>36.758930200000002</c:v>
                </c:pt>
                <c:pt idx="15">
                  <c:v>36.959014430000003</c:v>
                </c:pt>
                <c:pt idx="16">
                  <c:v>37.151689040000001</c:v>
                </c:pt>
                <c:pt idx="17">
                  <c:v>37.340250180000005</c:v>
                </c:pt>
                <c:pt idx="18">
                  <c:v>37.528793610000001</c:v>
                </c:pt>
                <c:pt idx="19">
                  <c:v>37.720765910000004</c:v>
                </c:pt>
                <c:pt idx="20">
                  <c:v>37.918406560000001</c:v>
                </c:pt>
                <c:pt idx="21">
                  <c:v>38.128593860000002</c:v>
                </c:pt>
                <c:pt idx="22">
                  <c:v>38.350852379999999</c:v>
                </c:pt>
                <c:pt idx="23">
                  <c:v>38.582362860000003</c:v>
                </c:pt>
                <c:pt idx="24">
                  <c:v>38.821540800000001</c:v>
                </c:pt>
                <c:pt idx="25">
                  <c:v>39.065570180000002</c:v>
                </c:pt>
                <c:pt idx="26">
                  <c:v>39.312136250000002</c:v>
                </c:pt>
                <c:pt idx="27">
                  <c:v>39.560010920000003</c:v>
                </c:pt>
                <c:pt idx="28">
                  <c:v>39.8087728</c:v>
                </c:pt>
                <c:pt idx="29">
                  <c:v>40.056874000000001</c:v>
                </c:pt>
                <c:pt idx="30">
                  <c:v>40.307001239999998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8.5682880483161621E-3</c:v>
                </c:pt>
                <c:pt idx="1">
                  <c:v>1.3121771740209863E-2</c:v>
                </c:pt>
                <c:pt idx="2">
                  <c:v>2.0933156593519207E-2</c:v>
                </c:pt>
                <c:pt idx="3">
                  <c:v>2.9335731818967037E-2</c:v>
                </c:pt>
                <c:pt idx="4">
                  <c:v>3.8375794317793616E-2</c:v>
                </c:pt>
                <c:pt idx="5">
                  <c:v>4.820915346263633E-2</c:v>
                </c:pt>
                <c:pt idx="6">
                  <c:v>5.9288248419813026E-2</c:v>
                </c:pt>
                <c:pt idx="7">
                  <c:v>7.1757608562964204E-2</c:v>
                </c:pt>
                <c:pt idx="8">
                  <c:v>8.5706115313719924E-2</c:v>
                </c:pt>
                <c:pt idx="9">
                  <c:v>0.10120279560765943</c:v>
                </c:pt>
                <c:pt idx="10">
                  <c:v>0.11830020175371798</c:v>
                </c:pt>
                <c:pt idx="11">
                  <c:v>0.13704910205946824</c:v>
                </c:pt>
                <c:pt idx="12">
                  <c:v>0.15750105696022612</c:v>
                </c:pt>
                <c:pt idx="13">
                  <c:v>0.17959736392070241</c:v>
                </c:pt>
                <c:pt idx="14">
                  <c:v>0.20326820852365285</c:v>
                </c:pt>
                <c:pt idx="15">
                  <c:v>0.22843310010309709</c:v>
                </c:pt>
                <c:pt idx="16">
                  <c:v>0.25497056539747542</c:v>
                </c:pt>
                <c:pt idx="17">
                  <c:v>0.28275421961835395</c:v>
                </c:pt>
                <c:pt idx="18">
                  <c:v>0.31162927781626604</c:v>
                </c:pt>
                <c:pt idx="19">
                  <c:v>0.34140553987494576</c:v>
                </c:pt>
                <c:pt idx="20">
                  <c:v>0.37185951149314328</c:v>
                </c:pt>
                <c:pt idx="21">
                  <c:v>0.40279586355561448</c:v>
                </c:pt>
                <c:pt idx="22">
                  <c:v>0.43394514195149686</c:v>
                </c:pt>
                <c:pt idx="23">
                  <c:v>0.4650237393469997</c:v>
                </c:pt>
                <c:pt idx="24">
                  <c:v>0.49577716580481523</c:v>
                </c:pt>
                <c:pt idx="25">
                  <c:v>0.52596463446780284</c:v>
                </c:pt>
                <c:pt idx="26">
                  <c:v>0.55538051891036577</c:v>
                </c:pt>
                <c:pt idx="27">
                  <c:v>0.58386089621433301</c:v>
                </c:pt>
                <c:pt idx="28">
                  <c:v>0.61127998751069268</c:v>
                </c:pt>
                <c:pt idx="29">
                  <c:v>0.63753370769771001</c:v>
                </c:pt>
                <c:pt idx="30">
                  <c:v>0.66257668093395483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0.1038482601508465</c:v>
                </c:pt>
                <c:pt idx="1">
                  <c:v>5.831082192471343E-2</c:v>
                </c:pt>
                <c:pt idx="2">
                  <c:v>1.5230875272625467E-2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0.71138778336186981</c:v>
                </c:pt>
                <c:pt idx="1">
                  <c:v>0.6138203535356892</c:v>
                </c:pt>
                <c:pt idx="2">
                  <c:v>0.22325188662434964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0.17619566843031259</c:v>
                </c:pt>
                <c:pt idx="1">
                  <c:v>0.20956862278309646</c:v>
                </c:pt>
                <c:pt idx="2">
                  <c:v>9.8940557206284502E-2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8.5682880483161621E-3</c:v>
                </c:pt>
                <c:pt idx="1">
                  <c:v>0.11830020175371798</c:v>
                </c:pt>
                <c:pt idx="2">
                  <c:v>0.66257668093395483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/Users/alma.monserand/Desktop/Temporaire/reporting%202%20-%20energie%20SNBC3%20-%20template%20parts%20modales%20voyage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4.5" x14ac:dyDescent="0.35"/>
  <cols>
    <col min="2" max="2" width="14.453125" customWidth="1"/>
    <col min="3" max="3" width="18.54296875" bestFit="1" customWidth="1"/>
    <col min="4" max="4" width="18.54296875" customWidth="1"/>
    <col min="5" max="8" width="5.54296875" customWidth="1"/>
    <col min="9" max="23" width="7.453125" customWidth="1"/>
    <col min="25" max="58" width="11.453125" style="3"/>
  </cols>
  <sheetData>
    <row r="1" spans="1:29" ht="28.5" x14ac:dyDescent="0.6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5" x14ac:dyDescent="0.55000000000000004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5" x14ac:dyDescent="0.55000000000000004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5" x14ac:dyDescent="0.55000000000000004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3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35">
      <c r="A7" s="3"/>
      <c r="B7" s="312" t="s">
        <v>0</v>
      </c>
      <c r="C7" s="5" t="s">
        <v>1</v>
      </c>
      <c r="D7" s="2"/>
      <c r="E7" s="6">
        <f>SUM(E8:E9)</f>
        <v>89.447820110999999</v>
      </c>
      <c r="F7" s="6">
        <f>SUM(F8:F9)</f>
        <v>74.147664801000005</v>
      </c>
      <c r="G7" s="84">
        <f t="shared" ref="G7:R7" si="1">SUM(G8:G9)</f>
        <v>71.777377572999995</v>
      </c>
      <c r="H7" s="6">
        <f t="shared" si="1"/>
        <v>71.052618050999996</v>
      </c>
      <c r="I7" s="85">
        <f t="shared" si="1"/>
        <v>70.394445422000004</v>
      </c>
      <c r="J7" s="84">
        <f t="shared" si="1"/>
        <v>70.676083352999996</v>
      </c>
      <c r="K7" s="6">
        <f t="shared" si="1"/>
        <v>70.680032876000013</v>
      </c>
      <c r="L7" s="6">
        <f t="shared" si="1"/>
        <v>70.335140719999998</v>
      </c>
      <c r="M7" s="6">
        <f t="shared" si="1"/>
        <v>68.635783496000002</v>
      </c>
      <c r="N7" s="85">
        <f t="shared" si="1"/>
        <v>66.396535712000002</v>
      </c>
      <c r="O7" s="84">
        <f t="shared" si="1"/>
        <v>64.443433373000005</v>
      </c>
      <c r="P7" s="6">
        <f t="shared" si="1"/>
        <v>62.872037274999997</v>
      </c>
      <c r="Q7" s="6">
        <f t="shared" si="1"/>
        <v>61.617892271000002</v>
      </c>
      <c r="R7" s="6">
        <f t="shared" si="1"/>
        <v>60.613846778999999</v>
      </c>
      <c r="S7" s="85">
        <f>SUM(S8:S9)</f>
        <v>59.781112415999999</v>
      </c>
      <c r="T7" s="94">
        <f>SUM(T8:T9)</f>
        <v>57.506204832999998</v>
      </c>
      <c r="U7" s="94">
        <f>SUM(U8:U9)</f>
        <v>54.525945972999999</v>
      </c>
      <c r="V7" s="94">
        <f>SUM(V8:V9)</f>
        <v>52.072312236999998</v>
      </c>
      <c r="W7" s="94">
        <f>SUM(W8:W9)</f>
        <v>50.132395873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35">
      <c r="A8" s="3"/>
      <c r="B8" s="313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70.502560200000005</v>
      </c>
      <c r="G8" s="22">
        <f>VLOOKUP($D8,Résultats!$B$2:$AX$476,G$5,FALSE)</f>
        <v>67.642977950000002</v>
      </c>
      <c r="H8" s="16">
        <f>VLOOKUP($D8,Résultats!$B$2:$AX$476,H$5,FALSE)</f>
        <v>66.739395139999999</v>
      </c>
      <c r="I8" s="86">
        <f>VLOOKUP($D8,Résultats!$B$2:$AX$476,I$5,FALSE)</f>
        <v>67.056013849999999</v>
      </c>
      <c r="J8" s="22">
        <f>VLOOKUP($D8,Résultats!$B$2:$AX$476,J$5,FALSE)</f>
        <v>67.141939960000002</v>
      </c>
      <c r="K8" s="16">
        <f>VLOOKUP($D8,Résultats!$B$2:$AX$476,K$5,FALSE)</f>
        <v>66.967771440000007</v>
      </c>
      <c r="L8" s="16">
        <f>VLOOKUP($D8,Résultats!$B$2:$AX$476,L$5,FALSE)</f>
        <v>66.468223859999995</v>
      </c>
      <c r="M8" s="16">
        <f>VLOOKUP($D8,Résultats!$B$2:$AX$476,M$5,FALSE)</f>
        <v>64.751688549999997</v>
      </c>
      <c r="N8" s="86">
        <f>VLOOKUP($D8,Résultats!$B$2:$AX$476,N$5,FALSE)</f>
        <v>62.531651750000002</v>
      </c>
      <c r="O8" s="22">
        <f>VLOOKUP($D8,Résultats!$B$2:$AX$476,O$5,FALSE)</f>
        <v>60.696151010000001</v>
      </c>
      <c r="P8" s="16">
        <f>VLOOKUP($D8,Résultats!$B$2:$AX$476,P$5,FALSE)</f>
        <v>59.219950189999999</v>
      </c>
      <c r="Q8" s="16">
        <f>VLOOKUP($D8,Résultats!$B$2:$AX$476,Q$5,FALSE)</f>
        <v>58.042404580000003</v>
      </c>
      <c r="R8" s="16">
        <f>VLOOKUP($D8,Résultats!$B$2:$AX$476,R$5,FALSE)</f>
        <v>57.0998211</v>
      </c>
      <c r="S8" s="86">
        <f>VLOOKUP($D8,Résultats!$B$2:$AX$476,S$5,FALSE)</f>
        <v>56.318457410000001</v>
      </c>
      <c r="T8" s="95">
        <f>VLOOKUP($D8,Résultats!$B$2:$AX$476,T$5,FALSE)</f>
        <v>54.207031809999997</v>
      </c>
      <c r="U8" s="95">
        <f>VLOOKUP($D8,Résultats!$B$2:$AX$476,U$5,FALSE)</f>
        <v>51.407466030000002</v>
      </c>
      <c r="V8" s="95">
        <f>VLOOKUP($D8,Résultats!$B$2:$AX$476,V$5,FALSE)</f>
        <v>49.046574749999998</v>
      </c>
      <c r="W8" s="95">
        <f>VLOOKUP($D8,Résultats!$B$2:$AX$476,W$5,FALSE)</f>
        <v>47.147784100000003</v>
      </c>
      <c r="X8" s="45">
        <f>W8-'[1]Cibles THREEME'!$H4</f>
        <v>36.747176868808509</v>
      </c>
      <c r="Y8" s="75"/>
      <c r="Z8" s="198" t="s">
        <v>68</v>
      </c>
      <c r="AA8" s="199">
        <f>I27</f>
        <v>230.43489830729999</v>
      </c>
      <c r="AB8" s="199">
        <f>S27</f>
        <v>229.08539076810001</v>
      </c>
      <c r="AC8" s="89">
        <f>W27</f>
        <v>191.20073111639991</v>
      </c>
    </row>
    <row r="9" spans="1:29" x14ac:dyDescent="0.35">
      <c r="A9" s="3"/>
      <c r="B9" s="314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3.6451046009999999</v>
      </c>
      <c r="G9" s="22">
        <f>VLOOKUP($D9,Résultats!$B$2:$AX$476,G$5,FALSE)</f>
        <v>4.1343996230000002</v>
      </c>
      <c r="H9" s="16">
        <f>VLOOKUP($D9,Résultats!$B$2:$AX$476,H$5,FALSE)</f>
        <v>4.3132229110000004</v>
      </c>
      <c r="I9" s="86">
        <f>VLOOKUP($D9,Résultats!$B$2:$AX$476,I$5,FALSE)</f>
        <v>3.3384315720000002</v>
      </c>
      <c r="J9" s="22">
        <f>VLOOKUP($D9,Résultats!$B$2:$AX$476,J$5,FALSE)</f>
        <v>3.5341433929999999</v>
      </c>
      <c r="K9" s="16">
        <f>VLOOKUP($D9,Résultats!$B$2:$AX$476,K$5,FALSE)</f>
        <v>3.7122614359999999</v>
      </c>
      <c r="L9" s="16">
        <f>VLOOKUP($D9,Résultats!$B$2:$AX$476,L$5,FALSE)</f>
        <v>3.8669168599999999</v>
      </c>
      <c r="M9" s="16">
        <f>VLOOKUP($D9,Résultats!$B$2:$AX$476,M$5,FALSE)</f>
        <v>3.8840949459999998</v>
      </c>
      <c r="N9" s="86">
        <f>VLOOKUP($D9,Résultats!$B$2:$AX$476,N$5,FALSE)</f>
        <v>3.864883962</v>
      </c>
      <c r="O9" s="22">
        <f>VLOOKUP($D9,Résultats!$B$2:$AX$476,O$5,FALSE)</f>
        <v>3.7472823630000001</v>
      </c>
      <c r="P9" s="16">
        <f>VLOOKUP($D9,Résultats!$B$2:$AX$476,P$5,FALSE)</f>
        <v>3.6520870849999998</v>
      </c>
      <c r="Q9" s="16">
        <f>VLOOKUP($D9,Résultats!$B$2:$AX$476,Q$5,FALSE)</f>
        <v>3.5754876910000002</v>
      </c>
      <c r="R9" s="16">
        <f>VLOOKUP($D9,Résultats!$B$2:$AX$476,R$5,FALSE)</f>
        <v>3.514025679</v>
      </c>
      <c r="S9" s="86">
        <f>VLOOKUP($D9,Résultats!$B$2:$AX$476,S$5,FALSE)</f>
        <v>3.4626550059999999</v>
      </c>
      <c r="T9" s="95">
        <f>VLOOKUP($D9,Résultats!$B$2:$AX$476,T$5,FALSE)</f>
        <v>3.2991730229999998</v>
      </c>
      <c r="U9" s="95">
        <f>VLOOKUP($D9,Résultats!$B$2:$AX$476,U$5,FALSE)</f>
        <v>3.1184799430000001</v>
      </c>
      <c r="V9" s="95">
        <f>VLOOKUP($D9,Résultats!$B$2:$AX$476,V$5,FALSE)</f>
        <v>3.0257374869999998</v>
      </c>
      <c r="W9" s="95">
        <f>VLOOKUP($D9,Résultats!$B$2:$AX$476,W$5,FALSE)</f>
        <v>2.9846117730000001</v>
      </c>
      <c r="X9" s="45">
        <f>W9-'[1]Cibles THREEME'!$H5</f>
        <v>-0.51222944257708258</v>
      </c>
      <c r="Y9" s="75"/>
      <c r="Z9" s="75"/>
      <c r="AA9" s="75"/>
      <c r="AB9" s="75"/>
      <c r="AC9" s="75"/>
    </row>
    <row r="10" spans="1:29" ht="15" customHeight="1" x14ac:dyDescent="0.35">
      <c r="A10" s="3"/>
      <c r="B10" s="31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141.23996720969998</v>
      </c>
      <c r="G10" s="21">
        <f t="shared" ref="G10:R10" si="2">SUM(G11:G18)</f>
        <v>136.10478738540002</v>
      </c>
      <c r="H10" s="8">
        <f t="shared" si="2"/>
        <v>132.25060346429999</v>
      </c>
      <c r="I10" s="87">
        <f t="shared" si="2"/>
        <v>122.9603258467</v>
      </c>
      <c r="J10" s="21">
        <f t="shared" si="2"/>
        <v>118.40872828539997</v>
      </c>
      <c r="K10" s="8">
        <f t="shared" si="2"/>
        <v>115.23137474119999</v>
      </c>
      <c r="L10" s="8">
        <f t="shared" si="2"/>
        <v>112.14630716900001</v>
      </c>
      <c r="M10" s="8">
        <f t="shared" si="2"/>
        <v>122.69119445010001</v>
      </c>
      <c r="N10" s="87">
        <f t="shared" si="2"/>
        <v>134.22302759710001</v>
      </c>
      <c r="O10" s="21">
        <f t="shared" si="2"/>
        <v>137.73741270259998</v>
      </c>
      <c r="P10" s="8">
        <f t="shared" si="2"/>
        <v>140.35600992469998</v>
      </c>
      <c r="Q10" s="8">
        <f t="shared" si="2"/>
        <v>142.30589026679999</v>
      </c>
      <c r="R10" s="8">
        <f t="shared" si="2"/>
        <v>143.52090408910001</v>
      </c>
      <c r="S10" s="87">
        <f>SUM(S11:S18)</f>
        <v>144.475827646</v>
      </c>
      <c r="T10" s="96">
        <f>SUM(T11:T18)</f>
        <v>134.5205569929</v>
      </c>
      <c r="U10" s="96">
        <f>SUM(U11:U18)</f>
        <v>126.99688314880001</v>
      </c>
      <c r="V10" s="96">
        <f>SUM(V11:V18)</f>
        <v>119.64542087779998</v>
      </c>
      <c r="W10" s="96">
        <f>SUM(W11:W18)</f>
        <v>115.3939499405999</v>
      </c>
      <c r="X10" s="45"/>
      <c r="Y10" s="75"/>
      <c r="Z10" s="75"/>
      <c r="AA10" s="75"/>
      <c r="AB10" s="75"/>
      <c r="AC10" s="75"/>
    </row>
    <row r="11" spans="1:29" x14ac:dyDescent="0.35">
      <c r="A11" s="3"/>
      <c r="B11" s="313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125.195652</v>
      </c>
      <c r="G11" s="22">
        <f>VLOOKUP($D11,Résultats!$B$2:$AX$476,G$5,FALSE)</f>
        <v>117.6849642</v>
      </c>
      <c r="H11" s="16">
        <f>VLOOKUP($D11,Résultats!$B$2:$AX$476,H$5,FALSE)</f>
        <v>113.114419</v>
      </c>
      <c r="I11" s="86">
        <f>VLOOKUP($D11,Résultats!$B$2:$AX$476,I$5,FALSE)</f>
        <v>103.2349202</v>
      </c>
      <c r="J11" s="22">
        <f>VLOOKUP($D11,Résultats!$B$2:$AX$476,J$5,FALSE)</f>
        <v>99.464259409999997</v>
      </c>
      <c r="K11" s="16">
        <f>VLOOKUP($D11,Résultats!$B$2:$AX$476,K$5,FALSE)</f>
        <v>96.884685559999994</v>
      </c>
      <c r="L11" s="16">
        <f>VLOOKUP($D11,Résultats!$B$2:$AX$476,L$5,FALSE)</f>
        <v>94.415434529999999</v>
      </c>
      <c r="M11" s="16">
        <f>VLOOKUP($D11,Résultats!$B$2:$AX$476,M$5,FALSE)</f>
        <v>103.7272119</v>
      </c>
      <c r="N11" s="86">
        <f>VLOOKUP($D11,Résultats!$B$2:$AX$476,N$5,FALSE)</f>
        <v>113.9422965</v>
      </c>
      <c r="O11" s="22">
        <f>VLOOKUP($D11,Résultats!$B$2:$AX$476,O$5,FALSE)</f>
        <v>116.545033</v>
      </c>
      <c r="P11" s="16">
        <f>VLOOKUP($D11,Résultats!$B$2:$AX$476,P$5,FALSE)</f>
        <v>118.38932339999999</v>
      </c>
      <c r="Q11" s="16">
        <f>VLOOKUP($D11,Résultats!$B$2:$AX$476,Q$5,FALSE)</f>
        <v>119.6738845</v>
      </c>
      <c r="R11" s="16">
        <f>VLOOKUP($D11,Résultats!$B$2:$AX$476,R$5,FALSE)</f>
        <v>120.3910621</v>
      </c>
      <c r="S11" s="86">
        <f>VLOOKUP($D11,Résultats!$B$2:$AX$476,S$5,FALSE)</f>
        <v>120.8996329</v>
      </c>
      <c r="T11" s="95">
        <f>VLOOKUP($D11,Résultats!$B$2:$AX$476,T$5,FALSE)</f>
        <v>107.2403996</v>
      </c>
      <c r="U11" s="95">
        <f>VLOOKUP($D11,Résultats!$B$2:$AX$476,U$5,FALSE)</f>
        <v>95.262658680000001</v>
      </c>
      <c r="V11" s="95">
        <f>VLOOKUP($D11,Résultats!$B$2:$AX$476,V$5,FALSE)</f>
        <v>83.622469379999998</v>
      </c>
      <c r="W11" s="95">
        <f>VLOOKUP($D11,Résultats!$B$2:$AX$476,W$5,FALSE)</f>
        <v>72.791522169999894</v>
      </c>
      <c r="X11" s="45">
        <f>W11-'[1]Cibles THREEME'!$H10</f>
        <v>70.133818738435764</v>
      </c>
      <c r="Y11" s="75"/>
      <c r="Z11" s="75"/>
      <c r="AA11" s="75"/>
      <c r="AB11" s="75"/>
      <c r="AC11" s="75"/>
    </row>
    <row r="12" spans="1:29" x14ac:dyDescent="0.35">
      <c r="A12" s="3"/>
      <c r="B12" s="313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0.60013747719999999</v>
      </c>
      <c r="G12" s="22">
        <f>VLOOKUP($D12,Résultats!$B$2:$AX$476,G$5,FALSE)</f>
        <v>0.43012380690000002</v>
      </c>
      <c r="H12" s="16">
        <f>VLOOKUP($D12,Résultats!$B$2:$AX$476,H$5,FALSE)</f>
        <v>0.37764114430000001</v>
      </c>
      <c r="I12" s="86">
        <f>VLOOKUP($D12,Résultats!$B$2:$AX$476,I$5,FALSE)</f>
        <v>0.3273617513</v>
      </c>
      <c r="J12" s="22">
        <f>VLOOKUP($D12,Résultats!$B$2:$AX$476,J$5,FALSE)</f>
        <v>0.51334502520000003</v>
      </c>
      <c r="K12" s="16">
        <f>VLOOKUP($D12,Résultats!$B$2:$AX$476,K$5,FALSE)</f>
        <v>0.68423712169999995</v>
      </c>
      <c r="L12" s="16">
        <f>VLOOKUP($D12,Résultats!$B$2:$AX$476,L$5,FALSE)</f>
        <v>0.83838789469999997</v>
      </c>
      <c r="M12" s="16">
        <f>VLOOKUP($D12,Résultats!$B$2:$AX$476,M$5,FALSE)</f>
        <v>0.79603856989999999</v>
      </c>
      <c r="N12" s="86">
        <f>VLOOKUP($D12,Résultats!$B$2:$AX$476,N$5,FALSE)</f>
        <v>0.73892318629999998</v>
      </c>
      <c r="O12" s="22">
        <f>VLOOKUP($D12,Résultats!$B$2:$AX$476,O$5,FALSE)</f>
        <v>0.74990809989999996</v>
      </c>
      <c r="P12" s="16">
        <f>VLOOKUP($D12,Résultats!$B$2:$AX$476,P$5,FALSE)</f>
        <v>0.75577371760000001</v>
      </c>
      <c r="Q12" s="16">
        <f>VLOOKUP($D12,Résultats!$B$2:$AX$476,Q$5,FALSE)</f>
        <v>0.75789271039999995</v>
      </c>
      <c r="R12" s="16">
        <f>VLOOKUP($D12,Résultats!$B$2:$AX$476,R$5,FALSE)</f>
        <v>0.75653560880000004</v>
      </c>
      <c r="S12" s="86">
        <f>VLOOKUP($D12,Résultats!$B$2:$AX$476,S$5,FALSE)</f>
        <v>0.75380875189999996</v>
      </c>
      <c r="T12" s="95">
        <f>VLOOKUP($D12,Résultats!$B$2:$AX$476,T$5,FALSE)</f>
        <v>0.7874417588</v>
      </c>
      <c r="U12" s="95">
        <f>VLOOKUP($D12,Résultats!$B$2:$AX$476,U$5,FALSE)</f>
        <v>0.74261396150000003</v>
      </c>
      <c r="V12" s="95">
        <f>VLOOKUP($D12,Résultats!$B$2:$AX$476,V$5,FALSE)</f>
        <v>0.78315825640000003</v>
      </c>
      <c r="W12" s="95">
        <f>VLOOKUP($D12,Résultats!$B$2:$AX$476,W$5,FALSE)</f>
        <v>0.8045852725</v>
      </c>
      <c r="X12" s="45">
        <f>W12-'[1]Cibles THREEME'!$H11</f>
        <v>0.8045852725</v>
      </c>
      <c r="Y12" s="75"/>
      <c r="Z12" s="200"/>
      <c r="AA12" s="188"/>
      <c r="AB12" s="188"/>
      <c r="AC12" s="188"/>
    </row>
    <row r="13" spans="1:29" x14ac:dyDescent="0.35">
      <c r="A13" s="3"/>
      <c r="B13" s="313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2.6827340959999999</v>
      </c>
      <c r="G13" s="22">
        <f>VLOOKUP($D13,Résultats!$B$2:$AX$476,G$5,FALSE)</f>
        <v>3.4773300759999999</v>
      </c>
      <c r="H13" s="16">
        <f>VLOOKUP($D13,Résultats!$B$2:$AX$476,H$5,FALSE)</f>
        <v>3.7202158910000001</v>
      </c>
      <c r="I13" s="86">
        <f>VLOOKUP($D13,Résultats!$B$2:$AX$476,I$5,FALSE)</f>
        <v>5.7498111449999998</v>
      </c>
      <c r="J13" s="22">
        <f>VLOOKUP($D13,Résultats!$B$2:$AX$476,J$5,FALSE)</f>
        <v>4.2103075849999998</v>
      </c>
      <c r="K13" s="16">
        <f>VLOOKUP($D13,Résultats!$B$2:$AX$476,K$5,FALSE)</f>
        <v>2.859970224</v>
      </c>
      <c r="L13" s="16">
        <f>VLOOKUP($D13,Résultats!$B$2:$AX$476,L$5,FALSE)</f>
        <v>1.6271242400000001</v>
      </c>
      <c r="M13" s="16">
        <f>VLOOKUP($D13,Résultats!$B$2:$AX$476,M$5,FALSE)</f>
        <v>1.699572281</v>
      </c>
      <c r="N13" s="86">
        <f>VLOOKUP($D13,Résultats!$B$2:$AX$476,N$5,FALSE)</f>
        <v>1.773304322</v>
      </c>
      <c r="O13" s="22">
        <f>VLOOKUP($D13,Résultats!$B$2:$AX$476,O$5,FALSE)</f>
        <v>1.7983170479999999</v>
      </c>
      <c r="P13" s="16">
        <f>VLOOKUP($D13,Résultats!$B$2:$AX$476,P$5,FALSE)</f>
        <v>1.811116006</v>
      </c>
      <c r="Q13" s="16">
        <f>VLOOKUP($D13,Résultats!$B$2:$AX$476,Q$5,FALSE)</f>
        <v>1.815018816</v>
      </c>
      <c r="R13" s="16">
        <f>VLOOKUP($D13,Résultats!$B$2:$AX$476,R$5,FALSE)</f>
        <v>1.8113755659999999</v>
      </c>
      <c r="S13" s="86">
        <f>VLOOKUP($D13,Résultats!$B$2:$AX$476,S$5,FALSE)</f>
        <v>1.8044534649999999</v>
      </c>
      <c r="T13" s="95">
        <f>VLOOKUP($D13,Résultats!$B$2:$AX$476,T$5,FALSE)</f>
        <v>1.7498703790000001</v>
      </c>
      <c r="U13" s="95">
        <f>VLOOKUP($D13,Résultats!$B$2:$AX$476,U$5,FALSE)</f>
        <v>1.717075363</v>
      </c>
      <c r="V13" s="95">
        <f>VLOOKUP($D13,Résultats!$B$2:$AX$476,V$5,FALSE)</f>
        <v>1.687711985</v>
      </c>
      <c r="W13" s="95">
        <f>VLOOKUP($D13,Résultats!$B$2:$AX$476,W$5,FALSE)</f>
        <v>4.7352836280000004</v>
      </c>
      <c r="X13" s="45">
        <f>W13-'[1]Cibles THREEME'!$H12</f>
        <v>2.4423630203760398</v>
      </c>
      <c r="Y13" s="75"/>
    </row>
    <row r="14" spans="1:29" x14ac:dyDescent="0.35">
      <c r="A14" s="3"/>
      <c r="B14" s="313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3.152843056</v>
      </c>
      <c r="G14" s="22">
        <f>VLOOKUP($D14,Résultats!$B$2:$AX$476,G$5,FALSE)</f>
        <v>2.410543734</v>
      </c>
      <c r="H14" s="16">
        <f>VLOOKUP($D14,Résultats!$B$2:$AX$476,H$5,FALSE)</f>
        <v>2.1619210600000001</v>
      </c>
      <c r="I14" s="86">
        <f>VLOOKUP($D14,Résultats!$B$2:$AX$476,I$5,FALSE)</f>
        <v>0.90222437639999997</v>
      </c>
      <c r="J14" s="22">
        <f>VLOOKUP($D14,Résultats!$B$2:$AX$476,J$5,FALSE)</f>
        <v>0.70824854820000005</v>
      </c>
      <c r="K14" s="16">
        <f>VLOOKUP($D14,Résultats!$B$2:$AX$476,K$5,FALSE)</f>
        <v>0.54029817150000004</v>
      </c>
      <c r="L14" s="16">
        <f>VLOOKUP($D14,Résultats!$B$2:$AX$476,L$5,FALSE)</f>
        <v>0.3874511853</v>
      </c>
      <c r="M14" s="16">
        <f>VLOOKUP($D14,Résultats!$B$2:$AX$476,M$5,FALSE)</f>
        <v>0.3361271582</v>
      </c>
      <c r="N14" s="86">
        <f>VLOOKUP($D14,Résultats!$B$2:$AX$476,N$5,FALSE)</f>
        <v>0.27126647079999999</v>
      </c>
      <c r="O14" s="22">
        <f>VLOOKUP($D14,Résultats!$B$2:$AX$476,O$5,FALSE)</f>
        <v>0.27737899269999999</v>
      </c>
      <c r="P14" s="16">
        <f>VLOOKUP($D14,Résultats!$B$2:$AX$476,P$5,FALSE)</f>
        <v>0.28168684109999997</v>
      </c>
      <c r="Q14" s="16">
        <f>VLOOKUP($D14,Résultats!$B$2:$AX$476,Q$5,FALSE)</f>
        <v>0.2846644404</v>
      </c>
      <c r="R14" s="16">
        <f>VLOOKUP($D14,Résultats!$B$2:$AX$476,R$5,FALSE)</f>
        <v>0.28627751330000001</v>
      </c>
      <c r="S14" s="86">
        <f>VLOOKUP($D14,Résultats!$B$2:$AX$476,S$5,FALSE)</f>
        <v>0.28739470709999998</v>
      </c>
      <c r="T14" s="95">
        <f>VLOOKUP($D14,Résultats!$B$2:$AX$476,T$5,FALSE)</f>
        <v>0.28227362410000001</v>
      </c>
      <c r="U14" s="95">
        <f>VLOOKUP($D14,Résultats!$B$2:$AX$476,U$5,FALSE)</f>
        <v>0.28088394529999999</v>
      </c>
      <c r="V14" s="95">
        <f>VLOOKUP($D14,Résultats!$B$2:$AX$476,V$5,FALSE)</f>
        <v>0.28039852040000002</v>
      </c>
      <c r="W14" s="95">
        <f>VLOOKUP($D14,Résultats!$B$2:$AX$476,W$5,FALSE)</f>
        <v>0.28295717510000001</v>
      </c>
      <c r="X14" s="45">
        <f>W14-'[1]Cibles THREEME'!$H13</f>
        <v>0.28295717510000001</v>
      </c>
      <c r="Y14" s="75"/>
    </row>
    <row r="15" spans="1:29" x14ac:dyDescent="0.35">
      <c r="A15" s="3"/>
      <c r="B15" s="313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1.718354344</v>
      </c>
      <c r="G15" s="22">
        <f>VLOOKUP($D15,Résultats!$B$2:$AX$476,G$5,FALSE)</f>
        <v>2.501076216</v>
      </c>
      <c r="H15" s="16">
        <f>VLOOKUP($D15,Résultats!$B$2:$AX$476,H$5,FALSE)</f>
        <v>2.7812188180000001</v>
      </c>
      <c r="I15" s="86">
        <f>VLOOKUP($D15,Résultats!$B$2:$AX$476,I$5,FALSE)</f>
        <v>3.6737778950000002</v>
      </c>
      <c r="J15" s="22">
        <f>VLOOKUP($D15,Résultats!$B$2:$AX$476,J$5,FALSE)</f>
        <v>3.7451262449999998</v>
      </c>
      <c r="K15" s="16">
        <f>VLOOKUP($D15,Résultats!$B$2:$AX$476,K$5,FALSE)</f>
        <v>3.843630085</v>
      </c>
      <c r="L15" s="16">
        <f>VLOOKUP($D15,Résultats!$B$2:$AX$476,L$5,FALSE)</f>
        <v>3.9321652899999999</v>
      </c>
      <c r="M15" s="16">
        <f>VLOOKUP($D15,Résultats!$B$2:$AX$476,M$5,FALSE)</f>
        <v>4.5841384339999998</v>
      </c>
      <c r="N15" s="86">
        <f>VLOOKUP($D15,Résultats!$B$2:$AX$476,N$5,FALSE)</f>
        <v>5.3090600940000003</v>
      </c>
      <c r="O15" s="22">
        <f>VLOOKUP($D15,Résultats!$B$2:$AX$476,O$5,FALSE)</f>
        <v>5.7957858629999999</v>
      </c>
      <c r="P15" s="16">
        <f>VLOOKUP($D15,Résultats!$B$2:$AX$476,P$5,FALSE)</f>
        <v>6.2595552400000001</v>
      </c>
      <c r="Q15" s="16">
        <f>VLOOKUP($D15,Résultats!$B$2:$AX$476,Q$5,FALSE)</f>
        <v>6.7044179350000004</v>
      </c>
      <c r="R15" s="16">
        <f>VLOOKUP($D15,Résultats!$B$2:$AX$476,R$5,FALSE)</f>
        <v>7.0045918800000004</v>
      </c>
      <c r="S15" s="86">
        <f>VLOOKUP($D15,Résultats!$B$2:$AX$476,S$5,FALSE)</f>
        <v>7.2953951190000002</v>
      </c>
      <c r="T15" s="95">
        <f>VLOOKUP($D15,Résultats!$B$2:$AX$476,T$5,FALSE)</f>
        <v>9.2425280179999998</v>
      </c>
      <c r="U15" s="95">
        <f>VLOOKUP($D15,Résultats!$B$2:$AX$476,U$5,FALSE)</f>
        <v>11.340617460000001</v>
      </c>
      <c r="V15" s="95">
        <f>VLOOKUP($D15,Résultats!$B$2:$AX$476,V$5,FALSE)</f>
        <v>13.47060784</v>
      </c>
      <c r="W15" s="95">
        <f>VLOOKUP($D15,Résultats!$B$2:$AX$476,W$5,FALSE)</f>
        <v>15.63914097</v>
      </c>
      <c r="X15" s="45">
        <f>W15-'[1]Cibles THREEME'!$H14</f>
        <v>-2.1338598898452261</v>
      </c>
      <c r="Y15" s="75"/>
    </row>
    <row r="16" spans="1:29" x14ac:dyDescent="0.35">
      <c r="A16" s="3"/>
      <c r="B16" s="313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0.60264559949999996</v>
      </c>
      <c r="G16" s="22">
        <f>VLOOKUP($D16,Résultats!$B$2:$AX$476,G$5,FALSE)</f>
        <v>0.96369555849999999</v>
      </c>
      <c r="H16" s="16">
        <f>VLOOKUP($D16,Résultats!$B$2:$AX$476,H$5,FALSE)</f>
        <v>1.105781482</v>
      </c>
      <c r="I16" s="86">
        <f>VLOOKUP($D16,Résultats!$B$2:$AX$476,I$5,FALSE)</f>
        <v>1.619052758</v>
      </c>
      <c r="J16" s="22">
        <f>VLOOKUP($D16,Résultats!$B$2:$AX$476,J$5,FALSE)</f>
        <v>1.6504963420000001</v>
      </c>
      <c r="K16" s="16">
        <f>VLOOKUP($D16,Résultats!$B$2:$AX$476,K$5,FALSE)</f>
        <v>1.6939074890000001</v>
      </c>
      <c r="L16" s="16">
        <f>VLOOKUP($D16,Résultats!$B$2:$AX$476,L$5,FALSE)</f>
        <v>1.7329254080000001</v>
      </c>
      <c r="M16" s="16">
        <f>VLOOKUP($D16,Résultats!$B$2:$AX$476,M$5,FALSE)</f>
        <v>1.9395567840000001</v>
      </c>
      <c r="N16" s="86">
        <f>VLOOKUP($D16,Résultats!$B$2:$AX$476,N$5,FALSE)</f>
        <v>2.1673716000000001</v>
      </c>
      <c r="O16" s="22">
        <f>VLOOKUP($D16,Résultats!$B$2:$AX$476,O$5,FALSE)</f>
        <v>2.38108969</v>
      </c>
      <c r="P16" s="16">
        <f>VLOOKUP($D16,Résultats!$B$2:$AX$476,P$5,FALSE)</f>
        <v>2.5859394259999999</v>
      </c>
      <c r="Q16" s="16">
        <f>VLOOKUP($D16,Résultats!$B$2:$AX$476,Q$5,FALSE)</f>
        <v>2.7833598070000001</v>
      </c>
      <c r="R16" s="16">
        <f>VLOOKUP($D16,Résultats!$B$2:$AX$476,R$5,FALSE)</f>
        <v>2.9739451460000002</v>
      </c>
      <c r="S16" s="86">
        <f>VLOOKUP($D16,Résultats!$B$2:$AX$476,S$5,FALSE)</f>
        <v>3.161220803</v>
      </c>
      <c r="T16" s="95">
        <f>VLOOKUP($D16,Résultats!$B$2:$AX$476,T$5,FALSE)</f>
        <v>5.0984621800000003</v>
      </c>
      <c r="U16" s="95">
        <f>VLOOKUP($D16,Résultats!$B$2:$AX$476,U$5,FALSE)</f>
        <v>7.1578585710000002</v>
      </c>
      <c r="V16" s="95">
        <f>VLOOKUP($D16,Résultats!$B$2:$AX$476,V$5,FALSE)</f>
        <v>9.2719889860000002</v>
      </c>
      <c r="W16" s="95">
        <f>VLOOKUP($D16,Résultats!$B$2:$AX$476,W$5,FALSE)</f>
        <v>10.484553310000001</v>
      </c>
      <c r="X16" s="45">
        <f>W16-'[1]Cibles THREEME'!$H17</f>
        <v>-5.5584698796202758E-3</v>
      </c>
      <c r="Y16" s="75"/>
    </row>
    <row r="17" spans="1:39" x14ac:dyDescent="0.35">
      <c r="A17" s="3"/>
      <c r="B17" s="313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4.8772007659999996</v>
      </c>
      <c r="G17" s="22">
        <f>VLOOKUP($D17,Résultats!$B$2:$AX$476,G$5,FALSE)</f>
        <v>5.2954581970000003</v>
      </c>
      <c r="H17" s="16">
        <f>VLOOKUP($D17,Résultats!$B$2:$AX$476,H$5,FALSE)</f>
        <v>5.3404411759999997</v>
      </c>
      <c r="I17" s="86">
        <f>VLOOKUP($D17,Résultats!$B$2:$AX$476,I$5,FALSE)</f>
        <v>4.8247325999999999</v>
      </c>
      <c r="J17" s="22">
        <f>VLOOKUP($D17,Résultats!$B$2:$AX$476,J$5,FALSE)</f>
        <v>4.9152211819999998</v>
      </c>
      <c r="K17" s="16">
        <f>VLOOKUP($D17,Résultats!$B$2:$AX$476,K$5,FALSE)</f>
        <v>5.0412088659999998</v>
      </c>
      <c r="L17" s="16">
        <f>VLOOKUP($D17,Résultats!$B$2:$AX$476,L$5,FALSE)</f>
        <v>5.1539669290000001</v>
      </c>
      <c r="M17" s="16">
        <f>VLOOKUP($D17,Résultats!$B$2:$AX$476,M$5,FALSE)</f>
        <v>5.3133597039999998</v>
      </c>
      <c r="N17" s="86">
        <f>VLOOKUP($D17,Résultats!$B$2:$AX$476,N$5,FALSE)</f>
        <v>5.4731787980000002</v>
      </c>
      <c r="O17" s="22">
        <f>VLOOKUP($D17,Résultats!$B$2:$AX$476,O$5,FALSE)</f>
        <v>5.5825906439999997</v>
      </c>
      <c r="P17" s="16">
        <f>VLOOKUP($D17,Résultats!$B$2:$AX$476,P$5,FALSE)</f>
        <v>5.6552049650000003</v>
      </c>
      <c r="Q17" s="16">
        <f>VLOOKUP($D17,Résultats!$B$2:$AX$476,Q$5,FALSE)</f>
        <v>5.7007953640000002</v>
      </c>
      <c r="R17" s="16">
        <f>VLOOKUP($D17,Résultats!$B$2:$AX$476,R$5,FALSE)</f>
        <v>5.7298382979999998</v>
      </c>
      <c r="S17" s="86">
        <f>VLOOKUP($D17,Résultats!$B$2:$AX$476,S$5,FALSE)</f>
        <v>5.7489253930000004</v>
      </c>
      <c r="T17" s="95">
        <f>VLOOKUP($D17,Résultats!$B$2:$AX$476,T$5,FALSE)</f>
        <v>5.8049561369999996</v>
      </c>
      <c r="U17" s="95">
        <f>VLOOKUP($D17,Résultats!$B$2:$AX$476,U$5,FALSE)</f>
        <v>5.9103672229999997</v>
      </c>
      <c r="V17" s="95">
        <f>VLOOKUP($D17,Résultats!$B$2:$AX$476,V$5,FALSE)</f>
        <v>5.9928030310000002</v>
      </c>
      <c r="W17" s="95">
        <f>VLOOKUP($D17,Résultats!$B$2:$AX$476,W$5,FALSE)</f>
        <v>6.0720714420000004</v>
      </c>
      <c r="X17" s="45">
        <f>W17-'[1]Cibles THREEME'!$H18</f>
        <v>0.61205424509544404</v>
      </c>
      <c r="Y17" s="75"/>
    </row>
    <row r="18" spans="1:39" x14ac:dyDescent="0.35">
      <c r="A18" s="3"/>
      <c r="B18" s="314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2.4103998710000001</v>
      </c>
      <c r="G18" s="88">
        <f>VLOOKUP($D18,Résultats!$B$2:$AX$476,G$5,FALSE)</f>
        <v>3.341595597</v>
      </c>
      <c r="H18" s="17">
        <f>VLOOKUP($D18,Résultats!$B$2:$AX$476,H$5,FALSE)</f>
        <v>3.648964893</v>
      </c>
      <c r="I18" s="89">
        <f>VLOOKUP($D18,Résultats!$B$2:$AX$476,I$5,FALSE)</f>
        <v>2.6284451209999999</v>
      </c>
      <c r="J18" s="88">
        <f>VLOOKUP($D18,Résultats!$B$2:$AX$476,J$5,FALSE)</f>
        <v>3.2017239480000002</v>
      </c>
      <c r="K18" s="17">
        <f>VLOOKUP($D18,Résultats!$B$2:$AX$476,K$5,FALSE)</f>
        <v>3.683437224</v>
      </c>
      <c r="L18" s="17">
        <f>VLOOKUP($D18,Résultats!$B$2:$AX$476,L$5,FALSE)</f>
        <v>4.0588516920000002</v>
      </c>
      <c r="M18" s="17">
        <f>VLOOKUP($D18,Résultats!$B$2:$AX$476,M$5,FALSE)</f>
        <v>4.2951896190000003</v>
      </c>
      <c r="N18" s="89">
        <f>VLOOKUP($D18,Résultats!$B$2:$AX$476,N$5,FALSE)</f>
        <v>4.5476266259999996</v>
      </c>
      <c r="O18" s="88">
        <f>VLOOKUP($D18,Résultats!$B$2:$AX$476,O$5,FALSE)</f>
        <v>4.6073093649999999</v>
      </c>
      <c r="P18" s="17">
        <f>VLOOKUP($D18,Résultats!$B$2:$AX$476,P$5,FALSE)</f>
        <v>4.6174103290000001</v>
      </c>
      <c r="Q18" s="17">
        <f>VLOOKUP($D18,Résultats!$B$2:$AX$476,Q$5,FALSE)</f>
        <v>4.5858566940000003</v>
      </c>
      <c r="R18" s="17">
        <f>VLOOKUP($D18,Résultats!$B$2:$AX$476,R$5,FALSE)</f>
        <v>4.5672779769999998</v>
      </c>
      <c r="S18" s="89">
        <f>VLOOKUP($D18,Résultats!$B$2:$AX$476,S$5,FALSE)</f>
        <v>4.524996507</v>
      </c>
      <c r="T18" s="97">
        <f>VLOOKUP($D18,Résultats!$B$2:$AX$476,T$5,FALSE)</f>
        <v>4.314625296</v>
      </c>
      <c r="U18" s="97">
        <f>VLOOKUP($D18,Résultats!$B$2:$AX$476,U$5,FALSE)</f>
        <v>4.5848079449999997</v>
      </c>
      <c r="V18" s="97">
        <f>VLOOKUP($D18,Résultats!$B$2:$AX$476,V$5,FALSE)</f>
        <v>4.5362828789999998</v>
      </c>
      <c r="W18" s="97">
        <f>VLOOKUP($D18,Résultats!$B$2:$AX$476,W$5,FALSE)</f>
        <v>4.5838359730000002</v>
      </c>
      <c r="X18" s="45">
        <f>W18-'[1]Cibles THREEME'!$H19</f>
        <v>3.4217089593695178</v>
      </c>
      <c r="Y18" s="75"/>
    </row>
    <row r="19" spans="1:39" ht="15" customHeight="1" x14ac:dyDescent="0.35">
      <c r="A19" s="3"/>
      <c r="B19" s="312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38.229830284499997</v>
      </c>
      <c r="G19" s="84">
        <f t="shared" ref="G19:R19" si="3">SUM(G20:G25)</f>
        <v>37.454327371599994</v>
      </c>
      <c r="H19" s="6">
        <f t="shared" si="3"/>
        <v>36.091039525400006</v>
      </c>
      <c r="I19" s="85">
        <f t="shared" si="3"/>
        <v>34.602557419599997</v>
      </c>
      <c r="J19" s="84">
        <f t="shared" si="3"/>
        <v>33.346204725699998</v>
      </c>
      <c r="K19" s="6">
        <f t="shared" si="3"/>
        <v>32.506535313900002</v>
      </c>
      <c r="L19" s="6">
        <f t="shared" si="3"/>
        <v>31.560082142700001</v>
      </c>
      <c r="M19" s="6">
        <f t="shared" si="3"/>
        <v>29.238726765599999</v>
      </c>
      <c r="N19" s="85">
        <f t="shared" si="3"/>
        <v>27.052663305900001</v>
      </c>
      <c r="O19" s="84">
        <f t="shared" si="3"/>
        <v>25.7536550395</v>
      </c>
      <c r="P19" s="6">
        <f t="shared" si="3"/>
        <v>24.7940091145</v>
      </c>
      <c r="Q19" s="6">
        <f t="shared" si="3"/>
        <v>24.0497388633</v>
      </c>
      <c r="R19" s="6">
        <f t="shared" si="3"/>
        <v>23.451516172900003</v>
      </c>
      <c r="S19" s="85">
        <f>SUM(S20:S25)</f>
        <v>22.9574095531</v>
      </c>
      <c r="T19" s="94">
        <f>SUM(T20:T25)</f>
        <v>22.899774327300001</v>
      </c>
      <c r="U19" s="94">
        <f>SUM(U20:U25)</f>
        <v>23.159480670700002</v>
      </c>
      <c r="V19" s="94">
        <f>SUM(V20:V25)</f>
        <v>23.146329103999999</v>
      </c>
      <c r="W19" s="94">
        <f>SUM(W20:W25)</f>
        <v>23.194605401800001</v>
      </c>
      <c r="X19" s="3"/>
      <c r="Y19" s="75"/>
    </row>
    <row r="20" spans="1:39" x14ac:dyDescent="0.35">
      <c r="A20" s="3"/>
      <c r="B20" s="313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32.844403499999999</v>
      </c>
      <c r="G20" s="22">
        <f>VLOOKUP($D20,Résultats!$B$2:$AX$476,G$5,FALSE)</f>
        <v>28.732271369999999</v>
      </c>
      <c r="H20" s="16">
        <f>VLOOKUP($D20,Résultats!$B$2:$AX$476,H$5,FALSE)</f>
        <v>26.160993390000002</v>
      </c>
      <c r="I20" s="86">
        <f>VLOOKUP($D20,Résultats!$B$2:$AX$476,I$5,FALSE)</f>
        <v>23.737295450000001</v>
      </c>
      <c r="J20" s="22">
        <f>VLOOKUP($D20,Résultats!$B$2:$AX$476,J$5,FALSE)</f>
        <v>22.78014318</v>
      </c>
      <c r="K20" s="16">
        <f>VLOOKUP($D20,Résultats!$B$2:$AX$476,K$5,FALSE)</f>
        <v>22.114744330000001</v>
      </c>
      <c r="L20" s="16">
        <f>VLOOKUP($D20,Résultats!$B$2:$AX$476,L$5,FALSE)</f>
        <v>21.382794669999999</v>
      </c>
      <c r="M20" s="16">
        <f>VLOOKUP($D20,Résultats!$B$2:$AX$476,M$5,FALSE)</f>
        <v>19.615908139999998</v>
      </c>
      <c r="N20" s="86">
        <f>VLOOKUP($D20,Résultats!$B$2:$AX$476,N$5,FALSE)</f>
        <v>17.967259930000001</v>
      </c>
      <c r="O20" s="22">
        <f>VLOOKUP($D20,Résultats!$B$2:$AX$476,O$5,FALSE)</f>
        <v>16.932114299999999</v>
      </c>
      <c r="P20" s="16">
        <f>VLOOKUP($D20,Résultats!$B$2:$AX$476,P$5,FALSE)</f>
        <v>16.134868019999999</v>
      </c>
      <c r="Q20" s="16">
        <f>VLOOKUP($D20,Résultats!$B$2:$AX$476,Q$5,FALSE)</f>
        <v>15.48887903</v>
      </c>
      <c r="R20" s="16">
        <f>VLOOKUP($D20,Résultats!$B$2:$AX$476,R$5,FALSE)</f>
        <v>14.94165799</v>
      </c>
      <c r="S20" s="86">
        <f>VLOOKUP($D20,Résultats!$B$2:$AX$476,S$5,FALSE)</f>
        <v>14.46806129</v>
      </c>
      <c r="T20" s="95">
        <f>VLOOKUP($D20,Résultats!$B$2:$AX$476,T$5,FALSE)</f>
        <v>13.745416329999999</v>
      </c>
      <c r="U20" s="95">
        <f>VLOOKUP($D20,Résultats!$B$2:$AX$476,U$5,FALSE)</f>
        <v>13.58406031</v>
      </c>
      <c r="V20" s="95">
        <f>VLOOKUP($D20,Résultats!$B$2:$AX$476,V$5,FALSE)</f>
        <v>13.17460788</v>
      </c>
      <c r="W20" s="95">
        <f>VLOOKUP($D20,Résultats!$B$2:$AX$476,W$5,FALSE)</f>
        <v>12.787465389999999</v>
      </c>
      <c r="X20" s="45">
        <f>W20-'[1]Cibles THREEME'!$H28</f>
        <v>7.3486826604405415</v>
      </c>
      <c r="Y20" s="75"/>
    </row>
    <row r="21" spans="1:39" x14ac:dyDescent="0.35">
      <c r="A21" s="3"/>
      <c r="B21" s="313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3.2769184330000001</v>
      </c>
      <c r="G21" s="22">
        <f>VLOOKUP($D21,Résultats!$B$2:$AX$476,G$5,FALSE)</f>
        <v>6.4975823899999998</v>
      </c>
      <c r="H21" s="16">
        <f>VLOOKUP($D21,Résultats!$B$2:$AX$476,H$5,FALSE)</f>
        <v>7.7713954410000001</v>
      </c>
      <c r="I21" s="86">
        <f>VLOOKUP($D21,Résultats!$B$2:$AX$476,I$5,FALSE)</f>
        <v>6.5679752159999998</v>
      </c>
      <c r="J21" s="22">
        <f>VLOOKUP($D21,Résultats!$B$2:$AX$476,J$5,FALSE)</f>
        <v>6.5454130490000004</v>
      </c>
      <c r="K21" s="16">
        <f>VLOOKUP($D21,Résultats!$B$2:$AX$476,K$5,FALSE)</f>
        <v>6.5874094989999996</v>
      </c>
      <c r="L21" s="16">
        <f>VLOOKUP($D21,Résultats!$B$2:$AX$476,L$5,FALSE)</f>
        <v>6.5929353470000001</v>
      </c>
      <c r="M21" s="16">
        <f>VLOOKUP($D21,Résultats!$B$2:$AX$476,M$5,FALSE)</f>
        <v>6.1243891619999999</v>
      </c>
      <c r="N21" s="86">
        <f>VLOOKUP($D21,Résultats!$B$2:$AX$476,N$5,FALSE)</f>
        <v>5.681977796</v>
      </c>
      <c r="O21" s="22">
        <f>VLOOKUP($D21,Résultats!$B$2:$AX$476,O$5,FALSE)</f>
        <v>5.4773566069999999</v>
      </c>
      <c r="P21" s="16">
        <f>VLOOKUP($D21,Résultats!$B$2:$AX$476,P$5,FALSE)</f>
        <v>5.3390615459999999</v>
      </c>
      <c r="Q21" s="16">
        <f>VLOOKUP($D21,Résultats!$B$2:$AX$476,Q$5,FALSE)</f>
        <v>5.2427509199999998</v>
      </c>
      <c r="R21" s="16">
        <f>VLOOKUP($D21,Résultats!$B$2:$AX$476,R$5,FALSE)</f>
        <v>5.175161417</v>
      </c>
      <c r="S21" s="86">
        <f>VLOOKUP($D21,Résultats!$B$2:$AX$476,S$5,FALSE)</f>
        <v>5.1277181369999996</v>
      </c>
      <c r="T21" s="95">
        <f>VLOOKUP($D21,Résultats!$B$2:$AX$476,T$5,FALSE)</f>
        <v>5.4377954009999998</v>
      </c>
      <c r="U21" s="95">
        <f>VLOOKUP($D21,Résultats!$B$2:$AX$476,U$5,FALSE)</f>
        <v>5.5612629389999997</v>
      </c>
      <c r="V21" s="95">
        <f>VLOOKUP($D21,Résultats!$B$2:$AX$476,V$5,FALSE)</f>
        <v>5.6828831830000004</v>
      </c>
      <c r="W21" s="95">
        <f>VLOOKUP($D21,Résultats!$B$2:$AX$476,W$5,FALSE)</f>
        <v>5.702571957</v>
      </c>
      <c r="X21" s="45">
        <f>W21-'[1]Cibles THREEME'!$H29</f>
        <v>-6.2086138786686682</v>
      </c>
      <c r="Y21" s="75"/>
    </row>
    <row r="22" spans="1:39" x14ac:dyDescent="0.35">
      <c r="A22" s="3"/>
      <c r="B22" s="313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0.1071803511</v>
      </c>
      <c r="G22" s="22">
        <f>VLOOKUP($D22,Résultats!$B$2:$AX$476,G$5,FALSE)</f>
        <v>9.4738812500000005E-2</v>
      </c>
      <c r="H22" s="16">
        <f>VLOOKUP($D22,Résultats!$B$2:$AX$476,H$5,FALSE)</f>
        <v>8.6560020099999996E-2</v>
      </c>
      <c r="I22" s="86">
        <f>VLOOKUP($D22,Résultats!$B$2:$AX$476,I$5,FALSE)</f>
        <v>0.36732076029999999</v>
      </c>
      <c r="J22" s="22">
        <f>VLOOKUP($D22,Résultats!$B$2:$AX$476,J$5,FALSE)</f>
        <v>0.33166772719999998</v>
      </c>
      <c r="K22" s="16">
        <f>VLOOKUP($D22,Résultats!$B$2:$AX$476,K$5,FALSE)</f>
        <v>0.30193184449999999</v>
      </c>
      <c r="L22" s="16">
        <f>VLOOKUP($D22,Résultats!$B$2:$AX$476,L$5,FALSE)</f>
        <v>0.27272971639999999</v>
      </c>
      <c r="M22" s="16">
        <f>VLOOKUP($D22,Résultats!$B$2:$AX$476,M$5,FALSE)</f>
        <v>0.32450199610000002</v>
      </c>
      <c r="N22" s="86">
        <f>VLOOKUP($D22,Résultats!$B$2:$AX$476,N$5,FALSE)</f>
        <v>0.36755522969999999</v>
      </c>
      <c r="O22" s="22">
        <f>VLOOKUP($D22,Résultats!$B$2:$AX$476,O$5,FALSE)</f>
        <v>0.34973587480000001</v>
      </c>
      <c r="P22" s="16">
        <f>VLOOKUP($D22,Résultats!$B$2:$AX$476,P$5,FALSE)</f>
        <v>0.33653930110000002</v>
      </c>
      <c r="Q22" s="16">
        <f>VLOOKUP($D22,Résultats!$B$2:$AX$476,Q$5,FALSE)</f>
        <v>0.32627673639999999</v>
      </c>
      <c r="R22" s="16">
        <f>VLOOKUP($D22,Résultats!$B$2:$AX$476,R$5,FALSE)</f>
        <v>0.31791903129999999</v>
      </c>
      <c r="S22" s="86">
        <f>VLOOKUP($D22,Résultats!$B$2:$AX$476,S$5,FALSE)</f>
        <v>0.31098336500000001</v>
      </c>
      <c r="T22" s="95">
        <f>VLOOKUP($D22,Résultats!$B$2:$AX$476,T$5,FALSE)</f>
        <v>0.36767742799999997</v>
      </c>
      <c r="U22" s="95">
        <f>VLOOKUP($D22,Résultats!$B$2:$AX$476,U$5,FALSE)</f>
        <v>0.44389193249999997</v>
      </c>
      <c r="V22" s="95">
        <f>VLOOKUP($D22,Résultats!$B$2:$AX$476,V$5,FALSE)</f>
        <v>0.50885703419999995</v>
      </c>
      <c r="W22" s="95">
        <f>VLOOKUP($D22,Résultats!$B$2:$AX$476,W$5,FALSE)</f>
        <v>0.56359749410000004</v>
      </c>
      <c r="X22" s="45">
        <f>W22-'[1]Cibles THREEME'!$H30</f>
        <v>-11.762011818425272</v>
      </c>
      <c r="Y22" s="75"/>
      <c r="Z22" s="75"/>
      <c r="AA22" s="75"/>
    </row>
    <row r="23" spans="1:39" x14ac:dyDescent="0.35">
      <c r="A23" s="3"/>
      <c r="B23" s="313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0.60470932249999998</v>
      </c>
      <c r="G23" s="22">
        <f>VLOOKUP($D23,Résultats!$B$2:$AX$476,G$5,FALSE)</f>
        <v>0.57854941979999996</v>
      </c>
      <c r="H23" s="16">
        <f>VLOOKUP($D23,Résultats!$B$2:$AX$476,H$5,FALSE)</f>
        <v>0.5426804234</v>
      </c>
      <c r="I23" s="86">
        <f>VLOOKUP($D23,Résultats!$B$2:$AX$476,I$5,FALSE)</f>
        <v>1.4171178879999999</v>
      </c>
      <c r="J23" s="22">
        <f>VLOOKUP($D23,Résultats!$B$2:$AX$476,J$5,FALSE)</f>
        <v>1.1943019589999999</v>
      </c>
      <c r="K23" s="16">
        <f>VLOOKUP($D23,Résultats!$B$2:$AX$476,K$5,FALSE)</f>
        <v>1.000600913</v>
      </c>
      <c r="L23" s="16">
        <f>VLOOKUP($D23,Résultats!$B$2:$AX$476,L$5,FALSE)</f>
        <v>0.81584344249999996</v>
      </c>
      <c r="M23" s="16">
        <f>VLOOKUP($D23,Résultats!$B$2:$AX$476,M$5,FALSE)</f>
        <v>0.76476271439999999</v>
      </c>
      <c r="N23" s="86">
        <f>VLOOKUP($D23,Résultats!$B$2:$AX$476,N$5,FALSE)</f>
        <v>0.71592620250000005</v>
      </c>
      <c r="O23" s="22">
        <f>VLOOKUP($D23,Résultats!$B$2:$AX$476,O$5,FALSE)</f>
        <v>0.68029234260000004</v>
      </c>
      <c r="P23" s="16">
        <f>VLOOKUP($D23,Résultats!$B$2:$AX$476,P$5,FALSE)</f>
        <v>0.65372963399999995</v>
      </c>
      <c r="Q23" s="16">
        <f>VLOOKUP($D23,Résultats!$B$2:$AX$476,Q$5,FALSE)</f>
        <v>0.63292564760000003</v>
      </c>
      <c r="R23" s="16">
        <f>VLOOKUP($D23,Résultats!$B$2:$AX$476,R$5,FALSE)</f>
        <v>0.61575156249999996</v>
      </c>
      <c r="S23" s="86">
        <f>VLOOKUP($D23,Résultats!$B$2:$AX$476,S$5,FALSE)</f>
        <v>0.60137620940000003</v>
      </c>
      <c r="T23" s="95">
        <f>VLOOKUP($D23,Résultats!$B$2:$AX$476,T$5,FALSE)</f>
        <v>0.57804677599999998</v>
      </c>
      <c r="U23" s="95">
        <f>VLOOKUP($D23,Résultats!$B$2:$AX$476,U$5,FALSE)</f>
        <v>0.57206834819999997</v>
      </c>
      <c r="V23" s="95">
        <f>VLOOKUP($D23,Résultats!$B$2:$AX$476,V$5,FALSE)</f>
        <v>0.56543875779999997</v>
      </c>
      <c r="W23" s="95">
        <f>VLOOKUP($D23,Résultats!$B$2:$AX$476,W$5,FALSE)</f>
        <v>0.56885968090000005</v>
      </c>
      <c r="X23" s="45">
        <f>W23-'[1]Cibles THREEME'!$H31</f>
        <v>-0.22266086310721711</v>
      </c>
      <c r="Y23" s="75"/>
      <c r="Z23" s="75"/>
      <c r="AA23" s="75"/>
    </row>
    <row r="24" spans="1:39" x14ac:dyDescent="0.35">
      <c r="A24" s="3"/>
      <c r="B24" s="313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0.2693415509</v>
      </c>
      <c r="G24" s="22">
        <f>VLOOKUP($D24,Résultats!$B$2:$AX$476,G$5,FALSE)</f>
        <v>0.29201185130000001</v>
      </c>
      <c r="H24" s="16">
        <f>VLOOKUP($D24,Résultats!$B$2:$AX$476,H$5,FALSE)</f>
        <v>0.28559548890000003</v>
      </c>
      <c r="I24" s="86">
        <f>VLOOKUP($D24,Résultats!$B$2:$AX$476,I$5,FALSE)</f>
        <v>0.32123836729999999</v>
      </c>
      <c r="J24" s="22">
        <f>VLOOKUP($D24,Résultats!$B$2:$AX$476,J$5,FALSE)</f>
        <v>0.30026052349999999</v>
      </c>
      <c r="K24" s="16">
        <f>VLOOKUP($D24,Résultats!$B$2:$AX$476,K$5,FALSE)</f>
        <v>0.28377321439999997</v>
      </c>
      <c r="L24" s="16">
        <f>VLOOKUP($D24,Résultats!$B$2:$AX$476,L$5,FALSE)</f>
        <v>0.26698928280000001</v>
      </c>
      <c r="M24" s="16">
        <f>VLOOKUP($D24,Résultats!$B$2:$AX$476,M$5,FALSE)</f>
        <v>0.25149525109999998</v>
      </c>
      <c r="N24" s="86">
        <f>VLOOKUP($D24,Résultats!$B$2:$AX$476,N$5,FALSE)</f>
        <v>0.2365802327</v>
      </c>
      <c r="O24" s="22">
        <f>VLOOKUP($D24,Résultats!$B$2:$AX$476,O$5,FALSE)</f>
        <v>0.2278285031</v>
      </c>
      <c r="P24" s="16">
        <f>VLOOKUP($D24,Résultats!$B$2:$AX$476,P$5,FALSE)</f>
        <v>0.2218552074</v>
      </c>
      <c r="Q24" s="16">
        <f>VLOOKUP($D24,Résultats!$B$2:$AX$476,Q$5,FALSE)</f>
        <v>0.2176410543</v>
      </c>
      <c r="R24" s="16">
        <f>VLOOKUP($D24,Résultats!$B$2:$AX$476,R$5,FALSE)</f>
        <v>0.21454879509999999</v>
      </c>
      <c r="S24" s="86">
        <f>VLOOKUP($D24,Résultats!$B$2:$AX$476,S$5,FALSE)</f>
        <v>0.2123044707</v>
      </c>
      <c r="T24" s="95">
        <f>VLOOKUP($D24,Résultats!$B$2:$AX$476,T$5,FALSE)</f>
        <v>0.2058646163</v>
      </c>
      <c r="U24" s="95">
        <f>VLOOKUP($D24,Résultats!$B$2:$AX$476,U$5,FALSE)</f>
        <v>0.205391251</v>
      </c>
      <c r="V24" s="95">
        <f>VLOOKUP($D24,Résultats!$B$2:$AX$476,V$5,FALSE)</f>
        <v>0.20497348400000001</v>
      </c>
      <c r="W24" s="95">
        <f>VLOOKUP($D24,Résultats!$B$2:$AX$476,W$5,FALSE)</f>
        <v>0.20754207180000001</v>
      </c>
      <c r="X24" s="45">
        <f>W24-'[1]Cibles THREEME'!$H32</f>
        <v>-5.0411496557695612E-2</v>
      </c>
      <c r="Y24" s="75"/>
      <c r="Z24" s="75"/>
      <c r="AA24" s="75"/>
    </row>
    <row r="25" spans="1:39" x14ac:dyDescent="0.35">
      <c r="A25" s="3"/>
      <c r="B25" s="314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1.1272771269999999</v>
      </c>
      <c r="G25" s="88">
        <f>VLOOKUP($D25,Résultats!$B$2:$AX$476,G$5,FALSE)</f>
        <v>1.259173528</v>
      </c>
      <c r="H25" s="17">
        <f>VLOOKUP($D25,Résultats!$B$2:$AX$476,H$5,FALSE)</f>
        <v>1.243814762</v>
      </c>
      <c r="I25" s="89">
        <f>VLOOKUP($D25,Résultats!$B$2:$AX$476,I$5,FALSE)</f>
        <v>2.1916097379999999</v>
      </c>
      <c r="J25" s="88">
        <f>VLOOKUP($D25,Résultats!$B$2:$AX$476,J$5,FALSE)</f>
        <v>2.194418287</v>
      </c>
      <c r="K25" s="17">
        <f>VLOOKUP($D25,Résultats!$B$2:$AX$476,K$5,FALSE)</f>
        <v>2.2180755130000001</v>
      </c>
      <c r="L25" s="17">
        <f>VLOOKUP($D25,Résultats!$B$2:$AX$476,L$5,FALSE)</f>
        <v>2.2287896840000001</v>
      </c>
      <c r="M25" s="17">
        <f>VLOOKUP($D25,Résultats!$B$2:$AX$476,M$5,FALSE)</f>
        <v>2.1576695020000001</v>
      </c>
      <c r="N25" s="89">
        <f>VLOOKUP($D25,Résultats!$B$2:$AX$476,N$5,FALSE)</f>
        <v>2.0833639150000001</v>
      </c>
      <c r="O25" s="88">
        <f>VLOOKUP($D25,Résultats!$B$2:$AX$476,O$5,FALSE)</f>
        <v>2.0863274120000002</v>
      </c>
      <c r="P25" s="17">
        <f>VLOOKUP($D25,Résultats!$B$2:$AX$476,P$5,FALSE)</f>
        <v>2.1079554059999999</v>
      </c>
      <c r="Q25" s="17">
        <f>VLOOKUP($D25,Résultats!$B$2:$AX$476,Q$5,FALSE)</f>
        <v>2.141265475</v>
      </c>
      <c r="R25" s="17">
        <f>VLOOKUP($D25,Résultats!$B$2:$AX$476,R$5,FALSE)</f>
        <v>2.1864773770000001</v>
      </c>
      <c r="S25" s="89">
        <f>VLOOKUP($D25,Résultats!$B$2:$AX$476,S$5,FALSE)</f>
        <v>2.2369660809999998</v>
      </c>
      <c r="T25" s="97">
        <f>VLOOKUP($D25,Résultats!$B$2:$AX$476,T$5,FALSE)</f>
        <v>2.564973776</v>
      </c>
      <c r="U25" s="97">
        <f>VLOOKUP($D25,Résultats!$B$2:$AX$476,U$5,FALSE)</f>
        <v>2.7928058899999999</v>
      </c>
      <c r="V25" s="97">
        <f>VLOOKUP($D25,Résultats!$B$2:$AX$476,V$5,FALSE)</f>
        <v>3.009568765</v>
      </c>
      <c r="W25" s="97">
        <f>VLOOKUP($D25,Résultats!$B$2:$AX$476,W$5,FALSE)</f>
        <v>3.364568808</v>
      </c>
      <c r="X25" s="45">
        <f>W25-'[1]Cibles THREEME'!$H33</f>
        <v>-4.1165945349693907</v>
      </c>
      <c r="Y25" s="75"/>
      <c r="Z25" s="75"/>
      <c r="AA25" s="75"/>
    </row>
    <row r="26" spans="1:39" x14ac:dyDescent="0.3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4.5938672729999999</v>
      </c>
      <c r="G26" s="84">
        <f>VLOOKUP($D26,Résultats!$B$2:$AX$476,G$5,FALSE)</f>
        <v>2.8432188639999998</v>
      </c>
      <c r="H26" s="6">
        <f>VLOOKUP($D26,Résultats!$B$2:$AX$476,H$5,FALSE)</f>
        <v>2.6412724430000001</v>
      </c>
      <c r="I26" s="85">
        <f>VLOOKUP($D26,Résultats!$B$2:$AX$476,I$5,FALSE)</f>
        <v>2.4775696190000001</v>
      </c>
      <c r="J26" s="84">
        <f>VLOOKUP($D26,Résultats!$B$2:$AX$476,J$5,FALSE)</f>
        <v>2.4043815999999998</v>
      </c>
      <c r="K26" s="6">
        <f>VLOOKUP($D26,Résultats!$B$2:$AX$476,K$5,FALSE)</f>
        <v>2.3940256870000001</v>
      </c>
      <c r="L26" s="6">
        <f>VLOOKUP($D26,Résultats!$B$2:$AX$476,L$5,FALSE)</f>
        <v>2.3857202549999998</v>
      </c>
      <c r="M26" s="6">
        <f>VLOOKUP($D26,Résultats!$B$2:$AX$476,M$5,FALSE)</f>
        <v>2.3432828849999998</v>
      </c>
      <c r="N26" s="85">
        <f>VLOOKUP($D26,Résultats!$B$2:$AX$476,N$5,FALSE)</f>
        <v>2.2597385800000001</v>
      </c>
      <c r="O26" s="84">
        <f>VLOOKUP($D26,Résultats!$B$2:$AX$476,O$5,FALSE)</f>
        <v>2.1764121539999999</v>
      </c>
      <c r="P26" s="6">
        <f>VLOOKUP($D26,Résultats!$B$2:$AX$476,P$5,FALSE)</f>
        <v>2.0915411659999998</v>
      </c>
      <c r="Q26" s="6">
        <f>VLOOKUP($D26,Résultats!$B$2:$AX$476,Q$5,FALSE)</f>
        <v>2.0107913470000001</v>
      </c>
      <c r="R26" s="6">
        <f>VLOOKUP($D26,Résultats!$B$2:$AX$476,R$5,FALSE)</f>
        <v>1.937114437</v>
      </c>
      <c r="S26" s="85">
        <f>VLOOKUP($D26,Résultats!$B$2:$AX$476,S$5,FALSE)</f>
        <v>1.871041153</v>
      </c>
      <c r="T26" s="94">
        <f>VLOOKUP($D26,Résultats!$B$2:$AX$476,T$5,FALSE)</f>
        <v>1.958868085</v>
      </c>
      <c r="U26" s="94">
        <f>VLOOKUP($D26,Résultats!$B$2:$AX$476,U$5,FALSE)</f>
        <v>2.0986703499999999</v>
      </c>
      <c r="V26" s="94">
        <f>VLOOKUP($D26,Résultats!$B$2:$AX$476,V$5,FALSE)</f>
        <v>2.2667515470000001</v>
      </c>
      <c r="W26" s="94">
        <f>VLOOKUP($D26,Résultats!$B$2:$AX$476,W$5,FALSE)</f>
        <v>2.4797799010000001</v>
      </c>
      <c r="X26" s="3"/>
      <c r="Y26" s="75"/>
      <c r="Z26" s="75"/>
      <c r="AA26" s="75"/>
    </row>
    <row r="27" spans="1:39" x14ac:dyDescent="0.3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258.21132956819997</v>
      </c>
      <c r="G27" s="23">
        <f t="shared" ref="G27:R27" si="4">G26+G19+G10+G7</f>
        <v>248.17971119400002</v>
      </c>
      <c r="H27" s="9">
        <f t="shared" si="4"/>
        <v>242.03553348369999</v>
      </c>
      <c r="I27" s="90">
        <f t="shared" si="4"/>
        <v>230.43489830729999</v>
      </c>
      <c r="J27" s="23">
        <f t="shared" si="4"/>
        <v>224.83539796409997</v>
      </c>
      <c r="K27" s="9">
        <f t="shared" si="4"/>
        <v>220.8119686181</v>
      </c>
      <c r="L27" s="9">
        <f t="shared" si="4"/>
        <v>216.4272502867</v>
      </c>
      <c r="M27" s="9">
        <f t="shared" si="4"/>
        <v>222.9089875967</v>
      </c>
      <c r="N27" s="90">
        <f t="shared" si="4"/>
        <v>229.93196519500003</v>
      </c>
      <c r="O27" s="23">
        <f t="shared" si="4"/>
        <v>230.1109132691</v>
      </c>
      <c r="P27" s="9">
        <f t="shared" si="4"/>
        <v>230.11359748019996</v>
      </c>
      <c r="Q27" s="9">
        <f t="shared" si="4"/>
        <v>229.98431274810002</v>
      </c>
      <c r="R27" s="9">
        <f t="shared" si="4"/>
        <v>229.523381478</v>
      </c>
      <c r="S27" s="90">
        <f>S26+S19+S10+S7</f>
        <v>229.08539076810001</v>
      </c>
      <c r="T27" s="98">
        <f>T26+T19+T10+T7</f>
        <v>216.88540423819998</v>
      </c>
      <c r="U27" s="98">
        <f>U26+U19+U10+U7</f>
        <v>206.78098014250003</v>
      </c>
      <c r="V27" s="98">
        <f>V26+V19+V10+V7</f>
        <v>197.13081376579999</v>
      </c>
      <c r="W27" s="98">
        <f>W26+W19+W10+W7</f>
        <v>191.20073111639991</v>
      </c>
      <c r="X27" s="3"/>
      <c r="Y27" s="75"/>
      <c r="Z27" s="75"/>
      <c r="AA27" s="75"/>
    </row>
    <row r="28" spans="1:3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5" x14ac:dyDescent="0.55000000000000004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3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35">
      <c r="A33" s="3"/>
      <c r="B33" s="312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71.925850811000004</v>
      </c>
      <c r="G33" s="84">
        <f t="shared" ref="G33:R33" si="5">SUM(G34:G35)</f>
        <v>69.371384403000008</v>
      </c>
      <c r="H33" s="6">
        <f t="shared" si="5"/>
        <v>68.589056720999992</v>
      </c>
      <c r="I33" s="85">
        <f t="shared" si="5"/>
        <v>68.99829513200001</v>
      </c>
      <c r="J33" s="84">
        <f t="shared" si="5"/>
        <v>68.807466742999992</v>
      </c>
      <c r="K33" s="6">
        <f t="shared" si="5"/>
        <v>68.353481316</v>
      </c>
      <c r="L33" s="6">
        <f t="shared" si="5"/>
        <v>67.573098119999997</v>
      </c>
      <c r="M33" s="6">
        <f t="shared" si="5"/>
        <v>65.797054996</v>
      </c>
      <c r="N33" s="85">
        <f t="shared" si="5"/>
        <v>63.512873712000001</v>
      </c>
      <c r="O33" s="84">
        <f t="shared" si="5"/>
        <v>61.583369822999998</v>
      </c>
      <c r="P33" s="6">
        <f t="shared" si="5"/>
        <v>60.022097844999998</v>
      </c>
      <c r="Q33" s="6">
        <f t="shared" si="5"/>
        <v>58.766490310999998</v>
      </c>
      <c r="R33" s="6">
        <f t="shared" si="5"/>
        <v>57.742174558999999</v>
      </c>
      <c r="S33" s="85">
        <f>SUM(S34:S35)</f>
        <v>56.883232725999996</v>
      </c>
      <c r="T33" s="94">
        <f>SUM(T34:T35)</f>
        <v>54.436882253</v>
      </c>
      <c r="U33" s="94">
        <f>SUM(U34:U35)</f>
        <v>51.350450572999996</v>
      </c>
      <c r="V33" s="94">
        <f>SUM(V34:V35)</f>
        <v>48.870833906999998</v>
      </c>
      <c r="W33" s="94">
        <f>SUM(W34:W35)</f>
        <v>47.009435402999998</v>
      </c>
      <c r="X33" s="3"/>
      <c r="Z33" s="197" t="s">
        <v>42</v>
      </c>
      <c r="AA33" s="201">
        <f>(I38+I40)/I36</f>
        <v>8.641375776625564E-3</v>
      </c>
      <c r="AB33" s="201">
        <f>(S38+S40)/S36</f>
        <v>6.9572056911707614E-3</v>
      </c>
      <c r="AC33" s="202">
        <f>(W38+W40)/W36</f>
        <v>7.0660959976487341E-3</v>
      </c>
      <c r="AE33" s="197" t="s">
        <v>96</v>
      </c>
      <c r="AF33" s="201">
        <f>I34/I33</f>
        <v>0.95161573824957146</v>
      </c>
      <c r="AG33" s="201">
        <f>S34/S33</f>
        <v>0.93912696518710159</v>
      </c>
      <c r="AH33" s="202">
        <f>W34/W33</f>
        <v>0.9365103676014469</v>
      </c>
      <c r="AJ33" s="197" t="s">
        <v>66</v>
      </c>
      <c r="AK33" s="201">
        <f>I46/(I46+I48)</f>
        <v>0.98439656250002705</v>
      </c>
      <c r="AL33" s="201">
        <f>S46/(S46+S48)</f>
        <v>0.97850009739959576</v>
      </c>
      <c r="AM33" s="202">
        <f>W46/(W46+W48)</f>
        <v>0.95693676438661357</v>
      </c>
    </row>
    <row r="34" spans="1:39" x14ac:dyDescent="0.35">
      <c r="A34" s="3"/>
      <c r="B34" s="313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68.280746210000004</v>
      </c>
      <c r="G34" s="22">
        <f>VLOOKUP($D34,Résultats!$B$2:$AX$476,G$5,FALSE)</f>
        <v>65.23698478</v>
      </c>
      <c r="H34" s="16">
        <f>VLOOKUP($D34,Résultats!$B$2:$AX$476,H$5,FALSE)</f>
        <v>64.275833809999995</v>
      </c>
      <c r="I34" s="86">
        <f>VLOOKUP($D34,Résultats!$B$2:$AX$476,I$5,FALSE)</f>
        <v>65.659863560000005</v>
      </c>
      <c r="J34" s="22">
        <f>VLOOKUP($D34,Résultats!$B$2:$AX$476,J$5,FALSE)</f>
        <v>65.273323349999998</v>
      </c>
      <c r="K34" s="16">
        <f>VLOOKUP($D34,Résultats!$B$2:$AX$476,K$5,FALSE)</f>
        <v>64.641219879999994</v>
      </c>
      <c r="L34" s="16">
        <f>VLOOKUP($D34,Résultats!$B$2:$AX$476,L$5,FALSE)</f>
        <v>63.706181260000001</v>
      </c>
      <c r="M34" s="16">
        <f>VLOOKUP($D34,Résultats!$B$2:$AX$476,M$5,FALSE)</f>
        <v>61.912960050000002</v>
      </c>
      <c r="N34" s="86">
        <f>VLOOKUP($D34,Résultats!$B$2:$AX$476,N$5,FALSE)</f>
        <v>59.647989750000001</v>
      </c>
      <c r="O34" s="22">
        <f>VLOOKUP($D34,Résultats!$B$2:$AX$476,O$5,FALSE)</f>
        <v>57.836087460000002</v>
      </c>
      <c r="P34" s="16">
        <f>VLOOKUP($D34,Résultats!$B$2:$AX$476,P$5,FALSE)</f>
        <v>56.37001076</v>
      </c>
      <c r="Q34" s="16">
        <f>VLOOKUP($D34,Résultats!$B$2:$AX$476,Q$5,FALSE)</f>
        <v>55.191002619999999</v>
      </c>
      <c r="R34" s="16">
        <f>VLOOKUP($D34,Résultats!$B$2:$AX$476,R$5,FALSE)</f>
        <v>54.228148879999999</v>
      </c>
      <c r="S34" s="86">
        <f>VLOOKUP($D34,Résultats!$B$2:$AX$476,S$5,FALSE)</f>
        <v>53.420577719999997</v>
      </c>
      <c r="T34" s="95">
        <f>VLOOKUP($D34,Résultats!$B$2:$AX$476,T$5,FALSE)</f>
        <v>51.137709229999999</v>
      </c>
      <c r="U34" s="95">
        <f>VLOOKUP($D34,Résultats!$B$2:$AX$476,U$5,FALSE)</f>
        <v>48.231970629999999</v>
      </c>
      <c r="V34" s="95">
        <f>VLOOKUP($D34,Résultats!$B$2:$AX$476,V$5,FALSE)</f>
        <v>45.845096419999997</v>
      </c>
      <c r="W34" s="95">
        <f>VLOOKUP($D34,Résultats!$B$2:$AX$476,W$5,FALSE)</f>
        <v>44.02482363</v>
      </c>
      <c r="X34" s="45">
        <f>W34-'[1]Cibles THREEME'!$AJ4</f>
        <v>34.342721022514041</v>
      </c>
      <c r="Z34" s="197" t="s">
        <v>61</v>
      </c>
      <c r="AA34" s="201">
        <f>I37/I36</f>
        <v>0.69408091298992924</v>
      </c>
      <c r="AB34" s="201">
        <f>S37/S36</f>
        <v>0.64846858626200599</v>
      </c>
      <c r="AC34" s="202">
        <f>W37/W36</f>
        <v>0.37300389183630689</v>
      </c>
      <c r="AE34" s="198" t="s">
        <v>65</v>
      </c>
      <c r="AF34" s="203">
        <f>I35/I33</f>
        <v>4.8384261750428433E-2</v>
      </c>
      <c r="AG34" s="203">
        <f>S35/S33</f>
        <v>6.0873034812898408E-2</v>
      </c>
      <c r="AH34" s="204">
        <f>W35/W33</f>
        <v>6.3489632398553153E-2</v>
      </c>
      <c r="AJ34" s="198" t="s">
        <v>67</v>
      </c>
      <c r="AK34" s="203">
        <f>I48/(I46+I48)</f>
        <v>1.5603437499972929E-2</v>
      </c>
      <c r="AL34" s="203">
        <f>S48/(S46+S48)</f>
        <v>2.1499902600404266E-2</v>
      </c>
      <c r="AM34" s="204">
        <f>W48/(W46+W48)</f>
        <v>4.3063235613386416E-2</v>
      </c>
    </row>
    <row r="35" spans="1:39" x14ac:dyDescent="0.35">
      <c r="A35" s="3"/>
      <c r="B35" s="314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3.6451046009999999</v>
      </c>
      <c r="G35" s="22">
        <f>VLOOKUP($D35,Résultats!$B$2:$AX$476,G$5,FALSE)</f>
        <v>4.1343996230000002</v>
      </c>
      <c r="H35" s="16">
        <f>VLOOKUP($D35,Résultats!$B$2:$AX$476,H$5,FALSE)</f>
        <v>4.3132229110000004</v>
      </c>
      <c r="I35" s="86">
        <f>VLOOKUP($D35,Résultats!$B$2:$AX$476,I$5,FALSE)</f>
        <v>3.3384315720000002</v>
      </c>
      <c r="J35" s="22">
        <f>VLOOKUP($D35,Résultats!$B$2:$AX$476,J$5,FALSE)</f>
        <v>3.5341433929999999</v>
      </c>
      <c r="K35" s="16">
        <f>VLOOKUP($D35,Résultats!$B$2:$AX$476,K$5,FALSE)</f>
        <v>3.7122614359999999</v>
      </c>
      <c r="L35" s="16">
        <f>VLOOKUP($D35,Résultats!$B$2:$AX$476,L$5,FALSE)</f>
        <v>3.8669168599999999</v>
      </c>
      <c r="M35" s="16">
        <f>VLOOKUP($D35,Résultats!$B$2:$AX$476,M$5,FALSE)</f>
        <v>3.8840949459999998</v>
      </c>
      <c r="N35" s="86">
        <f>VLOOKUP($D35,Résultats!$B$2:$AX$476,N$5,FALSE)</f>
        <v>3.864883962</v>
      </c>
      <c r="O35" s="22">
        <f>VLOOKUP($D35,Résultats!$B$2:$AX$476,O$5,FALSE)</f>
        <v>3.7472823630000001</v>
      </c>
      <c r="P35" s="16">
        <f>VLOOKUP($D35,Résultats!$B$2:$AX$476,P$5,FALSE)</f>
        <v>3.6520870849999998</v>
      </c>
      <c r="Q35" s="16">
        <f>VLOOKUP($D35,Résultats!$B$2:$AX$476,Q$5,FALSE)</f>
        <v>3.5754876910000002</v>
      </c>
      <c r="R35" s="16">
        <f>VLOOKUP($D35,Résultats!$B$2:$AX$476,R$5,FALSE)</f>
        <v>3.514025679</v>
      </c>
      <c r="S35" s="86">
        <f>VLOOKUP($D35,Résultats!$B$2:$AX$476,S$5,FALSE)</f>
        <v>3.4626550059999999</v>
      </c>
      <c r="T35" s="95">
        <f>VLOOKUP($D35,Résultats!$B$2:$AX$476,T$5,FALSE)</f>
        <v>3.2991730229999998</v>
      </c>
      <c r="U35" s="95">
        <f>VLOOKUP($D35,Résultats!$B$2:$AX$476,U$5,FALSE)</f>
        <v>3.1184799430000001</v>
      </c>
      <c r="V35" s="95">
        <f>VLOOKUP($D35,Résultats!$B$2:$AX$476,V$5,FALSE)</f>
        <v>3.0257374869999998</v>
      </c>
      <c r="W35" s="95">
        <f>VLOOKUP($D35,Résultats!$B$2:$AX$476,W$5,FALSE)</f>
        <v>2.9846117730000001</v>
      </c>
      <c r="X35" s="45">
        <f>W35-'[1]Cibles THREEME'!$AJ5</f>
        <v>-0.51222944257708258</v>
      </c>
      <c r="Z35" s="197" t="s">
        <v>93</v>
      </c>
      <c r="AA35" s="201">
        <f>I43/I36</f>
        <v>0.10258601324266667</v>
      </c>
      <c r="AB35" s="201">
        <f>S43/S36</f>
        <v>0.10222058431198124</v>
      </c>
      <c r="AC35" s="202">
        <f>W43/W36</f>
        <v>9.7911813985406743E-2</v>
      </c>
      <c r="AE35" s="189" t="s">
        <v>92</v>
      </c>
      <c r="AF35" s="205">
        <f>SUM(AF33:AF34)</f>
        <v>0.99999999999999989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35">
      <c r="A36" s="3"/>
      <c r="B36" s="312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37.919443399199999</v>
      </c>
      <c r="G36" s="21">
        <f t="shared" ref="G36:R36" si="9">SUM(G37:G44)</f>
        <v>38.061737558600001</v>
      </c>
      <c r="H36" s="8">
        <f t="shared" si="9"/>
        <v>37.527537548099993</v>
      </c>
      <c r="I36" s="87">
        <f t="shared" si="9"/>
        <v>36.418704976500003</v>
      </c>
      <c r="J36" s="21">
        <f t="shared" si="9"/>
        <v>35.801071251700002</v>
      </c>
      <c r="K36" s="8">
        <f t="shared" si="9"/>
        <v>35.634789876500001</v>
      </c>
      <c r="L36" s="8">
        <f t="shared" si="9"/>
        <v>35.499384476299994</v>
      </c>
      <c r="M36" s="8">
        <f t="shared" si="9"/>
        <v>36.574007637999998</v>
      </c>
      <c r="N36" s="87">
        <f t="shared" si="9"/>
        <v>37.875263794100007</v>
      </c>
      <c r="O36" s="21">
        <f t="shared" si="9"/>
        <v>39.074058253599993</v>
      </c>
      <c r="P36" s="8">
        <f t="shared" si="9"/>
        <v>39.9996645624</v>
      </c>
      <c r="Q36" s="8">
        <f t="shared" si="9"/>
        <v>40.721684041299994</v>
      </c>
      <c r="R36" s="8">
        <f t="shared" si="9"/>
        <v>41.306740711999993</v>
      </c>
      <c r="S36" s="87">
        <f>SUM(S37:S44)</f>
        <v>41.813920403300003</v>
      </c>
      <c r="T36" s="96">
        <f>SUM(T37:T44)</f>
        <v>45.091531126500001</v>
      </c>
      <c r="U36" s="96">
        <f>SUM(U37:U44)</f>
        <v>48.491147880500002</v>
      </c>
      <c r="V36" s="96">
        <f>SUM(V37:V44)</f>
        <v>51.172912242700001</v>
      </c>
      <c r="W36" s="96">
        <f>SUM(W37:W44)</f>
        <v>53.539744241500003</v>
      </c>
      <c r="X36" s="3"/>
      <c r="Z36" s="197" t="s">
        <v>62</v>
      </c>
      <c r="AA36" s="201">
        <f>I42/I36</f>
        <v>3.6998234282890029E-2</v>
      </c>
      <c r="AB36" s="201">
        <f>S42/S36</f>
        <v>6.0326902205537297E-2</v>
      </c>
      <c r="AC36" s="202">
        <f>W42/W36</f>
        <v>0.17656228751038122</v>
      </c>
    </row>
    <row r="37" spans="1:39" x14ac:dyDescent="0.35">
      <c r="A37" s="3"/>
      <c r="B37" s="313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30.152831930000001</v>
      </c>
      <c r="G37" s="22">
        <f>VLOOKUP($D37,Résultats!$B$2:$AX$476,G$5,FALSE)</f>
        <v>28.61393782</v>
      </c>
      <c r="H37" s="16">
        <f>VLOOKUP($D37,Résultats!$B$2:$AX$476,H$5,FALSE)</f>
        <v>27.550997110000001</v>
      </c>
      <c r="I37" s="86">
        <f>VLOOKUP($D37,Résultats!$B$2:$AX$476,I$5,FALSE)</f>
        <v>25.277528</v>
      </c>
      <c r="J37" s="22">
        <f>VLOOKUP($D37,Résultats!$B$2:$AX$476,J$5,FALSE)</f>
        <v>24.812311950000002</v>
      </c>
      <c r="K37" s="16">
        <f>VLOOKUP($D37,Résultats!$B$2:$AX$476,K$5,FALSE)</f>
        <v>24.66222024</v>
      </c>
      <c r="L37" s="16">
        <f>VLOOKUP($D37,Résultats!$B$2:$AX$476,L$5,FALSE)</f>
        <v>24.535204719999999</v>
      </c>
      <c r="M37" s="16">
        <f>VLOOKUP($D37,Résultats!$B$2:$AX$476,M$5,FALSE)</f>
        <v>25.188113619999999</v>
      </c>
      <c r="N37" s="86">
        <f>VLOOKUP($D37,Résultats!$B$2:$AX$476,N$5,FALSE)</f>
        <v>25.992384690000002</v>
      </c>
      <c r="O37" s="22">
        <f>VLOOKUP($D37,Résultats!$B$2:$AX$476,O$5,FALSE)</f>
        <v>26.482461180000001</v>
      </c>
      <c r="P37" s="16">
        <f>VLOOKUP($D37,Résultats!$B$2:$AX$476,P$5,FALSE)</f>
        <v>26.775023449999999</v>
      </c>
      <c r="Q37" s="16">
        <f>VLOOKUP($D37,Résultats!$B$2:$AX$476,Q$5,FALSE)</f>
        <v>26.923199539999999</v>
      </c>
      <c r="R37" s="16">
        <f>VLOOKUP($D37,Résultats!$B$2:$AX$476,R$5,FALSE)</f>
        <v>27.045934580000001</v>
      </c>
      <c r="S37" s="86">
        <f>VLOOKUP($D37,Résultats!$B$2:$AX$476,S$5,FALSE)</f>
        <v>27.11501385</v>
      </c>
      <c r="T37" s="95">
        <f>VLOOKUP($D37,Résultats!$B$2:$AX$476,T$5,FALSE)</f>
        <v>26.213277420000001</v>
      </c>
      <c r="U37" s="95">
        <f>VLOOKUP($D37,Résultats!$B$2:$AX$476,U$5,FALSE)</f>
        <v>24.698638679999998</v>
      </c>
      <c r="V37" s="95">
        <f>VLOOKUP($D37,Résultats!$B$2:$AX$476,V$5,FALSE)</f>
        <v>22.702233870000001</v>
      </c>
      <c r="W37" s="95">
        <f>VLOOKUP($D37,Résultats!$B$2:$AX$476,W$5,FALSE)</f>
        <v>19.970532970000001</v>
      </c>
      <c r="X37" s="45">
        <f>W37-'[1]Cibles THREEME'!$AJ8</f>
        <v>19.349473838454305</v>
      </c>
      <c r="Z37" s="197" t="s">
        <v>63</v>
      </c>
      <c r="AA37" s="201">
        <f>I41/I36</f>
        <v>8.3952357064120769E-2</v>
      </c>
      <c r="AB37" s="201">
        <f>S41/S36</f>
        <v>0.13922108431479605</v>
      </c>
      <c r="AC37" s="202">
        <f>W41/W36</f>
        <v>0.26336672858198451</v>
      </c>
    </row>
    <row r="38" spans="1:39" x14ac:dyDescent="0.35">
      <c r="A38" s="3"/>
      <c r="B38" s="313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0.15980013069999999</v>
      </c>
      <c r="G38" s="22">
        <f>VLOOKUP($D38,Résultats!$B$2:$AX$476,G$5,FALSE)</f>
        <v>0.1202617094</v>
      </c>
      <c r="H38" s="16">
        <f>VLOOKUP($D38,Résultats!$B$2:$AX$476,H$5,FALSE)</f>
        <v>0.1071816993</v>
      </c>
      <c r="I38" s="86">
        <f>VLOOKUP($D38,Résultats!$B$2:$AX$476,I$5,FALSE)</f>
        <v>0.1059264431</v>
      </c>
      <c r="J38" s="22">
        <f>VLOOKUP($D38,Résultats!$B$2:$AX$476,J$5,FALSE)</f>
        <v>0.1697083888</v>
      </c>
      <c r="K38" s="16">
        <f>VLOOKUP($D38,Résultats!$B$2:$AX$476,K$5,FALSE)</f>
        <v>0.23148313749999999</v>
      </c>
      <c r="L38" s="16">
        <f>VLOOKUP($D38,Résultats!$B$2:$AX$476,L$5,FALSE)</f>
        <v>0.29039308209999998</v>
      </c>
      <c r="M38" s="16">
        <f>VLOOKUP($D38,Résultats!$B$2:$AX$476,M$5,FALSE)</f>
        <v>0.25864684989999998</v>
      </c>
      <c r="N38" s="86">
        <f>VLOOKUP($D38,Résultats!$B$2:$AX$476,N$5,FALSE)</f>
        <v>0.22637407509999999</v>
      </c>
      <c r="O38" s="22">
        <f>VLOOKUP($D38,Résultats!$B$2:$AX$476,O$5,FALSE)</f>
        <v>0.2292262819</v>
      </c>
      <c r="P38" s="16">
        <f>VLOOKUP($D38,Résultats!$B$2:$AX$476,P$5,FALSE)</f>
        <v>0.2303155664</v>
      </c>
      <c r="Q38" s="16">
        <f>VLOOKUP($D38,Résultats!$B$2:$AX$476,Q$5,FALSE)</f>
        <v>0.230127466</v>
      </c>
      <c r="R38" s="16">
        <f>VLOOKUP($D38,Résultats!$B$2:$AX$476,R$5,FALSE)</f>
        <v>0.229705188</v>
      </c>
      <c r="S38" s="86">
        <f>VLOOKUP($D38,Résultats!$B$2:$AX$476,S$5,FALSE)</f>
        <v>0.22881220869999999</v>
      </c>
      <c r="T38" s="95">
        <f>VLOOKUP($D38,Résultats!$B$2:$AX$476,T$5,FALSE)</f>
        <v>0.25951108119999999</v>
      </c>
      <c r="U38" s="95">
        <f>VLOOKUP($D38,Résultats!$B$2:$AX$476,U$5,FALSE)</f>
        <v>0.2617414911</v>
      </c>
      <c r="V38" s="95">
        <f>VLOOKUP($D38,Résultats!$B$2:$AX$476,V$5,FALSE)</f>
        <v>0.28916843390000002</v>
      </c>
      <c r="W38" s="95">
        <f>VLOOKUP($D38,Résultats!$B$2:$AX$476,W$5,FALSE)</f>
        <v>0.3017924273</v>
      </c>
      <c r="X38" s="45">
        <f>W38-'[1]Cibles THREEME'!$AJ9</f>
        <v>0.29179242729999999</v>
      </c>
      <c r="Z38" s="198" t="s">
        <v>64</v>
      </c>
      <c r="AA38" s="203">
        <f>(I39+I44)/I36</f>
        <v>7.3741106643767693E-2</v>
      </c>
      <c r="AB38" s="203">
        <f>(S39+S44)/S36</f>
        <v>4.280563721450862E-2</v>
      </c>
      <c r="AC38" s="204">
        <f>(W39+W44)/W36</f>
        <v>8.20891820882719E-2</v>
      </c>
    </row>
    <row r="39" spans="1:39" x14ac:dyDescent="0.35">
      <c r="A39" s="3"/>
      <c r="B39" s="313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1.0733777229999999</v>
      </c>
      <c r="G39" s="22">
        <f>VLOOKUP($D39,Résultats!$B$2:$AX$476,G$5,FALSE)</f>
        <v>1.4140751380000001</v>
      </c>
      <c r="H39" s="16">
        <f>VLOOKUP($D39,Résultats!$B$2:$AX$476,H$5,FALSE)</f>
        <v>1.5188759590000001</v>
      </c>
      <c r="I39" s="86">
        <f>VLOOKUP($D39,Résultats!$B$2:$AX$476,I$5,FALSE)</f>
        <v>2.2414610640000001</v>
      </c>
      <c r="J39" s="22">
        <f>VLOOKUP($D39,Résultats!$B$2:$AX$476,J$5,FALSE)</f>
        <v>1.6748693960000001</v>
      </c>
      <c r="K39" s="16">
        <f>VLOOKUP($D39,Résultats!$B$2:$AX$476,K$5,FALSE)</f>
        <v>1.1628170360000001</v>
      </c>
      <c r="L39" s="16">
        <f>VLOOKUP($D39,Résultats!$B$2:$AX$476,L$5,FALSE)</f>
        <v>0.67647988999999997</v>
      </c>
      <c r="M39" s="16">
        <f>VLOOKUP($D39,Résultats!$B$2:$AX$476,M$5,FALSE)</f>
        <v>0.66761860640000004</v>
      </c>
      <c r="N39" s="86">
        <f>VLOOKUP($D39,Résultats!$B$2:$AX$476,N$5,FALSE)</f>
        <v>0.66135316280000001</v>
      </c>
      <c r="O39" s="22">
        <f>VLOOKUP($D39,Résultats!$B$2:$AX$476,O$5,FALSE)</f>
        <v>0.67471532729999995</v>
      </c>
      <c r="P39" s="16">
        <f>VLOOKUP($D39,Résultats!$B$2:$AX$476,P$5,FALSE)</f>
        <v>0.68307884870000002</v>
      </c>
      <c r="Q39" s="16">
        <f>VLOOKUP($D39,Résultats!$B$2:$AX$476,Q$5,FALSE)</f>
        <v>0.68778113009999997</v>
      </c>
      <c r="R39" s="16">
        <f>VLOOKUP($D39,Résultats!$B$2:$AX$476,R$5,FALSE)</f>
        <v>0.69182035369999995</v>
      </c>
      <c r="S39" s="86">
        <f>VLOOKUP($D39,Résultats!$B$2:$AX$476,S$5,FALSE)</f>
        <v>0.69449630230000003</v>
      </c>
      <c r="T39" s="95">
        <f>VLOOKUP($D39,Résultats!$B$2:$AX$476,T$5,FALSE)</f>
        <v>0.7452216304</v>
      </c>
      <c r="U39" s="95">
        <f>VLOOKUP($D39,Résultats!$B$2:$AX$476,U$5,FALSE)</f>
        <v>0.79656685319999998</v>
      </c>
      <c r="V39" s="95">
        <f>VLOOKUP($D39,Résultats!$B$2:$AX$476,V$5,FALSE)</f>
        <v>0.8356227477</v>
      </c>
      <c r="W39" s="95">
        <f>VLOOKUP($D39,Résultats!$B$2:$AX$476,W$5,FALSE)</f>
        <v>2.4307628870000002</v>
      </c>
      <c r="X39" s="45">
        <f>W39-'[1]Cibles THREEME'!$AJ10</f>
        <v>1.3347761842722989</v>
      </c>
      <c r="Z39" s="189" t="s">
        <v>92</v>
      </c>
      <c r="AA39" s="205">
        <f>SUM(AA33:AA38)</f>
        <v>1</v>
      </c>
      <c r="AB39" s="205">
        <f t="shared" ref="AB39:AC39" si="10">SUM(AB33:AB38)</f>
        <v>0.99999999999999989</v>
      </c>
      <c r="AC39" s="205">
        <f t="shared" si="10"/>
        <v>1</v>
      </c>
      <c r="AJ39" s="189"/>
      <c r="AK39" s="205"/>
      <c r="AL39" s="205"/>
      <c r="AM39" s="205"/>
    </row>
    <row r="40" spans="1:39" x14ac:dyDescent="0.35">
      <c r="A40" s="3"/>
      <c r="B40" s="313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0.83951553040000004</v>
      </c>
      <c r="G40" s="22">
        <f>VLOOKUP($D40,Résultats!$B$2:$AX$476,G$5,FALSE)</f>
        <v>0.62843250930000005</v>
      </c>
      <c r="H40" s="16">
        <f>VLOOKUP($D40,Résultats!$B$2:$AX$476,H$5,FALSE)</f>
        <v>0.55908580320000001</v>
      </c>
      <c r="I40" s="86">
        <f>VLOOKUP($D40,Résultats!$B$2:$AX$476,I$5,FALSE)</f>
        <v>0.20878127190000001</v>
      </c>
      <c r="J40" s="22">
        <f>VLOOKUP($D40,Résultats!$B$2:$AX$476,J$5,FALSE)</f>
        <v>0.16773192770000001</v>
      </c>
      <c r="K40" s="16">
        <f>VLOOKUP($D40,Résultats!$B$2:$AX$476,K$5,FALSE)</f>
        <v>0.1311690164</v>
      </c>
      <c r="L40" s="16">
        <f>VLOOKUP($D40,Résultats!$B$2:$AX$476,L$5,FALSE)</f>
        <v>9.6473045600000001E-2</v>
      </c>
      <c r="M40" s="16">
        <f>VLOOKUP($D40,Résultats!$B$2:$AX$476,M$5,FALSE)</f>
        <v>7.8170731899999998E-2</v>
      </c>
      <c r="N40" s="86">
        <f>VLOOKUP($D40,Résultats!$B$2:$AX$476,N$5,FALSE)</f>
        <v>5.9238052200000002E-2</v>
      </c>
      <c r="O40" s="22">
        <f>VLOOKUP($D40,Résultats!$B$2:$AX$476,O$5,FALSE)</f>
        <v>6.0413511699999999E-2</v>
      </c>
      <c r="P40" s="16">
        <f>VLOOKUP($D40,Résultats!$B$2:$AX$476,P$5,FALSE)</f>
        <v>6.1140592200000003E-2</v>
      </c>
      <c r="Q40" s="16">
        <f>VLOOKUP($D40,Résultats!$B$2:$AX$476,Q$5,FALSE)</f>
        <v>6.1539431200000001E-2</v>
      </c>
      <c r="R40" s="16">
        <f>VLOOKUP($D40,Résultats!$B$2:$AX$476,R$5,FALSE)</f>
        <v>6.1878714299999998E-2</v>
      </c>
      <c r="S40" s="86">
        <f>VLOOKUP($D40,Résultats!$B$2:$AX$476,S$5,FALSE)</f>
        <v>6.2095836299999999E-2</v>
      </c>
      <c r="T40" s="95">
        <f>VLOOKUP($D40,Résultats!$B$2:$AX$476,T$5,FALSE)</f>
        <v>6.6548464900000007E-2</v>
      </c>
      <c r="U40" s="95">
        <f>VLOOKUP($D40,Résultats!$B$2:$AX$476,U$5,FALSE)</f>
        <v>7.1117882199999996E-2</v>
      </c>
      <c r="V40" s="95">
        <f>VLOOKUP($D40,Résultats!$B$2:$AX$476,V$5,FALSE)</f>
        <v>7.4589829100000005E-2</v>
      </c>
      <c r="W40" s="95">
        <f>VLOOKUP($D40,Résultats!$B$2:$AX$476,W$5,FALSE)</f>
        <v>7.6524545200000002E-2</v>
      </c>
      <c r="X40" s="45">
        <f>W40-'[1]Cibles THREEME'!$AJ11</f>
        <v>6.6524545200000007E-2</v>
      </c>
    </row>
    <row r="41" spans="1:39" x14ac:dyDescent="0.35">
      <c r="A41" s="3"/>
      <c r="B41" s="313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1.39122966</v>
      </c>
      <c r="G41" s="22">
        <f>VLOOKUP($D41,Résultats!$B$2:$AX$476,G$5,FALSE)</f>
        <v>2.0682769259999998</v>
      </c>
      <c r="H41" s="16">
        <f>VLOOKUP($D41,Résultats!$B$2:$AX$476,H$5,FALSE)</f>
        <v>2.312890957</v>
      </c>
      <c r="I41" s="86">
        <f>VLOOKUP($D41,Résultats!$B$2:$AX$476,I$5,FALSE)</f>
        <v>3.0574361240000001</v>
      </c>
      <c r="J41" s="22">
        <f>VLOOKUP($D41,Résultats!$B$2:$AX$476,J$5,FALSE)</f>
        <v>3.1562039830000002</v>
      </c>
      <c r="K41" s="16">
        <f>VLOOKUP($D41,Résultats!$B$2:$AX$476,K$5,FALSE)</f>
        <v>3.2852386249999999</v>
      </c>
      <c r="L41" s="16">
        <f>VLOOKUP($D41,Résultats!$B$2:$AX$476,L$5,FALSE)</f>
        <v>3.4100792659999999</v>
      </c>
      <c r="M41" s="16">
        <f>VLOOKUP($D41,Résultats!$B$2:$AX$476,M$5,FALSE)</f>
        <v>3.814225838</v>
      </c>
      <c r="N41" s="86">
        <f>VLOOKUP($D41,Résultats!$B$2:$AX$476,N$5,FALSE)</f>
        <v>4.25781367</v>
      </c>
      <c r="O41" s="22">
        <f>VLOOKUP($D41,Résultats!$B$2:$AX$476,O$5,FALSE)</f>
        <v>4.6443002519999999</v>
      </c>
      <c r="P41" s="16">
        <f>VLOOKUP($D41,Résultats!$B$2:$AX$476,P$5,FALSE)</f>
        <v>5.0076707169999999</v>
      </c>
      <c r="Q41" s="16">
        <f>VLOOKUP($D41,Résultats!$B$2:$AX$476,Q$5,FALSE)</f>
        <v>5.3516904910000003</v>
      </c>
      <c r="R41" s="16">
        <f>VLOOKUP($D41,Résultats!$B$2:$AX$476,R$5,FALSE)</f>
        <v>5.5909858129999996</v>
      </c>
      <c r="S41" s="86">
        <f>VLOOKUP($D41,Résultats!$B$2:$AX$476,S$5,FALSE)</f>
        <v>5.8213793379999998</v>
      </c>
      <c r="T41" s="95">
        <f>VLOOKUP($D41,Résultats!$B$2:$AX$476,T$5,FALSE)</f>
        <v>7.7439391669999997</v>
      </c>
      <c r="U41" s="95">
        <f>VLOOKUP($D41,Résultats!$B$2:$AX$476,U$5,FALSE)</f>
        <v>9.8839580070000004</v>
      </c>
      <c r="V41" s="95">
        <f>VLOOKUP($D41,Résultats!$B$2:$AX$476,V$5,FALSE)</f>
        <v>12.05271626</v>
      </c>
      <c r="W41" s="95">
        <f>VLOOKUP($D41,Résultats!$B$2:$AX$476,W$5,FALSE)</f>
        <v>14.10058729</v>
      </c>
      <c r="X41" s="45">
        <f>W41-'[1]Cibles THREEME'!$AJ12</f>
        <v>1.5150066536768989</v>
      </c>
    </row>
    <row r="42" spans="1:39" x14ac:dyDescent="0.35">
      <c r="A42" s="3"/>
      <c r="B42" s="313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0.48791940700000003</v>
      </c>
      <c r="G42" s="22">
        <f>VLOOKUP($D42,Résultats!$B$2:$AX$476,G$5,FALSE)</f>
        <v>0.79693264620000004</v>
      </c>
      <c r="H42" s="16">
        <f>VLOOKUP($D42,Résultats!$B$2:$AX$476,H$5,FALSE)</f>
        <v>0.91957956429999999</v>
      </c>
      <c r="I42" s="86">
        <f>VLOOKUP($D42,Résultats!$B$2:$AX$476,I$5,FALSE)</f>
        <v>1.347427779</v>
      </c>
      <c r="J42" s="22">
        <f>VLOOKUP($D42,Résultats!$B$2:$AX$476,J$5,FALSE)</f>
        <v>1.3909552810000001</v>
      </c>
      <c r="K42" s="16">
        <f>VLOOKUP($D42,Résultats!$B$2:$AX$476,K$5,FALSE)</f>
        <v>1.447821509</v>
      </c>
      <c r="L42" s="16">
        <f>VLOOKUP($D42,Résultats!$B$2:$AX$476,L$5,FALSE)</f>
        <v>1.5028394199999999</v>
      </c>
      <c r="M42" s="16">
        <f>VLOOKUP($D42,Résultats!$B$2:$AX$476,M$5,FALSE)</f>
        <v>1.6138054529999999</v>
      </c>
      <c r="N42" s="86">
        <f>VLOOKUP($D42,Résultats!$B$2:$AX$476,N$5,FALSE)</f>
        <v>1.7382105800000001</v>
      </c>
      <c r="O42" s="22">
        <f>VLOOKUP($D42,Résultats!$B$2:$AX$476,O$5,FALSE)</f>
        <v>1.908023469</v>
      </c>
      <c r="P42" s="16">
        <f>VLOOKUP($D42,Résultats!$B$2:$AX$476,P$5,FALSE)</f>
        <v>2.068762499</v>
      </c>
      <c r="Q42" s="16">
        <f>VLOOKUP($D42,Résultats!$B$2:$AX$476,Q$5,FALSE)</f>
        <v>2.2217708319999998</v>
      </c>
      <c r="R42" s="16">
        <f>VLOOKUP($D42,Résultats!$B$2:$AX$476,R$5,FALSE)</f>
        <v>2.3737692940000001</v>
      </c>
      <c r="S42" s="86">
        <f>VLOOKUP($D42,Résultats!$B$2:$AX$476,S$5,FALSE)</f>
        <v>2.5225042869999998</v>
      </c>
      <c r="T42" s="95">
        <f>VLOOKUP($D42,Résultats!$B$2:$AX$476,T$5,FALSE)</f>
        <v>4.2717945659999996</v>
      </c>
      <c r="U42" s="95">
        <f>VLOOKUP($D42,Résultats!$B$2:$AX$476,U$5,FALSE)</f>
        <v>6.2384586869999996</v>
      </c>
      <c r="V42" s="95">
        <f>VLOOKUP($D42,Résultats!$B$2:$AX$476,V$5,FALSE)</f>
        <v>8.2960363570000002</v>
      </c>
      <c r="W42" s="95">
        <f>VLOOKUP($D42,Résultats!$B$2:$AX$476,W$5,FALSE)</f>
        <v>9.4530997160000005</v>
      </c>
      <c r="X42" s="45">
        <f>W42-'[1]Cibles THREEME'!$AJ13</f>
        <v>2.0247453975122474</v>
      </c>
      <c r="Z42" s="60" t="s">
        <v>485</v>
      </c>
    </row>
    <row r="43" spans="1:39" x14ac:dyDescent="0.35">
      <c r="A43" s="3"/>
      <c r="B43" s="313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3.4833489549999999</v>
      </c>
      <c r="G43" s="22">
        <f>VLOOKUP($D43,Résultats!$B$2:$AX$476,G$5,FALSE)</f>
        <v>3.904874548</v>
      </c>
      <c r="H43" s="16">
        <f>VLOOKUP($D43,Résultats!$B$2:$AX$476,H$5,FALSE)</f>
        <v>3.9745409089999999</v>
      </c>
      <c r="I43" s="86">
        <f>VLOOKUP($D43,Résultats!$B$2:$AX$476,I$5,FALSE)</f>
        <v>3.7360497509999999</v>
      </c>
      <c r="J43" s="22">
        <f>VLOOKUP($D43,Résultats!$B$2:$AX$476,J$5,FALSE)</f>
        <v>3.856739642</v>
      </c>
      <c r="K43" s="16">
        <f>VLOOKUP($D43,Résultats!$B$2:$AX$476,K$5,FALSE)</f>
        <v>4.0144141849999997</v>
      </c>
      <c r="L43" s="16">
        <f>VLOOKUP($D43,Résultats!$B$2:$AX$476,L$5,FALSE)</f>
        <v>4.1669638469999999</v>
      </c>
      <c r="M43" s="16">
        <f>VLOOKUP($D43,Résultats!$B$2:$AX$476,M$5,FALSE)</f>
        <v>4.1144800950000002</v>
      </c>
      <c r="N43" s="86">
        <f>VLOOKUP($D43,Résultats!$B$2:$AX$476,N$5,FALSE)</f>
        <v>4.0781094370000002</v>
      </c>
      <c r="O43" s="22">
        <f>VLOOKUP($D43,Résultats!$B$2:$AX$476,O$5,FALSE)</f>
        <v>4.1586110380000001</v>
      </c>
      <c r="P43" s="16">
        <f>VLOOKUP($D43,Résultats!$B$2:$AX$476,P$5,FALSE)</f>
        <v>4.2082323160000001</v>
      </c>
      <c r="Q43" s="16">
        <f>VLOOKUP($D43,Résultats!$B$2:$AX$476,Q$5,FALSE)</f>
        <v>4.2352506480000001</v>
      </c>
      <c r="R43" s="16">
        <f>VLOOKUP($D43,Résultats!$B$2:$AX$476,R$5,FALSE)</f>
        <v>4.2589492499999997</v>
      </c>
      <c r="S43" s="86">
        <f>VLOOKUP($D43,Résultats!$B$2:$AX$476,S$5,FALSE)</f>
        <v>4.2742433760000003</v>
      </c>
      <c r="T43" s="95">
        <f>VLOOKUP($D43,Résultats!$B$2:$AX$476,T$5,FALSE)</f>
        <v>4.5715696230000002</v>
      </c>
      <c r="U43" s="95">
        <f>VLOOKUP($D43,Résultats!$B$2:$AX$476,U$5,FALSE)</f>
        <v>4.8787946140000003</v>
      </c>
      <c r="V43" s="95">
        <f>VLOOKUP($D43,Résultats!$B$2:$AX$476,V$5,FALSE)</f>
        <v>5.1116991699999996</v>
      </c>
      <c r="W43" s="95">
        <f>VLOOKUP($D43,Résultats!$B$2:$AX$476,W$5,FALSE)</f>
        <v>5.2421734789999999</v>
      </c>
      <c r="X43" s="45">
        <f>W43-'[1]Cibles THREEME'!$AJ14</f>
        <v>1.3757759443772763</v>
      </c>
      <c r="Z43" s="194"/>
      <c r="AA43" s="195">
        <v>2020</v>
      </c>
      <c r="AB43" s="195">
        <v>2030</v>
      </c>
      <c r="AC43" s="196">
        <v>2050</v>
      </c>
    </row>
    <row r="44" spans="1:39" x14ac:dyDescent="0.35">
      <c r="A44" s="3"/>
      <c r="B44" s="314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0.3314200631</v>
      </c>
      <c r="G44" s="88">
        <f>VLOOKUP($D44,Résultats!$B$2:$AX$476,G$5,FALSE)</f>
        <v>0.51494626170000002</v>
      </c>
      <c r="H44" s="17">
        <f>VLOOKUP($D44,Résultats!$B$2:$AX$476,H$5,FALSE)</f>
        <v>0.58438554629999995</v>
      </c>
      <c r="I44" s="89">
        <f>VLOOKUP($D44,Résultats!$B$2:$AX$476,I$5,FALSE)</f>
        <v>0.44409454349999999</v>
      </c>
      <c r="J44" s="88">
        <f>VLOOKUP($D44,Résultats!$B$2:$AX$476,J$5,FALSE)</f>
        <v>0.57255068320000002</v>
      </c>
      <c r="K44" s="17">
        <f>VLOOKUP($D44,Résultats!$B$2:$AX$476,K$5,FALSE)</f>
        <v>0.69962612759999998</v>
      </c>
      <c r="L44" s="17">
        <f>VLOOKUP($D44,Résultats!$B$2:$AX$476,L$5,FALSE)</f>
        <v>0.82095120560000001</v>
      </c>
      <c r="M44" s="17">
        <f>VLOOKUP($D44,Résultats!$B$2:$AX$476,M$5,FALSE)</f>
        <v>0.83894644380000005</v>
      </c>
      <c r="N44" s="89">
        <f>VLOOKUP($D44,Résultats!$B$2:$AX$476,N$5,FALSE)</f>
        <v>0.86178012699999995</v>
      </c>
      <c r="O44" s="88">
        <f>VLOOKUP($D44,Résultats!$B$2:$AX$476,O$5,FALSE)</f>
        <v>0.91630719370000002</v>
      </c>
      <c r="P44" s="17">
        <f>VLOOKUP($D44,Résultats!$B$2:$AX$476,P$5,FALSE)</f>
        <v>0.96544057309999998</v>
      </c>
      <c r="Q44" s="17">
        <f>VLOOKUP($D44,Résultats!$B$2:$AX$476,Q$5,FALSE)</f>
        <v>1.0103245030000001</v>
      </c>
      <c r="R44" s="17">
        <f>VLOOKUP($D44,Résultats!$B$2:$AX$476,R$5,FALSE)</f>
        <v>1.053697519</v>
      </c>
      <c r="S44" s="89">
        <f>VLOOKUP($D44,Résultats!$B$2:$AX$476,S$5,FALSE)</f>
        <v>1.0953752050000001</v>
      </c>
      <c r="T44" s="97">
        <f>VLOOKUP($D44,Résultats!$B$2:$AX$476,T$5,FALSE)</f>
        <v>1.2196691740000001</v>
      </c>
      <c r="U44" s="97">
        <f>VLOOKUP($D44,Résultats!$B$2:$AX$476,U$5,FALSE)</f>
        <v>1.6618716659999999</v>
      </c>
      <c r="V44" s="97">
        <f>VLOOKUP($D44,Résultats!$B$2:$AX$476,V$5,FALSE)</f>
        <v>1.8108455750000001</v>
      </c>
      <c r="W44" s="97">
        <f>VLOOKUP($D44,Résultats!$B$2:$AX$476,W$5,FALSE)</f>
        <v>1.9642709270000001</v>
      </c>
      <c r="X44" s="45">
        <f>W44-'[1]Cibles THREEME'!$AJ15</f>
        <v>1.6537413612271514</v>
      </c>
      <c r="Z44" s="197" t="s">
        <v>486</v>
      </c>
      <c r="AA44" s="16">
        <f>I36</f>
        <v>36.418704976500003</v>
      </c>
      <c r="AB44" s="16">
        <f>S36</f>
        <v>41.813920403300003</v>
      </c>
      <c r="AC44" s="86">
        <f>W36</f>
        <v>53.539744241500003</v>
      </c>
    </row>
    <row r="45" spans="1:39" x14ac:dyDescent="0.35">
      <c r="A45" s="3"/>
      <c r="B45" s="312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36.398411350000003</v>
      </c>
      <c r="G45" s="84">
        <f t="shared" ref="G45:R45" si="11">SUM(G46:G51)</f>
        <v>36.022400054599998</v>
      </c>
      <c r="H45" s="6">
        <f t="shared" si="11"/>
        <v>34.8396347949</v>
      </c>
      <c r="I45" s="85">
        <f t="shared" si="11"/>
        <v>33.858755314600003</v>
      </c>
      <c r="J45" s="84">
        <f t="shared" si="11"/>
        <v>32.681744334699999</v>
      </c>
      <c r="K45" s="6">
        <f t="shared" si="11"/>
        <v>31.908683216299998</v>
      </c>
      <c r="L45" s="6">
        <f t="shared" si="11"/>
        <v>31.026981043000003</v>
      </c>
      <c r="M45" s="6">
        <f t="shared" si="11"/>
        <v>28.732137415300002</v>
      </c>
      <c r="N45" s="85">
        <f t="shared" si="11"/>
        <v>26.572657789999994</v>
      </c>
      <c r="O45" s="84">
        <f t="shared" si="11"/>
        <v>25.303627588800001</v>
      </c>
      <c r="P45" s="6">
        <f t="shared" si="11"/>
        <v>24.367410071999998</v>
      </c>
      <c r="Q45" s="6">
        <f t="shared" si="11"/>
        <v>23.642393372400001</v>
      </c>
      <c r="R45" s="6">
        <f t="shared" si="11"/>
        <v>23.060347284600002</v>
      </c>
      <c r="S45" s="85">
        <f>SUM(S46:S51)</f>
        <v>22.580388747499999</v>
      </c>
      <c r="T45" s="94">
        <f>SUM(T46:T51)</f>
        <v>22.546207455699999</v>
      </c>
      <c r="U45" s="94">
        <f>SUM(U46:U51)</f>
        <v>22.820680319700006</v>
      </c>
      <c r="V45" s="94">
        <f>SUM(V46:V51)</f>
        <v>22.8228948201</v>
      </c>
      <c r="W45" s="94">
        <f>SUM(W46:W51)</f>
        <v>22.881244271300002</v>
      </c>
      <c r="X45" s="3"/>
      <c r="Z45" s="197" t="s">
        <v>487</v>
      </c>
      <c r="AA45" s="16">
        <f>SUM(I47,I49:I51)</f>
        <v>10.3177400543</v>
      </c>
      <c r="AB45" s="16">
        <f>S47+SUM(S49:S51)</f>
        <v>8.1159806625000002</v>
      </c>
      <c r="AC45" s="86">
        <f>W47+SUM(W49:W51)</f>
        <v>9.7935724771999997</v>
      </c>
    </row>
    <row r="46" spans="1:39" x14ac:dyDescent="0.35">
      <c r="A46" s="3"/>
      <c r="B46" s="313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31.133926429999999</v>
      </c>
      <c r="G46" s="22">
        <f>VLOOKUP($D46,Résultats!$B$2:$AX$476,G$5,FALSE)</f>
        <v>27.405893320000001</v>
      </c>
      <c r="H46" s="16">
        <f>VLOOKUP($D46,Résultats!$B$2:$AX$476,H$5,FALSE)</f>
        <v>25.005323499999999</v>
      </c>
      <c r="I46" s="86">
        <f>VLOOKUP($D46,Résultats!$B$2:$AX$476,I$5,FALSE)</f>
        <v>23.1736945</v>
      </c>
      <c r="J46" s="22">
        <f>VLOOKUP($D46,Résultats!$B$2:$AX$476,J$5,FALSE)</f>
        <v>22.265601090000001</v>
      </c>
      <c r="K46" s="16">
        <f>VLOOKUP($D46,Résultats!$B$2:$AX$476,K$5,FALSE)</f>
        <v>21.640856190000001</v>
      </c>
      <c r="L46" s="16">
        <f>VLOOKUP($D46,Résultats!$B$2:$AX$476,L$5,FALSE)</f>
        <v>20.94942627</v>
      </c>
      <c r="M46" s="16">
        <f>VLOOKUP($D46,Résultats!$B$2:$AX$476,M$5,FALSE)</f>
        <v>19.200645420000001</v>
      </c>
      <c r="N46" s="86">
        <f>VLOOKUP($D46,Résultats!$B$2:$AX$476,N$5,FALSE)</f>
        <v>17.570712329999999</v>
      </c>
      <c r="O46" s="22">
        <f>VLOOKUP($D46,Résultats!$B$2:$AX$476,O$5,FALSE)</f>
        <v>16.55961619</v>
      </c>
      <c r="P46" s="16">
        <f>VLOOKUP($D46,Résultats!$B$2:$AX$476,P$5,FALSE)</f>
        <v>15.78105568</v>
      </c>
      <c r="Q46" s="16">
        <f>VLOOKUP($D46,Résultats!$B$2:$AX$476,Q$5,FALSE)</f>
        <v>15.150333209999999</v>
      </c>
      <c r="R46" s="16">
        <f>VLOOKUP($D46,Résultats!$B$2:$AX$476,R$5,FALSE)</f>
        <v>14.615897500000001</v>
      </c>
      <c r="S46" s="86">
        <f>VLOOKUP($D46,Résultats!$B$2:$AX$476,S$5,FALSE)</f>
        <v>14.15342472</v>
      </c>
      <c r="T46" s="95">
        <f>VLOOKUP($D46,Résultats!$B$2:$AX$476,T$5,FALSE)</f>
        <v>13.44945699</v>
      </c>
      <c r="U46" s="95">
        <f>VLOOKUP($D46,Résultats!$B$2:$AX$476,U$5,FALSE)</f>
        <v>13.29993501</v>
      </c>
      <c r="V46" s="95">
        <f>VLOOKUP($D46,Résultats!$B$2:$AX$476,V$5,FALSE)</f>
        <v>12.90298746</v>
      </c>
      <c r="W46" s="95">
        <f>VLOOKUP($D46,Résultats!$B$2:$AX$476,W$5,FALSE)</f>
        <v>12.524074300000001</v>
      </c>
      <c r="X46" s="45">
        <f>W46-'[1]Cibles THREEME'!$AJ17</f>
        <v>11.127014489378226</v>
      </c>
      <c r="Z46" s="197" t="s">
        <v>488</v>
      </c>
      <c r="AA46" s="16">
        <f>I46+I48</f>
        <v>23.5410152603</v>
      </c>
      <c r="AB46" s="16">
        <f>S46+S48</f>
        <v>14.464408085000001</v>
      </c>
      <c r="AC46" s="86">
        <f>W46+W48</f>
        <v>13.0876717941</v>
      </c>
    </row>
    <row r="47" spans="1:39" x14ac:dyDescent="0.35">
      <c r="A47" s="3"/>
      <c r="B47" s="313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3.2769184330000001</v>
      </c>
      <c r="G47" s="22">
        <f>VLOOKUP($D47,Résultats!$B$2:$AX$476,G$5,FALSE)</f>
        <v>6.4975823899999998</v>
      </c>
      <c r="H47" s="16">
        <f>VLOOKUP($D47,Résultats!$B$2:$AX$476,H$5,FALSE)</f>
        <v>7.7713954410000001</v>
      </c>
      <c r="I47" s="86">
        <f>VLOOKUP($D47,Résultats!$B$2:$AX$476,I$5,FALSE)</f>
        <v>6.5679752159999998</v>
      </c>
      <c r="J47" s="22">
        <f>VLOOKUP($D47,Résultats!$B$2:$AX$476,J$5,FALSE)</f>
        <v>6.5454130490000004</v>
      </c>
      <c r="K47" s="16">
        <f>VLOOKUP($D47,Résultats!$B$2:$AX$476,K$5,FALSE)</f>
        <v>6.5874094989999996</v>
      </c>
      <c r="L47" s="16">
        <f>VLOOKUP($D47,Résultats!$B$2:$AX$476,L$5,FALSE)</f>
        <v>6.5929353470000001</v>
      </c>
      <c r="M47" s="16">
        <f>VLOOKUP($D47,Résultats!$B$2:$AX$476,M$5,FALSE)</f>
        <v>6.1243891619999999</v>
      </c>
      <c r="N47" s="86">
        <f>VLOOKUP($D47,Résultats!$B$2:$AX$476,N$5,FALSE)</f>
        <v>5.681977796</v>
      </c>
      <c r="O47" s="22">
        <f>VLOOKUP($D47,Résultats!$B$2:$AX$476,O$5,FALSE)</f>
        <v>5.4773566069999999</v>
      </c>
      <c r="P47" s="16">
        <f>VLOOKUP($D47,Résultats!$B$2:$AX$476,P$5,FALSE)</f>
        <v>5.3390615459999999</v>
      </c>
      <c r="Q47" s="16">
        <f>VLOOKUP($D47,Résultats!$B$2:$AX$476,Q$5,FALSE)</f>
        <v>5.2427509199999998</v>
      </c>
      <c r="R47" s="16">
        <f>VLOOKUP($D47,Résultats!$B$2:$AX$476,R$5,FALSE)</f>
        <v>5.175161417</v>
      </c>
      <c r="S47" s="86">
        <f>VLOOKUP($D47,Résultats!$B$2:$AX$476,S$5,FALSE)</f>
        <v>5.1277181369999996</v>
      </c>
      <c r="T47" s="95">
        <f>VLOOKUP($D47,Résultats!$B$2:$AX$476,T$5,FALSE)</f>
        <v>5.4377954009999998</v>
      </c>
      <c r="U47" s="95">
        <f>VLOOKUP($D47,Résultats!$B$2:$AX$476,U$5,FALSE)</f>
        <v>5.5612629389999997</v>
      </c>
      <c r="V47" s="95">
        <f>VLOOKUP($D47,Résultats!$B$2:$AX$476,V$5,FALSE)</f>
        <v>5.6828831830000004</v>
      </c>
      <c r="W47" s="95">
        <f>VLOOKUP($D47,Résultats!$B$2:$AX$476,W$5,FALSE)</f>
        <v>5.702571957</v>
      </c>
      <c r="X47" s="45">
        <f>W47-'[1]Cibles THREEME'!$AJ18</f>
        <v>-4.7300808445308782</v>
      </c>
      <c r="Z47" s="197" t="s">
        <v>489</v>
      </c>
      <c r="AA47" s="16">
        <f>I33</f>
        <v>68.99829513200001</v>
      </c>
      <c r="AB47" s="16">
        <f>S33</f>
        <v>56.883232725999996</v>
      </c>
      <c r="AC47" s="86">
        <f>W33</f>
        <v>47.009435402999998</v>
      </c>
    </row>
    <row r="48" spans="1:39" x14ac:dyDescent="0.35">
      <c r="A48" s="3"/>
      <c r="B48" s="313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0.1071803511</v>
      </c>
      <c r="G48" s="22">
        <f>VLOOKUP($D48,Résultats!$B$2:$AX$476,G$5,FALSE)</f>
        <v>9.4738812500000005E-2</v>
      </c>
      <c r="H48" s="16">
        <f>VLOOKUP($D48,Résultats!$B$2:$AX$476,H$5,FALSE)</f>
        <v>8.6560020099999996E-2</v>
      </c>
      <c r="I48" s="86">
        <f>VLOOKUP($D48,Résultats!$B$2:$AX$476,I$5,FALSE)</f>
        <v>0.36732076029999999</v>
      </c>
      <c r="J48" s="22">
        <f>VLOOKUP($D48,Résultats!$B$2:$AX$476,J$5,FALSE)</f>
        <v>0.33166772719999998</v>
      </c>
      <c r="K48" s="16">
        <f>VLOOKUP($D48,Résultats!$B$2:$AX$476,K$5,FALSE)</f>
        <v>0.30193184449999999</v>
      </c>
      <c r="L48" s="16">
        <f>VLOOKUP($D48,Résultats!$B$2:$AX$476,L$5,FALSE)</f>
        <v>0.27272971639999999</v>
      </c>
      <c r="M48" s="16">
        <f>VLOOKUP($D48,Résultats!$B$2:$AX$476,M$5,FALSE)</f>
        <v>0.32450199610000002</v>
      </c>
      <c r="N48" s="86">
        <f>VLOOKUP($D48,Résultats!$B$2:$AX$476,N$5,FALSE)</f>
        <v>0.36755522969999999</v>
      </c>
      <c r="O48" s="22">
        <f>VLOOKUP($D48,Résultats!$B$2:$AX$476,O$5,FALSE)</f>
        <v>0.34973587480000001</v>
      </c>
      <c r="P48" s="16">
        <f>VLOOKUP($D48,Résultats!$B$2:$AX$476,P$5,FALSE)</f>
        <v>0.33653930110000002</v>
      </c>
      <c r="Q48" s="16">
        <f>VLOOKUP($D48,Résultats!$B$2:$AX$476,Q$5,FALSE)</f>
        <v>0.32627673639999999</v>
      </c>
      <c r="R48" s="16">
        <f>VLOOKUP($D48,Résultats!$B$2:$AX$476,R$5,FALSE)</f>
        <v>0.31791903129999999</v>
      </c>
      <c r="S48" s="86">
        <f>VLOOKUP($D48,Résultats!$B$2:$AX$476,S$5,FALSE)</f>
        <v>0.31098336500000001</v>
      </c>
      <c r="T48" s="95">
        <f>VLOOKUP($D48,Résultats!$B$2:$AX$476,T$5,FALSE)</f>
        <v>0.36767742799999997</v>
      </c>
      <c r="U48" s="95">
        <f>VLOOKUP($D48,Résultats!$B$2:$AX$476,U$5,FALSE)</f>
        <v>0.44389193249999997</v>
      </c>
      <c r="V48" s="95">
        <f>VLOOKUP($D48,Résultats!$B$2:$AX$476,V$5,FALSE)</f>
        <v>0.50885703419999995</v>
      </c>
      <c r="W48" s="95">
        <f>VLOOKUP($D48,Résultats!$B$2:$AX$476,W$5,FALSE)</f>
        <v>0.56359749410000004</v>
      </c>
      <c r="X48" s="45">
        <f>W48-'[1]Cibles THREEME'!$AJ19</f>
        <v>-11.73748754540722</v>
      </c>
      <c r="Z48" s="198" t="s">
        <v>42</v>
      </c>
      <c r="AA48" s="17">
        <f>I52</f>
        <v>2.4775696190000001</v>
      </c>
      <c r="AB48" s="17">
        <f>S52</f>
        <v>1.871041153</v>
      </c>
      <c r="AC48" s="89">
        <f>W52</f>
        <v>2.4797799010000001</v>
      </c>
    </row>
    <row r="49" spans="1:29" x14ac:dyDescent="0.35">
      <c r="A49" s="3"/>
      <c r="B49" s="313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0.48376745799999998</v>
      </c>
      <c r="G49" s="22">
        <f>VLOOKUP($D49,Résultats!$B$2:$AX$476,G$5,FALSE)</f>
        <v>0.47300015280000002</v>
      </c>
      <c r="H49" s="16">
        <f>VLOOKUP($D49,Résultats!$B$2:$AX$476,H$5,FALSE)</f>
        <v>0.44694558290000003</v>
      </c>
      <c r="I49" s="86">
        <f>VLOOKUP($D49,Résultats!$B$2:$AX$476,I$5,FALSE)</f>
        <v>1.2369167329999999</v>
      </c>
      <c r="J49" s="22">
        <f>VLOOKUP($D49,Résultats!$B$2:$AX$476,J$5,FALSE)</f>
        <v>1.0443836580000001</v>
      </c>
      <c r="K49" s="16">
        <f>VLOOKUP($D49,Résultats!$B$2:$AX$476,K$5,FALSE)</f>
        <v>0.87663695539999997</v>
      </c>
      <c r="L49" s="16">
        <f>VLOOKUP($D49,Résultats!$B$2:$AX$476,L$5,FALSE)</f>
        <v>0.71611074279999998</v>
      </c>
      <c r="M49" s="16">
        <f>VLOOKUP($D49,Résultats!$B$2:$AX$476,M$5,FALSE)</f>
        <v>0.6734360841</v>
      </c>
      <c r="N49" s="86">
        <f>VLOOKUP($D49,Résultats!$B$2:$AX$476,N$5,FALSE)</f>
        <v>0.63246828659999998</v>
      </c>
      <c r="O49" s="22">
        <f>VLOOKUP($D49,Résultats!$B$2:$AX$476,O$5,FALSE)</f>
        <v>0.60276300189999998</v>
      </c>
      <c r="P49" s="16">
        <f>VLOOKUP($D49,Résultats!$B$2:$AX$476,P$5,FALSE)</f>
        <v>0.58094293149999998</v>
      </c>
      <c r="Q49" s="16">
        <f>VLOOKUP($D49,Résultats!$B$2:$AX$476,Q$5,FALSE)</f>
        <v>0.56412597669999998</v>
      </c>
      <c r="R49" s="16">
        <f>VLOOKUP($D49,Résultats!$B$2:$AX$476,R$5,FALSE)</f>
        <v>0.55034316419999996</v>
      </c>
      <c r="S49" s="86">
        <f>VLOOKUP($D49,Résultats!$B$2:$AX$476,S$5,FALSE)</f>
        <v>0.53899197379999997</v>
      </c>
      <c r="T49" s="95">
        <f>VLOOKUP($D49,Résultats!$B$2:$AX$476,T$5,FALSE)</f>
        <v>0.5204392444</v>
      </c>
      <c r="U49" s="95">
        <f>VLOOKUP($D49,Résultats!$B$2:$AX$476,U$5,FALSE)</f>
        <v>0.51739329720000005</v>
      </c>
      <c r="V49" s="95">
        <f>VLOOKUP($D49,Résultats!$B$2:$AX$476,V$5,FALSE)</f>
        <v>0.51362489389999999</v>
      </c>
      <c r="W49" s="95">
        <f>VLOOKUP($D49,Résultats!$B$2:$AX$476,W$5,FALSE)</f>
        <v>0.51888964039999996</v>
      </c>
      <c r="X49" s="45">
        <f>W49-'[1]Cibles THREEME'!$AJ20</f>
        <v>-0.18024009471411429</v>
      </c>
      <c r="Z49" s="189" t="s">
        <v>521</v>
      </c>
      <c r="AA49" s="189">
        <f>SUM(AA44:AA48)</f>
        <v>141.75332504210002</v>
      </c>
      <c r="AB49" s="189">
        <f t="shared" ref="AB49:AC49" si="12">SUM(AB44:AB48)</f>
        <v>123.14858302979999</v>
      </c>
      <c r="AC49" s="189">
        <f t="shared" si="12"/>
        <v>125.91020381680001</v>
      </c>
    </row>
    <row r="50" spans="1:29" x14ac:dyDescent="0.35">
      <c r="A50" s="3"/>
      <c r="B50" s="313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0.2693415509</v>
      </c>
      <c r="G50" s="22">
        <f>VLOOKUP($D50,Résultats!$B$2:$AX$476,G$5,FALSE)</f>
        <v>0.29201185130000001</v>
      </c>
      <c r="H50" s="16">
        <f>VLOOKUP($D50,Résultats!$B$2:$AX$476,H$5,FALSE)</f>
        <v>0.28559548890000003</v>
      </c>
      <c r="I50" s="86">
        <f>VLOOKUP($D50,Résultats!$B$2:$AX$476,I$5,FALSE)</f>
        <v>0.32123836729999999</v>
      </c>
      <c r="J50" s="22">
        <f>VLOOKUP($D50,Résultats!$B$2:$AX$476,J$5,FALSE)</f>
        <v>0.30026052349999999</v>
      </c>
      <c r="K50" s="16">
        <f>VLOOKUP($D50,Résultats!$B$2:$AX$476,K$5,FALSE)</f>
        <v>0.28377321439999997</v>
      </c>
      <c r="L50" s="16">
        <f>VLOOKUP($D50,Résultats!$B$2:$AX$476,L$5,FALSE)</f>
        <v>0.26698928280000001</v>
      </c>
      <c r="M50" s="16">
        <f>VLOOKUP($D50,Résultats!$B$2:$AX$476,M$5,FALSE)</f>
        <v>0.25149525109999998</v>
      </c>
      <c r="N50" s="86">
        <f>VLOOKUP($D50,Résultats!$B$2:$AX$476,N$5,FALSE)</f>
        <v>0.2365802327</v>
      </c>
      <c r="O50" s="22">
        <f>VLOOKUP($D50,Résultats!$B$2:$AX$476,O$5,FALSE)</f>
        <v>0.2278285031</v>
      </c>
      <c r="P50" s="16">
        <f>VLOOKUP($D50,Résultats!$B$2:$AX$476,P$5,FALSE)</f>
        <v>0.2218552074</v>
      </c>
      <c r="Q50" s="16">
        <f>VLOOKUP($D50,Résultats!$B$2:$AX$476,Q$5,FALSE)</f>
        <v>0.2176410543</v>
      </c>
      <c r="R50" s="16">
        <f>VLOOKUP($D50,Résultats!$B$2:$AX$476,R$5,FALSE)</f>
        <v>0.21454879509999999</v>
      </c>
      <c r="S50" s="86">
        <f>VLOOKUP($D50,Résultats!$B$2:$AX$476,S$5,FALSE)</f>
        <v>0.2123044707</v>
      </c>
      <c r="T50" s="95">
        <f>VLOOKUP($D50,Résultats!$B$2:$AX$476,T$5,FALSE)</f>
        <v>0.2058646163</v>
      </c>
      <c r="U50" s="95">
        <f>VLOOKUP($D50,Résultats!$B$2:$AX$476,U$5,FALSE)</f>
        <v>0.205391251</v>
      </c>
      <c r="V50" s="95">
        <f>VLOOKUP($D50,Résultats!$B$2:$AX$476,V$5,FALSE)</f>
        <v>0.20497348400000001</v>
      </c>
      <c r="W50" s="95">
        <f>VLOOKUP($D50,Résultats!$B$2:$AX$476,W$5,FALSE)</f>
        <v>0.20754207180000001</v>
      </c>
      <c r="X50" s="45">
        <f>W50-'[1]Cibles THREEME'!$AJ21</f>
        <v>-0.73542179822405029</v>
      </c>
    </row>
    <row r="51" spans="1:29" x14ac:dyDescent="0.35">
      <c r="A51" s="3"/>
      <c r="B51" s="314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1.1272771269999999</v>
      </c>
      <c r="G51" s="88">
        <f>VLOOKUP($D51,Résultats!$B$2:$AX$476,G$5,FALSE)</f>
        <v>1.259173528</v>
      </c>
      <c r="H51" s="17">
        <f>VLOOKUP($D51,Résultats!$B$2:$AX$476,H$5,FALSE)</f>
        <v>1.243814762</v>
      </c>
      <c r="I51" s="89">
        <f>VLOOKUP($D51,Résultats!$B$2:$AX$476,I$5,FALSE)</f>
        <v>2.1916097379999999</v>
      </c>
      <c r="J51" s="88">
        <f>VLOOKUP($D51,Résultats!$B$2:$AX$476,J$5,FALSE)</f>
        <v>2.194418287</v>
      </c>
      <c r="K51" s="17">
        <f>VLOOKUP($D51,Résultats!$B$2:$AX$476,K$5,FALSE)</f>
        <v>2.2180755130000001</v>
      </c>
      <c r="L51" s="17">
        <f>VLOOKUP($D51,Résultats!$B$2:$AX$476,L$5,FALSE)</f>
        <v>2.2287896840000001</v>
      </c>
      <c r="M51" s="17">
        <f>VLOOKUP($D51,Résultats!$B$2:$AX$476,M$5,FALSE)</f>
        <v>2.1576695020000001</v>
      </c>
      <c r="N51" s="89">
        <f>VLOOKUP($D51,Résultats!$B$2:$AX$476,N$5,FALSE)</f>
        <v>2.0833639150000001</v>
      </c>
      <c r="O51" s="88">
        <f>VLOOKUP($D51,Résultats!$B$2:$AX$476,O$5,FALSE)</f>
        <v>2.0863274120000002</v>
      </c>
      <c r="P51" s="17">
        <f>VLOOKUP($D51,Résultats!$B$2:$AX$476,P$5,FALSE)</f>
        <v>2.1079554059999999</v>
      </c>
      <c r="Q51" s="17">
        <f>VLOOKUP($D51,Résultats!$B$2:$AX$476,Q$5,FALSE)</f>
        <v>2.141265475</v>
      </c>
      <c r="R51" s="17">
        <f>VLOOKUP($D51,Résultats!$B$2:$AX$476,R$5,FALSE)</f>
        <v>2.1864773770000001</v>
      </c>
      <c r="S51" s="89">
        <f>VLOOKUP($D51,Résultats!$B$2:$AX$476,S$5,FALSE)</f>
        <v>2.2369660809999998</v>
      </c>
      <c r="T51" s="97">
        <f>VLOOKUP($D51,Résultats!$B$2:$AX$476,T$5,FALSE)</f>
        <v>2.564973776</v>
      </c>
      <c r="U51" s="97">
        <f>VLOOKUP($D51,Résultats!$B$2:$AX$476,U$5,FALSE)</f>
        <v>2.7928058899999999</v>
      </c>
      <c r="V51" s="97">
        <f>VLOOKUP($D51,Résultats!$B$2:$AX$476,V$5,FALSE)</f>
        <v>3.009568765</v>
      </c>
      <c r="W51" s="97">
        <f>VLOOKUP($D51,Résultats!$B$2:$AX$476,W$5,FALSE)</f>
        <v>3.364568808</v>
      </c>
      <c r="X51" s="45">
        <f>W51-'[1]Cibles THREEME'!$AJ22</f>
        <v>-3.3967515835324087</v>
      </c>
    </row>
    <row r="52" spans="1:29" x14ac:dyDescent="0.3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4.5938672729999999</v>
      </c>
      <c r="G52" s="84">
        <f>VLOOKUP($D52,Résultats!$B$2:$AX$476,G$5,FALSE)</f>
        <v>2.8432188639999998</v>
      </c>
      <c r="H52" s="6">
        <f>VLOOKUP($D52,Résultats!$B$2:$AX$476,H$5,FALSE)</f>
        <v>2.6412724430000001</v>
      </c>
      <c r="I52" s="85">
        <f>VLOOKUP($D52,Résultats!$B$2:$AX$476,I$5,FALSE)</f>
        <v>2.4775696190000001</v>
      </c>
      <c r="J52" s="84">
        <f>VLOOKUP($D52,Résultats!$B$2:$AX$476,J$5,FALSE)</f>
        <v>2.4043815999999998</v>
      </c>
      <c r="K52" s="6">
        <f>VLOOKUP($D52,Résultats!$B$2:$AX$476,K$5,FALSE)</f>
        <v>2.3940256870000001</v>
      </c>
      <c r="L52" s="6">
        <f>VLOOKUP($D52,Résultats!$B$2:$AX$476,L$5,FALSE)</f>
        <v>2.3857202549999998</v>
      </c>
      <c r="M52" s="6">
        <f>VLOOKUP($D52,Résultats!$B$2:$AX$476,M$5,FALSE)</f>
        <v>2.3432828849999998</v>
      </c>
      <c r="N52" s="85">
        <f>VLOOKUP($D52,Résultats!$B$2:$AX$476,N$5,FALSE)</f>
        <v>2.2597385800000001</v>
      </c>
      <c r="O52" s="84">
        <f>VLOOKUP($D52,Résultats!$B$2:$AX$476,O$5,FALSE)</f>
        <v>2.1764121539999999</v>
      </c>
      <c r="P52" s="6">
        <f>VLOOKUP($D52,Résultats!$B$2:$AX$476,P$5,FALSE)</f>
        <v>2.0915411659999998</v>
      </c>
      <c r="Q52" s="6">
        <f>VLOOKUP($D52,Résultats!$B$2:$AX$476,Q$5,FALSE)</f>
        <v>2.0107913470000001</v>
      </c>
      <c r="R52" s="6">
        <f>VLOOKUP($D52,Résultats!$B$2:$AX$476,R$5,FALSE)</f>
        <v>1.937114437</v>
      </c>
      <c r="S52" s="85">
        <f>VLOOKUP($D52,Résultats!$B$2:$AX$476,S$5,FALSE)</f>
        <v>1.871041153</v>
      </c>
      <c r="T52" s="94">
        <f>VLOOKUP($D52,Résultats!$B$2:$AX$476,T$5,FALSE)</f>
        <v>1.958868085</v>
      </c>
      <c r="U52" s="94">
        <f>VLOOKUP($D52,Résultats!$B$2:$AX$476,U$5,FALSE)</f>
        <v>2.0986703499999999</v>
      </c>
      <c r="V52" s="94">
        <f>VLOOKUP($D52,Résultats!$B$2:$AX$476,V$5,FALSE)</f>
        <v>2.2667515470000001</v>
      </c>
      <c r="W52" s="94">
        <f>VLOOKUP($D52,Résultats!$B$2:$AX$476,W$5,FALSE)</f>
        <v>2.4797799010000001</v>
      </c>
      <c r="X52" s="3"/>
    </row>
    <row r="53" spans="1:29" x14ac:dyDescent="0.3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150.8375728332</v>
      </c>
      <c r="G53" s="23">
        <f t="shared" ref="G53:R53" si="13">G52+G45+G36+G33</f>
        <v>146.2987408802</v>
      </c>
      <c r="H53" s="9">
        <f t="shared" si="13"/>
        <v>143.59750150699998</v>
      </c>
      <c r="I53" s="90">
        <f t="shared" si="13"/>
        <v>141.75332504210002</v>
      </c>
      <c r="J53" s="23">
        <f t="shared" si="13"/>
        <v>139.69466392940001</v>
      </c>
      <c r="K53" s="9">
        <f t="shared" si="13"/>
        <v>138.29098009579999</v>
      </c>
      <c r="L53" s="9">
        <f t="shared" si="13"/>
        <v>136.48518389430001</v>
      </c>
      <c r="M53" s="9">
        <f t="shared" si="13"/>
        <v>133.44648293429998</v>
      </c>
      <c r="N53" s="90">
        <f t="shared" si="13"/>
        <v>130.22053387610001</v>
      </c>
      <c r="O53" s="23">
        <f t="shared" si="13"/>
        <v>128.1374678194</v>
      </c>
      <c r="P53" s="9">
        <f t="shared" si="13"/>
        <v>126.48071364539999</v>
      </c>
      <c r="Q53" s="9">
        <f t="shared" si="13"/>
        <v>125.14135907169999</v>
      </c>
      <c r="R53" s="9">
        <f t="shared" si="13"/>
        <v>124.04637699259999</v>
      </c>
      <c r="S53" s="90">
        <f>S52+S45+S36+S33</f>
        <v>123.14858302979999</v>
      </c>
      <c r="T53" s="98">
        <f>T52+T45+T36+T33</f>
        <v>124.0334889202</v>
      </c>
      <c r="U53" s="98">
        <f>U52+U45+U36+U33</f>
        <v>124.76094912319999</v>
      </c>
      <c r="V53" s="98">
        <f>V52+V45+V36+V33</f>
        <v>125.1333925168</v>
      </c>
      <c r="W53" s="98">
        <f>W52+W45+W36+W33</f>
        <v>125.91020381680001</v>
      </c>
      <c r="X53" s="3"/>
    </row>
    <row r="54" spans="1:29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35"/>
    <row r="58" spans="1:29" s="3" customFormat="1" x14ac:dyDescent="0.35"/>
    <row r="59" spans="1:29" s="3" customFormat="1" x14ac:dyDescent="0.35"/>
    <row r="60" spans="1:29" s="3" customFormat="1" x14ac:dyDescent="0.35"/>
    <row r="61" spans="1:29" s="3" customFormat="1" x14ac:dyDescent="0.35"/>
    <row r="62" spans="1:29" s="3" customFormat="1" x14ac:dyDescent="0.35"/>
    <row r="63" spans="1:29" s="3" customFormat="1" x14ac:dyDescent="0.35"/>
    <row r="64" spans="1:29" s="3" customFormat="1" x14ac:dyDescent="0.35"/>
    <row r="65" s="3" customFormat="1" x14ac:dyDescent="0.35"/>
    <row r="66" s="3" customFormat="1" x14ac:dyDescent="0.35"/>
    <row r="67" s="3" customFormat="1" x14ac:dyDescent="0.35"/>
    <row r="68" s="3" customFormat="1" x14ac:dyDescent="0.35"/>
    <row r="69" s="3" customFormat="1" x14ac:dyDescent="0.35"/>
    <row r="70" s="3" customFormat="1" x14ac:dyDescent="0.35"/>
    <row r="71" s="3" customFormat="1" x14ac:dyDescent="0.35"/>
    <row r="72" s="3" customFormat="1" x14ac:dyDescent="0.35"/>
    <row r="73" s="3" customFormat="1" x14ac:dyDescent="0.35"/>
    <row r="74" s="3" customFormat="1" x14ac:dyDescent="0.35"/>
    <row r="75" s="3" customFormat="1" x14ac:dyDescent="0.35"/>
    <row r="76" s="3" customFormat="1" x14ac:dyDescent="0.35"/>
    <row r="77" s="3" customFormat="1" x14ac:dyDescent="0.35"/>
    <row r="78" s="3" customFormat="1" x14ac:dyDescent="0.35"/>
    <row r="79" s="3" customFormat="1" x14ac:dyDescent="0.35"/>
    <row r="80" s="3" customFormat="1" x14ac:dyDescent="0.35"/>
    <row r="81" s="3" customFormat="1" x14ac:dyDescent="0.35"/>
    <row r="82" s="3" customFormat="1" x14ac:dyDescent="0.35"/>
    <row r="83" s="3" customFormat="1" x14ac:dyDescent="0.35"/>
    <row r="84" s="3" customFormat="1" x14ac:dyDescent="0.35"/>
    <row r="85" s="3" customFormat="1" x14ac:dyDescent="0.35"/>
    <row r="86" s="3" customFormat="1" x14ac:dyDescent="0.35"/>
    <row r="87" s="3" customFormat="1" x14ac:dyDescent="0.35"/>
    <row r="88" s="3" customFormat="1" x14ac:dyDescent="0.35"/>
    <row r="89" s="3" customFormat="1" x14ac:dyDescent="0.35"/>
    <row r="90" s="3" customFormat="1" x14ac:dyDescent="0.35"/>
    <row r="91" s="3" customFormat="1" x14ac:dyDescent="0.35"/>
    <row r="92" s="3" customFormat="1" x14ac:dyDescent="0.35"/>
    <row r="93" s="3" customFormat="1" x14ac:dyDescent="0.35"/>
    <row r="94" s="3" customFormat="1" x14ac:dyDescent="0.35"/>
    <row r="95" s="3" customFormat="1" x14ac:dyDescent="0.35"/>
    <row r="96" s="3" customFormat="1" x14ac:dyDescent="0.35"/>
    <row r="97" s="3" customFormat="1" x14ac:dyDescent="0.35"/>
    <row r="98" s="3" customFormat="1" x14ac:dyDescent="0.35"/>
    <row r="99" s="3" customFormat="1" x14ac:dyDescent="0.35"/>
    <row r="100" s="3" customFormat="1" x14ac:dyDescent="0.35"/>
    <row r="101" s="3" customFormat="1" x14ac:dyDescent="0.35"/>
    <row r="102" s="3" customFormat="1" x14ac:dyDescent="0.35"/>
    <row r="103" s="3" customFormat="1" x14ac:dyDescent="0.35"/>
    <row r="104" s="3" customFormat="1" x14ac:dyDescent="0.35"/>
    <row r="105" s="3" customFormat="1" x14ac:dyDescent="0.35"/>
    <row r="106" s="3" customFormat="1" x14ac:dyDescent="0.35"/>
    <row r="107" s="3" customFormat="1" x14ac:dyDescent="0.35"/>
    <row r="108" s="3" customFormat="1" x14ac:dyDescent="0.35"/>
    <row r="109" s="3" customFormat="1" x14ac:dyDescent="0.35"/>
    <row r="110" s="3" customFormat="1" x14ac:dyDescent="0.35"/>
    <row r="111" s="3" customFormat="1" x14ac:dyDescent="0.35"/>
    <row r="112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abSelected="1" topLeftCell="B87" zoomScale="70" zoomScaleNormal="70" workbookViewId="0">
      <selection activeCell="H100" sqref="H100"/>
    </sheetView>
  </sheetViews>
  <sheetFormatPr baseColWidth="10" defaultRowHeight="14.5" x14ac:dyDescent="0.35"/>
  <cols>
    <col min="1" max="2" width="11.453125" style="3"/>
    <col min="3" max="3" width="37.26953125" customWidth="1"/>
    <col min="4" max="4" width="25.26953125" hidden="1" customWidth="1"/>
    <col min="5" max="5" width="24" hidden="1" customWidth="1"/>
    <col min="6" max="6" width="25.453125" hidden="1" customWidth="1"/>
    <col min="7" max="7" width="24.54296875" hidden="1" customWidth="1"/>
    <col min="8" max="8" width="15.7265625" customWidth="1"/>
    <col min="9" max="9" width="14" customWidth="1"/>
    <col min="11" max="12" width="11.453125" customWidth="1"/>
    <col min="14" max="14" width="24.81640625" style="3" customWidth="1"/>
    <col min="20" max="31" width="11.453125" style="3"/>
  </cols>
  <sheetData>
    <row r="1" spans="1:20" ht="28.5" x14ac:dyDescent="0.6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3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5" x14ac:dyDescent="0.55000000000000004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5" x14ac:dyDescent="0.55000000000000004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5" x14ac:dyDescent="0.55000000000000004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5" x14ac:dyDescent="0.45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5" x14ac:dyDescent="0.45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5" x14ac:dyDescent="0.55000000000000004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3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0.5" x14ac:dyDescent="0.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35">
      <c r="C11" s="147" t="s">
        <v>18</v>
      </c>
      <c r="H11" s="8">
        <f>SUM(H12:H13)</f>
        <v>0</v>
      </c>
      <c r="I11" s="8">
        <f>SUM(I12:I13)</f>
        <v>42.931057030000005</v>
      </c>
      <c r="J11" s="8">
        <f>SUM(J12:J13)</f>
        <v>1.1534387902999998</v>
      </c>
      <c r="K11" s="8">
        <f>SUM(K12:K13)</f>
        <v>0.22973506056679999</v>
      </c>
      <c r="L11" s="96">
        <f>SUM(H11:K11)</f>
        <v>44.314230880866809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3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25.519030770000001</v>
      </c>
      <c r="J12" s="16">
        <f>VLOOKUP(F12,Résultats!$B$2:$AX$476,'T energie vecteurs'!F5,FALSE)</f>
        <v>1.55252433E-2</v>
      </c>
      <c r="K12" s="16">
        <f>VLOOKUP(G12,Résultats!$B$2:$AX$476,'T energie vecteurs'!F5,FALSE)</f>
        <v>1.76876668E-5</v>
      </c>
      <c r="L12" s="95">
        <f t="shared" ref="L12:L20" si="0">SUM(H12:K12)</f>
        <v>25.534573700966803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3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17.412026260000001</v>
      </c>
      <c r="J13" s="16">
        <f>VLOOKUP(F13,Résultats!$B$2:$AX$476,'T energie vecteurs'!F5,FALSE)</f>
        <v>1.1379135469999999</v>
      </c>
      <c r="K13" s="16">
        <f>VLOOKUP(G13,Résultats!$B$2:$AX$476,'T energie vecteurs'!F5,FALSE)</f>
        <v>0.22971737289999999</v>
      </c>
      <c r="L13" s="95">
        <f t="shared" si="0"/>
        <v>18.779657179900003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3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0.2908182218</v>
      </c>
      <c r="I14" s="8">
        <f>VLOOKUP(E14,Résultats!$B$2:$AX$476,'T energie vecteurs'!F5,FALSE)</f>
        <v>7.2384267009999999</v>
      </c>
      <c r="J14" s="8">
        <f>VLOOKUP(F14,Résultats!$B$2:$AX$476,'T energie vecteurs'!F5,FALSE)</f>
        <v>13.80471987</v>
      </c>
      <c r="K14" s="8">
        <f>VLOOKUP(G14,Résultats!$B$2:$AX$476,'T energie vecteurs'!F5,FALSE)+5</f>
        <v>20.925996550000001</v>
      </c>
      <c r="L14" s="96">
        <f>SUM(H14:K14)</f>
        <v>42.259961342799997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3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4.1036988540000001</v>
      </c>
      <c r="J15" s="8">
        <f>VLOOKUP(F15,Résultats!$B$2:$AX$476,'T energie vecteurs'!F5,FALSE)</f>
        <v>12.382561389999999</v>
      </c>
      <c r="K15" s="8">
        <f>VLOOKUP(G15,Résultats!$B$2:$AX$476,'T energie vecteurs'!F5,FALSE)</f>
        <v>8.4717258869999998</v>
      </c>
      <c r="L15" s="96">
        <f t="shared" si="0"/>
        <v>24.957986130999998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35">
      <c r="C16" s="147" t="s">
        <v>23</v>
      </c>
      <c r="H16" s="8">
        <f>SUM(H17:H19)</f>
        <v>5.2575139145000005</v>
      </c>
      <c r="I16" s="8">
        <f>SUM(I17:I19)</f>
        <v>19.498675198000001</v>
      </c>
      <c r="J16" s="8">
        <f>SUM(J17:J19)</f>
        <v>10.578723349900001</v>
      </c>
      <c r="K16" s="8">
        <f>SUM(K17:K19)</f>
        <v>13.467672627600001</v>
      </c>
      <c r="L16" s="96">
        <f>SUM(H16:K16)</f>
        <v>48.802585090000008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3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4.3030490510000003</v>
      </c>
      <c r="I17" s="16">
        <f>VLOOKUP(E17,Résultats!$B$2:$AX$476,'T energie vecteurs'!F5,FALSE)</f>
        <v>15.404448090000001</v>
      </c>
      <c r="J17" s="16">
        <f>VLOOKUP(F17,Résultats!$B$2:$AX$476,'T energie vecteurs'!F5,FALSE)</f>
        <v>10.28548561</v>
      </c>
      <c r="K17" s="16">
        <f>VLOOKUP(G17,Résultats!$B$2:$AX$476,'T energie vecteurs'!F5,FALSE)</f>
        <v>11.431425969999999</v>
      </c>
      <c r="L17" s="95">
        <f t="shared" si="0"/>
        <v>41.424408720999999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3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0.95446486350000004</v>
      </c>
      <c r="I18" s="16">
        <f>VLOOKUP(E18,Résultats!$B$2:$AX$476,'T energie vecteurs'!F5,FALSE)</f>
        <v>1.846006977</v>
      </c>
      <c r="J18" s="16">
        <f>VLOOKUP(F18,Résultats!$B$2:$AX$476,'T energie vecteurs'!F5,FALSE)</f>
        <v>0</v>
      </c>
      <c r="K18" s="16">
        <f>VLOOKUP(G18,Résultats!$B$2:$AX$476,'T energie vecteurs'!F5,FALSE)</f>
        <v>1.6967187770000001</v>
      </c>
      <c r="L18" s="95">
        <f t="shared" si="0"/>
        <v>4.4971906175000003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3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2.2482201310000001</v>
      </c>
      <c r="J19" s="16">
        <f>VLOOKUP(F19,Résultats!$B$2:$AX$476,'T energie vecteurs'!F5,FALSE)</f>
        <v>0.29323773990000002</v>
      </c>
      <c r="K19" s="16">
        <f>VLOOKUP(G19,Résultats!$B$2:$AX$476,'T energie vecteurs'!F5,FALSE)</f>
        <v>0.3395278806</v>
      </c>
      <c r="L19" s="95">
        <f t="shared" si="0"/>
        <v>2.8809857514999999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35">
      <c r="C20" s="23" t="s">
        <v>26</v>
      </c>
      <c r="D20" s="10"/>
      <c r="E20" s="10"/>
      <c r="F20" s="10"/>
      <c r="G20" s="10"/>
      <c r="H20" s="9">
        <f>SUM(H11,H14:H16)</f>
        <v>5.5483321363000009</v>
      </c>
      <c r="I20" s="9">
        <f>SUM(I11,I14:I16)</f>
        <v>73.771857783000002</v>
      </c>
      <c r="J20" s="9">
        <f>SUM(J11,J14:J16)</f>
        <v>37.919443400200002</v>
      </c>
      <c r="K20" s="9">
        <f>SUM(K11,K14:K16)</f>
        <v>43.095130125166804</v>
      </c>
      <c r="L20" s="98">
        <f t="shared" si="0"/>
        <v>160.33476344466681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3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35">
      <c r="I22" s="45"/>
      <c r="J22" s="45"/>
      <c r="K22" s="45"/>
    </row>
    <row r="23" spans="2:20" ht="30.5" x14ac:dyDescent="0.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35">
      <c r="C24" s="147" t="s">
        <v>18</v>
      </c>
      <c r="H24" s="8">
        <f>SUM(H25:H26)</f>
        <v>0</v>
      </c>
      <c r="I24" s="8">
        <f>SUM(I25:I26)</f>
        <v>43.778277509999995</v>
      </c>
      <c r="J24" s="8">
        <f>SUM(J25:J26)</f>
        <v>1.3237032182999999</v>
      </c>
      <c r="K24" s="8">
        <f>SUM(K25:K26)</f>
        <v>0.19096646585669999</v>
      </c>
      <c r="L24" s="96">
        <f t="shared" ref="L24:L33" si="3">SUM(H24:K24)</f>
        <v>45.292947194156689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3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24.40237252</v>
      </c>
      <c r="J25" s="16">
        <f>VLOOKUP(F25,Résultats!$B$2:$AX$476,'T energie vecteurs'!I5,FALSE)</f>
        <v>5.6277936299999998E-2</v>
      </c>
      <c r="K25" s="16">
        <f>VLOOKUP(G51,Résultats!$B$2:$AX$476,'T energie vecteurs'!I5,FALSE)</f>
        <v>2.8563456699999999E-5</v>
      </c>
      <c r="L25" s="95">
        <f t="shared" si="3"/>
        <v>24.458679019756698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3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19.375904989999999</v>
      </c>
      <c r="J26" s="16">
        <f>VLOOKUP(F26,Résultats!$B$2:$AX$476,'T energie vecteurs'!I5,FALSE)</f>
        <v>1.267425282</v>
      </c>
      <c r="K26" s="16">
        <f>VLOOKUP(G26,Résultats!$B$2:$AX$476,'T energie vecteurs'!I5,FALSE)</f>
        <v>0.1909379024</v>
      </c>
      <c r="L26" s="95">
        <f t="shared" si="3"/>
        <v>20.834268174400002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3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0.2609221149</v>
      </c>
      <c r="I27" s="8">
        <f>VLOOKUP(E27,Résultats!$B$2:$AX$476,'T energie vecteurs'!I5,FALSE)</f>
        <v>6.8782112599999996</v>
      </c>
      <c r="J27" s="8">
        <f>VLOOKUP(F27,Résultats!$B$2:$AX$476,'T energie vecteurs'!I5,FALSE)</f>
        <v>13.8403548</v>
      </c>
      <c r="K27" s="8">
        <f>VLOOKUP(G27,Résultats!$B$2:$AX$476,'T energie vecteurs'!I5,FALSE)+6</f>
        <v>20.020865329999999</v>
      </c>
      <c r="L27" s="96">
        <f t="shared" si="3"/>
        <v>41.000353504899998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3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3.203929772</v>
      </c>
      <c r="J28" s="8">
        <f>VLOOKUP(F28,Résultats!$B$2:$AX$476,'T energie vecteurs'!I5,FALSE)</f>
        <v>11.64950024</v>
      </c>
      <c r="K28" s="8">
        <f>VLOOKUP(G28,Résultats!$B$2:$AX$476,'T energie vecteurs'!I5,FALSE)</f>
        <v>7.0652491279999996</v>
      </c>
      <c r="L28" s="96">
        <f t="shared" si="3"/>
        <v>21.918679140000002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35">
      <c r="C29" s="147" t="s">
        <v>23</v>
      </c>
      <c r="H29" s="8">
        <f>SUM(H30:H32)</f>
        <v>3.1216837820999999</v>
      </c>
      <c r="I29" s="8">
        <f>SUM(I30:I32)</f>
        <v>17.09939542</v>
      </c>
      <c r="J29" s="8">
        <f>SUM(J30:J32)</f>
        <v>9.6051467182000003</v>
      </c>
      <c r="K29" s="8">
        <f>SUM(K30:K32)</f>
        <v>14.602240267699999</v>
      </c>
      <c r="L29" s="96">
        <f t="shared" si="3"/>
        <v>44.428466188000002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3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2.216647504</v>
      </c>
      <c r="I30" s="16">
        <f>VLOOKUP(E30,Résultats!$B$2:$AX$476,'T energie vecteurs'!I5,FALSE)</f>
        <v>12.59058493</v>
      </c>
      <c r="J30" s="16">
        <f>VLOOKUP(F30,Résultats!$B$2:$AX$476,'T energie vecteurs'!I5,FALSE)</f>
        <v>9.313232416</v>
      </c>
      <c r="K30" s="16">
        <f>VLOOKUP(G30,Résultats!$B$2:$AX$476,'T energie vecteurs'!I5,FALSE)</f>
        <v>12.26406373</v>
      </c>
      <c r="L30" s="95">
        <f t="shared" si="3"/>
        <v>36.384528579999994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3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0.90503627809999998</v>
      </c>
      <c r="I31" s="16">
        <f>VLOOKUP(E31,Résultats!$B$2:$AX$476,'T energie vecteurs'!I5,FALSE)</f>
        <v>1.9615188370000001</v>
      </c>
      <c r="J31" s="16">
        <f>VLOOKUP(F31,Résultats!$B$2:$AX$476,'T energie vecteurs'!I5,FALSE)</f>
        <v>0</v>
      </c>
      <c r="K31" s="16">
        <f>VLOOKUP(G31,Résultats!$B$2:$AX$476,'T energie vecteurs'!I5,FALSE)</f>
        <v>2.0205658839999998</v>
      </c>
      <c r="L31" s="95">
        <f t="shared" si="3"/>
        <v>4.8871209991000004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3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2.5472916529999998</v>
      </c>
      <c r="J32" s="16">
        <f>VLOOKUP(F32,Résultats!$B$2:$AX$476,'T energie vecteurs'!I5,FALSE)</f>
        <v>0.29191430219999998</v>
      </c>
      <c r="K32" s="16">
        <f>VLOOKUP(G32,Résultats!$B$2:$AX$476,'T energie vecteurs'!I5,FALSE)</f>
        <v>0.31761065370000002</v>
      </c>
      <c r="L32" s="95">
        <f t="shared" si="3"/>
        <v>3.1568166088999998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35">
      <c r="C33" s="23" t="s">
        <v>26</v>
      </c>
      <c r="D33" s="10"/>
      <c r="E33" s="10"/>
      <c r="F33" s="10"/>
      <c r="G33" s="10"/>
      <c r="H33" s="9">
        <f>SUM(H24,H27:H29)</f>
        <v>3.3826058969999999</v>
      </c>
      <c r="I33" s="9">
        <f>SUM(I24,I27:I29)</f>
        <v>70.959813961999998</v>
      </c>
      <c r="J33" s="9">
        <f>SUM(J24,J27:J29)</f>
        <v>36.418704976499995</v>
      </c>
      <c r="K33" s="9">
        <f>SUM(K24,K27:K29)</f>
        <v>41.879321191556699</v>
      </c>
      <c r="L33" s="98">
        <f t="shared" si="3"/>
        <v>152.6404460270567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3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3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0.5" x14ac:dyDescent="0.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35">
      <c r="C37" s="147" t="s">
        <v>18</v>
      </c>
      <c r="H37" s="8">
        <f>SUM(H38:H39)</f>
        <v>0</v>
      </c>
      <c r="I37" s="8">
        <f>SUM(I38:I39)</f>
        <v>42.058002909999999</v>
      </c>
      <c r="J37" s="8">
        <f>SUM(J38:J39)</f>
        <v>1.6795299428999999</v>
      </c>
      <c r="K37" s="8">
        <f>SUM(K38:K39)</f>
        <v>0.19345481814839999</v>
      </c>
      <c r="L37" s="96">
        <f t="shared" ref="L37:L46" si="6">SUM(H37:K37)</f>
        <v>43.930987671048399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3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22.671296699999999</v>
      </c>
      <c r="J38" s="16">
        <f>VLOOKUP(F38,Résultats!$B$2:$AX$476,'T energie vecteurs'!N5,FALSE)</f>
        <v>0.3222652379</v>
      </c>
      <c r="K38" s="16">
        <f>VLOOKUP(G51,Résultats!$B$2:$AX$476,'T energie vecteurs'!N5,FALSE)</f>
        <v>4.2519348400000002E-5</v>
      </c>
      <c r="L38" s="95">
        <f t="shared" si="6"/>
        <v>22.993604457248402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3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19.38670621</v>
      </c>
      <c r="J39" s="16">
        <f>VLOOKUP(F39,Résultats!$B$2:$AX$476,'T energie vecteurs'!N5,FALSE)</f>
        <v>1.357264705</v>
      </c>
      <c r="K39" s="16">
        <f>VLOOKUP(G39,Résultats!$B$2:$AX$476,'T energie vecteurs'!N5,FALSE)</f>
        <v>0.19341229879999999</v>
      </c>
      <c r="L39" s="95">
        <f t="shared" si="6"/>
        <v>20.937383213799997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3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0.2226946947</v>
      </c>
      <c r="I40" s="8">
        <f>VLOOKUP(E40,Résultats!$B$2:$AX$476,'T energie vecteurs'!N5,FALSE)</f>
        <v>5.9822782200000004</v>
      </c>
      <c r="J40" s="8">
        <f>VLOOKUP(F40,Résultats!$B$2:$AX$476,'T energie vecteurs'!N5,FALSE)</f>
        <v>14.14632997</v>
      </c>
      <c r="K40" s="8">
        <f>VLOOKUP(G40,Résultats!$B$2:$AX$476,'T energie vecteurs'!N5,FALSE)+8</f>
        <v>20.307431510000001</v>
      </c>
      <c r="L40" s="96">
        <f t="shared" si="6"/>
        <v>40.658734394700005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3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2.7733782539999998</v>
      </c>
      <c r="J41" s="8">
        <f>VLOOKUP(F41,Résultats!$B$2:$AX$476,'T energie vecteurs'!N5,FALSE)</f>
        <v>10.956095210000001</v>
      </c>
      <c r="K41" s="8">
        <f>VLOOKUP(G41,Résultats!$B$2:$AX$476,'T energie vecteurs'!N5,FALSE)</f>
        <v>5.6794530849999996</v>
      </c>
      <c r="L41" s="96">
        <f t="shared" si="6"/>
        <v>19.408926549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35">
      <c r="C42" s="147" t="s">
        <v>23</v>
      </c>
      <c r="H42" s="8">
        <f>SUM(H43:H45)</f>
        <v>2.9083611920000001</v>
      </c>
      <c r="I42" s="8">
        <f>SUM(I43:I45)</f>
        <v>14.599201198999999</v>
      </c>
      <c r="J42" s="8">
        <f>SUM(J43:J45)</f>
        <v>11.0933096893</v>
      </c>
      <c r="K42" s="8">
        <f>SUM(K43:K45)</f>
        <v>10.193912857400001</v>
      </c>
      <c r="L42" s="96">
        <f t="shared" si="6"/>
        <v>38.794784937700001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3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2.0370438850000001</v>
      </c>
      <c r="I43" s="16">
        <f>VLOOKUP(E43,Résultats!$B$2:$AX$476,'T energie vecteurs'!N5,FALSE)</f>
        <v>10.12283667</v>
      </c>
      <c r="J43" s="16">
        <f>VLOOKUP(F43,Résultats!$B$2:$AX$476,'T energie vecteurs'!N5,FALSE)</f>
        <v>10.77567794</v>
      </c>
      <c r="K43" s="16">
        <f>VLOOKUP(G43,Résultats!$B$2:$AX$476,'T energie vecteurs'!N5,FALSE)</f>
        <v>8.0695753850000003</v>
      </c>
      <c r="L43" s="95">
        <f t="shared" si="6"/>
        <v>31.005133880000002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3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0.87131730699999999</v>
      </c>
      <c r="I44" s="16">
        <f>VLOOKUP(E44,Résultats!$B$2:$AX$476,'T energie vecteurs'!N5,FALSE)</f>
        <v>1.89998847</v>
      </c>
      <c r="J44" s="16">
        <f>VLOOKUP(F44,Résultats!$B$2:$AX$476,'T energie vecteurs'!N5,FALSE)</f>
        <v>0</v>
      </c>
      <c r="K44" s="16">
        <f>VLOOKUP(G44,Résultats!$B$2:$AX$476,'T energie vecteurs'!N5,FALSE)</f>
        <v>1.8015944749999999</v>
      </c>
      <c r="L44" s="95">
        <f t="shared" si="6"/>
        <v>4.5729002520000002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3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2.5763760590000002</v>
      </c>
      <c r="J45" s="16">
        <f>VLOOKUP(F45,Résultats!$B$2:$AX$476,'T energie vecteurs'!N5,FALSE)</f>
        <v>0.31763174929999999</v>
      </c>
      <c r="K45" s="16">
        <f>VLOOKUP(G45,Résultats!$B$2:$AX$476,'T energie vecteurs'!N5,FALSE)</f>
        <v>0.32274299740000001</v>
      </c>
      <c r="L45" s="95">
        <f t="shared" si="6"/>
        <v>3.2167508057000003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35">
      <c r="C46" s="23" t="s">
        <v>26</v>
      </c>
      <c r="D46" s="10"/>
      <c r="E46" s="10"/>
      <c r="F46" s="10"/>
      <c r="G46" s="10"/>
      <c r="H46" s="9">
        <f>SUM(H37,H40:H42)</f>
        <v>3.1310558867</v>
      </c>
      <c r="I46" s="9">
        <f>SUM(I37,I40:I42)</f>
        <v>65.412860582999997</v>
      </c>
      <c r="J46" s="9">
        <f>SUM(J37,J40:J42)</f>
        <v>37.875264812200001</v>
      </c>
      <c r="K46" s="9">
        <f>SUM(K37,K40:K42)</f>
        <v>36.374252270548396</v>
      </c>
      <c r="L46" s="98">
        <f t="shared" si="6"/>
        <v>142.79343355244839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3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3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0.5" x14ac:dyDescent="0.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35">
      <c r="C50" s="147" t="s">
        <v>18</v>
      </c>
      <c r="H50" s="8">
        <f>SUM(H51:H52)</f>
        <v>0</v>
      </c>
      <c r="I50" s="8">
        <f>SUM(I51:I52)</f>
        <v>40.002333110000002</v>
      </c>
      <c r="J50" s="8">
        <f>SUM(J51:J52)</f>
        <v>2.2160884803999998</v>
      </c>
      <c r="K50" s="8">
        <f>SUM(K51:K52)</f>
        <v>0.2057609401677</v>
      </c>
      <c r="L50" s="96">
        <f>SUM(H50:K50)</f>
        <v>42.424182530567698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3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20.51242397</v>
      </c>
      <c r="J51" s="16">
        <f>VLOOKUP(F51,Résultats!$B$2:$AX$476,'T energie vecteurs'!S5,FALSE)</f>
        <v>0.80547417440000002</v>
      </c>
      <c r="K51" s="16">
        <f>VLOOKUP(G51,Résultats!$B$2:$AX$476,'T energie vecteurs'!S5,FALSE)</f>
        <v>5.6218667700000002E-5</v>
      </c>
      <c r="L51" s="95">
        <f t="shared" ref="L51:L58" si="9">SUM(H51:K51)</f>
        <v>21.317954363067702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3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19.489909140000002</v>
      </c>
      <c r="J52" s="16">
        <f>VLOOKUP(F52,Résultats!$B$2:$AX$476,'T energie vecteurs'!S5,FALSE)</f>
        <v>1.410614306</v>
      </c>
      <c r="K52" s="16">
        <f>VLOOKUP(G52,Résultats!$B$2:$AX$476,'T energie vecteurs'!S5,FALSE)</f>
        <v>0.20570472149999999</v>
      </c>
      <c r="L52" s="95">
        <f t="shared" si="9"/>
        <v>21.106228167499999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3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0.18829350650000001</v>
      </c>
      <c r="I53" s="294">
        <f>VLOOKUP(E53,Résultats!$B$2:$AX$476,'T energie vecteurs'!S5,FALSE)</f>
        <v>5.3762040630000003</v>
      </c>
      <c r="J53" s="8">
        <f>VLOOKUP(F53,Résultats!$B$2:$AX$476,'T energie vecteurs'!S5,FALSE)</f>
        <v>14.021482949999999</v>
      </c>
      <c r="K53" s="8">
        <f>VLOOKUP(G53,Résultats!$B$2:$AX$476,'T energie vecteurs'!S5,FALSE)+8</f>
        <v>19.555408059999998</v>
      </c>
      <c r="L53" s="96">
        <f>SUM(H53:K53)</f>
        <v>39.141388579499996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3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2.466081822</v>
      </c>
      <c r="J54" s="8">
        <f>VLOOKUP(F54,Résultats!$B$2:$AX$476,'T energie vecteurs'!S5,FALSE)</f>
        <v>11.794029780000001</v>
      </c>
      <c r="K54" s="8">
        <f>VLOOKUP(G54,Résultats!$B$2:$AX$476,'T energie vecteurs'!S5,FALSE)</f>
        <v>6.0264773199999997</v>
      </c>
      <c r="L54" s="96">
        <f t="shared" si="9"/>
        <v>20.286588922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35">
      <c r="C55" s="147" t="s">
        <v>23</v>
      </c>
      <c r="H55" s="8">
        <f>SUM(H56:H58)</f>
        <v>2.5595842593000002</v>
      </c>
      <c r="I55" s="8">
        <f>SUM(I56:I58)</f>
        <v>10.950639218999999</v>
      </c>
      <c r="J55" s="8">
        <f>SUM(J56:J58)</f>
        <v>13.782319210300001</v>
      </c>
      <c r="K55" s="8">
        <f>SUM(K56:K58)</f>
        <v>6.5102786812</v>
      </c>
      <c r="L55" s="96">
        <f t="shared" si="9"/>
        <v>33.8028213698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3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1.682747647</v>
      </c>
      <c r="I56" s="16">
        <f>VLOOKUP(E56,Résultats!$B$2:$AX$476,'T energie vecteurs'!S5,FALSE)</f>
        <v>6.4148833559999998</v>
      </c>
      <c r="J56" s="16">
        <f>VLOOKUP(F56,Résultats!$B$2:$AX$476,'T energie vecteurs'!S5,FALSE)</f>
        <v>13.45997423</v>
      </c>
      <c r="K56" s="16">
        <f>VLOOKUP(G56,Résultats!$B$2:$AX$476,'T energie vecteurs'!S5,FALSE)</f>
        <v>4.4564488400000002</v>
      </c>
      <c r="L56" s="95">
        <f t="shared" si="9"/>
        <v>26.014054073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3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0.87683661229999998</v>
      </c>
      <c r="I57" s="16">
        <f>VLOOKUP(E57,Résultats!$B$2:$AX$476,'T energie vecteurs'!S5,FALSE)</f>
        <v>1.9120255049999999</v>
      </c>
      <c r="J57" s="16">
        <f>VLOOKUP(F57,Résultats!$B$2:$AX$476,'T energie vecteurs'!S5,FALSE)</f>
        <v>0</v>
      </c>
      <c r="K57" s="16">
        <f>VLOOKUP(G57,Résultats!$B$2:$AX$476,'T energie vecteurs'!S5,FALSE)</f>
        <v>1.7175362590000001</v>
      </c>
      <c r="L57" s="95">
        <f>SUM(H57:K57)</f>
        <v>4.5063983763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3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2.623730358</v>
      </c>
      <c r="J58" s="16">
        <f>VLOOKUP(F58,Résultats!$B$2:$AX$476,'T energie vecteurs'!S5,FALSE)</f>
        <v>0.32234498029999997</v>
      </c>
      <c r="K58" s="16">
        <f>VLOOKUP(G58,Résultats!$B$2:$AX$476,'T energie vecteurs'!S5,FALSE)</f>
        <v>0.3362935822</v>
      </c>
      <c r="L58" s="95">
        <f t="shared" si="9"/>
        <v>3.2823689205000002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35">
      <c r="C59" s="23" t="s">
        <v>26</v>
      </c>
      <c r="D59" s="10"/>
      <c r="E59" s="10"/>
      <c r="F59" s="10"/>
      <c r="G59" s="10"/>
      <c r="H59" s="9">
        <f>SUM(H50,H53:H55)</f>
        <v>2.7478777658000002</v>
      </c>
      <c r="I59" s="9">
        <f>SUM(I50,I53:I55)</f>
        <v>58.795258214</v>
      </c>
      <c r="J59" s="9">
        <f>SUM(J50,J53:J55)</f>
        <v>41.813920420700001</v>
      </c>
      <c r="K59" s="9">
        <f>SUM(K50,K53:K55)</f>
        <v>32.297925001367695</v>
      </c>
      <c r="L59" s="98">
        <f>SUM(H59:K59)</f>
        <v>135.6549814018677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35">
      <c r="O60" s="77"/>
      <c r="P60" s="77"/>
      <c r="Q60" s="77"/>
      <c r="R60" s="78"/>
      <c r="S60" s="45"/>
    </row>
    <row r="61" spans="2:20" s="3" customFormat="1" x14ac:dyDescent="0.35">
      <c r="B61" s="60"/>
      <c r="K61" s="47"/>
      <c r="O61" s="79"/>
      <c r="P61" s="79"/>
      <c r="Q61" s="79"/>
      <c r="R61" s="80"/>
      <c r="S61" s="81"/>
    </row>
    <row r="62" spans="2:20" s="3" customFormat="1" ht="30.5" x14ac:dyDescent="0.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3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37.604415610000004</v>
      </c>
      <c r="J63" s="8">
        <f>SUM(J64:J65)</f>
        <v>3.114501921</v>
      </c>
      <c r="K63" s="8">
        <f>SUM(K64:K65)</f>
        <v>0.58003547388069998</v>
      </c>
      <c r="L63" s="96">
        <f t="shared" ref="L63:L72" si="12">SUM(H63:K63)</f>
        <v>41.298953004880701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3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17.912079240000001</v>
      </c>
      <c r="J64" s="38">
        <f>VLOOKUP(F64,Résultats!$B$2:$AX$476,'T energie vecteurs'!T5,FALSE)</f>
        <v>1.59980309</v>
      </c>
      <c r="K64" s="16">
        <f>VLOOKUP(G64,Résultats!$B$2:$AX$476,'T energie vecteurs'!T5,FALSE)</f>
        <v>6.2001380699999999E-5</v>
      </c>
      <c r="L64" s="95">
        <f t="shared" si="12"/>
        <v>19.5119443313807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3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19.69233637</v>
      </c>
      <c r="J65" s="16">
        <f>VLOOKUP(F65,Résultats!$B$2:$AX$476,'T energie vecteurs'!T5,FALSE)</f>
        <v>1.514698831</v>
      </c>
      <c r="K65" s="16">
        <f>VLOOKUP(G65,Résultats!$B$2:$AX$476,'T energie vecteurs'!T5,FALSE)</f>
        <v>0.57997347249999998</v>
      </c>
      <c r="L65" s="95">
        <f t="shared" si="12"/>
        <v>21.787008673500001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3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0.1686262543</v>
      </c>
      <c r="I66" s="294">
        <f>VLOOKUP(E66,Résultats!$B$2:$AX$476,'T energie vecteurs'!T5,FALSE)</f>
        <v>5.0119121870000001</v>
      </c>
      <c r="J66" s="8">
        <f>VLOOKUP(F66,Résultats!$B$2:$AX$476,'T energie vecteurs'!T5,FALSE)</f>
        <v>14.23645883</v>
      </c>
      <c r="K66" s="8">
        <f>VLOOKUP(G66,Résultats!$B$2:$AX$476,'T energie vecteurs'!T5,FALSE)+8</f>
        <v>18.885688219999999</v>
      </c>
      <c r="L66" s="96">
        <f t="shared" si="12"/>
        <v>38.302685491299997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3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2.2270357700000001</v>
      </c>
      <c r="J67" s="8">
        <f>VLOOKUP(F67,Résultats!$B$2:$AX$476,'T energie vecteurs'!T5,FALSE)</f>
        <v>12.46390156</v>
      </c>
      <c r="K67" s="8">
        <f>VLOOKUP(G67,Résultats!$B$2:$AX$476,'T energie vecteurs'!T5,FALSE)</f>
        <v>6.0946889369999999</v>
      </c>
      <c r="L67" s="96">
        <f t="shared" si="12"/>
        <v>20.785626267000001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35">
      <c r="B68" s="60"/>
      <c r="C68" s="147" t="s">
        <v>23</v>
      </c>
      <c r="D68"/>
      <c r="E68"/>
      <c r="F68"/>
      <c r="G68"/>
      <c r="H68" s="8">
        <f>SUM(H69:H71)</f>
        <v>2.7390685153999996</v>
      </c>
      <c r="I68" s="8">
        <f>SUM(I69:I71)</f>
        <v>11.674352942999999</v>
      </c>
      <c r="J68" s="8">
        <f>SUM(J69:J71)</f>
        <v>15.276668813900001</v>
      </c>
      <c r="K68" s="8">
        <f>SUM(K69:K71)</f>
        <v>6.8421603493000003</v>
      </c>
      <c r="L68" s="96">
        <f t="shared" si="12"/>
        <v>36.532250621599999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3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1.7902418309999999</v>
      </c>
      <c r="I69" s="16">
        <f>VLOOKUP(E69,Résultats!$B$2:$AX$476,'T energie vecteurs'!T5,FALSE)</f>
        <v>6.5797739350000004</v>
      </c>
      <c r="J69" s="16">
        <f>VLOOKUP(F69,Résultats!$B$2:$AX$476,'T energie vecteurs'!T5,FALSE)</f>
        <v>14.913258730000001</v>
      </c>
      <c r="K69" s="16">
        <f>VLOOKUP(G69,Résultats!$B$2:$AX$476,'T energie vecteurs'!T5,FALSE)</f>
        <v>4.6130241290000003</v>
      </c>
      <c r="L69" s="95">
        <f t="shared" si="12"/>
        <v>27.896298625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3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0.94882668439999995</v>
      </c>
      <c r="I70" s="16">
        <f>VLOOKUP(E70,Résultats!$B$2:$AX$476,'T energie vecteurs'!T5,FALSE)</f>
        <v>2.0808342579999999</v>
      </c>
      <c r="J70" s="16">
        <f>VLOOKUP(F70,Résultats!$B$2:$AX$476,'T energie vecteurs'!T5,FALSE)</f>
        <v>0</v>
      </c>
      <c r="K70" s="16">
        <f>VLOOKUP(G70,Résultats!$B$2:$AX$476,'T energie vecteurs'!T5,FALSE)</f>
        <v>1.8563655320000001</v>
      </c>
      <c r="L70" s="95">
        <f t="shared" si="12"/>
        <v>4.8860264743999995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3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3.0137447499999999</v>
      </c>
      <c r="J71" s="16">
        <f>VLOOKUP(F71,Résultats!$B$2:$AX$476,'T energie vecteurs'!T5,FALSE)</f>
        <v>0.36341008390000001</v>
      </c>
      <c r="K71" s="16">
        <f>VLOOKUP(G71,Résultats!$B$2:$AX$476,'T energie vecteurs'!T5,FALSE)</f>
        <v>0.37277068829999999</v>
      </c>
      <c r="L71" s="95">
        <f t="shared" si="12"/>
        <v>3.7499255221999999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35">
      <c r="B72" s="60"/>
      <c r="C72" s="23" t="s">
        <v>26</v>
      </c>
      <c r="D72" s="10"/>
      <c r="E72" s="10"/>
      <c r="F72" s="10"/>
      <c r="G72" s="10"/>
      <c r="H72" s="9">
        <f>SUM(H63,H66:H68)</f>
        <v>2.9076947696999995</v>
      </c>
      <c r="I72" s="9">
        <f>SUM(I63,I66:I68)</f>
        <v>56.51771651</v>
      </c>
      <c r="J72" s="9">
        <f>SUM(J63,J66:J68)</f>
        <v>45.091531124900001</v>
      </c>
      <c r="K72" s="9">
        <f>SUM(K63,K66:K68)</f>
        <v>32.4025729801807</v>
      </c>
      <c r="L72" s="98">
        <f t="shared" si="12"/>
        <v>136.91951538478071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35">
      <c r="B73" s="60"/>
      <c r="K73" s="47"/>
    </row>
    <row r="74" spans="2:20" s="3" customFormat="1" x14ac:dyDescent="0.35">
      <c r="B74" s="60"/>
      <c r="K74" s="47"/>
    </row>
    <row r="75" spans="2:20" ht="30.5" x14ac:dyDescent="0.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3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3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3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3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3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3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3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3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3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3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35"/>
    <row r="87" spans="3:20" s="3" customFormat="1" x14ac:dyDescent="0.35"/>
    <row r="88" spans="3:20" ht="30.5" x14ac:dyDescent="0.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35">
      <c r="C89" s="147" t="s">
        <v>18</v>
      </c>
      <c r="H89" s="8">
        <f>SUM(H90:H91)</f>
        <v>0</v>
      </c>
      <c r="I89" s="8">
        <f>SUM(I90:I91)</f>
        <v>29.055873568000003</v>
      </c>
      <c r="J89" s="8">
        <f>SUM(J90:J91)</f>
        <v>7.1501356310000004</v>
      </c>
      <c r="K89" s="8">
        <f>SUM(K90:K91)</f>
        <v>1.4121981135736001</v>
      </c>
      <c r="L89" s="96">
        <f t="shared" ref="L89:L98" si="17">SUM(H89:K89)</f>
        <v>37.618207312573603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3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8.1597759679999999</v>
      </c>
      <c r="J90" s="16">
        <f>VLOOKUP(F90,Résultats!$B$2:$AX$476,'T energie vecteurs'!W5,FALSE)</f>
        <v>5.0606202830000004</v>
      </c>
      <c r="K90" s="16">
        <f>VLOOKUP(G90,Résultats!$B$2:$AX$476,'T energie vecteurs'!W5,FALSE)</f>
        <v>3.9879573599999999E-5</v>
      </c>
      <c r="L90" s="95">
        <f>SUM(H90:K90)</f>
        <v>13.220436130573601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3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34">
        <f>VLOOKUP(E91,Résultats!$B$2:$AX$476,'T energie vecteurs'!W5,FALSE)</f>
        <v>20.896097600000001</v>
      </c>
      <c r="J91" s="16">
        <f>VLOOKUP(F91,Résultats!$B$2:$AX$476,'T energie vecteurs'!W5,FALSE)</f>
        <v>2.0895153479999999</v>
      </c>
      <c r="K91" s="16">
        <f>VLOOKUP(G91,Résultats!$B$2:$AX$476,'T energie vecteurs'!W5,FALSE)</f>
        <v>1.4121582340000001</v>
      </c>
      <c r="L91" s="95">
        <f>SUM(H91:K91)</f>
        <v>24.397771182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3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0.12765010169999999</v>
      </c>
      <c r="I92" s="8">
        <f>VLOOKUP(E92,Résultats!$B$2:$AX$476,'T energie vecteurs'!W5,FALSE)</f>
        <v>4.002728426</v>
      </c>
      <c r="J92" s="8">
        <f>VLOOKUP(F92,Résultats!$B$2:$AX$476,'T energie vecteurs'!W5,FALSE)</f>
        <v>14.951656379999999</v>
      </c>
      <c r="K92" s="8">
        <f>VLOOKUP(G92,Résultats!$B$2:$AX$476,'T energie vecteurs'!W5,FALSE)+8</f>
        <v>17.622285845</v>
      </c>
      <c r="L92" s="96">
        <f t="shared" si="17"/>
        <v>36.704320752699999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3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1.973393945</v>
      </c>
      <c r="J93" s="8">
        <f>VLOOKUP(F93,Résultats!$B$2:$AX$476,'T energie vecteurs'!W5,FALSE)</f>
        <v>12.386020820000001</v>
      </c>
      <c r="K93" s="8">
        <f>VLOOKUP(G93,Résultats!$B$2:$AX$476,'T energie vecteurs'!W5,FALSE)</f>
        <v>5.4485005209999997</v>
      </c>
      <c r="L93" s="96">
        <f t="shared" si="17"/>
        <v>19.807915286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35">
      <c r="C94" s="147" t="s">
        <v>23</v>
      </c>
      <c r="H94" s="8">
        <f>SUM(H95:H97)</f>
        <v>3.5570910750000002</v>
      </c>
      <c r="I94" s="8">
        <f>SUM(I95:I97)</f>
        <v>14.69435034</v>
      </c>
      <c r="J94" s="8">
        <f>SUM(J95:J97)</f>
        <v>19.0519314286</v>
      </c>
      <c r="K94" s="8">
        <f>SUM(K95:K97)</f>
        <v>8.8164887812000003</v>
      </c>
      <c r="L94" s="96">
        <f t="shared" si="17"/>
        <v>46.119861624800002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3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2.3521298000000002</v>
      </c>
      <c r="I95" s="16">
        <f>VLOOKUP(E95,Résultats!$B$2:$AX$476,'T energie vecteurs'!W5,FALSE)</f>
        <v>7.9842178690000001</v>
      </c>
      <c r="J95" s="16">
        <f>VLOOKUP(F95,Résultats!$B$2:$AX$476,'T energie vecteurs'!W5,FALSE)</f>
        <v>18.544396020000001</v>
      </c>
      <c r="K95" s="16">
        <f>VLOOKUP(G95,Résultats!$B$2:$AX$476,'T energie vecteurs'!W5,FALSE)</f>
        <v>5.9114443290000001</v>
      </c>
      <c r="L95" s="95">
        <f t="shared" si="17"/>
        <v>34.792188017999997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3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1.2049612750000001</v>
      </c>
      <c r="I96" s="16">
        <f>VLOOKUP(E96,Résultats!$B$2:$AX$476,'T energie vecteurs'!W5,FALSE)</f>
        <v>2.7169108990000002</v>
      </c>
      <c r="J96" s="16">
        <f>VLOOKUP(F96,Résultats!$B$2:$AX$476,'T energie vecteurs'!W5,FALSE)</f>
        <v>0</v>
      </c>
      <c r="K96" s="16">
        <f>VLOOKUP(G96,Résultats!$B$2:$AX$476,'T energie vecteurs'!W5,FALSE)</f>
        <v>2.4182289909999999</v>
      </c>
      <c r="L96" s="95">
        <f t="shared" si="17"/>
        <v>6.3401011650000001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3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3.9932215719999999</v>
      </c>
      <c r="J97" s="16">
        <f>VLOOKUP(F97,Résultats!$B$2:$AX$476,'T energie vecteurs'!W5,FALSE)</f>
        <v>0.50753540860000002</v>
      </c>
      <c r="K97" s="16">
        <f>VLOOKUP(G97,Résultats!$B$2:$AX$476,'T energie vecteurs'!W5,FALSE)</f>
        <v>0.48681546120000002</v>
      </c>
      <c r="L97" s="95">
        <f t="shared" si="17"/>
        <v>4.9875724418000003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35">
      <c r="C98" s="23" t="s">
        <v>26</v>
      </c>
      <c r="D98" s="10"/>
      <c r="E98" s="10"/>
      <c r="F98" s="10"/>
      <c r="G98" s="10"/>
      <c r="H98" s="9">
        <f>SUM(H89,H92:H94)</f>
        <v>3.6847411767000002</v>
      </c>
      <c r="I98" s="9">
        <f>SUM(I89,I92:I94)</f>
        <v>49.726346278999998</v>
      </c>
      <c r="J98" s="9">
        <f>SUM(J89,J92:J94)</f>
        <v>53.539744259599999</v>
      </c>
      <c r="K98" s="9">
        <f>SUM(K89,K92:K94)</f>
        <v>33.299473260773595</v>
      </c>
      <c r="L98" s="98">
        <f t="shared" si="17"/>
        <v>140.25030497607361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3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3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0.5" x14ac:dyDescent="0.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3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27.65733000984488</v>
      </c>
      <c r="Q104" s="286">
        <f t="shared" si="20"/>
        <v>-2.3461460025190108</v>
      </c>
      <c r="R104" s="286">
        <f t="shared" si="20"/>
        <v>0.50423798927045294</v>
      </c>
      <c r="S104" s="287">
        <f t="shared" si="20"/>
        <v>25.815421996596321</v>
      </c>
    </row>
    <row r="105" spans="3:20" s="3" customFormat="1" x14ac:dyDescent="0.3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8.1597759679999999</v>
      </c>
      <c r="Q105" s="34">
        <f t="shared" si="20"/>
        <v>5.0606202830000004</v>
      </c>
      <c r="R105" s="34">
        <f t="shared" si="20"/>
        <v>3.9879573599999999E-5</v>
      </c>
      <c r="S105" s="280">
        <f t="shared" si="20"/>
        <v>13.220436130573601</v>
      </c>
    </row>
    <row r="106" spans="3:20" s="3" customFormat="1" x14ac:dyDescent="0.3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20.896097600000001</v>
      </c>
      <c r="Q106" s="34">
        <f t="shared" si="20"/>
        <v>2.0895153479999999</v>
      </c>
      <c r="R106" s="34">
        <f t="shared" si="20"/>
        <v>1.4121582340000001</v>
      </c>
      <c r="S106" s="280">
        <f t="shared" si="20"/>
        <v>24.397771182</v>
      </c>
    </row>
    <row r="107" spans="3:20" s="3" customFormat="1" x14ac:dyDescent="0.3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0.12765010169999999</v>
      </c>
      <c r="P107" s="286">
        <f t="shared" si="20"/>
        <v>3.9861114950732306</v>
      </c>
      <c r="Q107" s="286">
        <f t="shared" si="20"/>
        <v>3.8540433666131229</v>
      </c>
      <c r="R107" s="286">
        <f t="shared" si="20"/>
        <v>-4.3116003404687575E-2</v>
      </c>
      <c r="S107" s="287">
        <f t="shared" si="20"/>
        <v>7.9246889599816654</v>
      </c>
    </row>
    <row r="108" spans="3:20" s="3" customFormat="1" x14ac:dyDescent="0.3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1.9621266083614082</v>
      </c>
      <c r="Q108" s="286">
        <f t="shared" si="20"/>
        <v>5.3724947655149151</v>
      </c>
      <c r="R108" s="286">
        <f t="shared" si="20"/>
        <v>5.1001027281898814E-2</v>
      </c>
      <c r="S108" s="287">
        <f t="shared" si="20"/>
        <v>7.3856224011582228</v>
      </c>
    </row>
    <row r="109" spans="3:20" s="3" customFormat="1" x14ac:dyDescent="0.3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3.0471006362636484</v>
      </c>
      <c r="P109" s="286">
        <f t="shared" si="20"/>
        <v>8.4834295337774428</v>
      </c>
      <c r="Q109" s="286">
        <f t="shared" si="20"/>
        <v>7.2107508622325334</v>
      </c>
      <c r="R109" s="286">
        <f t="shared" si="20"/>
        <v>-2.7953726174197904</v>
      </c>
      <c r="S109" s="287">
        <f t="shared" si="20"/>
        <v>15.945908414853836</v>
      </c>
    </row>
    <row r="110" spans="3:20" s="3" customFormat="1" x14ac:dyDescent="0.3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2.2416882364114339</v>
      </c>
      <c r="P110" s="271">
        <f t="shared" si="20"/>
        <v>7.8046478156851151</v>
      </c>
      <c r="Q110" s="271">
        <f t="shared" si="20"/>
        <v>6.7032154536325343</v>
      </c>
      <c r="R110" s="271">
        <f t="shared" si="20"/>
        <v>-2.0085886527239065</v>
      </c>
      <c r="S110" s="280">
        <f t="shared" si="20"/>
        <v>14.740962853005172</v>
      </c>
    </row>
    <row r="111" spans="3:20" s="3" customFormat="1" x14ac:dyDescent="0.3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0.80541239985221424</v>
      </c>
      <c r="P111" s="34">
        <f t="shared" si="20"/>
        <v>-3.3144398539076709</v>
      </c>
      <c r="Q111" s="34">
        <f t="shared" si="20"/>
        <v>0</v>
      </c>
      <c r="R111" s="34">
        <f t="shared" si="20"/>
        <v>-1.2735994258958852</v>
      </c>
      <c r="S111" s="280">
        <f t="shared" si="20"/>
        <v>-3.7826268799513407</v>
      </c>
    </row>
    <row r="112" spans="3:20" s="3" customFormat="1" x14ac:dyDescent="0.3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2.5214454126855963</v>
      </c>
      <c r="Q112" s="271">
        <f t="shared" si="20"/>
        <v>-0.16709234106663506</v>
      </c>
      <c r="R112" s="271">
        <f t="shared" si="20"/>
        <v>-0.40160045171564868</v>
      </c>
      <c r="S112" s="280">
        <f t="shared" si="20"/>
        <v>1.9527526199033129</v>
      </c>
    </row>
    <row r="113" spans="3:19" s="3" customFormat="1" x14ac:dyDescent="0.3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3.1747507379636479</v>
      </c>
      <c r="P113" s="292">
        <f t="shared" si="20"/>
        <v>40.617221487742555</v>
      </c>
      <c r="Q113" s="292">
        <f t="shared" si="20"/>
        <v>13.416515242174931</v>
      </c>
      <c r="R113" s="292">
        <f t="shared" si="20"/>
        <v>-3.1716655171877761</v>
      </c>
      <c r="S113" s="293">
        <f t="shared" si="20"/>
        <v>54.036821950693366</v>
      </c>
    </row>
    <row r="114" spans="3:19" s="3" customFormat="1" x14ac:dyDescent="0.35"/>
    <row r="115" spans="3:19" s="3" customFormat="1" x14ac:dyDescent="0.35"/>
    <row r="116" spans="3:19" s="3" customFormat="1" x14ac:dyDescent="0.35"/>
    <row r="117" spans="3:19" s="3" customFormat="1" x14ac:dyDescent="0.35"/>
    <row r="118" spans="3:19" s="3" customFormat="1" x14ac:dyDescent="0.35"/>
    <row r="119" spans="3:19" s="3" customFormat="1" x14ac:dyDescent="0.35"/>
    <row r="120" spans="3:19" s="3" customFormat="1" x14ac:dyDescent="0.35"/>
    <row r="121" spans="3:19" s="3" customFormat="1" x14ac:dyDescent="0.35"/>
    <row r="122" spans="3:19" s="3" customFormat="1" x14ac:dyDescent="0.35"/>
    <row r="123" spans="3:19" s="3" customFormat="1" x14ac:dyDescent="0.35"/>
    <row r="124" spans="3:19" s="3" customFormat="1" x14ac:dyDescent="0.35"/>
    <row r="125" spans="3:19" s="3" customFormat="1" x14ac:dyDescent="0.35"/>
    <row r="126" spans="3:19" s="3" customFormat="1" x14ac:dyDescent="0.35"/>
    <row r="127" spans="3:19" s="3" customFormat="1" x14ac:dyDescent="0.35"/>
    <row r="128" spans="3:19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pans="3:3" s="3" customFormat="1" x14ac:dyDescent="0.35"/>
    <row r="178" spans="3:3" s="3" customFormat="1" x14ac:dyDescent="0.35">
      <c r="C178" s="3">
        <f>0</f>
        <v>0</v>
      </c>
    </row>
    <row r="179" spans="3:3" s="3" customFormat="1" x14ac:dyDescent="0.35"/>
    <row r="180" spans="3:3" s="3" customFormat="1" x14ac:dyDescent="0.35"/>
    <row r="181" spans="3:3" s="3" customFormat="1" x14ac:dyDescent="0.35"/>
    <row r="182" spans="3:3" s="3" customFormat="1" x14ac:dyDescent="0.35"/>
    <row r="183" spans="3:3" s="3" customFormat="1" x14ac:dyDescent="0.35"/>
    <row r="184" spans="3:3" s="3" customFormat="1" x14ac:dyDescent="0.35"/>
    <row r="185" spans="3:3" s="3" customFormat="1" x14ac:dyDescent="0.35"/>
    <row r="186" spans="3:3" s="3" customFormat="1" x14ac:dyDescent="0.35"/>
    <row r="187" spans="3:3" s="3" customFormat="1" x14ac:dyDescent="0.35"/>
    <row r="188" spans="3:3" s="3" customFormat="1" x14ac:dyDescent="0.35"/>
    <row r="189" spans="3:3" s="3" customFormat="1" x14ac:dyDescent="0.35"/>
    <row r="190" spans="3:3" s="3" customFormat="1" x14ac:dyDescent="0.35"/>
    <row r="191" spans="3:3" s="3" customFormat="1" x14ac:dyDescent="0.35"/>
    <row r="192" spans="3:3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  <row r="649" s="3" customFormat="1" x14ac:dyDescent="0.35"/>
    <row r="650" s="3" customFormat="1" x14ac:dyDescent="0.35"/>
    <row r="651" s="3" customFormat="1" x14ac:dyDescent="0.35"/>
    <row r="652" s="3" customFormat="1" x14ac:dyDescent="0.35"/>
    <row r="653" s="3" customFormat="1" x14ac:dyDescent="0.35"/>
    <row r="654" s="3" customFormat="1" x14ac:dyDescent="0.35"/>
    <row r="655" s="3" customFormat="1" x14ac:dyDescent="0.35"/>
    <row r="656" s="3" customFormat="1" x14ac:dyDescent="0.35"/>
    <row r="657" s="3" customFormat="1" x14ac:dyDescent="0.35"/>
    <row r="658" s="3" customFormat="1" x14ac:dyDescent="0.35"/>
    <row r="659" s="3" customFormat="1" x14ac:dyDescent="0.35"/>
    <row r="660" s="3" customFormat="1" x14ac:dyDescent="0.35"/>
    <row r="661" s="3" customFormat="1" x14ac:dyDescent="0.35"/>
    <row r="662" s="3" customFormat="1" x14ac:dyDescent="0.35"/>
    <row r="663" s="3" customFormat="1" x14ac:dyDescent="0.35"/>
    <row r="664" s="3" customFormat="1" x14ac:dyDescent="0.35"/>
    <row r="665" s="3" customFormat="1" x14ac:dyDescent="0.35"/>
    <row r="666" s="3" customFormat="1" x14ac:dyDescent="0.35"/>
    <row r="667" s="3" customFormat="1" x14ac:dyDescent="0.35"/>
    <row r="668" s="3" customFormat="1" x14ac:dyDescent="0.35"/>
    <row r="669" s="3" customFormat="1" x14ac:dyDescent="0.35"/>
    <row r="670" s="3" customFormat="1" x14ac:dyDescent="0.35"/>
    <row r="671" s="3" customFormat="1" x14ac:dyDescent="0.35"/>
    <row r="672" s="3" customFormat="1" x14ac:dyDescent="0.35"/>
    <row r="673" s="3" customFormat="1" x14ac:dyDescent="0.35"/>
    <row r="674" s="3" customFormat="1" x14ac:dyDescent="0.35"/>
    <row r="675" s="3" customFormat="1" x14ac:dyDescent="0.35"/>
    <row r="676" s="3" customFormat="1" x14ac:dyDescent="0.35"/>
    <row r="677" s="3" customFormat="1" x14ac:dyDescent="0.35"/>
    <row r="678" s="3" customFormat="1" x14ac:dyDescent="0.35"/>
    <row r="679" s="3" customFormat="1" x14ac:dyDescent="0.35"/>
    <row r="680" s="3" customFormat="1" x14ac:dyDescent="0.35"/>
    <row r="681" s="3" customFormat="1" x14ac:dyDescent="0.35"/>
    <row r="682" s="3" customFormat="1" x14ac:dyDescent="0.35"/>
    <row r="683" s="3" customFormat="1" x14ac:dyDescent="0.35"/>
    <row r="684" s="3" customFormat="1" x14ac:dyDescent="0.35"/>
    <row r="685" s="3" customFormat="1" x14ac:dyDescent="0.35"/>
    <row r="686" s="3" customFormat="1" x14ac:dyDescent="0.35"/>
    <row r="687" s="3" customFormat="1" x14ac:dyDescent="0.35"/>
    <row r="688" s="3" customFormat="1" x14ac:dyDescent="0.35"/>
    <row r="689" s="3" customFormat="1" x14ac:dyDescent="0.35"/>
    <row r="690" s="3" customFormat="1" x14ac:dyDescent="0.35"/>
    <row r="691" s="3" customFormat="1" x14ac:dyDescent="0.35"/>
    <row r="692" s="3" customFormat="1" x14ac:dyDescent="0.35"/>
    <row r="693" s="3" customFormat="1" x14ac:dyDescent="0.35"/>
    <row r="694" s="3" customFormat="1" x14ac:dyDescent="0.35"/>
    <row r="695" s="3" customFormat="1" x14ac:dyDescent="0.35"/>
    <row r="696" s="3" customFormat="1" x14ac:dyDescent="0.35"/>
    <row r="697" s="3" customFormat="1" x14ac:dyDescent="0.35"/>
    <row r="698" s="3" customFormat="1" x14ac:dyDescent="0.35"/>
    <row r="699" s="3" customFormat="1" x14ac:dyDescent="0.35"/>
    <row r="700" s="3" customFormat="1" x14ac:dyDescent="0.35"/>
    <row r="701" s="3" customFormat="1" x14ac:dyDescent="0.35"/>
    <row r="702" s="3" customFormat="1" x14ac:dyDescent="0.35"/>
    <row r="703" s="3" customFormat="1" x14ac:dyDescent="0.35"/>
    <row r="704" s="3" customFormat="1" x14ac:dyDescent="0.35"/>
    <row r="705" s="3" customFormat="1" x14ac:dyDescent="0.35"/>
    <row r="706" s="3" customFormat="1" x14ac:dyDescent="0.35"/>
    <row r="707" s="3" customFormat="1" x14ac:dyDescent="0.35"/>
    <row r="708" s="3" customFormat="1" x14ac:dyDescent="0.35"/>
    <row r="709" s="3" customFormat="1" x14ac:dyDescent="0.35"/>
    <row r="710" s="3" customFormat="1" x14ac:dyDescent="0.35"/>
    <row r="711" s="3" customFormat="1" x14ac:dyDescent="0.35"/>
    <row r="712" s="3" customFormat="1" x14ac:dyDescent="0.35"/>
    <row r="713" s="3" customFormat="1" x14ac:dyDescent="0.35"/>
    <row r="714" s="3" customFormat="1" x14ac:dyDescent="0.35"/>
    <row r="715" s="3" customFormat="1" x14ac:dyDescent="0.35"/>
    <row r="716" s="3" customFormat="1" x14ac:dyDescent="0.35"/>
    <row r="717" s="3" customFormat="1" x14ac:dyDescent="0.35"/>
    <row r="718" s="3" customFormat="1" x14ac:dyDescent="0.35"/>
    <row r="719" s="3" customFormat="1" x14ac:dyDescent="0.35"/>
    <row r="720" s="3" customFormat="1" x14ac:dyDescent="0.35"/>
    <row r="721" s="3" customFormat="1" x14ac:dyDescent="0.35"/>
    <row r="722" s="3" customFormat="1" x14ac:dyDescent="0.35"/>
    <row r="723" s="3" customFormat="1" x14ac:dyDescent="0.35"/>
    <row r="724" s="3" customFormat="1" x14ac:dyDescent="0.35"/>
    <row r="725" s="3" customFormat="1" x14ac:dyDescent="0.35"/>
    <row r="726" s="3" customFormat="1" x14ac:dyDescent="0.35"/>
    <row r="727" s="3" customFormat="1" x14ac:dyDescent="0.35"/>
    <row r="728" s="3" customFormat="1" x14ac:dyDescent="0.35"/>
    <row r="729" s="3" customFormat="1" x14ac:dyDescent="0.35"/>
    <row r="730" s="3" customFormat="1" x14ac:dyDescent="0.35"/>
    <row r="731" s="3" customFormat="1" x14ac:dyDescent="0.35"/>
    <row r="732" s="3" customFormat="1" x14ac:dyDescent="0.35"/>
    <row r="733" s="3" customFormat="1" x14ac:dyDescent="0.35"/>
    <row r="734" s="3" customFormat="1" x14ac:dyDescent="0.35"/>
    <row r="735" s="3" customFormat="1" x14ac:dyDescent="0.35"/>
    <row r="736" s="3" customFormat="1" x14ac:dyDescent="0.35"/>
    <row r="737" s="3" customFormat="1" x14ac:dyDescent="0.35"/>
    <row r="738" s="3" customFormat="1" x14ac:dyDescent="0.35"/>
    <row r="739" s="3" customFormat="1" x14ac:dyDescent="0.35"/>
    <row r="740" s="3" customFormat="1" x14ac:dyDescent="0.35"/>
    <row r="741" s="3" customFormat="1" x14ac:dyDescent="0.35"/>
    <row r="742" s="3" customFormat="1" x14ac:dyDescent="0.35"/>
    <row r="743" s="3" customFormat="1" x14ac:dyDescent="0.35"/>
    <row r="744" s="3" customFormat="1" x14ac:dyDescent="0.35"/>
    <row r="745" s="3" customFormat="1" x14ac:dyDescent="0.35"/>
    <row r="746" s="3" customFormat="1" x14ac:dyDescent="0.35"/>
    <row r="747" s="3" customFormat="1" x14ac:dyDescent="0.35"/>
    <row r="748" s="3" customFormat="1" x14ac:dyDescent="0.35"/>
    <row r="749" s="3" customFormat="1" x14ac:dyDescent="0.35"/>
    <row r="750" s="3" customFormat="1" x14ac:dyDescent="0.35"/>
    <row r="751" s="3" customFormat="1" x14ac:dyDescent="0.35"/>
    <row r="752" s="3" customFormat="1" x14ac:dyDescent="0.35"/>
    <row r="753" s="3" customFormat="1" x14ac:dyDescent="0.35"/>
    <row r="754" s="3" customFormat="1" x14ac:dyDescent="0.35"/>
    <row r="755" s="3" customFormat="1" x14ac:dyDescent="0.35"/>
    <row r="756" s="3" customFormat="1" x14ac:dyDescent="0.35"/>
    <row r="757" s="3" customFormat="1" x14ac:dyDescent="0.35"/>
    <row r="758" s="3" customFormat="1" x14ac:dyDescent="0.35"/>
    <row r="759" s="3" customFormat="1" x14ac:dyDescent="0.35"/>
    <row r="760" s="3" customFormat="1" x14ac:dyDescent="0.35"/>
    <row r="761" s="3" customFormat="1" x14ac:dyDescent="0.35"/>
    <row r="762" s="3" customFormat="1" x14ac:dyDescent="0.35"/>
    <row r="763" s="3" customFormat="1" x14ac:dyDescent="0.35"/>
    <row r="764" s="3" customFormat="1" x14ac:dyDescent="0.35"/>
    <row r="765" s="3" customFormat="1" x14ac:dyDescent="0.35"/>
    <row r="766" s="3" customFormat="1" x14ac:dyDescent="0.35"/>
    <row r="767" s="3" customFormat="1" x14ac:dyDescent="0.35"/>
    <row r="768" s="3" customFormat="1" x14ac:dyDescent="0.35"/>
    <row r="769" s="3" customFormat="1" x14ac:dyDescent="0.35"/>
    <row r="770" s="3" customFormat="1" x14ac:dyDescent="0.35"/>
    <row r="771" s="3" customFormat="1" x14ac:dyDescent="0.35"/>
    <row r="772" s="3" customFormat="1" x14ac:dyDescent="0.35"/>
    <row r="773" s="3" customFormat="1" x14ac:dyDescent="0.35"/>
    <row r="774" s="3" customFormat="1" x14ac:dyDescent="0.35"/>
    <row r="775" s="3" customFormat="1" x14ac:dyDescent="0.35"/>
    <row r="776" s="3" customFormat="1" x14ac:dyDescent="0.35"/>
    <row r="777" s="3" customFormat="1" x14ac:dyDescent="0.35"/>
    <row r="778" s="3" customFormat="1" x14ac:dyDescent="0.35"/>
    <row r="779" s="3" customFormat="1" x14ac:dyDescent="0.35"/>
    <row r="780" s="3" customFormat="1" x14ac:dyDescent="0.35"/>
    <row r="781" s="3" customFormat="1" x14ac:dyDescent="0.35"/>
    <row r="782" s="3" customFormat="1" x14ac:dyDescent="0.35"/>
    <row r="783" s="3" customFormat="1" x14ac:dyDescent="0.35"/>
    <row r="784" s="3" customFormat="1" x14ac:dyDescent="0.35"/>
    <row r="785" s="3" customFormat="1" x14ac:dyDescent="0.35"/>
    <row r="786" s="3" customFormat="1" x14ac:dyDescent="0.35"/>
    <row r="787" s="3" customFormat="1" x14ac:dyDescent="0.35"/>
    <row r="788" s="3" customFormat="1" x14ac:dyDescent="0.35"/>
    <row r="789" s="3" customFormat="1" x14ac:dyDescent="0.35"/>
    <row r="790" s="3" customFormat="1" x14ac:dyDescent="0.35"/>
    <row r="791" s="3" customFormat="1" x14ac:dyDescent="0.35"/>
    <row r="792" s="3" customFormat="1" x14ac:dyDescent="0.35"/>
    <row r="793" s="3" customFormat="1" x14ac:dyDescent="0.35"/>
    <row r="794" s="3" customFormat="1" x14ac:dyDescent="0.35"/>
    <row r="795" s="3" customFormat="1" x14ac:dyDescent="0.35"/>
    <row r="796" s="3" customFormat="1" x14ac:dyDescent="0.35"/>
    <row r="797" s="3" customFormat="1" x14ac:dyDescent="0.35"/>
    <row r="798" s="3" customFormat="1" x14ac:dyDescent="0.35"/>
    <row r="799" s="3" customFormat="1" x14ac:dyDescent="0.35"/>
    <row r="800" s="3" customFormat="1" x14ac:dyDescent="0.35"/>
    <row r="801" s="3" customFormat="1" x14ac:dyDescent="0.35"/>
    <row r="802" s="3" customFormat="1" x14ac:dyDescent="0.35"/>
    <row r="803" s="3" customFormat="1" x14ac:dyDescent="0.35"/>
    <row r="804" s="3" customFormat="1" x14ac:dyDescent="0.35"/>
    <row r="805" s="3" customFormat="1" x14ac:dyDescent="0.35"/>
    <row r="806" s="3" customFormat="1" x14ac:dyDescent="0.35"/>
    <row r="807" s="3" customFormat="1" x14ac:dyDescent="0.35"/>
    <row r="808" s="3" customFormat="1" x14ac:dyDescent="0.35"/>
    <row r="809" s="3" customFormat="1" x14ac:dyDescent="0.35"/>
    <row r="810" s="3" customFormat="1" x14ac:dyDescent="0.35"/>
    <row r="811" s="3" customFormat="1" x14ac:dyDescent="0.35"/>
    <row r="812" s="3" customFormat="1" x14ac:dyDescent="0.35"/>
    <row r="813" s="3" customFormat="1" x14ac:dyDescent="0.35"/>
    <row r="814" s="3" customFormat="1" x14ac:dyDescent="0.35"/>
    <row r="815" s="3" customFormat="1" x14ac:dyDescent="0.35"/>
    <row r="816" s="3" customFormat="1" x14ac:dyDescent="0.35"/>
    <row r="817" s="3" customFormat="1" x14ac:dyDescent="0.35"/>
    <row r="818" s="3" customFormat="1" x14ac:dyDescent="0.35"/>
    <row r="819" s="3" customFormat="1" x14ac:dyDescent="0.35"/>
    <row r="820" s="3" customFormat="1" x14ac:dyDescent="0.35"/>
    <row r="821" s="3" customFormat="1" x14ac:dyDescent="0.35"/>
    <row r="822" s="3" customFormat="1" x14ac:dyDescent="0.35"/>
    <row r="823" s="3" customFormat="1" x14ac:dyDescent="0.35"/>
    <row r="824" s="3" customFormat="1" x14ac:dyDescent="0.35"/>
    <row r="825" s="3" customFormat="1" x14ac:dyDescent="0.35"/>
    <row r="826" s="3" customFormat="1" x14ac:dyDescent="0.35"/>
    <row r="827" s="3" customFormat="1" x14ac:dyDescent="0.35"/>
    <row r="828" s="3" customFormat="1" x14ac:dyDescent="0.35"/>
    <row r="829" s="3" customFormat="1" x14ac:dyDescent="0.35"/>
    <row r="830" s="3" customFormat="1" x14ac:dyDescent="0.35"/>
    <row r="831" s="3" customFormat="1" x14ac:dyDescent="0.35"/>
    <row r="832" s="3" customFormat="1" x14ac:dyDescent="0.35"/>
    <row r="833" s="3" customFormat="1" x14ac:dyDescent="0.35"/>
    <row r="834" s="3" customFormat="1" x14ac:dyDescent="0.3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53125" defaultRowHeight="14.5" x14ac:dyDescent="0.35"/>
  <cols>
    <col min="1" max="1" width="39.26953125" customWidth="1"/>
    <col min="2" max="2" width="65.453125" customWidth="1"/>
    <col min="47" max="49" width="11.7265625" customWidth="1"/>
    <col min="50" max="50" width="21.81640625" customWidth="1"/>
    <col min="51" max="52" width="11.7265625" customWidth="1"/>
  </cols>
  <sheetData>
    <row r="1" spans="1:49" ht="52.5" thickBot="1" x14ac:dyDescent="0.4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3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3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84.607267039999996</v>
      </c>
      <c r="G3">
        <v>81.318589299999999</v>
      </c>
      <c r="H3">
        <v>78.127226449999995</v>
      </c>
      <c r="I3">
        <v>78.130265370000004</v>
      </c>
      <c r="J3">
        <v>77.12519236</v>
      </c>
      <c r="K3">
        <v>73.899816250000001</v>
      </c>
      <c r="L3">
        <v>72.098556130000006</v>
      </c>
      <c r="M3">
        <v>71.712746929999994</v>
      </c>
      <c r="N3">
        <v>71.92585081</v>
      </c>
      <c r="O3">
        <v>72.3363406</v>
      </c>
      <c r="P3">
        <v>71.213026889999995</v>
      </c>
      <c r="Q3">
        <v>69.371384399999997</v>
      </c>
      <c r="R3">
        <v>68.589056720000002</v>
      </c>
      <c r="S3">
        <v>68.998295130000002</v>
      </c>
      <c r="T3">
        <v>68.807466739999995</v>
      </c>
      <c r="U3">
        <v>68.35348132</v>
      </c>
      <c r="V3">
        <v>67.573098119999997</v>
      </c>
      <c r="W3">
        <v>65.797055</v>
      </c>
      <c r="X3">
        <v>63.512873720000002</v>
      </c>
      <c r="Y3">
        <v>61.583369820000001</v>
      </c>
      <c r="Z3">
        <v>60.022097850000002</v>
      </c>
      <c r="AA3">
        <v>58.766490320000003</v>
      </c>
      <c r="AB3">
        <v>57.742174560000002</v>
      </c>
      <c r="AC3">
        <v>56.883232720000002</v>
      </c>
      <c r="AD3">
        <v>56.431177380000001</v>
      </c>
      <c r="AE3">
        <v>55.970509730000003</v>
      </c>
      <c r="AF3">
        <v>55.486131899999997</v>
      </c>
      <c r="AG3">
        <v>54.973229859999996</v>
      </c>
      <c r="AH3">
        <v>54.436882259999997</v>
      </c>
      <c r="AI3">
        <v>53.848642580000003</v>
      </c>
      <c r="AJ3">
        <v>53.231182519999997</v>
      </c>
      <c r="AK3">
        <v>52.607301640000003</v>
      </c>
      <c r="AL3">
        <v>51.978415730000002</v>
      </c>
      <c r="AM3">
        <v>51.35045057</v>
      </c>
      <c r="AN3">
        <v>50.817879529999999</v>
      </c>
      <c r="AO3">
        <v>50.302277570000001</v>
      </c>
      <c r="AP3">
        <v>49.80230822</v>
      </c>
      <c r="AQ3">
        <v>49.328603209999997</v>
      </c>
      <c r="AR3">
        <v>48.870833910000002</v>
      </c>
      <c r="AS3">
        <v>48.439952759999997</v>
      </c>
      <c r="AT3">
        <v>48.034404219999999</v>
      </c>
      <c r="AU3">
        <v>47.652963040000003</v>
      </c>
      <c r="AV3">
        <v>47.298985729999998</v>
      </c>
      <c r="AW3">
        <v>47.009435400000001</v>
      </c>
    </row>
    <row r="4" spans="1:49" x14ac:dyDescent="0.3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83.500810110000003</v>
      </c>
      <c r="G4">
        <v>79.866405099999994</v>
      </c>
      <c r="H4">
        <v>76.36036335</v>
      </c>
      <c r="I4">
        <v>75.993449290000001</v>
      </c>
      <c r="J4">
        <v>74.652506959999997</v>
      </c>
      <c r="K4">
        <v>71.184063140000006</v>
      </c>
      <c r="L4">
        <v>69.112604739999995</v>
      </c>
      <c r="M4">
        <v>68.409801549999997</v>
      </c>
      <c r="N4">
        <v>68.280746210000004</v>
      </c>
      <c r="O4">
        <v>68.466226739999996</v>
      </c>
      <c r="P4">
        <v>67.191444779999998</v>
      </c>
      <c r="Q4">
        <v>65.23698478</v>
      </c>
      <c r="R4">
        <v>64.275833809999995</v>
      </c>
      <c r="S4">
        <v>65.659863560000005</v>
      </c>
      <c r="T4">
        <v>65.273323349999998</v>
      </c>
      <c r="U4">
        <v>64.641219879999994</v>
      </c>
      <c r="V4">
        <v>63.706181260000001</v>
      </c>
      <c r="W4">
        <v>61.912960050000002</v>
      </c>
      <c r="X4">
        <v>59.647989750000001</v>
      </c>
      <c r="Y4">
        <v>57.836087460000002</v>
      </c>
      <c r="Z4">
        <v>56.37001076</v>
      </c>
      <c r="AA4">
        <v>55.191002619999999</v>
      </c>
      <c r="AB4">
        <v>54.228148879999999</v>
      </c>
      <c r="AC4">
        <v>53.420577719999997</v>
      </c>
      <c r="AD4">
        <v>52.99891598</v>
      </c>
      <c r="AE4">
        <v>52.569274569999997</v>
      </c>
      <c r="AF4">
        <v>52.117479959999997</v>
      </c>
      <c r="AG4">
        <v>51.638549990000001</v>
      </c>
      <c r="AH4">
        <v>51.137709229999999</v>
      </c>
      <c r="AI4">
        <v>50.583713330000002</v>
      </c>
      <c r="AJ4">
        <v>50.002228539999997</v>
      </c>
      <c r="AK4">
        <v>49.41467007</v>
      </c>
      <c r="AL4">
        <v>48.822904119999997</v>
      </c>
      <c r="AM4">
        <v>48.231970629999999</v>
      </c>
      <c r="AN4">
        <v>47.720623629999999</v>
      </c>
      <c r="AO4">
        <v>47.225016099999998</v>
      </c>
      <c r="AP4">
        <v>46.743870299999998</v>
      </c>
      <c r="AQ4">
        <v>46.287138259999999</v>
      </c>
      <c r="AR4">
        <v>45.845096419999997</v>
      </c>
      <c r="AS4">
        <v>45.426284500000001</v>
      </c>
      <c r="AT4">
        <v>45.031161609999998</v>
      </c>
      <c r="AU4">
        <v>44.658553570000002</v>
      </c>
      <c r="AV4">
        <v>44.311578939999997</v>
      </c>
      <c r="AW4">
        <v>44.02482363</v>
      </c>
    </row>
    <row r="5" spans="1:49" x14ac:dyDescent="0.3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1.1064569339999999</v>
      </c>
      <c r="G5">
        <v>1.4521841980000001</v>
      </c>
      <c r="H5">
        <v>1.766863104</v>
      </c>
      <c r="I5">
        <v>2.1368160820000002</v>
      </c>
      <c r="J5">
        <v>2.4726853950000001</v>
      </c>
      <c r="K5">
        <v>2.7157531160000001</v>
      </c>
      <c r="L5">
        <v>2.9859513899999999</v>
      </c>
      <c r="M5">
        <v>3.3029453869999998</v>
      </c>
      <c r="N5">
        <v>3.6451046009999999</v>
      </c>
      <c r="O5">
        <v>3.8701138629999998</v>
      </c>
      <c r="P5">
        <v>4.0215821089999997</v>
      </c>
      <c r="Q5">
        <v>4.1343996230000002</v>
      </c>
      <c r="R5">
        <v>4.3132229110000004</v>
      </c>
      <c r="S5">
        <v>3.3384315720000002</v>
      </c>
      <c r="T5">
        <v>3.5341433929999999</v>
      </c>
      <c r="U5">
        <v>3.7122614359999999</v>
      </c>
      <c r="V5">
        <v>3.8669168599999999</v>
      </c>
      <c r="W5">
        <v>3.8840949459999998</v>
      </c>
      <c r="X5">
        <v>3.864883962</v>
      </c>
      <c r="Y5">
        <v>3.7472823630000001</v>
      </c>
      <c r="Z5">
        <v>3.6520870849999998</v>
      </c>
      <c r="AA5">
        <v>3.5754876910000002</v>
      </c>
      <c r="AB5">
        <v>3.514025679</v>
      </c>
      <c r="AC5">
        <v>3.4626550059999999</v>
      </c>
      <c r="AD5">
        <v>3.4322613999999998</v>
      </c>
      <c r="AE5">
        <v>3.4012351519999999</v>
      </c>
      <c r="AF5">
        <v>3.3686519349999999</v>
      </c>
      <c r="AG5">
        <v>3.3346798689999999</v>
      </c>
      <c r="AH5">
        <v>3.2991730229999998</v>
      </c>
      <c r="AI5">
        <v>3.2649292519999999</v>
      </c>
      <c r="AJ5">
        <v>3.2289539779999998</v>
      </c>
      <c r="AK5">
        <v>3.1926315770000002</v>
      </c>
      <c r="AL5">
        <v>3.15551161</v>
      </c>
      <c r="AM5">
        <v>3.1184799430000001</v>
      </c>
      <c r="AN5">
        <v>3.097255901</v>
      </c>
      <c r="AO5">
        <v>3.0772614740000002</v>
      </c>
      <c r="AP5">
        <v>3.0584379130000001</v>
      </c>
      <c r="AQ5">
        <v>3.0414649580000002</v>
      </c>
      <c r="AR5">
        <v>3.0257374869999998</v>
      </c>
      <c r="AS5">
        <v>3.0136682619999999</v>
      </c>
      <c r="AT5">
        <v>3.0032426060000001</v>
      </c>
      <c r="AU5">
        <v>2.9944094720000001</v>
      </c>
      <c r="AV5">
        <v>2.9874067910000002</v>
      </c>
      <c r="AW5">
        <v>2.9846117730000001</v>
      </c>
    </row>
    <row r="6" spans="1:49" x14ac:dyDescent="0.3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30.320854669999999</v>
      </c>
      <c r="G6" s="39">
        <v>30.87947582</v>
      </c>
      <c r="H6" s="39">
        <v>28.79395259</v>
      </c>
      <c r="I6" s="39">
        <v>29.809861959999999</v>
      </c>
      <c r="J6" s="39">
        <v>30.760680189999999</v>
      </c>
      <c r="K6" s="39">
        <v>30.969158610000001</v>
      </c>
      <c r="L6" s="39">
        <v>30.74082108</v>
      </c>
      <c r="M6">
        <v>30.61344021</v>
      </c>
      <c r="N6">
        <v>30.152831930000001</v>
      </c>
      <c r="O6">
        <v>29.399147490000001</v>
      </c>
      <c r="P6">
        <v>28.95113349</v>
      </c>
      <c r="Q6">
        <v>28.61393782</v>
      </c>
      <c r="R6">
        <v>27.550997110000001</v>
      </c>
      <c r="S6">
        <v>25.277528</v>
      </c>
      <c r="T6">
        <v>24.812311950000002</v>
      </c>
      <c r="U6">
        <v>24.66222024</v>
      </c>
      <c r="V6">
        <v>24.535204719999999</v>
      </c>
      <c r="W6">
        <v>25.188113619999999</v>
      </c>
      <c r="X6">
        <v>25.992384690000002</v>
      </c>
      <c r="Y6">
        <v>26.482461180000001</v>
      </c>
      <c r="Z6">
        <v>26.775023449999999</v>
      </c>
      <c r="AA6">
        <v>26.923199539999999</v>
      </c>
      <c r="AB6">
        <v>27.045934580000001</v>
      </c>
      <c r="AC6">
        <v>27.11501385</v>
      </c>
      <c r="AD6">
        <v>26.99465434</v>
      </c>
      <c r="AE6">
        <v>26.812502599999998</v>
      </c>
      <c r="AF6">
        <v>26.62182468</v>
      </c>
      <c r="AG6">
        <v>26.412447539999999</v>
      </c>
      <c r="AH6">
        <v>26.213277420000001</v>
      </c>
      <c r="AI6">
        <v>25.932866959999998</v>
      </c>
      <c r="AJ6">
        <v>25.647104680000002</v>
      </c>
      <c r="AK6">
        <v>25.35733492</v>
      </c>
      <c r="AL6">
        <v>25.030841559999999</v>
      </c>
      <c r="AM6">
        <v>24.698638679999998</v>
      </c>
      <c r="AN6">
        <v>24.330468410000002</v>
      </c>
      <c r="AO6">
        <v>23.93937081</v>
      </c>
      <c r="AP6">
        <v>23.534798729999999</v>
      </c>
      <c r="AQ6">
        <v>23.122896789999999</v>
      </c>
      <c r="AR6">
        <v>22.702233870000001</v>
      </c>
      <c r="AS6">
        <v>22.177407809999998</v>
      </c>
      <c r="AT6">
        <v>21.639551350000001</v>
      </c>
      <c r="AU6">
        <v>21.092927119999999</v>
      </c>
      <c r="AV6">
        <v>20.53418572</v>
      </c>
      <c r="AW6">
        <v>19.970532970000001</v>
      </c>
    </row>
    <row r="7" spans="1:49" x14ac:dyDescent="0.3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0.352710574</v>
      </c>
      <c r="G7">
        <v>0.32558805120000001</v>
      </c>
      <c r="H7">
        <v>0.27518282309999997</v>
      </c>
      <c r="I7">
        <v>0.25822691050000002</v>
      </c>
      <c r="J7">
        <v>0.24152326260000001</v>
      </c>
      <c r="K7">
        <v>0.22040119059999999</v>
      </c>
      <c r="L7">
        <v>0.19829944150000001</v>
      </c>
      <c r="M7">
        <v>0.1789944899</v>
      </c>
      <c r="N7">
        <v>0.15980013069999999</v>
      </c>
      <c r="O7">
        <v>0.14421729110000001</v>
      </c>
      <c r="P7">
        <v>0.13145640219999999</v>
      </c>
      <c r="Q7">
        <v>0.1202617094</v>
      </c>
      <c r="R7">
        <v>0.1071816993</v>
      </c>
      <c r="S7">
        <v>0.1059264431</v>
      </c>
      <c r="T7">
        <v>0.1697083888</v>
      </c>
      <c r="U7">
        <v>0.23148313749999999</v>
      </c>
      <c r="V7">
        <v>0.29039308209999998</v>
      </c>
      <c r="W7">
        <v>0.25864684989999998</v>
      </c>
      <c r="X7">
        <v>0.22637407509999999</v>
      </c>
      <c r="Y7">
        <v>0.2292262819</v>
      </c>
      <c r="Z7">
        <v>0.2303155664</v>
      </c>
      <c r="AA7">
        <v>0.230127466</v>
      </c>
      <c r="AB7">
        <v>0.229705188</v>
      </c>
      <c r="AC7">
        <v>0.22881220869999999</v>
      </c>
      <c r="AD7">
        <v>0.23521163540000001</v>
      </c>
      <c r="AE7">
        <v>0.24113306900000001</v>
      </c>
      <c r="AF7">
        <v>0.2470201175</v>
      </c>
      <c r="AG7">
        <v>0.25318836099999997</v>
      </c>
      <c r="AH7">
        <v>0.25951108119999999</v>
      </c>
      <c r="AI7">
        <v>0.2600595436</v>
      </c>
      <c r="AJ7">
        <v>0.26058627839999998</v>
      </c>
      <c r="AK7">
        <v>0.26110451810000002</v>
      </c>
      <c r="AL7">
        <v>0.2614356276</v>
      </c>
      <c r="AM7">
        <v>0.2617414911</v>
      </c>
      <c r="AN7">
        <v>0.26743894699999998</v>
      </c>
      <c r="AO7">
        <v>0.27296157199999999</v>
      </c>
      <c r="AP7" s="39">
        <v>0.2783971039</v>
      </c>
      <c r="AQ7" s="39">
        <v>0.28380749039999997</v>
      </c>
      <c r="AR7" s="39">
        <v>0.28916843390000002</v>
      </c>
      <c r="AS7" s="39">
        <v>0.29186548159999998</v>
      </c>
      <c r="AT7" s="39">
        <v>0.29445522200000002</v>
      </c>
      <c r="AU7" s="39">
        <v>0.29698526089999999</v>
      </c>
      <c r="AV7" s="39">
        <v>0.29939927849999998</v>
      </c>
      <c r="AW7" s="39">
        <v>0.3017924273</v>
      </c>
    </row>
    <row r="8" spans="1:49" x14ac:dyDescent="0.3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1.4923490290000001</v>
      </c>
      <c r="G8" s="39">
        <v>1.4595226059999999</v>
      </c>
      <c r="H8" s="39">
        <v>1.306935424</v>
      </c>
      <c r="I8" s="39">
        <v>1.2993458</v>
      </c>
      <c r="J8" s="39">
        <v>1.287575352</v>
      </c>
      <c r="K8" s="39">
        <v>1.2448529820000001</v>
      </c>
      <c r="L8" s="39">
        <v>1.1866320079999999</v>
      </c>
      <c r="M8">
        <v>1.13481396</v>
      </c>
      <c r="N8">
        <v>1.0733777229999999</v>
      </c>
      <c r="O8">
        <v>1.1674796970000001</v>
      </c>
      <c r="P8">
        <v>1.2825381739999999</v>
      </c>
      <c r="Q8">
        <v>1.4140751380000001</v>
      </c>
      <c r="R8">
        <v>1.5188759590000001</v>
      </c>
      <c r="S8">
        <v>2.2414610640000001</v>
      </c>
      <c r="T8">
        <v>1.6748693960000001</v>
      </c>
      <c r="U8">
        <v>1.1628170360000001</v>
      </c>
      <c r="V8">
        <v>0.67647988999999997</v>
      </c>
      <c r="W8">
        <v>0.66761860640000004</v>
      </c>
      <c r="X8">
        <v>0.66135316280000001</v>
      </c>
      <c r="Y8">
        <v>0.67471532729999995</v>
      </c>
      <c r="Z8">
        <v>0.68307884870000002</v>
      </c>
      <c r="AA8">
        <v>0.68778113009999997</v>
      </c>
      <c r="AB8">
        <v>0.69182035369999995</v>
      </c>
      <c r="AC8">
        <v>0.69449630230000003</v>
      </c>
      <c r="AD8">
        <v>0.70570064870000004</v>
      </c>
      <c r="AE8">
        <v>0.71540602099999995</v>
      </c>
      <c r="AF8">
        <v>0.72496538899999996</v>
      </c>
      <c r="AG8">
        <v>0.73489693290000002</v>
      </c>
      <c r="AH8">
        <v>0.7452216304</v>
      </c>
      <c r="AI8">
        <v>0.75547258289999997</v>
      </c>
      <c r="AJ8">
        <v>0.76574270850000004</v>
      </c>
      <c r="AK8">
        <v>0.77606980589999996</v>
      </c>
      <c r="AL8">
        <v>0.78631379300000004</v>
      </c>
      <c r="AM8">
        <v>0.79656685319999998</v>
      </c>
      <c r="AN8">
        <v>0.80513095280000002</v>
      </c>
      <c r="AO8">
        <v>0.81310069289999998</v>
      </c>
      <c r="AP8">
        <v>0.82075445930000002</v>
      </c>
      <c r="AQ8">
        <v>0.82828367690000004</v>
      </c>
      <c r="AR8">
        <v>0.8356227477</v>
      </c>
      <c r="AS8">
        <v>1.1518028259999999</v>
      </c>
      <c r="AT8">
        <v>1.4696011870000001</v>
      </c>
      <c r="AU8">
        <v>1.788935535</v>
      </c>
      <c r="AV8">
        <v>2.109194199</v>
      </c>
      <c r="AW8">
        <v>2.4307628870000002</v>
      </c>
    </row>
    <row r="9" spans="1:49" x14ac:dyDescent="0.35">
      <c r="B9" t="s">
        <v>109</v>
      </c>
      <c r="C9">
        <v>1.4643633957556199</v>
      </c>
      <c r="D9">
        <v>1.4878742237362399</v>
      </c>
      <c r="E9">
        <v>1.5199342149999999</v>
      </c>
      <c r="F9">
        <v>1.449295161</v>
      </c>
      <c r="G9">
        <v>1.3795770979999999</v>
      </c>
      <c r="H9">
        <v>1.2023696210000001</v>
      </c>
      <c r="I9">
        <v>1.1634757280000001</v>
      </c>
      <c r="J9">
        <v>1.122157845</v>
      </c>
      <c r="K9">
        <v>1.0559614770000001</v>
      </c>
      <c r="L9">
        <v>0.97970378270000003</v>
      </c>
      <c r="M9">
        <v>0.91191027930000002</v>
      </c>
      <c r="N9">
        <v>0.83951553040000004</v>
      </c>
      <c r="O9">
        <v>0.75630242619999999</v>
      </c>
      <c r="P9">
        <v>0.68815529710000001</v>
      </c>
      <c r="Q9">
        <v>0.62843250930000005</v>
      </c>
      <c r="R9">
        <v>0.55908580320000001</v>
      </c>
      <c r="S9">
        <v>0.20878127190000001</v>
      </c>
      <c r="T9">
        <v>0.16773192770000001</v>
      </c>
      <c r="U9">
        <v>0.1311690164</v>
      </c>
      <c r="V9">
        <v>9.6473045600000001E-2</v>
      </c>
      <c r="W9">
        <v>7.8170731899999998E-2</v>
      </c>
      <c r="X9">
        <v>5.9238052200000002E-2</v>
      </c>
      <c r="Y9">
        <v>6.0413511699999999E-2</v>
      </c>
      <c r="Z9">
        <v>6.1140592200000003E-2</v>
      </c>
      <c r="AA9">
        <v>6.1539431200000001E-2</v>
      </c>
      <c r="AB9">
        <v>6.1878714299999998E-2</v>
      </c>
      <c r="AC9">
        <v>6.2095836299999999E-2</v>
      </c>
      <c r="AD9">
        <v>6.3081733000000001E-2</v>
      </c>
      <c r="AE9">
        <v>6.3933511200000001E-2</v>
      </c>
      <c r="AF9">
        <v>6.4772154499999998E-2</v>
      </c>
      <c r="AG9">
        <v>6.5642807999999997E-2</v>
      </c>
      <c r="AH9">
        <v>6.6548464900000007E-2</v>
      </c>
      <c r="AI9">
        <v>6.7460849899999994E-2</v>
      </c>
      <c r="AJ9">
        <v>6.8374918600000001E-2</v>
      </c>
      <c r="AK9">
        <v>6.9294046499999998E-2</v>
      </c>
      <c r="AL9">
        <v>7.0205573600000001E-2</v>
      </c>
      <c r="AM9">
        <v>7.1117882199999996E-2</v>
      </c>
      <c r="AN9">
        <v>7.1879528999999998E-2</v>
      </c>
      <c r="AO9">
        <v>7.2588090100000002E-2</v>
      </c>
      <c r="AP9">
        <v>7.3268423700000002E-2</v>
      </c>
      <c r="AQ9">
        <v>7.3937621300000006E-2</v>
      </c>
      <c r="AR9">
        <v>7.4589829100000005E-2</v>
      </c>
      <c r="AS9">
        <v>7.5024040099999995E-2</v>
      </c>
      <c r="AT9">
        <v>7.5428936500000002E-2</v>
      </c>
      <c r="AU9">
        <v>7.5816984599999998E-2</v>
      </c>
      <c r="AV9">
        <v>7.6174037400000005E-2</v>
      </c>
      <c r="AW9">
        <v>7.6524545200000002E-2</v>
      </c>
    </row>
    <row r="10" spans="1:49" x14ac:dyDescent="0.3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0.50823582199999995</v>
      </c>
      <c r="G10">
        <v>0.69888130510000002</v>
      </c>
      <c r="H10">
        <v>0.80446413620000001</v>
      </c>
      <c r="I10">
        <v>0.97375021760000002</v>
      </c>
      <c r="J10">
        <v>1.1315715289999999</v>
      </c>
      <c r="K10">
        <v>1.246857026</v>
      </c>
      <c r="L10">
        <v>1.322886469</v>
      </c>
      <c r="M10">
        <v>1.3784170090000001</v>
      </c>
      <c r="N10">
        <v>1.39122966</v>
      </c>
      <c r="O10">
        <v>1.5754050639999999</v>
      </c>
      <c r="P10">
        <v>1.801813559</v>
      </c>
      <c r="Q10">
        <v>2.0682769259999998</v>
      </c>
      <c r="R10">
        <v>2.312890957</v>
      </c>
      <c r="S10">
        <v>3.0574361240000001</v>
      </c>
      <c r="T10">
        <v>3.1562039830000002</v>
      </c>
      <c r="U10">
        <v>3.2852386249999999</v>
      </c>
      <c r="V10">
        <v>3.4100792659999999</v>
      </c>
      <c r="W10">
        <v>3.814225838</v>
      </c>
      <c r="X10">
        <v>4.25781367</v>
      </c>
      <c r="Y10">
        <v>4.6443002519999999</v>
      </c>
      <c r="Z10">
        <v>5.0076707169999999</v>
      </c>
      <c r="AA10">
        <v>5.3516904910000003</v>
      </c>
      <c r="AB10">
        <v>5.5909858129999996</v>
      </c>
      <c r="AC10">
        <v>5.8213793379999998</v>
      </c>
      <c r="AD10">
        <v>6.2051795639999998</v>
      </c>
      <c r="AE10">
        <v>6.5781136010000001</v>
      </c>
      <c r="AF10">
        <v>6.9512923119999996</v>
      </c>
      <c r="AG10">
        <v>7.3446325359999998</v>
      </c>
      <c r="AH10">
        <v>7.7439391669999997</v>
      </c>
      <c r="AI10">
        <v>8.1606103579999996</v>
      </c>
      <c r="AJ10">
        <v>8.5803966359999997</v>
      </c>
      <c r="AK10">
        <v>9.0036836460000007</v>
      </c>
      <c r="AL10">
        <v>9.4423158320000002</v>
      </c>
      <c r="AM10">
        <v>9.8839580070000004</v>
      </c>
      <c r="AN10">
        <v>10.32297458</v>
      </c>
      <c r="AO10">
        <v>10.75697826</v>
      </c>
      <c r="AP10">
        <v>11.188992170000001</v>
      </c>
      <c r="AQ10">
        <v>11.621281659999999</v>
      </c>
      <c r="AR10">
        <v>12.05271626</v>
      </c>
      <c r="AS10">
        <v>12.466203549999999</v>
      </c>
      <c r="AT10">
        <v>12.877100840000001</v>
      </c>
      <c r="AU10">
        <v>13.287177740000001</v>
      </c>
      <c r="AV10">
        <v>13.693648509999999</v>
      </c>
      <c r="AW10">
        <v>14.10058729</v>
      </c>
    </row>
    <row r="11" spans="1:49" x14ac:dyDescent="0.3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8.7443438799999995E-2</v>
      </c>
      <c r="G11" s="39">
        <v>0.1104803353</v>
      </c>
      <c r="H11" s="39">
        <v>0.1278043465</v>
      </c>
      <c r="I11">
        <v>0.16414723749999999</v>
      </c>
      <c r="J11">
        <v>0.21013520699999999</v>
      </c>
      <c r="K11">
        <v>0.26245905959999999</v>
      </c>
      <c r="L11">
        <v>0.32320412859999997</v>
      </c>
      <c r="M11">
        <v>0.39930325239999997</v>
      </c>
      <c r="N11">
        <v>0.48791940700000003</v>
      </c>
      <c r="O11">
        <v>0.57011533619999999</v>
      </c>
      <c r="P11">
        <v>0.6728241318</v>
      </c>
      <c r="Q11">
        <v>0.79693264620000004</v>
      </c>
      <c r="R11">
        <v>0.91957956429999999</v>
      </c>
      <c r="S11">
        <v>1.347427779</v>
      </c>
      <c r="T11">
        <v>1.3909552810000001</v>
      </c>
      <c r="U11">
        <v>1.447821509</v>
      </c>
      <c r="V11">
        <v>1.5028394199999999</v>
      </c>
      <c r="W11">
        <v>1.6138054529999999</v>
      </c>
      <c r="X11">
        <v>1.7382105800000001</v>
      </c>
      <c r="Y11">
        <v>1.908023469</v>
      </c>
      <c r="Z11">
        <v>2.068762499</v>
      </c>
      <c r="AA11">
        <v>2.2217708319999998</v>
      </c>
      <c r="AB11">
        <v>2.3737692940000001</v>
      </c>
      <c r="AC11">
        <v>2.5225042869999998</v>
      </c>
      <c r="AD11">
        <v>2.8662955609999998</v>
      </c>
      <c r="AE11">
        <v>3.2064182209999998</v>
      </c>
      <c r="AF11">
        <v>3.5475460079999999</v>
      </c>
      <c r="AG11">
        <v>3.9075610059999999</v>
      </c>
      <c r="AH11">
        <v>4.2717945659999996</v>
      </c>
      <c r="AI11">
        <v>4.6534926609999996</v>
      </c>
      <c r="AJ11">
        <v>5.038336739</v>
      </c>
      <c r="AK11">
        <v>5.4265360390000001</v>
      </c>
      <c r="AL11">
        <v>5.8309542199999997</v>
      </c>
      <c r="AM11">
        <v>6.2384586869999996</v>
      </c>
      <c r="AN11">
        <v>6.651629829</v>
      </c>
      <c r="AO11">
        <v>7.0626029209999999</v>
      </c>
      <c r="AP11">
        <v>7.4731097540000002</v>
      </c>
      <c r="AQ11">
        <v>7.8845352230000003</v>
      </c>
      <c r="AR11">
        <v>8.2960363570000002</v>
      </c>
      <c r="AS11">
        <v>8.5306844789999996</v>
      </c>
      <c r="AT11">
        <v>8.7632374669999997</v>
      </c>
      <c r="AU11">
        <v>8.9949489729999996</v>
      </c>
      <c r="AV11">
        <v>9.223974278</v>
      </c>
      <c r="AW11">
        <v>9.4530997160000005</v>
      </c>
    </row>
    <row r="12" spans="1:49" x14ac:dyDescent="0.3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3.5212895639999999</v>
      </c>
      <c r="G12" s="39">
        <v>3.583800224</v>
      </c>
      <c r="H12" s="39">
        <v>3.3395559960000001</v>
      </c>
      <c r="I12">
        <v>3.4551028650000002</v>
      </c>
      <c r="J12">
        <v>3.5629565250000002</v>
      </c>
      <c r="K12">
        <v>3.584739216</v>
      </c>
      <c r="L12">
        <v>3.555962692</v>
      </c>
      <c r="M12" s="39">
        <v>3.5388930759999999</v>
      </c>
      <c r="N12">
        <v>3.4833489549999999</v>
      </c>
      <c r="O12">
        <v>3.590242693</v>
      </c>
      <c r="P12">
        <v>3.7374452140000001</v>
      </c>
      <c r="Q12">
        <v>3.904874548</v>
      </c>
      <c r="R12">
        <v>3.9745409089999999</v>
      </c>
      <c r="S12">
        <v>3.7360497509999999</v>
      </c>
      <c r="T12">
        <v>3.856739642</v>
      </c>
      <c r="U12">
        <v>4.0144141849999997</v>
      </c>
      <c r="V12">
        <v>4.1669638469999999</v>
      </c>
      <c r="W12">
        <v>4.1144800950000002</v>
      </c>
      <c r="X12">
        <v>4.0781094370000002</v>
      </c>
      <c r="Y12">
        <v>4.1586110380000001</v>
      </c>
      <c r="Z12">
        <v>4.2082323160000001</v>
      </c>
      <c r="AA12">
        <v>4.2352506480000001</v>
      </c>
      <c r="AB12">
        <v>4.2589492499999997</v>
      </c>
      <c r="AC12">
        <v>4.2742433760000003</v>
      </c>
      <c r="AD12">
        <v>4.340189262</v>
      </c>
      <c r="AE12">
        <v>4.396892147</v>
      </c>
      <c r="AF12">
        <v>4.4526812040000001</v>
      </c>
      <c r="AG12">
        <v>4.5109281929999998</v>
      </c>
      <c r="AH12">
        <v>4.5715696230000002</v>
      </c>
      <c r="AI12">
        <v>4.6328716329999997</v>
      </c>
      <c r="AJ12">
        <v>4.6942763809999999</v>
      </c>
      <c r="AK12">
        <v>4.7560157810000003</v>
      </c>
      <c r="AL12">
        <v>4.8173838020000002</v>
      </c>
      <c r="AM12">
        <v>4.8787946140000003</v>
      </c>
      <c r="AN12">
        <v>4.9300022590000001</v>
      </c>
      <c r="AO12">
        <v>4.9775607439999998</v>
      </c>
      <c r="AP12">
        <v>5.0231767319999996</v>
      </c>
      <c r="AQ12">
        <v>5.0680230699999997</v>
      </c>
      <c r="AR12">
        <v>5.1116991699999996</v>
      </c>
      <c r="AS12">
        <v>5.1410378650000004</v>
      </c>
      <c r="AT12">
        <v>5.1683649960000002</v>
      </c>
      <c r="AU12">
        <v>5.1945351769999997</v>
      </c>
      <c r="AV12">
        <v>5.2185795219999997</v>
      </c>
      <c r="AW12">
        <v>5.2421734789999999</v>
      </c>
    </row>
    <row r="13" spans="1:49" x14ac:dyDescent="0.3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0.2380608401</v>
      </c>
      <c r="G13" s="39">
        <v>0.25285960969999999</v>
      </c>
      <c r="H13" s="39">
        <v>0.24590867490000001</v>
      </c>
      <c r="I13" s="39">
        <v>0.26551896720000001</v>
      </c>
      <c r="J13" s="39">
        <v>0.28575546200000002</v>
      </c>
      <c r="K13" s="39">
        <v>0.3000482049</v>
      </c>
      <c r="L13" s="39">
        <v>0.3106276496</v>
      </c>
      <c r="M13">
        <v>0.32262632749999998</v>
      </c>
      <c r="N13">
        <v>0.3314200631</v>
      </c>
      <c r="O13">
        <v>0.38085818170000002</v>
      </c>
      <c r="P13">
        <v>0.44205060419999997</v>
      </c>
      <c r="Q13">
        <v>0.51494626170000002</v>
      </c>
      <c r="R13">
        <v>0.58438554629999995</v>
      </c>
      <c r="S13">
        <v>0.44409454349999999</v>
      </c>
      <c r="T13">
        <v>0.57255068320000002</v>
      </c>
      <c r="U13">
        <v>0.69962612759999998</v>
      </c>
      <c r="V13">
        <v>0.82095120560000001</v>
      </c>
      <c r="W13">
        <v>0.83894644380000005</v>
      </c>
      <c r="X13">
        <v>0.86178012699999995</v>
      </c>
      <c r="Y13">
        <v>0.91630719370000002</v>
      </c>
      <c r="Z13">
        <v>0.96544057309999998</v>
      </c>
      <c r="AA13">
        <v>1.0103245030000001</v>
      </c>
      <c r="AB13">
        <v>1.053697519</v>
      </c>
      <c r="AC13">
        <v>1.0953752050000001</v>
      </c>
      <c r="AD13">
        <v>1.121556845</v>
      </c>
      <c r="AE13">
        <v>1.1454241300000001</v>
      </c>
      <c r="AF13">
        <v>1.169104243</v>
      </c>
      <c r="AG13">
        <v>1.19403685</v>
      </c>
      <c r="AH13">
        <v>1.2196691740000001</v>
      </c>
      <c r="AI13">
        <v>1.3054975099999999</v>
      </c>
      <c r="AJ13">
        <v>1.3920064059999999</v>
      </c>
      <c r="AK13">
        <v>1.4792561360000001</v>
      </c>
      <c r="AL13">
        <v>1.570230757</v>
      </c>
      <c r="AM13">
        <v>1.6618716659999999</v>
      </c>
      <c r="AN13">
        <v>1.6930738569999999</v>
      </c>
      <c r="AO13">
        <v>1.7231306980000001</v>
      </c>
      <c r="AP13">
        <v>1.752605706</v>
      </c>
      <c r="AQ13">
        <v>1.781893846</v>
      </c>
      <c r="AR13">
        <v>1.8108455750000001</v>
      </c>
      <c r="AS13">
        <v>1.842449673</v>
      </c>
      <c r="AT13">
        <v>1.873473798</v>
      </c>
      <c r="AU13">
        <v>1.9042055769999999</v>
      </c>
      <c r="AV13">
        <v>1.934270903</v>
      </c>
      <c r="AW13">
        <v>1.9642709270000001</v>
      </c>
    </row>
    <row r="14" spans="1:49" x14ac:dyDescent="0.3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37.970239100000001</v>
      </c>
      <c r="G14">
        <v>38.690185049999997</v>
      </c>
      <c r="H14">
        <v>36.096173610000001</v>
      </c>
      <c r="I14">
        <v>37.38942969</v>
      </c>
      <c r="J14">
        <v>38.602355379999999</v>
      </c>
      <c r="K14">
        <v>38.884477769999997</v>
      </c>
      <c r="L14">
        <v>38.618137259999997</v>
      </c>
      <c r="M14">
        <v>38.478398609999999</v>
      </c>
      <c r="N14">
        <v>37.919443399999999</v>
      </c>
      <c r="O14">
        <v>37.58376818</v>
      </c>
      <c r="P14">
        <v>37.707416870000003</v>
      </c>
      <c r="Q14">
        <v>38.061737549999997</v>
      </c>
      <c r="R14">
        <v>37.527537549999998</v>
      </c>
      <c r="S14">
        <v>36.418704980000001</v>
      </c>
      <c r="T14">
        <v>35.80107125</v>
      </c>
      <c r="U14">
        <v>35.634789869999999</v>
      </c>
      <c r="V14">
        <v>35.499384480000003</v>
      </c>
      <c r="W14">
        <v>36.574007639999998</v>
      </c>
      <c r="X14">
        <v>37.875263799999999</v>
      </c>
      <c r="Y14">
        <v>39.074058260000001</v>
      </c>
      <c r="Z14">
        <v>39.999664559999999</v>
      </c>
      <c r="AA14">
        <v>40.72168404</v>
      </c>
      <c r="AB14">
        <v>41.306740720000001</v>
      </c>
      <c r="AC14">
        <v>41.813920400000001</v>
      </c>
      <c r="AD14">
        <v>42.531869589999999</v>
      </c>
      <c r="AE14">
        <v>43.159823299999999</v>
      </c>
      <c r="AF14">
        <v>43.779206109999997</v>
      </c>
      <c r="AG14">
        <v>44.423334230000002</v>
      </c>
      <c r="AH14">
        <v>45.09153113</v>
      </c>
      <c r="AI14">
        <v>45.768332100000002</v>
      </c>
      <c r="AJ14">
        <v>46.446824749999998</v>
      </c>
      <c r="AK14">
        <v>47.129294899999998</v>
      </c>
      <c r="AL14">
        <v>47.809681169999998</v>
      </c>
      <c r="AM14">
        <v>48.49114788</v>
      </c>
      <c r="AN14">
        <v>49.072598360000001</v>
      </c>
      <c r="AO14">
        <v>49.618293799999996</v>
      </c>
      <c r="AP14">
        <v>50.145103079999998</v>
      </c>
      <c r="AQ14">
        <v>50.664659380000003</v>
      </c>
      <c r="AR14">
        <v>51.172912230000001</v>
      </c>
      <c r="AS14">
        <v>51.676475719999999</v>
      </c>
      <c r="AT14">
        <v>52.16121381</v>
      </c>
      <c r="AU14">
        <v>52.635532359999999</v>
      </c>
      <c r="AV14">
        <v>53.089426449999998</v>
      </c>
      <c r="AW14">
        <v>53.539744239999997</v>
      </c>
    </row>
    <row r="15" spans="1:49" x14ac:dyDescent="0.3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37.815006539999999</v>
      </c>
      <c r="G15" s="39">
        <v>37.2227113</v>
      </c>
      <c r="H15" s="39">
        <v>36.183176680000003</v>
      </c>
      <c r="I15" s="39">
        <v>37.167820550000002</v>
      </c>
      <c r="J15" s="39">
        <v>37.340089429999999</v>
      </c>
      <c r="K15" s="39">
        <v>36.240393859999998</v>
      </c>
      <c r="L15" s="39">
        <v>35.689974390000003</v>
      </c>
      <c r="M15">
        <v>35.791448029999998</v>
      </c>
      <c r="N15">
        <v>36.398411350000003</v>
      </c>
      <c r="O15">
        <v>37.429547489999997</v>
      </c>
      <c r="P15" s="39">
        <v>37.348505600000003</v>
      </c>
      <c r="Q15">
        <v>36.022400060000002</v>
      </c>
      <c r="R15">
        <v>34.839634789999998</v>
      </c>
      <c r="S15">
        <v>33.858755309999999</v>
      </c>
      <c r="T15">
        <v>32.681744330000001</v>
      </c>
      <c r="U15">
        <v>31.90868322</v>
      </c>
      <c r="V15">
        <v>31.026981039999999</v>
      </c>
      <c r="W15">
        <v>28.732137420000001</v>
      </c>
      <c r="X15">
        <v>26.572657790000001</v>
      </c>
      <c r="Y15">
        <v>25.303627590000001</v>
      </c>
      <c r="Z15">
        <v>24.367410069999998</v>
      </c>
      <c r="AA15">
        <v>23.642393370000001</v>
      </c>
      <c r="AB15">
        <v>23.060347289999999</v>
      </c>
      <c r="AC15">
        <v>22.580388750000001</v>
      </c>
      <c r="AD15">
        <v>22.52829624</v>
      </c>
      <c r="AE15">
        <v>22.518004489999999</v>
      </c>
      <c r="AF15">
        <v>22.52209131</v>
      </c>
      <c r="AG15">
        <v>22.530866169999999</v>
      </c>
      <c r="AH15">
        <v>22.546207450000001</v>
      </c>
      <c r="AI15">
        <v>22.584701710000001</v>
      </c>
      <c r="AJ15">
        <v>22.631410460000001</v>
      </c>
      <c r="AK15">
        <v>22.689177350000001</v>
      </c>
      <c r="AL15">
        <v>22.752602379999999</v>
      </c>
      <c r="AM15">
        <v>22.820680320000001</v>
      </c>
      <c r="AN15">
        <v>22.820283880000002</v>
      </c>
      <c r="AO15">
        <v>22.816767559999999</v>
      </c>
      <c r="AP15">
        <v>22.814447569999999</v>
      </c>
      <c r="AQ15">
        <v>22.818487380000001</v>
      </c>
      <c r="AR15">
        <v>22.822894819999998</v>
      </c>
      <c r="AS15">
        <v>22.833653609999999</v>
      </c>
      <c r="AT15">
        <v>22.844459229999998</v>
      </c>
      <c r="AU15">
        <v>22.852754699999998</v>
      </c>
      <c r="AV15">
        <v>22.859155179999998</v>
      </c>
      <c r="AW15">
        <v>22.88124427</v>
      </c>
    </row>
    <row r="16" spans="1:49" x14ac:dyDescent="0.3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34.492994779999997</v>
      </c>
      <c r="G16">
        <v>33.681026539999998</v>
      </c>
      <c r="H16">
        <v>32.478398149999997</v>
      </c>
      <c r="I16">
        <v>33.095244749999999</v>
      </c>
      <c r="J16">
        <v>32.982566609999999</v>
      </c>
      <c r="K16">
        <v>31.755035039999999</v>
      </c>
      <c r="L16">
        <v>31.02248024</v>
      </c>
      <c r="M16">
        <v>30.861721110000001</v>
      </c>
      <c r="N16">
        <v>31.133926429999999</v>
      </c>
      <c r="O16">
        <v>31.036530469999999</v>
      </c>
      <c r="P16">
        <v>29.798734079999999</v>
      </c>
      <c r="Q16">
        <v>27.405893320000001</v>
      </c>
      <c r="R16">
        <v>25.005323499999999</v>
      </c>
      <c r="S16">
        <v>23.1736945</v>
      </c>
      <c r="T16">
        <v>22.265601090000001</v>
      </c>
      <c r="U16">
        <v>21.640856190000001</v>
      </c>
      <c r="V16">
        <v>20.94942627</v>
      </c>
      <c r="W16">
        <v>19.200645420000001</v>
      </c>
      <c r="X16">
        <v>17.570712329999999</v>
      </c>
      <c r="Y16">
        <v>16.55961619</v>
      </c>
      <c r="Z16">
        <v>15.78105568</v>
      </c>
      <c r="AA16">
        <v>15.150333209999999</v>
      </c>
      <c r="AB16">
        <v>14.615897500000001</v>
      </c>
      <c r="AC16">
        <v>14.15342472</v>
      </c>
      <c r="AD16">
        <v>13.983830040000001</v>
      </c>
      <c r="AE16">
        <v>13.841470839999999</v>
      </c>
      <c r="AF16">
        <v>13.70888809</v>
      </c>
      <c r="AG16">
        <v>13.57679984</v>
      </c>
      <c r="AH16">
        <v>13.44945699</v>
      </c>
      <c r="AI16">
        <v>13.410418180000001</v>
      </c>
      <c r="AJ16">
        <v>13.376301120000001</v>
      </c>
      <c r="AK16">
        <v>13.348711339999999</v>
      </c>
      <c r="AL16">
        <v>13.323006339999999</v>
      </c>
      <c r="AM16">
        <v>13.29993501</v>
      </c>
      <c r="AN16">
        <v>13.21988642</v>
      </c>
      <c r="AO16">
        <v>13.1381338</v>
      </c>
      <c r="AP16">
        <v>13.057179919999999</v>
      </c>
      <c r="AQ16">
        <v>12.97994924</v>
      </c>
      <c r="AR16">
        <v>12.90298746</v>
      </c>
      <c r="AS16">
        <v>12.827473850000001</v>
      </c>
      <c r="AT16">
        <v>12.751604670000001</v>
      </c>
      <c r="AU16">
        <v>12.673959200000001</v>
      </c>
      <c r="AV16">
        <v>12.594901419999999</v>
      </c>
      <c r="AW16">
        <v>12.524074300000001</v>
      </c>
    </row>
    <row r="17" spans="2:49" x14ac:dyDescent="0.35">
      <c r="B17" t="s">
        <v>117</v>
      </c>
      <c r="C17">
        <v>1.54983431156195</v>
      </c>
      <c r="D17">
        <v>1.57471740274219</v>
      </c>
      <c r="E17">
        <v>1.60860863</v>
      </c>
      <c r="F17" s="39">
        <v>1.873045428</v>
      </c>
      <c r="G17" s="39">
        <v>2.0754839629999999</v>
      </c>
      <c r="H17" s="39">
        <v>2.2326587369999999</v>
      </c>
      <c r="I17">
        <v>2.5031579580000001</v>
      </c>
      <c r="J17">
        <v>2.713248047</v>
      </c>
      <c r="K17">
        <v>2.8130972179999998</v>
      </c>
      <c r="L17">
        <v>2.933568374</v>
      </c>
      <c r="M17">
        <v>3.0904058409999999</v>
      </c>
      <c r="N17">
        <v>3.2769184330000001</v>
      </c>
      <c r="O17">
        <v>4.2821670090000001</v>
      </c>
      <c r="P17">
        <v>5.3894810370000004</v>
      </c>
      <c r="Q17">
        <v>6.4975823899999998</v>
      </c>
      <c r="R17">
        <v>7.7713954410000001</v>
      </c>
      <c r="S17">
        <v>6.5679752159999998</v>
      </c>
      <c r="T17">
        <v>6.5454130490000004</v>
      </c>
      <c r="U17">
        <v>6.5874094989999996</v>
      </c>
      <c r="V17">
        <v>6.5929353470000001</v>
      </c>
      <c r="W17">
        <v>6.1243891619999999</v>
      </c>
      <c r="X17">
        <v>5.681977796</v>
      </c>
      <c r="Y17">
        <v>5.4773566069999999</v>
      </c>
      <c r="Z17">
        <v>5.3390615459999999</v>
      </c>
      <c r="AA17">
        <v>5.2427509199999998</v>
      </c>
      <c r="AB17">
        <v>5.175161417</v>
      </c>
      <c r="AC17">
        <v>5.1277181369999996</v>
      </c>
      <c r="AD17">
        <v>5.1802247230000003</v>
      </c>
      <c r="AE17">
        <v>5.2417376229999997</v>
      </c>
      <c r="AF17">
        <v>5.3061568110000001</v>
      </c>
      <c r="AG17">
        <v>5.3713745619999997</v>
      </c>
      <c r="AH17">
        <v>5.4377954009999998</v>
      </c>
      <c r="AI17">
        <v>5.4586604730000001</v>
      </c>
      <c r="AJ17">
        <v>5.4815027189999999</v>
      </c>
      <c r="AK17">
        <v>5.5070249489999998</v>
      </c>
      <c r="AL17">
        <v>5.533570095</v>
      </c>
      <c r="AM17">
        <v>5.5612629389999997</v>
      </c>
      <c r="AN17">
        <v>5.5854341060000001</v>
      </c>
      <c r="AO17">
        <v>5.6088102429999998</v>
      </c>
      <c r="AP17">
        <v>5.6324470529999999</v>
      </c>
      <c r="AQ17">
        <v>5.6576286290000004</v>
      </c>
      <c r="AR17">
        <v>5.6828831830000004</v>
      </c>
      <c r="AS17">
        <v>5.6865842539999996</v>
      </c>
      <c r="AT17">
        <v>5.6903017680000003</v>
      </c>
      <c r="AU17">
        <v>5.6933987339999996</v>
      </c>
      <c r="AV17">
        <v>5.696028117</v>
      </c>
      <c r="AW17">
        <v>5.702571957</v>
      </c>
    </row>
    <row r="18" spans="2:49" x14ac:dyDescent="0.35">
      <c r="B18" t="s">
        <v>118</v>
      </c>
      <c r="C18">
        <v>0.19372928894524399</v>
      </c>
      <c r="D18">
        <v>0.196839675342774</v>
      </c>
      <c r="E18">
        <v>0.2010760788</v>
      </c>
      <c r="F18">
        <v>0.1902792512</v>
      </c>
      <c r="G18">
        <v>0.175165448</v>
      </c>
      <c r="H18">
        <v>0.1592429887</v>
      </c>
      <c r="I18">
        <v>0.15297973670000001</v>
      </c>
      <c r="J18">
        <v>0.14373262389999999</v>
      </c>
      <c r="K18">
        <v>0.13046261989999999</v>
      </c>
      <c r="L18">
        <v>0.1201579775</v>
      </c>
      <c r="M18">
        <v>0.1126934901</v>
      </c>
      <c r="N18">
        <v>0.1071803511</v>
      </c>
      <c r="O18">
        <v>0.1069929949</v>
      </c>
      <c r="P18">
        <v>0.10286814079999999</v>
      </c>
      <c r="Q18">
        <v>9.4738812500000005E-2</v>
      </c>
      <c r="R18">
        <v>8.6560020099999996E-2</v>
      </c>
      <c r="S18">
        <v>0.36732076029999999</v>
      </c>
      <c r="T18">
        <v>0.33166772719999998</v>
      </c>
      <c r="U18">
        <v>0.30193184449999999</v>
      </c>
      <c r="V18">
        <v>0.27272971639999999</v>
      </c>
      <c r="W18">
        <v>0.32450199610000002</v>
      </c>
      <c r="X18">
        <v>0.36755522969999999</v>
      </c>
      <c r="Y18">
        <v>0.34973587480000001</v>
      </c>
      <c r="Z18">
        <v>0.33653930110000002</v>
      </c>
      <c r="AA18">
        <v>0.32627673639999999</v>
      </c>
      <c r="AB18">
        <v>0.31791903129999999</v>
      </c>
      <c r="AC18">
        <v>0.31098336500000001</v>
      </c>
      <c r="AD18">
        <v>0.3218102638</v>
      </c>
      <c r="AE18">
        <v>0.33312562870000001</v>
      </c>
      <c r="AF18">
        <v>0.34457461859999999</v>
      </c>
      <c r="AG18">
        <v>0.35610683139999999</v>
      </c>
      <c r="AH18">
        <v>0.36767742799999997</v>
      </c>
      <c r="AI18">
        <v>0.38253011809999998</v>
      </c>
      <c r="AJ18">
        <v>0.39751181600000002</v>
      </c>
      <c r="AK18">
        <v>0.41268973009999999</v>
      </c>
      <c r="AL18">
        <v>0.4282366648</v>
      </c>
      <c r="AM18">
        <v>0.44389193249999997</v>
      </c>
      <c r="AN18">
        <v>0.45689632670000002</v>
      </c>
      <c r="AO18">
        <v>0.4698214101</v>
      </c>
      <c r="AP18">
        <v>0.48275321409999999</v>
      </c>
      <c r="AQ18">
        <v>0.49580600250000001</v>
      </c>
      <c r="AR18">
        <v>0.50885703419999995</v>
      </c>
      <c r="AS18" s="39">
        <v>0.51968308299999999</v>
      </c>
      <c r="AT18">
        <v>0.53055974110000004</v>
      </c>
      <c r="AU18">
        <v>0.54142677250000004</v>
      </c>
      <c r="AV18">
        <v>0.5522957892</v>
      </c>
      <c r="AW18">
        <v>0.56359749410000004</v>
      </c>
    </row>
    <row r="19" spans="2:49" x14ac:dyDescent="0.3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0.59025817049999996</v>
      </c>
      <c r="G19">
        <v>0.56945299410000005</v>
      </c>
      <c r="H19">
        <v>0.54253607240000001</v>
      </c>
      <c r="I19">
        <v>0.54621179119999996</v>
      </c>
      <c r="J19">
        <v>0.53782548630000004</v>
      </c>
      <c r="K19">
        <v>0.51160052690000002</v>
      </c>
      <c r="L19">
        <v>0.493805997</v>
      </c>
      <c r="M19">
        <v>0.48535716150000002</v>
      </c>
      <c r="N19">
        <v>0.48376745799999998</v>
      </c>
      <c r="O19">
        <v>0.49943707250000002</v>
      </c>
      <c r="P19">
        <v>0.49660407470000001</v>
      </c>
      <c r="Q19">
        <v>0.47300015280000002</v>
      </c>
      <c r="R19">
        <v>0.44694558290000003</v>
      </c>
      <c r="S19">
        <v>1.2369167329999999</v>
      </c>
      <c r="T19">
        <v>1.0443836580000001</v>
      </c>
      <c r="U19">
        <v>0.87663695539999997</v>
      </c>
      <c r="V19">
        <v>0.71611074279999998</v>
      </c>
      <c r="W19">
        <v>0.6734360841</v>
      </c>
      <c r="X19">
        <v>0.63246828659999998</v>
      </c>
      <c r="Y19">
        <v>0.60276300189999998</v>
      </c>
      <c r="Z19">
        <v>0.58094293149999998</v>
      </c>
      <c r="AA19">
        <v>0.56412597669999998</v>
      </c>
      <c r="AB19">
        <v>0.55034316419999996</v>
      </c>
      <c r="AC19">
        <v>0.53899197379999997</v>
      </c>
      <c r="AD19">
        <v>0.53419037960000004</v>
      </c>
      <c r="AE19">
        <v>0.53041345019999997</v>
      </c>
      <c r="AF19">
        <v>0.52699958540000003</v>
      </c>
      <c r="AG19">
        <v>0.52363286279999999</v>
      </c>
      <c r="AH19">
        <v>0.5204392444</v>
      </c>
      <c r="AI19">
        <v>0.51946338970000006</v>
      </c>
      <c r="AJ19">
        <v>0.51867780070000002</v>
      </c>
      <c r="AK19">
        <v>0.51814538769999996</v>
      </c>
      <c r="AL19">
        <v>0.51771775850000001</v>
      </c>
      <c r="AM19">
        <v>0.51739329720000005</v>
      </c>
      <c r="AN19">
        <v>0.51661895759999998</v>
      </c>
      <c r="AO19">
        <v>0.51577497930000005</v>
      </c>
      <c r="AP19">
        <v>0.51495909780000004</v>
      </c>
      <c r="AQ19">
        <v>0.51428756630000005</v>
      </c>
      <c r="AR19">
        <v>0.51362489389999999</v>
      </c>
      <c r="AS19">
        <v>0.51464981679999999</v>
      </c>
      <c r="AT19">
        <v>0.51567945839999996</v>
      </c>
      <c r="AU19">
        <v>0.51665603640000002</v>
      </c>
      <c r="AV19">
        <v>0.51759323889999997</v>
      </c>
      <c r="AW19">
        <v>0.51888964039999996</v>
      </c>
    </row>
    <row r="20" spans="2:49" x14ac:dyDescent="0.3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0.21079329229999999</v>
      </c>
      <c r="G20">
        <v>0.21497064090000001</v>
      </c>
      <c r="H20" s="39">
        <v>0.21649924200000001</v>
      </c>
      <c r="I20" s="39">
        <v>0.23040681630000001</v>
      </c>
      <c r="J20" s="39">
        <v>0.2398181902</v>
      </c>
      <c r="K20" s="39">
        <v>0.2411449749</v>
      </c>
      <c r="L20" s="39">
        <v>0.2460424732</v>
      </c>
      <c r="M20">
        <v>0.25563579009999998</v>
      </c>
      <c r="N20">
        <v>0.2693415509</v>
      </c>
      <c r="O20">
        <v>0.28780940310000003</v>
      </c>
      <c r="P20">
        <v>0.29620472250000002</v>
      </c>
      <c r="Q20">
        <v>0.29201185130000001</v>
      </c>
      <c r="R20">
        <v>0.28559548890000003</v>
      </c>
      <c r="S20">
        <v>0.32123836729999999</v>
      </c>
      <c r="T20">
        <v>0.30026052349999999</v>
      </c>
      <c r="U20">
        <v>0.28377321439999997</v>
      </c>
      <c r="V20">
        <v>0.26698928280000001</v>
      </c>
      <c r="W20">
        <v>0.25149525109999998</v>
      </c>
      <c r="X20">
        <v>0.2365802327</v>
      </c>
      <c r="Y20">
        <v>0.2278285031</v>
      </c>
      <c r="Z20">
        <v>0.2218552074</v>
      </c>
      <c r="AA20">
        <v>0.2176410543</v>
      </c>
      <c r="AB20">
        <v>0.21454879509999999</v>
      </c>
      <c r="AC20">
        <v>0.2123044707</v>
      </c>
      <c r="AD20">
        <v>0.21058427069999999</v>
      </c>
      <c r="AE20">
        <v>0.20926638489999999</v>
      </c>
      <c r="AF20">
        <v>0.20809055260000001</v>
      </c>
      <c r="AG20">
        <v>0.2069439062</v>
      </c>
      <c r="AH20">
        <v>0.2058646163</v>
      </c>
      <c r="AI20">
        <v>0.20561744130000001</v>
      </c>
      <c r="AJ20">
        <v>0.20544547930000001</v>
      </c>
      <c r="AK20">
        <v>0.2053738185</v>
      </c>
      <c r="AL20">
        <v>0.20536195900000001</v>
      </c>
      <c r="AM20">
        <v>0.205391251</v>
      </c>
      <c r="AN20">
        <v>0.2052999566</v>
      </c>
      <c r="AO20">
        <v>0.20518070820000001</v>
      </c>
      <c r="AP20">
        <v>0.20507233850000001</v>
      </c>
      <c r="AQ20">
        <v>0.20502122680000001</v>
      </c>
      <c r="AR20">
        <v>0.20497348400000001</v>
      </c>
      <c r="AS20">
        <v>0.2054751269</v>
      </c>
      <c r="AT20">
        <v>0.2059790866</v>
      </c>
      <c r="AU20">
        <v>0.20646227549999999</v>
      </c>
      <c r="AV20">
        <v>0.2069301378</v>
      </c>
      <c r="AW20">
        <v>0.20754207180000001</v>
      </c>
    </row>
    <row r="21" spans="2:49" x14ac:dyDescent="0.3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0.45763562050000001</v>
      </c>
      <c r="G21" s="39">
        <v>0.50661170879999995</v>
      </c>
      <c r="H21">
        <v>0.55384149400000005</v>
      </c>
      <c r="I21">
        <v>0.63981949839999996</v>
      </c>
      <c r="J21">
        <v>0.72289847279999997</v>
      </c>
      <c r="K21" s="39">
        <v>0.78905348180000001</v>
      </c>
      <c r="L21" s="39">
        <v>0.87391933129999999</v>
      </c>
      <c r="M21">
        <v>0.9856346373</v>
      </c>
      <c r="N21">
        <v>1.1272771269999999</v>
      </c>
      <c r="O21">
        <v>1.216610537</v>
      </c>
      <c r="P21">
        <v>1.264613545</v>
      </c>
      <c r="Q21">
        <v>1.259173528</v>
      </c>
      <c r="R21">
        <v>1.243814762</v>
      </c>
      <c r="S21">
        <v>2.1916097379999999</v>
      </c>
      <c r="T21">
        <v>2.194418287</v>
      </c>
      <c r="U21">
        <v>2.2180755130000001</v>
      </c>
      <c r="V21">
        <v>2.2287896840000001</v>
      </c>
      <c r="W21">
        <v>2.1576695020000001</v>
      </c>
      <c r="X21">
        <v>2.0833639150000001</v>
      </c>
      <c r="Y21">
        <v>2.0863274120000002</v>
      </c>
      <c r="Z21">
        <v>2.1079554059999999</v>
      </c>
      <c r="AA21">
        <v>2.141265475</v>
      </c>
      <c r="AB21">
        <v>2.1864773770000001</v>
      </c>
      <c r="AC21">
        <v>2.2369660809999998</v>
      </c>
      <c r="AD21">
        <v>2.297656564</v>
      </c>
      <c r="AE21">
        <v>2.3619905619999999</v>
      </c>
      <c r="AF21">
        <v>2.427381644</v>
      </c>
      <c r="AG21">
        <v>2.4960081629999999</v>
      </c>
      <c r="AH21">
        <v>2.564973776</v>
      </c>
      <c r="AI21">
        <v>2.6080121169999999</v>
      </c>
      <c r="AJ21">
        <v>2.6519715239999999</v>
      </c>
      <c r="AK21">
        <v>2.697232128</v>
      </c>
      <c r="AL21">
        <v>2.7447095620000002</v>
      </c>
      <c r="AM21">
        <v>2.7928058899999999</v>
      </c>
      <c r="AN21">
        <v>2.8361481159999999</v>
      </c>
      <c r="AO21">
        <v>2.879046422</v>
      </c>
      <c r="AP21">
        <v>2.9220359490000001</v>
      </c>
      <c r="AQ21">
        <v>2.9657947130000002</v>
      </c>
      <c r="AR21">
        <v>3.009568765</v>
      </c>
      <c r="AS21">
        <v>3.0797874869999999</v>
      </c>
      <c r="AT21">
        <v>3.15033451</v>
      </c>
      <c r="AU21">
        <v>3.2208516899999999</v>
      </c>
      <c r="AV21">
        <v>3.2914064760000001</v>
      </c>
      <c r="AW21">
        <v>3.364568808</v>
      </c>
    </row>
    <row r="22" spans="2:49" x14ac:dyDescent="0.3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5.7774927590000003</v>
      </c>
      <c r="G22">
        <v>4.9993960059999996</v>
      </c>
      <c r="H22">
        <v>4.2504549039999997</v>
      </c>
      <c r="I22">
        <v>4.5163964910000001</v>
      </c>
      <c r="J22">
        <v>4.4004118659999998</v>
      </c>
      <c r="K22">
        <v>4.2012929750000003</v>
      </c>
      <c r="L22">
        <v>4.424850964</v>
      </c>
      <c r="M22">
        <v>4.5880081590000001</v>
      </c>
      <c r="N22">
        <v>4.5938672729999999</v>
      </c>
      <c r="O22">
        <v>3.9255054870000001</v>
      </c>
      <c r="P22">
        <v>3.2603414910000001</v>
      </c>
      <c r="Q22">
        <v>2.8432188639999998</v>
      </c>
      <c r="R22">
        <v>2.6412724430000001</v>
      </c>
      <c r="S22">
        <v>2.4775696190000001</v>
      </c>
      <c r="T22">
        <v>2.4043815999999998</v>
      </c>
      <c r="U22">
        <v>2.3940256870000001</v>
      </c>
      <c r="V22">
        <v>2.3857202549999998</v>
      </c>
      <c r="W22">
        <v>2.3432828849999998</v>
      </c>
      <c r="X22">
        <v>2.2597385800000001</v>
      </c>
      <c r="Y22">
        <v>2.1764121539999999</v>
      </c>
      <c r="Z22">
        <v>2.0915411659999998</v>
      </c>
      <c r="AA22">
        <v>2.0107913470000001</v>
      </c>
      <c r="AB22">
        <v>1.937114437</v>
      </c>
      <c r="AC22">
        <v>1.871041153</v>
      </c>
      <c r="AD22">
        <v>1.8708015220000001</v>
      </c>
      <c r="AE22">
        <v>1.8867331270000001</v>
      </c>
      <c r="AF22">
        <v>1.9087652669999999</v>
      </c>
      <c r="AG22">
        <v>1.9331604929999999</v>
      </c>
      <c r="AH22">
        <v>1.958868085</v>
      </c>
      <c r="AI22">
        <v>1.984622895</v>
      </c>
      <c r="AJ22">
        <v>2.0110754329999998</v>
      </c>
      <c r="AK22">
        <v>2.0391241450000002</v>
      </c>
      <c r="AL22">
        <v>2.0683298269999999</v>
      </c>
      <c r="AM22">
        <v>2.0986703499999999</v>
      </c>
      <c r="AN22">
        <v>2.129456539</v>
      </c>
      <c r="AO22">
        <v>2.1617471240000001</v>
      </c>
      <c r="AP22">
        <v>2.1953103129999998</v>
      </c>
      <c r="AQ22">
        <v>2.2305682870000001</v>
      </c>
      <c r="AR22">
        <v>2.2667515470000001</v>
      </c>
      <c r="AS22">
        <v>2.3058989749999999</v>
      </c>
      <c r="AT22">
        <v>2.3467887599999999</v>
      </c>
      <c r="AU22">
        <v>2.3891297630000001</v>
      </c>
      <c r="AV22">
        <v>2.4328050459999999</v>
      </c>
      <c r="AW22">
        <v>2.4797799010000001</v>
      </c>
    </row>
    <row r="23" spans="2:49" x14ac:dyDescent="0.3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166.17000540000001</v>
      </c>
      <c r="G23">
        <v>162.2308817</v>
      </c>
      <c r="H23">
        <v>154.6570317</v>
      </c>
      <c r="I23">
        <v>157.2039121</v>
      </c>
      <c r="J23">
        <v>157.46804900000001</v>
      </c>
      <c r="K23">
        <v>153.2259809</v>
      </c>
      <c r="L23">
        <v>150.8315187</v>
      </c>
      <c r="M23">
        <v>150.5706017</v>
      </c>
      <c r="N23">
        <v>150.8375728</v>
      </c>
      <c r="O23">
        <v>151.27516180000001</v>
      </c>
      <c r="P23">
        <v>149.52929090000001</v>
      </c>
      <c r="Q23">
        <v>146.29874090000001</v>
      </c>
      <c r="R23">
        <v>143.59750149999999</v>
      </c>
      <c r="S23">
        <v>141.75332499999999</v>
      </c>
      <c r="T23">
        <v>139.69466389999999</v>
      </c>
      <c r="U23">
        <v>138.29098010000001</v>
      </c>
      <c r="V23">
        <v>136.48518390000001</v>
      </c>
      <c r="W23">
        <v>133.44648290000001</v>
      </c>
      <c r="X23">
        <v>130.22053389999999</v>
      </c>
      <c r="Y23">
        <v>128.1374678</v>
      </c>
      <c r="Z23">
        <v>126.4807136</v>
      </c>
      <c r="AA23">
        <v>125.1413591</v>
      </c>
      <c r="AB23">
        <v>124.04637700000001</v>
      </c>
      <c r="AC23">
        <v>123.148583</v>
      </c>
      <c r="AD23">
        <v>123.3621447</v>
      </c>
      <c r="AE23">
        <v>123.5350706</v>
      </c>
      <c r="AF23">
        <v>123.6961946</v>
      </c>
      <c r="AG23">
        <v>123.8605907</v>
      </c>
      <c r="AH23">
        <v>124.03348889999999</v>
      </c>
      <c r="AI23">
        <v>124.1862993</v>
      </c>
      <c r="AJ23">
        <v>124.3204932</v>
      </c>
      <c r="AK23">
        <v>124.46489800000001</v>
      </c>
      <c r="AL23">
        <v>124.6090291</v>
      </c>
      <c r="AM23">
        <v>124.7609491</v>
      </c>
      <c r="AN23">
        <v>124.8402183</v>
      </c>
      <c r="AO23">
        <v>124.89908610000001</v>
      </c>
      <c r="AP23">
        <v>124.9571692</v>
      </c>
      <c r="AQ23">
        <v>125.04231830000001</v>
      </c>
      <c r="AR23">
        <v>125.1333925</v>
      </c>
      <c r="AS23">
        <v>125.2559811</v>
      </c>
      <c r="AT23">
        <v>125.386866</v>
      </c>
      <c r="AU23">
        <v>125.5303799</v>
      </c>
      <c r="AV23">
        <v>125.6803724</v>
      </c>
      <c r="AW23">
        <v>125.91020380000001</v>
      </c>
    </row>
    <row r="24" spans="2:49" x14ac:dyDescent="0.35">
      <c r="B24" t="s">
        <v>124</v>
      </c>
      <c r="C24">
        <v>2.7703288319169999</v>
      </c>
      <c r="D24">
        <v>2.8148073574016701</v>
      </c>
      <c r="E24">
        <v>2.86</v>
      </c>
      <c r="F24">
        <v>2.9307188960000001</v>
      </c>
      <c r="G24">
        <v>2.8443401430000002</v>
      </c>
      <c r="H24">
        <v>2.8643818969999999</v>
      </c>
      <c r="I24">
        <v>2.9919438120000001</v>
      </c>
      <c r="J24">
        <v>2.9122140120000002</v>
      </c>
      <c r="K24">
        <v>2.8674030510000001</v>
      </c>
      <c r="L24">
        <v>2.7353294589999999</v>
      </c>
      <c r="M24">
        <v>2.8491354119999999</v>
      </c>
      <c r="N24">
        <v>2.880985752</v>
      </c>
      <c r="O24">
        <v>2.994410518</v>
      </c>
      <c r="P24">
        <v>3.059374273</v>
      </c>
      <c r="Q24">
        <v>3.0612143459999999</v>
      </c>
      <c r="R24">
        <v>3.0895132489999999</v>
      </c>
      <c r="S24">
        <v>3.1568166080000002</v>
      </c>
      <c r="T24">
        <v>3.2264830149999999</v>
      </c>
      <c r="U24">
        <v>3.2669273429999999</v>
      </c>
      <c r="V24">
        <v>3.2874812929999999</v>
      </c>
      <c r="W24">
        <v>3.265854354</v>
      </c>
      <c r="X24">
        <v>3.2167508059999999</v>
      </c>
      <c r="Y24">
        <v>3.193555092</v>
      </c>
      <c r="Z24">
        <v>3.1949603340000001</v>
      </c>
      <c r="AA24">
        <v>3.2138311960000001</v>
      </c>
      <c r="AB24">
        <v>3.2443316430000002</v>
      </c>
      <c r="AC24">
        <v>3.2823689210000002</v>
      </c>
      <c r="AD24">
        <v>3.4114279760000001</v>
      </c>
      <c r="AE24">
        <v>3.5090514100000001</v>
      </c>
      <c r="AF24">
        <v>3.5935215249999999</v>
      </c>
      <c r="AG24">
        <v>3.6725357590000001</v>
      </c>
      <c r="AH24">
        <v>3.7499255219999998</v>
      </c>
      <c r="AI24">
        <v>3.824328993</v>
      </c>
      <c r="AJ24">
        <v>3.897171503</v>
      </c>
      <c r="AK24">
        <v>3.970490184</v>
      </c>
      <c r="AL24">
        <v>4.0444698700000004</v>
      </c>
      <c r="AM24">
        <v>4.1197093889999996</v>
      </c>
      <c r="AN24">
        <v>4.195769619</v>
      </c>
      <c r="AO24">
        <v>4.2728679500000002</v>
      </c>
      <c r="AP24">
        <v>4.3516930540000001</v>
      </c>
      <c r="AQ24">
        <v>4.4338409670000001</v>
      </c>
      <c r="AR24">
        <v>4.5178700640000002</v>
      </c>
      <c r="AS24">
        <v>4.6042294899999998</v>
      </c>
      <c r="AT24">
        <v>4.6934670670000003</v>
      </c>
      <c r="AU24">
        <v>4.7854059979999999</v>
      </c>
      <c r="AV24">
        <v>4.8809613230000002</v>
      </c>
      <c r="AW24">
        <v>4.9875724420000003</v>
      </c>
    </row>
    <row r="25" spans="2:49" x14ac:dyDescent="0.35">
      <c r="B25" t="s">
        <v>125</v>
      </c>
      <c r="C25">
        <v>46.663857241186399</v>
      </c>
      <c r="D25">
        <v>47.413060563046002</v>
      </c>
      <c r="E25">
        <v>48.17429259</v>
      </c>
      <c r="F25">
        <v>48.65395943</v>
      </c>
      <c r="G25">
        <v>46.325954850000002</v>
      </c>
      <c r="H25">
        <v>41.661647080000002</v>
      </c>
      <c r="I25">
        <v>43.170765539999998</v>
      </c>
      <c r="J25">
        <v>43.95003372</v>
      </c>
      <c r="K25">
        <v>41.687559210000003</v>
      </c>
      <c r="L25">
        <v>40.931482549999998</v>
      </c>
      <c r="M25">
        <v>41.12067966</v>
      </c>
      <c r="N25">
        <v>41.424408720000002</v>
      </c>
      <c r="O25">
        <v>40.864036570000003</v>
      </c>
      <c r="P25">
        <v>39.5186365</v>
      </c>
      <c r="Q25">
        <v>38.018521499999999</v>
      </c>
      <c r="R25">
        <v>36.998468529999997</v>
      </c>
      <c r="S25">
        <v>36.384528580000001</v>
      </c>
      <c r="T25">
        <v>35.68903718</v>
      </c>
      <c r="U25">
        <v>35.470119990000001</v>
      </c>
      <c r="V25">
        <v>34.789261330000002</v>
      </c>
      <c r="W25">
        <v>32.926053250000002</v>
      </c>
      <c r="X25">
        <v>31.005133870000002</v>
      </c>
      <c r="Y25">
        <v>29.58926293</v>
      </c>
      <c r="Z25">
        <v>28.44489961</v>
      </c>
      <c r="AA25">
        <v>27.494721169999998</v>
      </c>
      <c r="AB25">
        <v>26.69275038</v>
      </c>
      <c r="AC25">
        <v>26.01405407</v>
      </c>
      <c r="AD25">
        <v>26.35974891</v>
      </c>
      <c r="AE25">
        <v>26.725780019999998</v>
      </c>
      <c r="AF25">
        <v>27.101369170000002</v>
      </c>
      <c r="AG25">
        <v>27.49176593</v>
      </c>
      <c r="AH25">
        <v>27.89629863</v>
      </c>
      <c r="AI25">
        <v>28.293737849999999</v>
      </c>
      <c r="AJ25">
        <v>28.690156569999999</v>
      </c>
      <c r="AK25">
        <v>29.105105519999999</v>
      </c>
      <c r="AL25">
        <v>29.5280676</v>
      </c>
      <c r="AM25">
        <v>29.963165750000002</v>
      </c>
      <c r="AN25">
        <v>30.38646572</v>
      </c>
      <c r="AO25">
        <v>30.822516180000001</v>
      </c>
      <c r="AP25">
        <v>31.267936160000001</v>
      </c>
      <c r="AQ25">
        <v>31.733979479999999</v>
      </c>
      <c r="AR25">
        <v>32.20391326</v>
      </c>
      <c r="AS25">
        <v>32.699914470000003</v>
      </c>
      <c r="AT25">
        <v>33.202159979999998</v>
      </c>
      <c r="AU25">
        <v>33.71638591</v>
      </c>
      <c r="AV25">
        <v>34.233769610000003</v>
      </c>
      <c r="AW25">
        <v>34.792188019999998</v>
      </c>
    </row>
    <row r="26" spans="2:49" x14ac:dyDescent="0.3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40.48825824</v>
      </c>
      <c r="G26">
        <v>39.883248700000003</v>
      </c>
      <c r="H26">
        <v>39.7566056</v>
      </c>
      <c r="I26">
        <v>39.440063670000001</v>
      </c>
      <c r="J26">
        <v>38.928753239999999</v>
      </c>
      <c r="K26">
        <v>38.277676790000001</v>
      </c>
      <c r="L26">
        <v>37.805308629999999</v>
      </c>
      <c r="M26">
        <v>37.435027929999997</v>
      </c>
      <c r="N26">
        <v>37.259961349999998</v>
      </c>
      <c r="O26">
        <v>37.146995779999997</v>
      </c>
      <c r="P26">
        <v>36.778352120000001</v>
      </c>
      <c r="Q26">
        <v>36.131832469999999</v>
      </c>
      <c r="R26">
        <v>35.53447122</v>
      </c>
      <c r="S26">
        <v>35.000353509999997</v>
      </c>
      <c r="T26">
        <v>34.415276499999997</v>
      </c>
      <c r="U26">
        <v>34.098825589999997</v>
      </c>
      <c r="V26">
        <v>33.690509769999998</v>
      </c>
      <c r="W26">
        <v>33.206344919999999</v>
      </c>
      <c r="X26">
        <v>32.658734389999999</v>
      </c>
      <c r="Y26">
        <v>32.25597329</v>
      </c>
      <c r="Z26">
        <v>31.89951722</v>
      </c>
      <c r="AA26">
        <v>31.600157580000001</v>
      </c>
      <c r="AB26">
        <v>31.351497070000001</v>
      </c>
      <c r="AC26">
        <v>31.141388580000001</v>
      </c>
      <c r="AD26">
        <v>30.943364129999999</v>
      </c>
      <c r="AE26">
        <v>30.758972589999999</v>
      </c>
      <c r="AF26">
        <v>30.590686130000002</v>
      </c>
      <c r="AG26">
        <v>30.437829690000001</v>
      </c>
      <c r="AH26">
        <v>30.302685489999998</v>
      </c>
      <c r="AI26">
        <v>30.187935119999999</v>
      </c>
      <c r="AJ26">
        <v>30.082494090000001</v>
      </c>
      <c r="AK26">
        <v>29.98521285</v>
      </c>
      <c r="AL26">
        <v>29.89175887</v>
      </c>
      <c r="AM26">
        <v>29.799573939999998</v>
      </c>
      <c r="AN26">
        <v>29.70819144</v>
      </c>
      <c r="AO26">
        <v>29.615287649999999</v>
      </c>
      <c r="AP26">
        <v>29.518220209999999</v>
      </c>
      <c r="AQ26">
        <v>29.41842475</v>
      </c>
      <c r="AR26">
        <v>29.31323248</v>
      </c>
      <c r="AS26">
        <v>29.20343729</v>
      </c>
      <c r="AT26">
        <v>29.087327389999999</v>
      </c>
      <c r="AU26">
        <v>28.962912469999999</v>
      </c>
      <c r="AV26">
        <v>28.830062760000001</v>
      </c>
      <c r="AW26">
        <v>28.704320750000001</v>
      </c>
    </row>
    <row r="27" spans="2:49" x14ac:dyDescent="0.3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22.656289319999999</v>
      </c>
      <c r="G27">
        <v>23.130543840000001</v>
      </c>
      <c r="H27">
        <v>22.643829279999999</v>
      </c>
      <c r="I27">
        <v>23.562622180000002</v>
      </c>
      <c r="J27">
        <v>24.029500500000001</v>
      </c>
      <c r="K27">
        <v>23.866009179999999</v>
      </c>
      <c r="L27">
        <v>23.789408569999999</v>
      </c>
      <c r="M27">
        <v>24.117348719999999</v>
      </c>
      <c r="N27">
        <v>24.957986129999998</v>
      </c>
      <c r="O27">
        <v>25.649967239999999</v>
      </c>
      <c r="P27">
        <v>25.381421849999999</v>
      </c>
      <c r="Q27">
        <v>24.310862830000001</v>
      </c>
      <c r="R27">
        <v>23.07641628</v>
      </c>
      <c r="S27">
        <v>21.918679139999998</v>
      </c>
      <c r="T27">
        <v>20.994582879999999</v>
      </c>
      <c r="U27">
        <v>20.264458470000001</v>
      </c>
      <c r="V27">
        <v>19.750661730000001</v>
      </c>
      <c r="W27">
        <v>19.537513629999999</v>
      </c>
      <c r="X27">
        <v>19.40892655</v>
      </c>
      <c r="Y27">
        <v>19.653964680000001</v>
      </c>
      <c r="Z27">
        <v>19.868647370000001</v>
      </c>
      <c r="AA27">
        <v>20.040802110000001</v>
      </c>
      <c r="AB27">
        <v>20.1762911</v>
      </c>
      <c r="AC27">
        <v>20.28658892</v>
      </c>
      <c r="AD27">
        <v>20.392252840000001</v>
      </c>
      <c r="AE27">
        <v>20.495352230000002</v>
      </c>
      <c r="AF27">
        <v>20.596159610000001</v>
      </c>
      <c r="AG27">
        <v>20.693692089999999</v>
      </c>
      <c r="AH27">
        <v>20.785626270000002</v>
      </c>
      <c r="AI27">
        <v>20.872553549999999</v>
      </c>
      <c r="AJ27">
        <v>20.950940979999999</v>
      </c>
      <c r="AK27">
        <v>21.018824209999998</v>
      </c>
      <c r="AL27">
        <v>21.076380220000001</v>
      </c>
      <c r="AM27">
        <v>21.124234399999999</v>
      </c>
      <c r="AN27">
        <v>21.06249412</v>
      </c>
      <c r="AO27">
        <v>20.956899109999998</v>
      </c>
      <c r="AP27">
        <v>20.833065210000001</v>
      </c>
      <c r="AQ27">
        <v>20.700375869999998</v>
      </c>
      <c r="AR27">
        <v>20.56300001</v>
      </c>
      <c r="AS27">
        <v>20.42097377</v>
      </c>
      <c r="AT27">
        <v>20.273896780000001</v>
      </c>
      <c r="AU27">
        <v>20.122859829999999</v>
      </c>
      <c r="AV27">
        <v>19.96812671</v>
      </c>
      <c r="AW27">
        <v>19.80791528</v>
      </c>
    </row>
    <row r="28" spans="2:49" x14ac:dyDescent="0.3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27.774227249999999</v>
      </c>
      <c r="G28">
        <v>27.493874210000001</v>
      </c>
      <c r="H28">
        <v>27.400446540000001</v>
      </c>
      <c r="I28">
        <v>27.269129580000001</v>
      </c>
      <c r="J28">
        <v>27.091129469999998</v>
      </c>
      <c r="K28">
        <v>26.6779978</v>
      </c>
      <c r="L28">
        <v>26.20943072</v>
      </c>
      <c r="M28">
        <v>25.775116740000001</v>
      </c>
      <c r="N28">
        <v>25.534573699999999</v>
      </c>
      <c r="O28">
        <v>25.298396390000001</v>
      </c>
      <c r="P28">
        <v>25.06361412</v>
      </c>
      <c r="Q28">
        <v>24.821975640000002</v>
      </c>
      <c r="R28">
        <v>24.579892350000001</v>
      </c>
      <c r="S28">
        <v>24.458679020000002</v>
      </c>
      <c r="T28">
        <v>24.314946559999999</v>
      </c>
      <c r="U28">
        <v>24.036515850000001</v>
      </c>
      <c r="V28">
        <v>23.72827242</v>
      </c>
      <c r="W28">
        <v>23.377453719999998</v>
      </c>
      <c r="X28">
        <v>22.99360446</v>
      </c>
      <c r="Y28">
        <v>22.631682940000001</v>
      </c>
      <c r="Z28">
        <v>22.291489039999998</v>
      </c>
      <c r="AA28">
        <v>21.964620119999999</v>
      </c>
      <c r="AB28">
        <v>21.64259157</v>
      </c>
      <c r="AC28">
        <v>21.317954360000002</v>
      </c>
      <c r="AD28">
        <v>20.985865180000001</v>
      </c>
      <c r="AE28">
        <v>20.64389864</v>
      </c>
      <c r="AF28">
        <v>20.285772569999999</v>
      </c>
      <c r="AG28">
        <v>19.908500629999999</v>
      </c>
      <c r="AH28">
        <v>19.511944329999999</v>
      </c>
      <c r="AI28">
        <v>19.096725060000001</v>
      </c>
      <c r="AJ28">
        <v>18.6659799</v>
      </c>
      <c r="AK28">
        <v>18.223582480000001</v>
      </c>
      <c r="AL28">
        <v>17.77343376</v>
      </c>
      <c r="AM28">
        <v>17.319254950000001</v>
      </c>
      <c r="AN28">
        <v>16.866107840000002</v>
      </c>
      <c r="AO28">
        <v>16.416917590000001</v>
      </c>
      <c r="AP28">
        <v>15.973975980000001</v>
      </c>
      <c r="AQ28">
        <v>15.539794669999999</v>
      </c>
      <c r="AR28">
        <v>15.116368400000001</v>
      </c>
      <c r="AS28">
        <v>14.705539</v>
      </c>
      <c r="AT28">
        <v>14.30910523</v>
      </c>
      <c r="AU28">
        <v>13.928685639999999</v>
      </c>
      <c r="AV28">
        <v>13.56528112</v>
      </c>
      <c r="AW28">
        <v>13.22043613</v>
      </c>
    </row>
    <row r="29" spans="2:49" x14ac:dyDescent="0.35">
      <c r="B29" t="s">
        <v>129</v>
      </c>
      <c r="C29">
        <v>22.604062437828901</v>
      </c>
      <c r="D29">
        <v>22.966977971759398</v>
      </c>
      <c r="E29">
        <v>23.33572023</v>
      </c>
      <c r="F29">
        <v>23.66655227</v>
      </c>
      <c r="G29">
        <v>22.552919679999999</v>
      </c>
      <c r="H29">
        <v>20.330121120000001</v>
      </c>
      <c r="I29">
        <v>20.769387309999999</v>
      </c>
      <c r="J29">
        <v>20.556418099999998</v>
      </c>
      <c r="K29">
        <v>19.849334819999999</v>
      </c>
      <c r="L29">
        <v>19.36055872</v>
      </c>
      <c r="M29">
        <v>19.27329327</v>
      </c>
      <c r="N29">
        <v>18.779657180000001</v>
      </c>
      <c r="O29">
        <v>19.321355539999999</v>
      </c>
      <c r="P29">
        <v>19.72789195</v>
      </c>
      <c r="Q29">
        <v>19.954333760000001</v>
      </c>
      <c r="R29">
        <v>20.318739879999999</v>
      </c>
      <c r="S29">
        <v>20.834268179999999</v>
      </c>
      <c r="T29">
        <v>21.05433773</v>
      </c>
      <c r="U29">
        <v>21.15413285</v>
      </c>
      <c r="V29">
        <v>21.238997359999999</v>
      </c>
      <c r="W29">
        <v>21.133263620000001</v>
      </c>
      <c r="X29">
        <v>20.937383220000001</v>
      </c>
      <c r="Y29">
        <v>20.813028419999998</v>
      </c>
      <c r="Z29">
        <v>20.781199869999998</v>
      </c>
      <c r="AA29">
        <v>20.827226870000001</v>
      </c>
      <c r="AB29">
        <v>20.938915229999999</v>
      </c>
      <c r="AC29">
        <v>21.106228170000001</v>
      </c>
      <c r="AD29">
        <v>21.26948569</v>
      </c>
      <c r="AE29">
        <v>21.40201575</v>
      </c>
      <c r="AF29">
        <v>21.528685580000001</v>
      </c>
      <c r="AG29">
        <v>21.656266649999999</v>
      </c>
      <c r="AH29">
        <v>21.78700868</v>
      </c>
      <c r="AI29">
        <v>21.911018720000001</v>
      </c>
      <c r="AJ29">
        <v>22.03375011</v>
      </c>
      <c r="AK29">
        <v>22.16168278</v>
      </c>
      <c r="AL29">
        <v>22.29491878</v>
      </c>
      <c r="AM29">
        <v>22.43501071</v>
      </c>
      <c r="AN29">
        <v>22.621189569999999</v>
      </c>
      <c r="AO29">
        <v>22.814597559999999</v>
      </c>
      <c r="AP29">
        <v>23.012278550000001</v>
      </c>
      <c r="AQ29">
        <v>23.215902509999999</v>
      </c>
      <c r="AR29">
        <v>23.419008290000001</v>
      </c>
      <c r="AS29">
        <v>23.621887040000001</v>
      </c>
      <c r="AT29">
        <v>23.820909570000001</v>
      </c>
      <c r="AU29">
        <v>24.014130009999999</v>
      </c>
      <c r="AV29">
        <v>24.202170880000001</v>
      </c>
      <c r="AW29">
        <v>24.397771179999999</v>
      </c>
    </row>
    <row r="30" spans="2:49" x14ac:dyDescent="0.3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34662.269070000002</v>
      </c>
      <c r="T30">
        <v>34952.184329999996</v>
      </c>
      <c r="U30">
        <v>35111.477460000002</v>
      </c>
      <c r="V30">
        <v>35225.543489999996</v>
      </c>
      <c r="W30">
        <v>35274.817239999997</v>
      </c>
      <c r="X30">
        <v>35277.421979999999</v>
      </c>
      <c r="Y30">
        <v>35330.013870000002</v>
      </c>
      <c r="Z30">
        <v>35433.240319999997</v>
      </c>
      <c r="AA30">
        <v>35575.576979999998</v>
      </c>
      <c r="AB30">
        <v>35745.164620000003</v>
      </c>
      <c r="AC30">
        <v>35931.803749999999</v>
      </c>
      <c r="AD30">
        <v>36130.319159999999</v>
      </c>
      <c r="AE30">
        <v>36340.937010000001</v>
      </c>
      <c r="AF30">
        <v>36552.470970000002</v>
      </c>
      <c r="AG30">
        <v>36758.930200000003</v>
      </c>
      <c r="AH30">
        <v>36959.014430000003</v>
      </c>
      <c r="AI30">
        <v>37151.689039999997</v>
      </c>
      <c r="AJ30">
        <v>37340.250180000003</v>
      </c>
      <c r="AK30">
        <v>37528.793610000001</v>
      </c>
      <c r="AL30">
        <v>37720.765910000002</v>
      </c>
      <c r="AM30">
        <v>37918.406560000003</v>
      </c>
      <c r="AN30">
        <v>38128.593860000001</v>
      </c>
      <c r="AO30">
        <v>38350.852379999997</v>
      </c>
      <c r="AP30">
        <v>38582.362860000001</v>
      </c>
      <c r="AQ30">
        <v>38821.540800000002</v>
      </c>
      <c r="AR30">
        <v>39065.570180000002</v>
      </c>
      <c r="AS30">
        <v>39312.136250000003</v>
      </c>
      <c r="AT30">
        <v>39560.010920000001</v>
      </c>
      <c r="AU30">
        <v>39808.772799999999</v>
      </c>
      <c r="AV30">
        <v>40056.874000000003</v>
      </c>
      <c r="AW30">
        <v>40307.001239999998</v>
      </c>
    </row>
    <row r="31" spans="2:49" x14ac:dyDescent="0.3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27.03465542</v>
      </c>
      <c r="G31">
        <v>90.791704179999996</v>
      </c>
      <c r="H31">
        <v>149.738269</v>
      </c>
      <c r="I31">
        <v>210.20483709999999</v>
      </c>
      <c r="J31">
        <v>285.48926829999999</v>
      </c>
      <c r="K31">
        <v>357.71573619999998</v>
      </c>
      <c r="L31">
        <v>421.28404569999998</v>
      </c>
      <c r="M31">
        <v>481.86580309999999</v>
      </c>
      <c r="N31">
        <v>526.76542770000003</v>
      </c>
      <c r="O31">
        <v>562.56242299999997</v>
      </c>
      <c r="P31">
        <v>613.12138640000001</v>
      </c>
      <c r="Q31">
        <v>689.31130800000005</v>
      </c>
      <c r="R31">
        <v>762.41393070000004</v>
      </c>
      <c r="S31">
        <v>868.0483931</v>
      </c>
      <c r="T31">
        <v>945.00507760000005</v>
      </c>
      <c r="U31">
        <v>1028.1068640000001</v>
      </c>
      <c r="V31">
        <v>1117.726363</v>
      </c>
      <c r="W31">
        <v>1213.0895459999999</v>
      </c>
      <c r="X31">
        <v>1313.746903</v>
      </c>
      <c r="Y31">
        <v>1415.0013819999999</v>
      </c>
      <c r="Z31">
        <v>1512.2149099999999</v>
      </c>
      <c r="AA31">
        <v>1602.686839</v>
      </c>
      <c r="AB31">
        <v>1684.2617809999999</v>
      </c>
      <c r="AC31">
        <v>1755.4223979999999</v>
      </c>
      <c r="AD31">
        <v>1815.531029</v>
      </c>
      <c r="AE31">
        <v>1865.0407130000001</v>
      </c>
      <c r="AF31">
        <v>1903.337579</v>
      </c>
      <c r="AG31">
        <v>1930.192571</v>
      </c>
      <c r="AH31">
        <v>1945.688486</v>
      </c>
      <c r="AI31">
        <v>1950.2960270000001</v>
      </c>
      <c r="AJ31">
        <v>1944.357722</v>
      </c>
      <c r="AK31">
        <v>1928.312408</v>
      </c>
      <c r="AL31">
        <v>1902.7755709999999</v>
      </c>
      <c r="AM31">
        <v>1868.4684480000001</v>
      </c>
      <c r="AN31">
        <v>1826.5317769999999</v>
      </c>
      <c r="AO31">
        <v>1777.843034</v>
      </c>
      <c r="AP31">
        <v>1723.2955999999999</v>
      </c>
      <c r="AQ31">
        <v>1663.8982100000001</v>
      </c>
      <c r="AR31">
        <v>1600.65597</v>
      </c>
      <c r="AS31">
        <v>1534.593715</v>
      </c>
      <c r="AT31">
        <v>1466.6421660000001</v>
      </c>
      <c r="AU31">
        <v>1397.6468629999999</v>
      </c>
      <c r="AV31">
        <v>1328.334212</v>
      </c>
      <c r="AW31">
        <v>1259.3825320000001</v>
      </c>
    </row>
    <row r="32" spans="2:49" x14ac:dyDescent="0.35">
      <c r="B32" t="s">
        <v>132</v>
      </c>
      <c r="C32">
        <v>1571.8931047778699</v>
      </c>
      <c r="D32">
        <v>1597.13035701831</v>
      </c>
      <c r="E32">
        <v>1622.772802</v>
      </c>
      <c r="F32">
        <v>2018.342128</v>
      </c>
      <c r="G32">
        <v>2396.9287290000002</v>
      </c>
      <c r="H32">
        <v>2798.3832830000001</v>
      </c>
      <c r="I32">
        <v>3155.6909909999999</v>
      </c>
      <c r="J32">
        <v>3477.3988319999999</v>
      </c>
      <c r="K32">
        <v>3706.5622490000001</v>
      </c>
      <c r="L32">
        <v>3894.4744639999999</v>
      </c>
      <c r="M32">
        <v>4070.44778</v>
      </c>
      <c r="N32">
        <v>4285.2943949999999</v>
      </c>
      <c r="O32">
        <v>4481.0115720000003</v>
      </c>
      <c r="P32">
        <v>4669.2365030000001</v>
      </c>
      <c r="Q32">
        <v>4851.8911429999998</v>
      </c>
      <c r="R32">
        <v>5018.0976030000002</v>
      </c>
      <c r="S32">
        <v>5239.293275</v>
      </c>
      <c r="T32">
        <v>5403.2432200000003</v>
      </c>
      <c r="U32">
        <v>5517.7358610000001</v>
      </c>
      <c r="V32">
        <v>5609.0670639999998</v>
      </c>
      <c r="W32">
        <v>5673.3579609999997</v>
      </c>
      <c r="X32">
        <v>5713.0157129999998</v>
      </c>
      <c r="Y32">
        <v>5746.4160780000002</v>
      </c>
      <c r="Z32">
        <v>5772.2069069999998</v>
      </c>
      <c r="AA32">
        <v>5787.4045560000004</v>
      </c>
      <c r="AB32">
        <v>5789.0633189999999</v>
      </c>
      <c r="AC32">
        <v>5774.7562280000002</v>
      </c>
      <c r="AD32">
        <v>5743.0899630000004</v>
      </c>
      <c r="AE32">
        <v>5693.8496379999997</v>
      </c>
      <c r="AF32">
        <v>5625.5000730000002</v>
      </c>
      <c r="AG32">
        <v>5537.6277680000003</v>
      </c>
      <c r="AH32">
        <v>5430.7571269999999</v>
      </c>
      <c r="AI32">
        <v>5305.6921650000004</v>
      </c>
      <c r="AJ32">
        <v>5164.0579850000004</v>
      </c>
      <c r="AK32">
        <v>5007.7681110000003</v>
      </c>
      <c r="AL32">
        <v>4838.8748509999996</v>
      </c>
      <c r="AM32">
        <v>4659.4853149999999</v>
      </c>
      <c r="AN32">
        <v>4472.028695</v>
      </c>
      <c r="AO32">
        <v>4278.5345209999996</v>
      </c>
      <c r="AP32">
        <v>4080.9402920000002</v>
      </c>
      <c r="AQ32">
        <v>3881.2097469999999</v>
      </c>
      <c r="AR32">
        <v>3681.1596330000002</v>
      </c>
      <c r="AS32">
        <v>3482.4603459999998</v>
      </c>
      <c r="AT32">
        <v>3286.641177</v>
      </c>
      <c r="AU32">
        <v>3095.0311059999999</v>
      </c>
      <c r="AV32">
        <v>2908.712235</v>
      </c>
      <c r="AW32">
        <v>2728.61463</v>
      </c>
    </row>
    <row r="33" spans="2:49" x14ac:dyDescent="0.3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4360.031986</v>
      </c>
      <c r="G33">
        <v>4821.2248669999999</v>
      </c>
      <c r="H33">
        <v>5318.8054249999996</v>
      </c>
      <c r="I33">
        <v>5759.0390889999999</v>
      </c>
      <c r="J33">
        <v>6146.6343930000003</v>
      </c>
      <c r="K33">
        <v>6400.5045739999996</v>
      </c>
      <c r="L33">
        <v>6597.9775330000002</v>
      </c>
      <c r="M33">
        <v>6780.5438530000001</v>
      </c>
      <c r="N33">
        <v>7040.4808460000004</v>
      </c>
      <c r="O33">
        <v>7274.557871</v>
      </c>
      <c r="P33">
        <v>7493.0495629999996</v>
      </c>
      <c r="Q33">
        <v>7691.9853929999999</v>
      </c>
      <c r="R33">
        <v>7870.6414610000002</v>
      </c>
      <c r="S33">
        <v>8103.968269</v>
      </c>
      <c r="T33">
        <v>8285.3019569999997</v>
      </c>
      <c r="U33">
        <v>8386.5576569999994</v>
      </c>
      <c r="V33">
        <v>8453.8978520000001</v>
      </c>
      <c r="W33">
        <v>8482.1942930000005</v>
      </c>
      <c r="X33">
        <v>8476.1677459999901</v>
      </c>
      <c r="Y33">
        <v>8461.3725809999996</v>
      </c>
      <c r="Z33">
        <v>8437.6693849999901</v>
      </c>
      <c r="AA33">
        <v>8401.4905190000009</v>
      </c>
      <c r="AB33">
        <v>8349.2748630000006</v>
      </c>
      <c r="AC33">
        <v>8278.0125150000003</v>
      </c>
      <c r="AD33">
        <v>8185.9177179999997</v>
      </c>
      <c r="AE33">
        <v>8072.3404360000004</v>
      </c>
      <c r="AF33">
        <v>7935.1703090000001</v>
      </c>
      <c r="AG33">
        <v>7773.8638229999997</v>
      </c>
      <c r="AH33">
        <v>7589.2007080000003</v>
      </c>
      <c r="AI33">
        <v>7382.4249730000001</v>
      </c>
      <c r="AJ33">
        <v>7155.9042179999997</v>
      </c>
      <c r="AK33">
        <v>6912.3915530000004</v>
      </c>
      <c r="AL33">
        <v>6654.7466029999996</v>
      </c>
      <c r="AM33">
        <v>6385.8522489999996</v>
      </c>
      <c r="AN33">
        <v>6108.9395750000003</v>
      </c>
      <c r="AO33">
        <v>5826.6683929999999</v>
      </c>
      <c r="AP33">
        <v>5541.5435230000003</v>
      </c>
      <c r="AQ33">
        <v>5256.0506320000004</v>
      </c>
      <c r="AR33">
        <v>4972.4519330000003</v>
      </c>
      <c r="AS33">
        <v>4692.8116069999996</v>
      </c>
      <c r="AT33">
        <v>4418.9882100000004</v>
      </c>
      <c r="AU33">
        <v>4152.5750539999999</v>
      </c>
      <c r="AV33">
        <v>3894.8472219999999</v>
      </c>
      <c r="AW33">
        <v>3646.8728630000001</v>
      </c>
    </row>
    <row r="34" spans="2:49" x14ac:dyDescent="0.3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5763.2340800000002</v>
      </c>
      <c r="G34">
        <v>6098.8573459999998</v>
      </c>
      <c r="H34">
        <v>6478.1407939999999</v>
      </c>
      <c r="I34">
        <v>6809.3065640000004</v>
      </c>
      <c r="J34">
        <v>7093.7046289999998</v>
      </c>
      <c r="K34">
        <v>7253.1687300000003</v>
      </c>
      <c r="L34">
        <v>7363.8316599999998</v>
      </c>
      <c r="M34">
        <v>7465.3724430000002</v>
      </c>
      <c r="N34">
        <v>7628.1958439999999</v>
      </c>
      <c r="O34">
        <v>7773.2922150000004</v>
      </c>
      <c r="P34">
        <v>7904.2456739999998</v>
      </c>
      <c r="Q34">
        <v>8010.4855520000001</v>
      </c>
      <c r="R34">
        <v>8107.7041589999999</v>
      </c>
      <c r="S34">
        <v>8236.5572830000001</v>
      </c>
      <c r="T34">
        <v>8356.8424269999996</v>
      </c>
      <c r="U34">
        <v>8397.4694569999901</v>
      </c>
      <c r="V34">
        <v>8407.5497200000009</v>
      </c>
      <c r="W34">
        <v>8382.32041199999</v>
      </c>
      <c r="X34">
        <v>8326.6374250000008</v>
      </c>
      <c r="Y34">
        <v>8264.5457370000004</v>
      </c>
      <c r="Z34">
        <v>8196.6306499999901</v>
      </c>
      <c r="AA34">
        <v>8119.7680899999996</v>
      </c>
      <c r="AB34">
        <v>8030.8010700000004</v>
      </c>
      <c r="AC34">
        <v>7927.0043240000005</v>
      </c>
      <c r="AD34">
        <v>7806.6891390000001</v>
      </c>
      <c r="AE34">
        <v>7669.0168480000002</v>
      </c>
      <c r="AF34">
        <v>7511.9698120000003</v>
      </c>
      <c r="AG34">
        <v>7334.9844130000001</v>
      </c>
      <c r="AH34">
        <v>7138.7292859999998</v>
      </c>
      <c r="AI34">
        <v>6924.319587</v>
      </c>
      <c r="AJ34">
        <v>6693.9179610000001</v>
      </c>
      <c r="AK34">
        <v>6450.0374979999997</v>
      </c>
      <c r="AL34">
        <v>6195.2565709999999</v>
      </c>
      <c r="AM34">
        <v>5932.1552000000001</v>
      </c>
      <c r="AN34">
        <v>5663.5916200000001</v>
      </c>
      <c r="AO34">
        <v>5391.9002200000004</v>
      </c>
      <c r="AP34">
        <v>5119.2644010000004</v>
      </c>
      <c r="AQ34">
        <v>4847.8309429999999</v>
      </c>
      <c r="AR34">
        <v>4579.5364250000002</v>
      </c>
      <c r="AS34">
        <v>4316.1375770000004</v>
      </c>
      <c r="AT34">
        <v>4059.203098</v>
      </c>
      <c r="AU34">
        <v>3810.0650639999999</v>
      </c>
      <c r="AV34">
        <v>3569.7743970000001</v>
      </c>
      <c r="AW34">
        <v>3339.195788</v>
      </c>
    </row>
    <row r="35" spans="2:49" x14ac:dyDescent="0.3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13387.104160000001</v>
      </c>
      <c r="G35" s="39">
        <v>12832.96869</v>
      </c>
      <c r="H35" s="39">
        <v>12362.89637</v>
      </c>
      <c r="I35">
        <v>11917.77327</v>
      </c>
      <c r="J35">
        <v>11490.19046</v>
      </c>
      <c r="K35" s="39">
        <v>11030.27262</v>
      </c>
      <c r="L35" s="39">
        <v>10589.815930000001</v>
      </c>
      <c r="M35" s="39">
        <v>10181.755370000001</v>
      </c>
      <c r="N35" s="39">
        <v>9832.9951440000004</v>
      </c>
      <c r="O35" s="39">
        <v>9508.19607</v>
      </c>
      <c r="P35">
        <v>9190.3963810000005</v>
      </c>
      <c r="Q35">
        <v>8882.9609240000009</v>
      </c>
      <c r="R35">
        <v>8589.8108179999999</v>
      </c>
      <c r="S35">
        <v>8317.7892080000001</v>
      </c>
      <c r="T35">
        <v>8086.1966000000002</v>
      </c>
      <c r="U35">
        <v>7812.5419220000003</v>
      </c>
      <c r="V35">
        <v>7543.1919269999999</v>
      </c>
      <c r="W35">
        <v>7274.4695819999997</v>
      </c>
      <c r="X35">
        <v>7008.1955319999997</v>
      </c>
      <c r="Y35">
        <v>6755.3888390000002</v>
      </c>
      <c r="Z35">
        <v>6515.7566479999996</v>
      </c>
      <c r="AA35">
        <v>6286.7350980000001</v>
      </c>
      <c r="AB35">
        <v>6065.797955</v>
      </c>
      <c r="AC35">
        <v>5850.6556419999997</v>
      </c>
      <c r="AD35">
        <v>5639.5550480000002</v>
      </c>
      <c r="AE35">
        <v>5431.105192</v>
      </c>
      <c r="AF35">
        <v>5223.4954200000002</v>
      </c>
      <c r="AG35">
        <v>5015.7181840000003</v>
      </c>
      <c r="AH35">
        <v>4807.4504820000002</v>
      </c>
      <c r="AI35">
        <v>4598.670376</v>
      </c>
      <c r="AJ35">
        <v>4389.9073989999997</v>
      </c>
      <c r="AK35">
        <v>4181.8948879999998</v>
      </c>
      <c r="AL35">
        <v>3975.4122400000001</v>
      </c>
      <c r="AM35">
        <v>3771.2590799999998</v>
      </c>
      <c r="AN35">
        <v>3570.3905519999998</v>
      </c>
      <c r="AO35">
        <v>3373.5218020000002</v>
      </c>
      <c r="AP35">
        <v>3181.3156140000001</v>
      </c>
      <c r="AQ35">
        <v>2994.4358550000002</v>
      </c>
      <c r="AR35">
        <v>2813.4658450000002</v>
      </c>
      <c r="AS35">
        <v>2638.9268729999999</v>
      </c>
      <c r="AT35">
        <v>2471.2662759999998</v>
      </c>
      <c r="AU35">
        <v>2310.836914</v>
      </c>
      <c r="AV35">
        <v>2157.8751459999999</v>
      </c>
      <c r="AW35">
        <v>2012.5454199999999</v>
      </c>
    </row>
    <row r="36" spans="2:49" x14ac:dyDescent="0.3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4709.5181320000002</v>
      </c>
      <c r="G36">
        <v>4493.3130840000003</v>
      </c>
      <c r="H36">
        <v>4304.9797680000001</v>
      </c>
      <c r="I36">
        <v>4127.5777699999999</v>
      </c>
      <c r="J36">
        <v>3955.8127690000001</v>
      </c>
      <c r="K36">
        <v>3776.0135110000001</v>
      </c>
      <c r="L36">
        <v>3601.2911370000002</v>
      </c>
      <c r="M36">
        <v>3438.5872859999999</v>
      </c>
      <c r="N36">
        <v>3292.8055829999998</v>
      </c>
      <c r="O36">
        <v>3156.1271379999998</v>
      </c>
      <c r="P36">
        <v>3026.1526480000002</v>
      </c>
      <c r="Q36">
        <v>2901.0974649999998</v>
      </c>
      <c r="R36">
        <v>2781.3616980000002</v>
      </c>
      <c r="S36">
        <v>2665.701724</v>
      </c>
      <c r="T36">
        <v>2541.9865599999998</v>
      </c>
      <c r="U36">
        <v>2415.8718079999999</v>
      </c>
      <c r="V36">
        <v>2295.9511870000001</v>
      </c>
      <c r="W36">
        <v>2181.2042310000002</v>
      </c>
      <c r="X36">
        <v>2071.740812</v>
      </c>
      <c r="Y36">
        <v>1969.377592</v>
      </c>
      <c r="Z36">
        <v>1873.723522</v>
      </c>
      <c r="AA36">
        <v>1783.9497220000001</v>
      </c>
      <c r="AB36">
        <v>1699.2549300000001</v>
      </c>
      <c r="AC36">
        <v>1618.907281</v>
      </c>
      <c r="AD36">
        <v>1542.306898</v>
      </c>
      <c r="AE36">
        <v>1468.9583729999999</v>
      </c>
      <c r="AF36">
        <v>1398.2905989999999</v>
      </c>
      <c r="AG36">
        <v>1329.90761</v>
      </c>
      <c r="AH36">
        <v>1263.5624640000001</v>
      </c>
      <c r="AI36">
        <v>1199.082148</v>
      </c>
      <c r="AJ36">
        <v>1136.4079039999999</v>
      </c>
      <c r="AK36">
        <v>1075.5308110000001</v>
      </c>
      <c r="AL36">
        <v>1016.4641820000001</v>
      </c>
      <c r="AM36">
        <v>959.23688519999996</v>
      </c>
      <c r="AN36">
        <v>903.92390220000004</v>
      </c>
      <c r="AO36">
        <v>850.56064939999999</v>
      </c>
      <c r="AP36">
        <v>799.18180689999997</v>
      </c>
      <c r="AQ36">
        <v>749.83307820000005</v>
      </c>
      <c r="AR36">
        <v>702.55292870000005</v>
      </c>
      <c r="AS36">
        <v>657.37519259999999</v>
      </c>
      <c r="AT36">
        <v>614.32528060000004</v>
      </c>
      <c r="AU36">
        <v>573.41541489999997</v>
      </c>
      <c r="AV36">
        <v>534.63933429999997</v>
      </c>
      <c r="AW36">
        <v>497.98181740000001</v>
      </c>
    </row>
    <row r="37" spans="2:49" x14ac:dyDescent="0.3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2121.505126</v>
      </c>
      <c r="G37">
        <v>1989.159729</v>
      </c>
      <c r="H37">
        <v>1869.6849159999999</v>
      </c>
      <c r="I37">
        <v>1758.164397</v>
      </c>
      <c r="J37">
        <v>1651.8595989999999</v>
      </c>
      <c r="K37">
        <v>1548.437136</v>
      </c>
      <c r="L37">
        <v>1449.0400629999999</v>
      </c>
      <c r="M37">
        <v>1356.8689019999999</v>
      </c>
      <c r="N37">
        <v>1275.46093</v>
      </c>
      <c r="O37">
        <v>1199.1708410000001</v>
      </c>
      <c r="P37">
        <v>1127.3329799999999</v>
      </c>
      <c r="Q37">
        <v>1059.19487</v>
      </c>
      <c r="R37">
        <v>994.36948889999996</v>
      </c>
      <c r="S37">
        <v>933.91461179999999</v>
      </c>
      <c r="T37">
        <v>874.97390510000002</v>
      </c>
      <c r="U37">
        <v>818.199838</v>
      </c>
      <c r="V37">
        <v>764.79227509999998</v>
      </c>
      <c r="W37">
        <v>714.48208810000006</v>
      </c>
      <c r="X37">
        <v>667.22320019999995</v>
      </c>
      <c r="Y37">
        <v>623.2570197</v>
      </c>
      <c r="Z37">
        <v>582.43371260000004</v>
      </c>
      <c r="AA37">
        <v>544.49765909999996</v>
      </c>
      <c r="AB37">
        <v>509.20011240000002</v>
      </c>
      <c r="AC37">
        <v>476.30572890000002</v>
      </c>
      <c r="AD37">
        <v>445.60156449999999</v>
      </c>
      <c r="AE37">
        <v>416.8898216</v>
      </c>
      <c r="AF37">
        <v>389.9797494</v>
      </c>
      <c r="AG37">
        <v>364.71393760000001</v>
      </c>
      <c r="AH37">
        <v>340.9636375</v>
      </c>
      <c r="AI37">
        <v>318.61660920000003</v>
      </c>
      <c r="AJ37">
        <v>297.58369570000002</v>
      </c>
      <c r="AK37">
        <v>277.7874875</v>
      </c>
      <c r="AL37">
        <v>259.15744669999998</v>
      </c>
      <c r="AM37">
        <v>241.62923319999999</v>
      </c>
      <c r="AN37">
        <v>225.14784399999999</v>
      </c>
      <c r="AO37">
        <v>209.65768750000001</v>
      </c>
      <c r="AP37">
        <v>195.10697740000001</v>
      </c>
      <c r="AQ37">
        <v>181.4488561</v>
      </c>
      <c r="AR37">
        <v>168.63910519999999</v>
      </c>
      <c r="AS37">
        <v>156.6363096</v>
      </c>
      <c r="AT37">
        <v>145.40127810000001</v>
      </c>
      <c r="AU37">
        <v>134.89624409999999</v>
      </c>
      <c r="AV37">
        <v>125.084052</v>
      </c>
      <c r="AW37">
        <v>115.92909109999999</v>
      </c>
    </row>
    <row r="38" spans="2:49" x14ac:dyDescent="0.3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2.3230197599999999E-2</v>
      </c>
      <c r="G38">
        <v>5.46253461E-2</v>
      </c>
      <c r="H38">
        <v>0.1120032541</v>
      </c>
      <c r="I38">
        <v>0.1964670805</v>
      </c>
      <c r="J38">
        <v>0.31950866379999998</v>
      </c>
      <c r="K38">
        <v>0.46730239829999998</v>
      </c>
      <c r="L38">
        <v>0.66403598900000005</v>
      </c>
      <c r="M38">
        <v>0.95406804020000002</v>
      </c>
      <c r="N38">
        <v>1.4016747679999999</v>
      </c>
      <c r="O38">
        <v>2.0073925890000002</v>
      </c>
      <c r="P38">
        <v>2.7959951049999998</v>
      </c>
      <c r="Q38">
        <v>3.8237398370000002</v>
      </c>
      <c r="R38">
        <v>5.1477613819999997</v>
      </c>
      <c r="S38">
        <v>8.1712034320000004</v>
      </c>
      <c r="T38">
        <v>14.06005534</v>
      </c>
      <c r="U38">
        <v>24.836464830000001</v>
      </c>
      <c r="V38">
        <v>37.447932389999998</v>
      </c>
      <c r="W38">
        <v>52.10815727</v>
      </c>
      <c r="X38">
        <v>69.25669087</v>
      </c>
      <c r="Y38">
        <v>90.1186486</v>
      </c>
      <c r="Z38">
        <v>115.37534839999999</v>
      </c>
      <c r="AA38">
        <v>145.60434430000001</v>
      </c>
      <c r="AB38">
        <v>181.346249</v>
      </c>
      <c r="AC38">
        <v>223.1084012</v>
      </c>
      <c r="AD38">
        <v>271.44966840000001</v>
      </c>
      <c r="AE38">
        <v>327.00388659999999</v>
      </c>
      <c r="AF38">
        <v>390.0483673</v>
      </c>
      <c r="AG38">
        <v>460.84510690000002</v>
      </c>
      <c r="AH38">
        <v>539.66419900000005</v>
      </c>
      <c r="AI38">
        <v>626.64430049999999</v>
      </c>
      <c r="AJ38">
        <v>721.96397549999995</v>
      </c>
      <c r="AK38">
        <v>825.74407110000004</v>
      </c>
      <c r="AL38">
        <v>937.9799458</v>
      </c>
      <c r="AM38">
        <v>1058.5108660000001</v>
      </c>
      <c r="AN38">
        <v>1187.4073390000001</v>
      </c>
      <c r="AO38">
        <v>1324.227901</v>
      </c>
      <c r="AP38">
        <v>1468.2917749999999</v>
      </c>
      <c r="AQ38">
        <v>1618.958705</v>
      </c>
      <c r="AR38">
        <v>1775.4622569999999</v>
      </c>
      <c r="AS38">
        <v>1937.072533</v>
      </c>
      <c r="AT38">
        <v>2103.1759630000001</v>
      </c>
      <c r="AU38">
        <v>2273.2762090000001</v>
      </c>
      <c r="AV38">
        <v>2446.814828</v>
      </c>
      <c r="AW38">
        <v>2623.752082</v>
      </c>
    </row>
    <row r="39" spans="2:49" x14ac:dyDescent="0.3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4.0602918199999997E-2</v>
      </c>
      <c r="G39">
        <v>7.8323703300000005E-2</v>
      </c>
      <c r="H39">
        <v>0.139505028</v>
      </c>
      <c r="I39">
        <v>0.22336308120000001</v>
      </c>
      <c r="J39">
        <v>0.33801308209999997</v>
      </c>
      <c r="K39">
        <v>0.47033181629999998</v>
      </c>
      <c r="L39">
        <v>0.63981071440000004</v>
      </c>
      <c r="M39">
        <v>0.87766174139999997</v>
      </c>
      <c r="N39">
        <v>1.2351355470000001</v>
      </c>
      <c r="O39">
        <v>1.705993267</v>
      </c>
      <c r="P39">
        <v>2.3031235319999999</v>
      </c>
      <c r="Q39">
        <v>3.061876598</v>
      </c>
      <c r="R39">
        <v>4.0163431029999996</v>
      </c>
      <c r="S39">
        <v>6.1696782649999999</v>
      </c>
      <c r="T39">
        <v>10.291850999999999</v>
      </c>
      <c r="U39">
        <v>17.69613223</v>
      </c>
      <c r="V39">
        <v>26.17720929</v>
      </c>
      <c r="W39">
        <v>35.831217150000001</v>
      </c>
      <c r="X39">
        <v>46.897723689999999</v>
      </c>
      <c r="Y39">
        <v>60.116120510000002</v>
      </c>
      <c r="Z39">
        <v>75.852098949999998</v>
      </c>
      <c r="AA39">
        <v>94.396350409999997</v>
      </c>
      <c r="AB39">
        <v>116.0095804</v>
      </c>
      <c r="AC39">
        <v>140.92580330000001</v>
      </c>
      <c r="AD39">
        <v>169.3990732</v>
      </c>
      <c r="AE39">
        <v>201.71821259999999</v>
      </c>
      <c r="AF39">
        <v>237.9495545</v>
      </c>
      <c r="AG39">
        <v>278.14342390000002</v>
      </c>
      <c r="AH39">
        <v>322.34768939999998</v>
      </c>
      <c r="AI39">
        <v>370.52933710000002</v>
      </c>
      <c r="AJ39">
        <v>422.67493100000002</v>
      </c>
      <c r="AK39">
        <v>478.7339508</v>
      </c>
      <c r="AL39">
        <v>538.58411120000005</v>
      </c>
      <c r="AM39">
        <v>602.01692909999997</v>
      </c>
      <c r="AN39">
        <v>668.94953640000006</v>
      </c>
      <c r="AO39">
        <v>739.02328060000002</v>
      </c>
      <c r="AP39">
        <v>811.75730169999997</v>
      </c>
      <c r="AQ39">
        <v>886.69854899999996</v>
      </c>
      <c r="AR39">
        <v>963.33568049999997</v>
      </c>
      <c r="AS39">
        <v>1041.18409</v>
      </c>
      <c r="AT39">
        <v>1119.8264899999999</v>
      </c>
      <c r="AU39">
        <v>1198.911998</v>
      </c>
      <c r="AV39">
        <v>1278.0655369999999</v>
      </c>
      <c r="AW39">
        <v>1357.1695950000001</v>
      </c>
    </row>
    <row r="40" spans="2:49" x14ac:dyDescent="0.3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0.14876822980000001</v>
      </c>
      <c r="G40">
        <v>0.25619859369999998</v>
      </c>
      <c r="H40">
        <v>0.41062952479999998</v>
      </c>
      <c r="I40">
        <v>0.60471595749999996</v>
      </c>
      <c r="J40">
        <v>0.84757573600000002</v>
      </c>
      <c r="K40">
        <v>1.1109050890000001</v>
      </c>
      <c r="L40">
        <v>1.4267976819999999</v>
      </c>
      <c r="M40">
        <v>1.8309305330000001</v>
      </c>
      <c r="N40">
        <v>2.4065528629999999</v>
      </c>
      <c r="O40">
        <v>3.1216841909999999</v>
      </c>
      <c r="P40">
        <v>3.9753516919999998</v>
      </c>
      <c r="Q40">
        <v>4.9951281769999998</v>
      </c>
      <c r="R40">
        <v>6.2016842719999996</v>
      </c>
      <c r="S40">
        <v>8.8442259449999998</v>
      </c>
      <c r="T40">
        <v>13.67529663</v>
      </c>
      <c r="U40">
        <v>21.91553326</v>
      </c>
      <c r="V40">
        <v>30.77847126</v>
      </c>
      <c r="W40">
        <v>40.24075053</v>
      </c>
      <c r="X40">
        <v>50.413837819999998</v>
      </c>
      <c r="Y40">
        <v>61.859247619999998</v>
      </c>
      <c r="Z40">
        <v>74.736996559999994</v>
      </c>
      <c r="AA40">
        <v>89.125927430000004</v>
      </c>
      <c r="AB40">
        <v>105.0704708</v>
      </c>
      <c r="AC40">
        <v>122.5860871</v>
      </c>
      <c r="AD40">
        <v>141.6827758</v>
      </c>
      <c r="AE40">
        <v>162.3792564</v>
      </c>
      <c r="AF40">
        <v>184.52196559999999</v>
      </c>
      <c r="AG40">
        <v>207.9403762</v>
      </c>
      <c r="AH40">
        <v>232.45671770000001</v>
      </c>
      <c r="AI40">
        <v>257.84235910000001</v>
      </c>
      <c r="AJ40">
        <v>283.88503320000001</v>
      </c>
      <c r="AK40">
        <v>310.35267229999999</v>
      </c>
      <c r="AL40">
        <v>336.98133059999998</v>
      </c>
      <c r="AM40">
        <v>363.47265420000002</v>
      </c>
      <c r="AN40">
        <v>389.60170629999999</v>
      </c>
      <c r="AO40">
        <v>415.02230220000001</v>
      </c>
      <c r="AP40">
        <v>439.35371629999997</v>
      </c>
      <c r="AQ40">
        <v>462.2503772</v>
      </c>
      <c r="AR40">
        <v>483.36716189999999</v>
      </c>
      <c r="AS40">
        <v>502.39420269999999</v>
      </c>
      <c r="AT40">
        <v>519.07103210000002</v>
      </c>
      <c r="AU40">
        <v>533.18289360000006</v>
      </c>
      <c r="AV40">
        <v>544.52787920000003</v>
      </c>
      <c r="AW40">
        <v>552.99550609999994</v>
      </c>
    </row>
    <row r="41" spans="2:49" x14ac:dyDescent="0.3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3.469011788</v>
      </c>
      <c r="G41">
        <v>5.9257450150000004</v>
      </c>
      <c r="H41">
        <v>9.4211831959999994</v>
      </c>
      <c r="I41">
        <v>13.780564419999999</v>
      </c>
      <c r="J41">
        <v>19.191856810000001</v>
      </c>
      <c r="K41">
        <v>25.025767030000001</v>
      </c>
      <c r="L41">
        <v>31.982795939999999</v>
      </c>
      <c r="M41">
        <v>40.810481889999998</v>
      </c>
      <c r="N41">
        <v>53.330725049999998</v>
      </c>
      <c r="O41">
        <v>68.815812429999994</v>
      </c>
      <c r="P41">
        <v>87.222230060000001</v>
      </c>
      <c r="Q41">
        <v>109.1278018</v>
      </c>
      <c r="R41">
        <v>134.96802829999999</v>
      </c>
      <c r="S41">
        <v>191.5737149</v>
      </c>
      <c r="T41">
        <v>295.01114860000001</v>
      </c>
      <c r="U41">
        <v>471.45271819999999</v>
      </c>
      <c r="V41">
        <v>661.38391349999995</v>
      </c>
      <c r="W41">
        <v>864.6443438</v>
      </c>
      <c r="X41">
        <v>1084.0886929999999</v>
      </c>
      <c r="Y41">
        <v>1332.426516</v>
      </c>
      <c r="Z41">
        <v>1613.9069400000001</v>
      </c>
      <c r="AA41">
        <v>1931.1700169999999</v>
      </c>
      <c r="AB41">
        <v>2286.2404449999999</v>
      </c>
      <c r="AC41">
        <v>2680.6341579999998</v>
      </c>
      <c r="AD41">
        <v>3115.943088</v>
      </c>
      <c r="AE41">
        <v>3594.155753</v>
      </c>
      <c r="AF41">
        <v>4113.5693410000003</v>
      </c>
      <c r="AG41">
        <v>4672.2636990000001</v>
      </c>
      <c r="AH41">
        <v>5268.3302309999999</v>
      </c>
      <c r="AI41">
        <v>5898.8109750000003</v>
      </c>
      <c r="AJ41">
        <v>6561.2402920000004</v>
      </c>
      <c r="AK41">
        <v>7252.7995559999999</v>
      </c>
      <c r="AL41">
        <v>7969.9431750000003</v>
      </c>
      <c r="AM41">
        <v>8708.26885699999</v>
      </c>
      <c r="AN41">
        <v>9465.264733</v>
      </c>
      <c r="AO41">
        <v>10235.20242</v>
      </c>
      <c r="AP41">
        <v>11011.228789999999</v>
      </c>
      <c r="AQ41">
        <v>11787.21672</v>
      </c>
      <c r="AR41">
        <v>12556.74142</v>
      </c>
      <c r="AS41">
        <v>13314.065189999999</v>
      </c>
      <c r="AT41">
        <v>14054.571459999999</v>
      </c>
      <c r="AU41">
        <v>14774.70126</v>
      </c>
      <c r="AV41">
        <v>15470.91481</v>
      </c>
      <c r="AW41">
        <v>16142.61995</v>
      </c>
    </row>
    <row r="42" spans="2:49" x14ac:dyDescent="0.3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1.3632966959999999</v>
      </c>
      <c r="G42">
        <v>2.3208866540000002</v>
      </c>
      <c r="H42">
        <v>3.6766924400000001</v>
      </c>
      <c r="I42">
        <v>5.3608884369999998</v>
      </c>
      <c r="J42">
        <v>7.4420654080000004</v>
      </c>
      <c r="K42">
        <v>9.6779913030000007</v>
      </c>
      <c r="L42" s="39">
        <v>12.333895119999999</v>
      </c>
      <c r="M42" s="39">
        <v>15.68345145</v>
      </c>
      <c r="N42" s="39">
        <v>20.415948140000001</v>
      </c>
      <c r="O42" s="39">
        <v>26.243183720000001</v>
      </c>
      <c r="P42" s="39">
        <v>33.135908739999998</v>
      </c>
      <c r="Q42" s="39">
        <v>41.295437679999999</v>
      </c>
      <c r="R42">
        <v>50.866736549999999</v>
      </c>
      <c r="S42">
        <v>71.776817949999995</v>
      </c>
      <c r="T42">
        <v>109.8166533</v>
      </c>
      <c r="U42">
        <v>174.36662870000001</v>
      </c>
      <c r="V42">
        <v>243.38971090000001</v>
      </c>
      <c r="W42">
        <v>316.73509330000002</v>
      </c>
      <c r="X42">
        <v>395.340485</v>
      </c>
      <c r="Y42">
        <v>483.6720722</v>
      </c>
      <c r="Z42">
        <v>583.11898980000001</v>
      </c>
      <c r="AA42">
        <v>694.48978739999995</v>
      </c>
      <c r="AB42">
        <v>818.3730266</v>
      </c>
      <c r="AC42">
        <v>955.17736839999998</v>
      </c>
      <c r="AD42">
        <v>1105.325965</v>
      </c>
      <c r="AE42">
        <v>1269.3728390000001</v>
      </c>
      <c r="AF42">
        <v>1446.5840189999999</v>
      </c>
      <c r="AG42">
        <v>1636.154387</v>
      </c>
      <c r="AH42">
        <v>1837.2881110000001</v>
      </c>
      <c r="AI42">
        <v>2048.840537</v>
      </c>
      <c r="AJ42">
        <v>2269.8504480000001</v>
      </c>
      <c r="AK42">
        <v>2499.249652</v>
      </c>
      <c r="AL42">
        <v>2735.7424900000001</v>
      </c>
      <c r="AM42">
        <v>2977.765868</v>
      </c>
      <c r="AN42">
        <v>3224.4099670000001</v>
      </c>
      <c r="AO42">
        <v>3473.7122479999998</v>
      </c>
      <c r="AP42">
        <v>3723.3644330000002</v>
      </c>
      <c r="AQ42">
        <v>3971.3266589999998</v>
      </c>
      <c r="AR42">
        <v>4215.4895219999999</v>
      </c>
      <c r="AS42">
        <v>4453.9964980000004</v>
      </c>
      <c r="AT42">
        <v>4685.3833850000001</v>
      </c>
      <c r="AU42">
        <v>4908.5534369999996</v>
      </c>
      <c r="AV42">
        <v>5122.4368260000001</v>
      </c>
      <c r="AW42">
        <v>5326.9295050000001</v>
      </c>
    </row>
    <row r="43" spans="2:49" x14ac:dyDescent="0.3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1.4204642E-2</v>
      </c>
      <c r="G43">
        <v>1.55672681E-2</v>
      </c>
      <c r="H43">
        <v>1.4355816800000001E-2</v>
      </c>
      <c r="I43">
        <v>1.3238632700000001E-2</v>
      </c>
      <c r="J43">
        <v>1.22083889E-2</v>
      </c>
      <c r="K43">
        <v>1.12583197E-2</v>
      </c>
      <c r="L43">
        <v>1.03821859E-2</v>
      </c>
      <c r="M43">
        <v>9.5742336600000005E-3</v>
      </c>
      <c r="N43">
        <v>8.8291571099999907E-3</v>
      </c>
      <c r="O43">
        <v>8.1420631699999999E-3</v>
      </c>
      <c r="P43">
        <v>7.5084395799999998E-3</v>
      </c>
      <c r="Q43">
        <v>6.9241252099999998E-3</v>
      </c>
      <c r="R43">
        <v>6.3852827800000003E-3</v>
      </c>
      <c r="S43">
        <v>5.8883736199999998E-3</v>
      </c>
      <c r="T43">
        <v>5.4301344299999997E-3</v>
      </c>
      <c r="U43">
        <v>5.0075558700000003E-3</v>
      </c>
      <c r="V43">
        <v>4.6178628099999997E-3</v>
      </c>
      <c r="W43">
        <v>4.2584960500000003E-3</v>
      </c>
      <c r="X43">
        <v>3.9270955799999997E-3</v>
      </c>
      <c r="Y43">
        <v>3.6214850300000001E-3</v>
      </c>
      <c r="Z43">
        <v>3.3396573999999999E-3</v>
      </c>
      <c r="AA43">
        <v>3.0797618799999998E-3</v>
      </c>
      <c r="AB43">
        <v>2.8400917000000001E-3</v>
      </c>
      <c r="AC43">
        <v>2.61907289E-3</v>
      </c>
      <c r="AD43">
        <v>2.41525399E-3</v>
      </c>
      <c r="AE43">
        <v>2.22729648E-3</v>
      </c>
      <c r="AF43">
        <v>2.0539660099999999E-3</v>
      </c>
      <c r="AG43">
        <v>1.8941243E-3</v>
      </c>
      <c r="AH43">
        <v>1.74672163E-3</v>
      </c>
      <c r="AI43">
        <v>1.61078999E-3</v>
      </c>
      <c r="AJ43">
        <v>1.48543668E-3</v>
      </c>
      <c r="AK43">
        <v>1.36983849E-3</v>
      </c>
      <c r="AL43">
        <v>1.26323628E-3</v>
      </c>
      <c r="AM43">
        <v>1.16492995E-3</v>
      </c>
      <c r="AN43">
        <v>1.0742739199999999E-3</v>
      </c>
      <c r="AO43">
        <v>9.9067284100000006E-4</v>
      </c>
      <c r="AP43">
        <v>9.1357767800000005E-4</v>
      </c>
      <c r="AQ43">
        <v>8.4248213899999996E-4</v>
      </c>
      <c r="AR43">
        <v>7.7691932700000004E-4</v>
      </c>
      <c r="AS43">
        <v>7.16458679E-4</v>
      </c>
      <c r="AT43">
        <v>6.6070313999999999E-4</v>
      </c>
      <c r="AU43">
        <v>6.0928655299999997E-4</v>
      </c>
      <c r="AV43">
        <v>5.61871251E-4</v>
      </c>
      <c r="AW43">
        <v>5.1814586200000005E-4</v>
      </c>
    </row>
    <row r="44" spans="2:49" x14ac:dyDescent="0.3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0.22614717779999999</v>
      </c>
      <c r="G44">
        <v>0.38079927359999999</v>
      </c>
      <c r="H44">
        <v>0.59646342610000003</v>
      </c>
      <c r="I44">
        <v>0.86117854120000004</v>
      </c>
      <c r="J44">
        <v>1.1840139489999999</v>
      </c>
      <c r="K44">
        <v>1.5274460780000001</v>
      </c>
      <c r="L44">
        <v>1.930996844</v>
      </c>
      <c r="M44">
        <v>2.4317929469999999</v>
      </c>
      <c r="N44">
        <v>3.1327084379999999</v>
      </c>
      <c r="O44">
        <v>3.9865693580000001</v>
      </c>
      <c r="P44">
        <v>4.9851463809999998</v>
      </c>
      <c r="Q44">
        <v>6.1534429570000002</v>
      </c>
      <c r="R44">
        <v>7.507911752</v>
      </c>
      <c r="S44">
        <v>10.45477691</v>
      </c>
      <c r="T44">
        <v>15.774149530000001</v>
      </c>
      <c r="U44">
        <v>24.72157112</v>
      </c>
      <c r="V44">
        <v>34.185242080000002</v>
      </c>
      <c r="W44">
        <v>44.13531081</v>
      </c>
      <c r="X44">
        <v>54.693292700000001</v>
      </c>
      <c r="Y44">
        <v>66.458412050000007</v>
      </c>
      <c r="Z44">
        <v>79.610875989999997</v>
      </c>
      <c r="AA44">
        <v>94.254996070000004</v>
      </c>
      <c r="AB44">
        <v>110.4679769</v>
      </c>
      <c r="AC44">
        <v>128.3051954</v>
      </c>
      <c r="AD44">
        <v>147.8248127</v>
      </c>
      <c r="AE44">
        <v>169.10381459999999</v>
      </c>
      <c r="AF44">
        <v>192.0521292</v>
      </c>
      <c r="AG44">
        <v>216.5730026</v>
      </c>
      <c r="AH44">
        <v>242.57354839999999</v>
      </c>
      <c r="AI44">
        <v>269.91804050000002</v>
      </c>
      <c r="AJ44">
        <v>298.49713389999999</v>
      </c>
      <c r="AK44">
        <v>328.18957810000001</v>
      </c>
      <c r="AL44">
        <v>358.8461294</v>
      </c>
      <c r="AM44">
        <v>390.28380579999998</v>
      </c>
      <c r="AN44">
        <v>422.40553879999999</v>
      </c>
      <c r="AO44">
        <v>454.97692960000001</v>
      </c>
      <c r="AP44">
        <v>487.71771649999999</v>
      </c>
      <c r="AQ44">
        <v>520.38162709999995</v>
      </c>
      <c r="AR44">
        <v>552.71152800000004</v>
      </c>
      <c r="AS44">
        <v>584.48139800000001</v>
      </c>
      <c r="AT44">
        <v>615.51444570000001</v>
      </c>
      <c r="AU44">
        <v>645.67973989999996</v>
      </c>
      <c r="AV44">
        <v>674.84695950000003</v>
      </c>
      <c r="AW44">
        <v>703.01193839999996</v>
      </c>
    </row>
    <row r="45" spans="2:49" x14ac:dyDescent="0.3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3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33775.441429999999</v>
      </c>
      <c r="N46">
        <v>33881.998169999999</v>
      </c>
      <c r="O46">
        <v>33954.918129999998</v>
      </c>
      <c r="P46">
        <v>34023.535129999997</v>
      </c>
      <c r="Q46">
        <v>34086.926659999997</v>
      </c>
      <c r="R46">
        <v>34124.399160000001</v>
      </c>
      <c r="S46">
        <v>34365.27276</v>
      </c>
      <c r="T46">
        <v>34493.549749999998</v>
      </c>
      <c r="U46">
        <v>34376.483410000001</v>
      </c>
      <c r="V46">
        <v>34192.176390000001</v>
      </c>
      <c r="W46">
        <v>33921.118110000003</v>
      </c>
      <c r="X46">
        <v>33576.727330000002</v>
      </c>
      <c r="Y46">
        <v>33235.359230000002</v>
      </c>
      <c r="Z46">
        <v>32890.635730000002</v>
      </c>
      <c r="AA46">
        <v>32526.532480000002</v>
      </c>
      <c r="AB46">
        <v>32127.654030000002</v>
      </c>
      <c r="AC46">
        <v>31681.064119999999</v>
      </c>
      <c r="AD46">
        <v>31178.691360000001</v>
      </c>
      <c r="AE46">
        <v>30617.20102</v>
      </c>
      <c r="AF46">
        <v>29987.743539999999</v>
      </c>
      <c r="AG46">
        <v>29287.008310000001</v>
      </c>
      <c r="AH46">
        <v>28516.352190000001</v>
      </c>
      <c r="AI46">
        <v>27679.101879999998</v>
      </c>
      <c r="AJ46">
        <v>26782.136890000002</v>
      </c>
      <c r="AK46">
        <v>25833.722760000001</v>
      </c>
      <c r="AL46">
        <v>24842.687460000001</v>
      </c>
      <c r="AM46" s="39">
        <v>23818.08641</v>
      </c>
      <c r="AN46" s="39">
        <v>22770.553970000001</v>
      </c>
      <c r="AO46" s="39">
        <v>21708.686310000001</v>
      </c>
      <c r="AP46" s="39">
        <v>20640.648209999999</v>
      </c>
      <c r="AQ46" s="39">
        <v>19574.707320000001</v>
      </c>
      <c r="AR46" s="39">
        <v>18518.46184</v>
      </c>
      <c r="AS46" s="39">
        <v>17478.941620000001</v>
      </c>
      <c r="AT46" s="39">
        <v>16462.467479999999</v>
      </c>
      <c r="AU46" s="39">
        <v>15474.46666</v>
      </c>
      <c r="AV46" s="39">
        <v>14519.266600000001</v>
      </c>
      <c r="AW46" s="39">
        <v>13600.522139999999</v>
      </c>
    </row>
    <row r="47" spans="2:49" x14ac:dyDescent="0.3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9.0321458539999995</v>
      </c>
      <c r="H47">
        <v>14.37083269</v>
      </c>
      <c r="I47">
        <v>21.040416149999999</v>
      </c>
      <c r="J47">
        <v>29.33524203</v>
      </c>
      <c r="K47">
        <v>38.291002030000001</v>
      </c>
      <c r="L47">
        <v>48.988714479999999</v>
      </c>
      <c r="M47">
        <v>62.597960829999998</v>
      </c>
      <c r="N47">
        <v>81.931573970000002</v>
      </c>
      <c r="O47">
        <v>105.8887776</v>
      </c>
      <c r="P47" s="39">
        <v>134.425264</v>
      </c>
      <c r="Q47" s="39">
        <v>168.46435120000001</v>
      </c>
      <c r="R47" s="39">
        <v>208.7148507</v>
      </c>
      <c r="S47" s="39">
        <v>296.99630580000002</v>
      </c>
      <c r="T47" s="39">
        <v>458.63458459999998</v>
      </c>
      <c r="U47" s="39">
        <v>734.99405590000003</v>
      </c>
      <c r="V47" s="39">
        <v>1033.3670970000001</v>
      </c>
      <c r="W47" s="39">
        <v>1353.6991310000001</v>
      </c>
      <c r="X47" s="39">
        <v>1700.6946499999999</v>
      </c>
      <c r="Y47" s="39">
        <v>2094.6546389999999</v>
      </c>
      <c r="Z47" s="39">
        <v>2542.604589</v>
      </c>
      <c r="AA47" s="39">
        <v>3049.0445030000001</v>
      </c>
      <c r="AB47" s="39">
        <v>3617.510589</v>
      </c>
      <c r="AC47" s="39">
        <v>4250.7396330000001</v>
      </c>
      <c r="AD47" s="39">
        <v>4951.6277980000004</v>
      </c>
      <c r="AE47" s="39">
        <v>5723.7359900000001</v>
      </c>
      <c r="AF47" s="39">
        <v>6564.7274310000003</v>
      </c>
      <c r="AG47" s="39">
        <v>7471.9218890000002</v>
      </c>
      <c r="AH47" s="39">
        <v>8442.6622430000007</v>
      </c>
      <c r="AI47">
        <v>9472.58715999999</v>
      </c>
      <c r="AJ47">
        <v>10558.113300000001</v>
      </c>
      <c r="AK47">
        <v>11695.07085</v>
      </c>
      <c r="AL47">
        <v>12878.078450000001</v>
      </c>
      <c r="AM47">
        <v>14100.32014</v>
      </c>
      <c r="AN47">
        <v>15358.03989</v>
      </c>
      <c r="AO47">
        <v>16642.166079999999</v>
      </c>
      <c r="AP47">
        <v>17941.714650000002</v>
      </c>
      <c r="AQ47">
        <v>19246.833470000001</v>
      </c>
      <c r="AR47">
        <v>20547.108339999999</v>
      </c>
      <c r="AS47">
        <v>21833.194630000002</v>
      </c>
      <c r="AT47">
        <v>23097.543430000002</v>
      </c>
      <c r="AU47">
        <v>24334.306140000001</v>
      </c>
      <c r="AV47">
        <v>25537.607400000001</v>
      </c>
      <c r="AW47">
        <v>26706.4791</v>
      </c>
    </row>
    <row r="48" spans="2:49" x14ac:dyDescent="0.3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3.2561870800000003E-2</v>
      </c>
      <c r="G48" s="39">
        <v>0.1049726403</v>
      </c>
      <c r="H48">
        <v>0.1719714332</v>
      </c>
      <c r="I48">
        <v>0.24064336610000001</v>
      </c>
      <c r="J48">
        <v>0.32602079769999998</v>
      </c>
      <c r="K48" s="39">
        <v>0.4078508233</v>
      </c>
      <c r="L48" s="39">
        <v>0.47985768239999999</v>
      </c>
      <c r="M48" s="39">
        <v>0.54847842089999999</v>
      </c>
      <c r="N48" s="39">
        <v>0.59942048969999995</v>
      </c>
      <c r="O48" s="39">
        <v>0.64005935420000004</v>
      </c>
      <c r="P48" s="39">
        <v>0.69736867499999999</v>
      </c>
      <c r="Q48" s="39">
        <v>0.78363006889999998</v>
      </c>
      <c r="R48" s="39">
        <v>0.86638700989999995</v>
      </c>
      <c r="S48" s="39">
        <v>0.98595314180000004</v>
      </c>
      <c r="T48" s="39">
        <v>1.073062113</v>
      </c>
      <c r="U48" s="39">
        <v>1.1670643119999999</v>
      </c>
      <c r="V48" s="39">
        <v>1.268407007</v>
      </c>
      <c r="W48" s="39">
        <v>1.376211828</v>
      </c>
      <c r="X48" s="39">
        <v>1.4899733310000001</v>
      </c>
      <c r="Y48" s="39">
        <v>1.6044031990000001</v>
      </c>
      <c r="Z48" s="39">
        <v>1.714260023</v>
      </c>
      <c r="AA48" s="39">
        <v>1.816489654</v>
      </c>
      <c r="AB48" s="39">
        <v>1.9086540030000001</v>
      </c>
      <c r="AC48" s="39">
        <v>1.9890363689999999</v>
      </c>
      <c r="AD48" s="39">
        <v>2.0569149329999998</v>
      </c>
      <c r="AE48" s="39">
        <v>2.1128013220000001</v>
      </c>
      <c r="AF48" s="39">
        <v>2.1560004529999999</v>
      </c>
      <c r="AG48" s="39">
        <v>2.1862531270000001</v>
      </c>
      <c r="AH48" s="39">
        <v>2.203653412</v>
      </c>
      <c r="AI48" s="39">
        <v>2.2087339090000002</v>
      </c>
      <c r="AJ48" s="39">
        <v>2.2018832260000001</v>
      </c>
      <c r="AK48" s="39">
        <v>2.183599074</v>
      </c>
      <c r="AL48" s="39">
        <v>2.154578876</v>
      </c>
      <c r="AM48" s="39">
        <v>2.1156395840000002</v>
      </c>
      <c r="AN48">
        <v>2.0680724260000001</v>
      </c>
      <c r="AO48">
        <v>2.012870795</v>
      </c>
      <c r="AP48">
        <v>1.951045964</v>
      </c>
      <c r="AQ48">
        <v>1.883739557</v>
      </c>
      <c r="AR48">
        <v>1.8120889499999999</v>
      </c>
      <c r="AS48">
        <v>1.737253666</v>
      </c>
      <c r="AT48">
        <v>1.6602867509999999</v>
      </c>
      <c r="AU48">
        <v>1.5821448220000001</v>
      </c>
      <c r="AV48">
        <v>1.5036496479999999</v>
      </c>
      <c r="AW48">
        <v>1.4255685149999999</v>
      </c>
    </row>
    <row r="49" spans="2:99" x14ac:dyDescent="0.3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3000.9927250000001</v>
      </c>
      <c r="T49" s="39">
        <v>2987.3681080000001</v>
      </c>
      <c r="U49" s="39">
        <v>2879.3074780000002</v>
      </c>
      <c r="V49" s="39">
        <v>2846.4767189999998</v>
      </c>
      <c r="W49" s="39">
        <v>2790.5611899999999</v>
      </c>
      <c r="X49" s="39">
        <v>2747.726701</v>
      </c>
      <c r="Y49" s="39">
        <v>2797.9165539999999</v>
      </c>
      <c r="Z49" s="39">
        <v>2852.6438790000002</v>
      </c>
      <c r="AA49" s="39">
        <v>2899.7872699999998</v>
      </c>
      <c r="AB49" s="39">
        <v>2938.1150259999999</v>
      </c>
      <c r="AC49" s="39">
        <v>2968.3640049999999</v>
      </c>
      <c r="AD49" s="39">
        <v>2994.7647259999999</v>
      </c>
      <c r="AE49" s="39">
        <v>3022.3158429999999</v>
      </c>
      <c r="AF49" s="39">
        <v>3039.622445</v>
      </c>
      <c r="AG49" s="39">
        <v>3051.0094939999999</v>
      </c>
      <c r="AH49" s="39">
        <v>3060.7013740000002</v>
      </c>
      <c r="AI49" s="39">
        <v>3068.8625040000002</v>
      </c>
      <c r="AJ49" s="39">
        <v>3079.7431660000002</v>
      </c>
      <c r="AK49" s="39">
        <v>3094.399469</v>
      </c>
      <c r="AL49" s="39">
        <v>3112.5009869999999</v>
      </c>
      <c r="AM49" s="39">
        <v>3133.1088119999999</v>
      </c>
      <c r="AN49">
        <v>3161.0360639999999</v>
      </c>
      <c r="AO49">
        <v>3189.4642720000002</v>
      </c>
      <c r="AP49">
        <v>3216.0126070000001</v>
      </c>
      <c r="AQ49">
        <v>3241.6964459999999</v>
      </c>
      <c r="AR49">
        <v>3265.1609659999999</v>
      </c>
      <c r="AS49">
        <v>3286.6882580000001</v>
      </c>
      <c r="AT49">
        <v>3307.1848829999999</v>
      </c>
      <c r="AU49">
        <v>3327.3619589999998</v>
      </c>
      <c r="AV49">
        <v>3346.0601689999999</v>
      </c>
      <c r="AW49">
        <v>3367.3937000000001</v>
      </c>
    </row>
    <row r="50" spans="2:99" x14ac:dyDescent="0.3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2625.3659290000001</v>
      </c>
      <c r="L50" s="39">
        <v>2496.6102759999999</v>
      </c>
      <c r="M50" s="39">
        <v>2497.2374869999999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2690.151621</v>
      </c>
      <c r="S50" s="39">
        <v>2896.4688689999998</v>
      </c>
      <c r="T50" s="39">
        <v>2802.6172759999999</v>
      </c>
      <c r="U50" s="39">
        <v>2567.2565989999998</v>
      </c>
      <c r="V50" s="39">
        <v>2490.9056970000001</v>
      </c>
      <c r="W50" s="39">
        <v>2389.811483</v>
      </c>
      <c r="X50" s="39">
        <v>2295.384947</v>
      </c>
      <c r="Y50" s="39">
        <v>2271.6067870000002</v>
      </c>
      <c r="Z50" s="39">
        <v>2241.6857850000001</v>
      </c>
      <c r="AA50" s="39">
        <v>2195.4792950000001</v>
      </c>
      <c r="AB50" s="39">
        <v>2132.3692120000001</v>
      </c>
      <c r="AC50" s="39">
        <v>2053.6166269999999</v>
      </c>
      <c r="AD50" s="39">
        <v>1963.079702</v>
      </c>
      <c r="AE50" s="39">
        <v>1864.866966</v>
      </c>
      <c r="AF50" s="39">
        <v>1753.2040790000001</v>
      </c>
      <c r="AG50" s="39">
        <v>1632.9413050000001</v>
      </c>
      <c r="AH50" s="39">
        <v>1508.488499</v>
      </c>
      <c r="AI50" s="39">
        <v>1381.9210700000001</v>
      </c>
      <c r="AJ50" s="39">
        <v>1257.0507110000001</v>
      </c>
      <c r="AK50" s="39">
        <v>1135.798859</v>
      </c>
      <c r="AL50" s="39">
        <v>1019.371147</v>
      </c>
      <c r="AM50" s="39">
        <v>908.68201899999997</v>
      </c>
      <c r="AN50" s="39">
        <v>806.01513499999999</v>
      </c>
      <c r="AO50" s="39">
        <v>710.15988770000001</v>
      </c>
      <c r="AP50" s="39">
        <v>621.35383709999996</v>
      </c>
      <c r="AQ50" s="39">
        <v>540.33523219999995</v>
      </c>
      <c r="AR50" s="39">
        <v>467.07804640000001</v>
      </c>
      <c r="AS50" s="39">
        <v>401.6052153</v>
      </c>
      <c r="AT50" s="39">
        <v>343.75478409999999</v>
      </c>
      <c r="AU50" s="39">
        <v>293.12504999999999</v>
      </c>
      <c r="AV50">
        <v>249.038589</v>
      </c>
      <c r="AW50" s="39">
        <v>211.1595585</v>
      </c>
    </row>
    <row r="51" spans="2:99" x14ac:dyDescent="0.3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9.8995809430000001</v>
      </c>
      <c r="G51" s="39">
        <v>65.860912990000003</v>
      </c>
      <c r="H51">
        <v>66.012067139999999</v>
      </c>
      <c r="I51">
        <v>72.119351620000003</v>
      </c>
      <c r="J51">
        <v>91.642784309999996</v>
      </c>
      <c r="K51" s="39">
        <v>94.443531579999998</v>
      </c>
      <c r="L51" s="39">
        <v>91.406110010000006</v>
      </c>
      <c r="M51" s="39">
        <v>93.366508039999999</v>
      </c>
      <c r="N51" s="39">
        <v>82.398908910000003</v>
      </c>
      <c r="O51" s="39">
        <v>76.790413810000004</v>
      </c>
      <c r="P51" s="39">
        <v>94.338140260000003</v>
      </c>
      <c r="Q51" s="39">
        <v>123.90364820000001</v>
      </c>
      <c r="R51" s="39">
        <v>126.745526</v>
      </c>
      <c r="S51" s="39">
        <v>164.96628580000001</v>
      </c>
      <c r="T51" s="39">
        <v>144.50908860000001</v>
      </c>
      <c r="U51" s="39">
        <v>156.6430373</v>
      </c>
      <c r="V51" s="39">
        <v>169.62781509999999</v>
      </c>
      <c r="W51" s="39">
        <v>182.3457794</v>
      </c>
      <c r="X51" s="39">
        <v>195.06121340000001</v>
      </c>
      <c r="Y51" s="39">
        <v>203.491592</v>
      </c>
      <c r="Z51" s="39">
        <v>207.3303664</v>
      </c>
      <c r="AA51" s="39">
        <v>208.15402370000001</v>
      </c>
      <c r="AB51" s="39">
        <v>206.29765309999999</v>
      </c>
      <c r="AC51" s="39">
        <v>202.23157320000001</v>
      </c>
      <c r="AD51" s="39">
        <v>196.7173774</v>
      </c>
      <c r="AE51" s="39">
        <v>190.79614580000001</v>
      </c>
      <c r="AF51" s="39">
        <v>183.43622120000001</v>
      </c>
      <c r="AG51" s="39">
        <v>174.97464740000001</v>
      </c>
      <c r="AH51" s="39">
        <v>165.705454</v>
      </c>
      <c r="AI51" s="39">
        <v>156.02298730000001</v>
      </c>
      <c r="AJ51" s="39">
        <v>145.8357044</v>
      </c>
      <c r="AK51" s="39">
        <v>135.266571</v>
      </c>
      <c r="AL51" s="39">
        <v>124.52638589999999</v>
      </c>
      <c r="AM51" s="39">
        <v>113.76879700000001</v>
      </c>
      <c r="AN51" s="39">
        <v>103.46943400000001</v>
      </c>
      <c r="AO51" s="39">
        <v>93.453807900000001</v>
      </c>
      <c r="AP51" s="39">
        <v>83.806108929999894</v>
      </c>
      <c r="AQ51" s="39">
        <v>74.711217680000004</v>
      </c>
      <c r="AR51" s="39">
        <v>66.244001319999995</v>
      </c>
      <c r="AS51" s="39">
        <v>58.502412649999997</v>
      </c>
      <c r="AT51" s="39">
        <v>51.472085730000003</v>
      </c>
      <c r="AU51" s="39">
        <v>45.140274060000003</v>
      </c>
      <c r="AV51">
        <v>39.453642350000003</v>
      </c>
      <c r="AW51" s="39">
        <v>34.4206316</v>
      </c>
    </row>
    <row r="52" spans="2:99" x14ac:dyDescent="0.3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521.85514739999996</v>
      </c>
      <c r="G52" s="39">
        <v>535.65602779999995</v>
      </c>
      <c r="H52">
        <v>587.98597210000003</v>
      </c>
      <c r="I52">
        <v>575.08072609999999</v>
      </c>
      <c r="J52">
        <v>567.28690710000001</v>
      </c>
      <c r="K52" s="39">
        <v>499.7781119</v>
      </c>
      <c r="L52" s="39">
        <v>476.36063860000002</v>
      </c>
      <c r="M52" s="39">
        <v>479.04525899999999</v>
      </c>
      <c r="N52" s="39">
        <v>531.61297930000001</v>
      </c>
      <c r="O52" s="39">
        <v>529.20312160000003</v>
      </c>
      <c r="P52" s="39">
        <v>536.94178520000003</v>
      </c>
      <c r="Q52" s="39">
        <v>546.01934870000002</v>
      </c>
      <c r="R52" s="39">
        <v>543.78553720000002</v>
      </c>
      <c r="S52" s="39">
        <v>611.70910430000004</v>
      </c>
      <c r="T52" s="39">
        <v>571.67704760000004</v>
      </c>
      <c r="U52" s="39">
        <v>534.97849529999996</v>
      </c>
      <c r="V52" s="39">
        <v>520.72698930000001</v>
      </c>
      <c r="W52" s="39">
        <v>500.79417089999998</v>
      </c>
      <c r="X52" s="39">
        <v>481.16420770000002</v>
      </c>
      <c r="Y52" s="39">
        <v>477.99302710000001</v>
      </c>
      <c r="Z52" s="39">
        <v>472.98274259999999</v>
      </c>
      <c r="AA52" s="39">
        <v>464.39662920000001</v>
      </c>
      <c r="AB52" s="39">
        <v>452.04044140000002</v>
      </c>
      <c r="AC52" s="39">
        <v>436.20367320000003</v>
      </c>
      <c r="AD52" s="39">
        <v>417.73110600000001</v>
      </c>
      <c r="AE52" s="39">
        <v>397.69274610000002</v>
      </c>
      <c r="AF52" s="39">
        <v>374.75157430000002</v>
      </c>
      <c r="AG52" s="39">
        <v>349.90980159999998</v>
      </c>
      <c r="AH52" s="39">
        <v>324.07315499999999</v>
      </c>
      <c r="AI52" s="39">
        <v>297.56205119999998</v>
      </c>
      <c r="AJ52" s="39">
        <v>271.26015159999997</v>
      </c>
      <c r="AK52" s="39">
        <v>245.58234329999999</v>
      </c>
      <c r="AL52" s="39">
        <v>220.81632060000001</v>
      </c>
      <c r="AM52" s="39">
        <v>197.1766002</v>
      </c>
      <c r="AN52" s="39">
        <v>175.1492413</v>
      </c>
      <c r="AO52" s="39">
        <v>154.52362239999999</v>
      </c>
      <c r="AP52" s="39">
        <v>135.365656</v>
      </c>
      <c r="AQ52" s="39">
        <v>117.8523574</v>
      </c>
      <c r="AR52" s="39">
        <v>101.9895554</v>
      </c>
      <c r="AS52" s="39">
        <v>87.772278959999994</v>
      </c>
      <c r="AT52" s="39">
        <v>75.189418649999894</v>
      </c>
      <c r="AU52" s="39">
        <v>64.159670329999997</v>
      </c>
      <c r="AV52">
        <v>54.539580469999997</v>
      </c>
      <c r="AW52" s="39">
        <v>46.261324639999998</v>
      </c>
    </row>
    <row r="53" spans="2:99" x14ac:dyDescent="0.3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817.94595030000005</v>
      </c>
      <c r="G53" s="39">
        <v>800.49498119999998</v>
      </c>
      <c r="H53">
        <v>872.77315510000005</v>
      </c>
      <c r="I53">
        <v>854.14848259999997</v>
      </c>
      <c r="J53">
        <v>835.76955220000002</v>
      </c>
      <c r="K53" s="39">
        <v>732.20748790000005</v>
      </c>
      <c r="L53" s="39">
        <v>695.5666999</v>
      </c>
      <c r="M53" s="39">
        <v>696.02760679999994</v>
      </c>
      <c r="N53" s="39">
        <v>787.60577590000003</v>
      </c>
      <c r="O53" s="39">
        <v>781.97436709999999</v>
      </c>
      <c r="P53" s="39">
        <v>784.60514439999997</v>
      </c>
      <c r="Q53" s="39">
        <v>782.05252810000002</v>
      </c>
      <c r="R53" s="39">
        <v>777.25415280000004</v>
      </c>
      <c r="S53" s="39">
        <v>845.82808850000004</v>
      </c>
      <c r="T53" s="39">
        <v>811.99269790000005</v>
      </c>
      <c r="U53" s="39">
        <v>746.02628000000004</v>
      </c>
      <c r="V53" s="39">
        <v>719.9905966</v>
      </c>
      <c r="W53" s="39">
        <v>686.1873243</v>
      </c>
      <c r="X53" s="39">
        <v>654.06639410000002</v>
      </c>
      <c r="Y53" s="39">
        <v>644.82878400000004</v>
      </c>
      <c r="Z53" s="39">
        <v>634.76937820000001</v>
      </c>
      <c r="AA53" s="39">
        <v>620.44910189999996</v>
      </c>
      <c r="AB53" s="39">
        <v>601.5968355</v>
      </c>
      <c r="AC53" s="39">
        <v>578.48666839999999</v>
      </c>
      <c r="AD53" s="39">
        <v>552.1085124</v>
      </c>
      <c r="AE53" s="39">
        <v>523.45911579999995</v>
      </c>
      <c r="AF53" s="39">
        <v>491.0275724</v>
      </c>
      <c r="AG53" s="39">
        <v>456.21649530000002</v>
      </c>
      <c r="AH53" s="39">
        <v>420.30683199999999</v>
      </c>
      <c r="AI53" s="39">
        <v>383.82354179999999</v>
      </c>
      <c r="AJ53" s="39">
        <v>347.98702559999998</v>
      </c>
      <c r="AK53" s="39">
        <v>313.36704020000002</v>
      </c>
      <c r="AL53" s="39">
        <v>280.28435350000001</v>
      </c>
      <c r="AM53" s="39">
        <v>248.98475970000001</v>
      </c>
      <c r="AN53" s="39">
        <v>220.040808</v>
      </c>
      <c r="AO53" s="39">
        <v>193.13267640000001</v>
      </c>
      <c r="AP53" s="39">
        <v>168.3123587</v>
      </c>
      <c r="AQ53" s="39">
        <v>145.75563170000001</v>
      </c>
      <c r="AR53" s="39">
        <v>125.4324788</v>
      </c>
      <c r="AS53" s="39">
        <v>107.3209143</v>
      </c>
      <c r="AT53" s="39">
        <v>91.375949309999996</v>
      </c>
      <c r="AU53" s="39">
        <v>77.476977539999893</v>
      </c>
      <c r="AV53">
        <v>65.429759899999894</v>
      </c>
      <c r="AW53" s="39">
        <v>55.126591769999997</v>
      </c>
    </row>
    <row r="54" spans="2:99" x14ac:dyDescent="0.3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804.32213220000006</v>
      </c>
      <c r="G54" s="39">
        <v>784.12397339999995</v>
      </c>
      <c r="H54">
        <v>853.90269639999997</v>
      </c>
      <c r="I54">
        <v>835.30124060000003</v>
      </c>
      <c r="J54">
        <v>814.30518989999996</v>
      </c>
      <c r="K54" s="39">
        <v>711.5033727</v>
      </c>
      <c r="L54" s="39">
        <v>675.11185780000005</v>
      </c>
      <c r="M54" s="39">
        <v>674.60161240000002</v>
      </c>
      <c r="N54" s="39">
        <v>743.78623689999995</v>
      </c>
      <c r="O54" s="39">
        <v>738.73028929999998</v>
      </c>
      <c r="P54" s="39">
        <v>735.87892280000005</v>
      </c>
      <c r="Q54" s="39">
        <v>721.35627280000006</v>
      </c>
      <c r="R54" s="39">
        <v>720.60269689999996</v>
      </c>
      <c r="S54" s="39">
        <v>759.80286360000002</v>
      </c>
      <c r="T54" s="39">
        <v>761.26236440000002</v>
      </c>
      <c r="U54" s="39">
        <v>690.9649627</v>
      </c>
      <c r="V54" s="39">
        <v>663.57983179999997</v>
      </c>
      <c r="W54" s="39">
        <v>629.05471620000003</v>
      </c>
      <c r="X54" s="39">
        <v>596.63766750000002</v>
      </c>
      <c r="Y54" s="39">
        <v>585.89566070000001</v>
      </c>
      <c r="Z54" s="39">
        <v>575.24022319999995</v>
      </c>
      <c r="AA54" s="39">
        <v>561.00752910000006</v>
      </c>
      <c r="AB54" s="39">
        <v>542.92154740000001</v>
      </c>
      <c r="AC54" s="39">
        <v>521.16831839999998</v>
      </c>
      <c r="AD54" s="39">
        <v>496.57231080000003</v>
      </c>
      <c r="AE54" s="39">
        <v>469.85215540000002</v>
      </c>
      <c r="AF54" s="39">
        <v>439.7636139</v>
      </c>
      <c r="AG54" s="39">
        <v>407.60369159999999</v>
      </c>
      <c r="AH54" s="39">
        <v>374.5607804</v>
      </c>
      <c r="AI54" s="39">
        <v>341.13343559999998</v>
      </c>
      <c r="AJ54" s="39">
        <v>308.45593029999998</v>
      </c>
      <c r="AK54" s="39">
        <v>277.04700480000002</v>
      </c>
      <c r="AL54" s="39">
        <v>247.16751579999999</v>
      </c>
      <c r="AM54" s="39">
        <v>219.0197636</v>
      </c>
      <c r="AN54" s="39">
        <v>193.08273890000001</v>
      </c>
      <c r="AO54" s="39">
        <v>169.05502960000001</v>
      </c>
      <c r="AP54" s="39">
        <v>146.96731070000001</v>
      </c>
      <c r="AQ54" s="39">
        <v>126.9528765</v>
      </c>
      <c r="AR54" s="39">
        <v>108.968591</v>
      </c>
      <c r="AS54" s="39">
        <v>92.985309430000001</v>
      </c>
      <c r="AT54" s="39">
        <v>78.951713519999998</v>
      </c>
      <c r="AU54" s="39">
        <v>66.753258059999894</v>
      </c>
      <c r="AV54">
        <v>56.212450779999998</v>
      </c>
      <c r="AW54" s="39">
        <v>47.224846169999999</v>
      </c>
    </row>
    <row r="55" spans="2:99" x14ac:dyDescent="0.3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513.81203559999994</v>
      </c>
      <c r="G55" s="39">
        <v>487.66252150000003</v>
      </c>
      <c r="H55">
        <v>528.60228419999999</v>
      </c>
      <c r="I55">
        <v>516.96999900000003</v>
      </c>
      <c r="J55">
        <v>499.87036389999997</v>
      </c>
      <c r="K55" s="39">
        <v>434.26040949999998</v>
      </c>
      <c r="L55" s="39">
        <v>417.93028129999999</v>
      </c>
      <c r="M55" s="39">
        <v>416.04962849999998</v>
      </c>
      <c r="N55" s="39">
        <v>443.59428059999999</v>
      </c>
      <c r="O55" s="39">
        <v>440.41455530000002</v>
      </c>
      <c r="P55" s="39">
        <v>422.1377488</v>
      </c>
      <c r="Q55" s="39">
        <v>407.77048689999998</v>
      </c>
      <c r="R55" s="39">
        <v>398.13089930000001</v>
      </c>
      <c r="S55" s="39">
        <v>396.44615770000001</v>
      </c>
      <c r="T55" s="39">
        <v>415.70616360000002</v>
      </c>
      <c r="U55" s="39">
        <v>355.62132200000002</v>
      </c>
      <c r="V55" s="39">
        <v>338.62992109999999</v>
      </c>
      <c r="W55" s="39">
        <v>318.29648179999998</v>
      </c>
      <c r="X55" s="39">
        <v>299.83253239999999</v>
      </c>
      <c r="Y55" s="39">
        <v>292.5781728</v>
      </c>
      <c r="Z55" s="39">
        <v>286.07900330000001</v>
      </c>
      <c r="AA55" s="39">
        <v>278.04122389999998</v>
      </c>
      <c r="AB55" s="39">
        <v>268.30294240000001</v>
      </c>
      <c r="AC55" s="39">
        <v>256.90422080000002</v>
      </c>
      <c r="AD55" s="39">
        <v>244.2033466</v>
      </c>
      <c r="AE55" s="39">
        <v>230.42602350000001</v>
      </c>
      <c r="AF55" s="39">
        <v>215.0443286</v>
      </c>
      <c r="AG55" s="39">
        <v>198.72046219999999</v>
      </c>
      <c r="AH55" s="39">
        <v>182.06056100000001</v>
      </c>
      <c r="AI55" s="39">
        <v>165.3405539</v>
      </c>
      <c r="AJ55" s="39">
        <v>149.11020450000001</v>
      </c>
      <c r="AK55" s="39">
        <v>133.61452399999999</v>
      </c>
      <c r="AL55" s="39">
        <v>118.9566423</v>
      </c>
      <c r="AM55" s="39">
        <v>105.21744270000001</v>
      </c>
      <c r="AN55" s="39">
        <v>92.614668750000007</v>
      </c>
      <c r="AO55" s="39">
        <v>80.982655179999995</v>
      </c>
      <c r="AP55" s="39">
        <v>70.324691759999894</v>
      </c>
      <c r="AQ55" s="39">
        <v>60.693439810000001</v>
      </c>
      <c r="AR55" s="39">
        <v>52.060017950000002</v>
      </c>
      <c r="AS55" s="39">
        <v>44.407786190000003</v>
      </c>
      <c r="AT55" s="39">
        <v>37.70336168</v>
      </c>
      <c r="AU55" s="39">
        <v>31.887080319999999</v>
      </c>
      <c r="AV55">
        <v>26.869898389999999</v>
      </c>
      <c r="AW55" s="39">
        <v>22.598300800000001</v>
      </c>
    </row>
    <row r="56" spans="2:99" x14ac:dyDescent="0.3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168.75783480000001</v>
      </c>
      <c r="G56" s="39">
        <v>150.2944181</v>
      </c>
      <c r="H56">
        <v>161.34085390000001</v>
      </c>
      <c r="I56">
        <v>157.61588309999999</v>
      </c>
      <c r="J56">
        <v>149.44727649999999</v>
      </c>
      <c r="K56" s="39">
        <v>128.04609389999999</v>
      </c>
      <c r="L56" s="39">
        <v>119.1308172</v>
      </c>
      <c r="M56" s="39">
        <v>117.5522691</v>
      </c>
      <c r="N56" s="39">
        <v>121.8126381</v>
      </c>
      <c r="O56" s="39">
        <v>119.57101659999999</v>
      </c>
      <c r="P56" s="39">
        <v>115.6385166</v>
      </c>
      <c r="Q56" s="39">
        <v>110.44307740000001</v>
      </c>
      <c r="R56" s="39">
        <v>106.03057320000001</v>
      </c>
      <c r="S56" s="39">
        <v>100.7884067</v>
      </c>
      <c r="T56" s="39">
        <v>83.732440879999999</v>
      </c>
      <c r="U56" s="39">
        <v>71.705214350000006</v>
      </c>
      <c r="V56" s="39">
        <v>68.084966539999996</v>
      </c>
      <c r="W56" s="39">
        <v>63.926288839999998</v>
      </c>
      <c r="X56" s="39">
        <v>60.28010063</v>
      </c>
      <c r="Y56" s="39">
        <v>58.861745970000001</v>
      </c>
      <c r="Z56" s="39">
        <v>57.604886710000002</v>
      </c>
      <c r="AA56" s="39">
        <v>56.041259869999998</v>
      </c>
      <c r="AB56" s="39">
        <v>54.133980000000001</v>
      </c>
      <c r="AC56" s="39">
        <v>51.890088499999997</v>
      </c>
      <c r="AD56" s="39">
        <v>49.384619720000003</v>
      </c>
      <c r="AE56" s="39">
        <v>46.675358240000001</v>
      </c>
      <c r="AF56" s="39">
        <v>43.648052790000001</v>
      </c>
      <c r="AG56" s="39">
        <v>40.433400280000001</v>
      </c>
      <c r="AH56" s="39">
        <v>37.149609380000001</v>
      </c>
      <c r="AI56" s="39">
        <v>33.851393539999997</v>
      </c>
      <c r="AJ56" s="39">
        <v>30.639541640000001</v>
      </c>
      <c r="AK56" s="39">
        <v>27.559320029999999</v>
      </c>
      <c r="AL56" s="39">
        <v>24.632266009999999</v>
      </c>
      <c r="AM56" s="39">
        <v>21.8749745</v>
      </c>
      <c r="AN56" s="39">
        <v>19.335801910000001</v>
      </c>
      <c r="AO56" s="39">
        <v>16.981019759999999</v>
      </c>
      <c r="AP56" s="39">
        <v>14.812647699999999</v>
      </c>
      <c r="AQ56" s="39">
        <v>12.844408059999999</v>
      </c>
      <c r="AR56" s="39">
        <v>11.07261916</v>
      </c>
      <c r="AS56" s="39">
        <v>9.4956436029999995</v>
      </c>
      <c r="AT56" s="39">
        <v>8.1076905670000006</v>
      </c>
      <c r="AU56" s="39">
        <v>6.8975491480000004</v>
      </c>
      <c r="AV56">
        <v>5.8476870200000004</v>
      </c>
      <c r="AW56" s="39">
        <v>4.9486570109999999</v>
      </c>
    </row>
    <row r="57" spans="2:99" x14ac:dyDescent="0.3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41.013621999999998</v>
      </c>
      <c r="G57" s="39">
        <v>32.752278089999997</v>
      </c>
      <c r="H57">
        <v>35.323609259999998</v>
      </c>
      <c r="I57">
        <v>33.980252960000001</v>
      </c>
      <c r="J57">
        <v>30.517334089999999</v>
      </c>
      <c r="K57" s="39">
        <v>25.126922149999999</v>
      </c>
      <c r="L57" s="39">
        <v>21.103871049999999</v>
      </c>
      <c r="M57" s="39">
        <v>20.594603429999999</v>
      </c>
      <c r="N57" s="39">
        <v>24.18493818</v>
      </c>
      <c r="O57" s="39">
        <v>22.967571</v>
      </c>
      <c r="P57" s="39">
        <v>21.482826889999998</v>
      </c>
      <c r="Q57" s="39">
        <v>19.592082999999999</v>
      </c>
      <c r="R57" s="39">
        <v>17.60223543</v>
      </c>
      <c r="S57" s="39">
        <v>16.927962449999999</v>
      </c>
      <c r="T57" s="39">
        <v>13.737473169999999</v>
      </c>
      <c r="U57" s="39">
        <v>11.31728742</v>
      </c>
      <c r="V57" s="39">
        <v>10.265576279999999</v>
      </c>
      <c r="W57" s="39">
        <v>9.206721516</v>
      </c>
      <c r="X57" s="39">
        <v>8.3428310319999994</v>
      </c>
      <c r="Y57" s="39">
        <v>7.9578039550000002</v>
      </c>
      <c r="Z57" s="39">
        <v>7.679184749</v>
      </c>
      <c r="AA57" s="39">
        <v>7.389527159</v>
      </c>
      <c r="AB57" s="39">
        <v>7.0758120399999997</v>
      </c>
      <c r="AC57" s="39">
        <v>6.732084371</v>
      </c>
      <c r="AD57" s="39">
        <v>6.3624293060000001</v>
      </c>
      <c r="AE57" s="39">
        <v>5.9654216079999998</v>
      </c>
      <c r="AF57" s="39">
        <v>5.532715542</v>
      </c>
      <c r="AG57" s="39">
        <v>5.0828068289999999</v>
      </c>
      <c r="AH57" s="39">
        <v>4.6321074739999997</v>
      </c>
      <c r="AI57" s="39">
        <v>4.1871069480000003</v>
      </c>
      <c r="AJ57" s="39">
        <v>3.7621533089999999</v>
      </c>
      <c r="AK57" s="39">
        <v>3.362056028</v>
      </c>
      <c r="AL57" s="39">
        <v>2.9876625159999999</v>
      </c>
      <c r="AM57" s="39">
        <v>2.639681237</v>
      </c>
      <c r="AN57" s="39">
        <v>2.3224421909999999</v>
      </c>
      <c r="AO57" s="39">
        <v>2.0310764610000001</v>
      </c>
      <c r="AP57" s="39">
        <v>1.765063214</v>
      </c>
      <c r="AQ57" s="39">
        <v>1.525301061</v>
      </c>
      <c r="AR57">
        <v>1.3107827009999999</v>
      </c>
      <c r="AS57">
        <v>1.1208701249999999</v>
      </c>
      <c r="AT57">
        <v>0.9545646431</v>
      </c>
      <c r="AU57">
        <v>0.81024055719999999</v>
      </c>
      <c r="AV57" s="39">
        <v>0.68557008649999995</v>
      </c>
      <c r="AW57" s="39">
        <v>0.57920649879999997</v>
      </c>
      <c r="CT57" s="39"/>
      <c r="CU57" s="39"/>
    </row>
    <row r="58" spans="2:99" x14ac:dyDescent="0.3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4.1581886150000003</v>
      </c>
      <c r="H58">
        <v>6.0415775590000003</v>
      </c>
      <c r="I58">
        <v>7.7879361999999999</v>
      </c>
      <c r="J58">
        <v>9.9322123579999904</v>
      </c>
      <c r="K58" s="39">
        <v>11.238658210000001</v>
      </c>
      <c r="L58" s="39">
        <v>13.67755696</v>
      </c>
      <c r="M58" s="39">
        <v>17.421597670000001</v>
      </c>
      <c r="N58" s="39">
        <v>24.20504978</v>
      </c>
      <c r="O58" s="39">
        <v>30.333201630000001</v>
      </c>
      <c r="P58" s="39">
        <v>36.776858130000001</v>
      </c>
      <c r="Q58" s="39">
        <v>44.500197300000004</v>
      </c>
      <c r="R58" s="39">
        <v>53.360565710000003</v>
      </c>
      <c r="S58" s="39">
        <v>104.5238559</v>
      </c>
      <c r="T58" s="39">
        <v>184.75083179999999</v>
      </c>
      <c r="U58" s="39">
        <v>312.05087859999998</v>
      </c>
      <c r="V58" s="39">
        <v>355.5710224</v>
      </c>
      <c r="W58" s="39">
        <v>400.749707</v>
      </c>
      <c r="X58" s="39">
        <v>452.34175429999999</v>
      </c>
      <c r="Y58" s="39">
        <v>526.30976699999997</v>
      </c>
      <c r="Z58" s="39">
        <v>610.95809369999995</v>
      </c>
      <c r="AA58" s="39">
        <v>704.30797480000001</v>
      </c>
      <c r="AB58" s="39">
        <v>805.74581420000004</v>
      </c>
      <c r="AC58" s="39">
        <v>914.74737770000002</v>
      </c>
      <c r="AD58" s="39">
        <v>1031.6850240000001</v>
      </c>
      <c r="AE58" s="39">
        <v>1157.4488759999999</v>
      </c>
      <c r="AF58" s="39">
        <v>1286.418367</v>
      </c>
      <c r="AG58" s="39">
        <v>1418.068188</v>
      </c>
      <c r="AH58" s="39">
        <v>1552.2128740000001</v>
      </c>
      <c r="AI58" s="39">
        <v>1686.9414340000001</v>
      </c>
      <c r="AJ58" s="39">
        <v>1822.6924550000001</v>
      </c>
      <c r="AK58" s="39">
        <v>1958.6006090000001</v>
      </c>
      <c r="AL58" s="39">
        <v>2093.1298400000001</v>
      </c>
      <c r="AM58" s="39">
        <v>2224.4267930000001</v>
      </c>
      <c r="AN58">
        <v>2355.0209289999998</v>
      </c>
      <c r="AO58">
        <v>2479.304384</v>
      </c>
      <c r="AP58">
        <v>2594.65877</v>
      </c>
      <c r="AQ58">
        <v>2701.361214</v>
      </c>
      <c r="AR58">
        <v>2798.0829199999998</v>
      </c>
      <c r="AS58">
        <v>2885.0830420000002</v>
      </c>
      <c r="AT58">
        <v>2963.4300990000002</v>
      </c>
      <c r="AU58">
        <v>3034.2369090000002</v>
      </c>
      <c r="AV58">
        <v>3097.0215800000001</v>
      </c>
      <c r="AW58">
        <v>3156.2341419999998</v>
      </c>
    </row>
    <row r="59" spans="2:99" x14ac:dyDescent="0.3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1.66066305E-2</v>
      </c>
      <c r="G59" s="39">
        <v>3.3202945999999997E-2</v>
      </c>
      <c r="H59">
        <v>6.1628907599999998E-2</v>
      </c>
      <c r="I59">
        <v>9.3180032999999995E-2</v>
      </c>
      <c r="J59">
        <v>0.1383308503</v>
      </c>
      <c r="K59" s="39">
        <v>0.172658222</v>
      </c>
      <c r="L59" s="39">
        <v>0.2330995361</v>
      </c>
      <c r="M59" s="39">
        <v>0.34170800369999998</v>
      </c>
      <c r="N59" s="39">
        <v>0.52185326799999998</v>
      </c>
      <c r="O59" s="39">
        <v>0.71479756920000004</v>
      </c>
      <c r="P59" s="39">
        <v>0.94481983849999995</v>
      </c>
      <c r="Q59" s="39">
        <v>1.245331899</v>
      </c>
      <c r="R59" s="39">
        <v>1.621588848</v>
      </c>
      <c r="S59" s="39">
        <v>3.4240460490000002</v>
      </c>
      <c r="T59" s="39">
        <v>6.5247432270000001</v>
      </c>
      <c r="U59" s="39">
        <v>11.870577219999999</v>
      </c>
      <c r="V59" s="39">
        <v>14.54426638</v>
      </c>
      <c r="W59" s="39">
        <v>17.574460869999999</v>
      </c>
      <c r="X59" s="39">
        <v>21.203643110000002</v>
      </c>
      <c r="Y59" s="39">
        <v>26.251583480000001</v>
      </c>
      <c r="Z59" s="39">
        <v>32.26982417</v>
      </c>
      <c r="AA59" s="39">
        <v>39.207622270000002</v>
      </c>
      <c r="AB59" s="39">
        <v>47.072982070000002</v>
      </c>
      <c r="AC59" s="39">
        <v>55.874700750000002</v>
      </c>
      <c r="AD59" s="39">
        <v>65.703788729999999</v>
      </c>
      <c r="AE59" s="39">
        <v>76.678706009999999</v>
      </c>
      <c r="AF59" s="39">
        <v>88.492253910000002</v>
      </c>
      <c r="AG59" s="39">
        <v>101.15069819999999</v>
      </c>
      <c r="AH59" s="39">
        <v>114.6825245</v>
      </c>
      <c r="AI59" s="39">
        <v>128.9773155</v>
      </c>
      <c r="AJ59" s="39">
        <v>144.08576840000001</v>
      </c>
      <c r="AK59" s="39">
        <v>159.96406250000001</v>
      </c>
      <c r="AL59" s="39">
        <v>176.4961137</v>
      </c>
      <c r="AM59" s="39">
        <v>193.52546820000001</v>
      </c>
      <c r="AN59">
        <v>211.2708599</v>
      </c>
      <c r="AO59">
        <v>229.2258023</v>
      </c>
      <c r="AP59">
        <v>247.11662910000001</v>
      </c>
      <c r="AQ59">
        <v>264.93088110000002</v>
      </c>
      <c r="AR59">
        <v>282.49255640000001</v>
      </c>
      <c r="AS59">
        <v>299.77854530000002</v>
      </c>
      <c r="AT59">
        <v>316.8483736</v>
      </c>
      <c r="AU59">
        <v>333.77152719999998</v>
      </c>
      <c r="AV59">
        <v>350.44727339999997</v>
      </c>
      <c r="AW59">
        <v>367.3508597</v>
      </c>
    </row>
    <row r="60" spans="2:99" x14ac:dyDescent="0.3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2.54196644E-2</v>
      </c>
      <c r="G60" s="39">
        <v>4.0880545300000001E-2</v>
      </c>
      <c r="H60">
        <v>6.7276554500000002E-2</v>
      </c>
      <c r="I60">
        <v>9.47144756E-2</v>
      </c>
      <c r="J60">
        <v>0.13203234189999999</v>
      </c>
      <c r="K60" s="39">
        <v>0.15862325420000001</v>
      </c>
      <c r="L60" s="39">
        <v>0.2060805959</v>
      </c>
      <c r="M60" s="39">
        <v>0.28764174409999999</v>
      </c>
      <c r="N60" s="39">
        <v>0.4257743302</v>
      </c>
      <c r="O60" s="39">
        <v>0.56697721820000002</v>
      </c>
      <c r="P60" s="39">
        <v>0.72989238629999997</v>
      </c>
      <c r="Q60" s="39">
        <v>0.93798446950000003</v>
      </c>
      <c r="R60" s="39">
        <v>1.1927448389999999</v>
      </c>
      <c r="S60" s="39">
        <v>2.4658910449999998</v>
      </c>
      <c r="T60" s="39">
        <v>4.6023033419999999</v>
      </c>
      <c r="U60" s="39">
        <v>8.2052034809999999</v>
      </c>
      <c r="V60" s="39">
        <v>9.8582079779999905</v>
      </c>
      <c r="W60" s="39">
        <v>11.691144769999999</v>
      </c>
      <c r="X60" s="39">
        <v>13.854928109999999</v>
      </c>
      <c r="Y60" s="39">
        <v>16.868025119999999</v>
      </c>
      <c r="Z60" s="39">
        <v>20.414275750000002</v>
      </c>
      <c r="AA60" s="39">
        <v>24.447138540000001</v>
      </c>
      <c r="AB60" s="39">
        <v>28.95924952</v>
      </c>
      <c r="AC60" s="39">
        <v>33.944205770000003</v>
      </c>
      <c r="AD60" s="39">
        <v>39.440258450000002</v>
      </c>
      <c r="AE60" s="39">
        <v>45.501946680000003</v>
      </c>
      <c r="AF60" s="39">
        <v>51.929257249999999</v>
      </c>
      <c r="AG60" s="39">
        <v>58.711344510000004</v>
      </c>
      <c r="AH60" s="39">
        <v>65.849668100000002</v>
      </c>
      <c r="AI60" s="39">
        <v>73.267071009999995</v>
      </c>
      <c r="AJ60" s="39">
        <v>80.980561800000004</v>
      </c>
      <c r="AK60" s="39">
        <v>88.952010549999997</v>
      </c>
      <c r="AL60" s="39">
        <v>97.105720779999999</v>
      </c>
      <c r="AM60" s="39">
        <v>105.3459783</v>
      </c>
      <c r="AN60">
        <v>113.7821737</v>
      </c>
      <c r="AO60">
        <v>122.13207389999999</v>
      </c>
      <c r="AP60">
        <v>130.24556039999999</v>
      </c>
      <c r="AQ60">
        <v>138.11302180000001</v>
      </c>
      <c r="AR60">
        <v>145.64090959999999</v>
      </c>
      <c r="AS60">
        <v>152.81616650000001</v>
      </c>
      <c r="AT60">
        <v>159.66839949999999</v>
      </c>
      <c r="AU60">
        <v>166.23153840000001</v>
      </c>
      <c r="AV60">
        <v>172.4540834</v>
      </c>
      <c r="AW60">
        <v>178.56441140000001</v>
      </c>
    </row>
    <row r="61" spans="2:99" x14ac:dyDescent="0.3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8.6608600100000002E-2</v>
      </c>
      <c r="G61" s="39">
        <v>0.119007658</v>
      </c>
      <c r="H61">
        <v>0.17436856479999999</v>
      </c>
      <c r="I61">
        <v>0.2260420377</v>
      </c>
      <c r="J61">
        <v>0.28991938610000001</v>
      </c>
      <c r="K61" s="39">
        <v>0.32928855429999998</v>
      </c>
      <c r="L61" s="39">
        <v>0.40234435099999999</v>
      </c>
      <c r="M61" s="39">
        <v>0.51516768989999995</v>
      </c>
      <c r="N61" s="39">
        <v>0.71810719619999996</v>
      </c>
      <c r="O61" s="39">
        <v>0.9024117063</v>
      </c>
      <c r="P61" s="39">
        <v>1.0966001240000001</v>
      </c>
      <c r="Q61" s="39">
        <v>1.329142375</v>
      </c>
      <c r="R61" s="39">
        <v>1.595282023</v>
      </c>
      <c r="S61" s="39">
        <v>3.1251630170000002</v>
      </c>
      <c r="T61" s="39">
        <v>5.519337299</v>
      </c>
      <c r="U61" s="39">
        <v>9.3044620479999995</v>
      </c>
      <c r="V61" s="39">
        <v>10.568426970000001</v>
      </c>
      <c r="W61" s="39">
        <v>11.857491039999999</v>
      </c>
      <c r="X61" s="39">
        <v>13.304663209999999</v>
      </c>
      <c r="Y61" s="39">
        <v>15.36866566</v>
      </c>
      <c r="Z61" s="39">
        <v>17.691698169999999</v>
      </c>
      <c r="AA61" s="39">
        <v>20.205039559999999</v>
      </c>
      <c r="AB61" s="39">
        <v>22.880413170000001</v>
      </c>
      <c r="AC61" s="39">
        <v>25.692306640000002</v>
      </c>
      <c r="AD61" s="39">
        <v>28.636462030000001</v>
      </c>
      <c r="AE61" s="39">
        <v>31.72237758</v>
      </c>
      <c r="AF61" s="39">
        <v>34.77922719</v>
      </c>
      <c r="AG61" s="39">
        <v>37.778096640000001</v>
      </c>
      <c r="AH61" s="39">
        <v>40.698471990000002</v>
      </c>
      <c r="AI61" s="39">
        <v>43.475658279999998</v>
      </c>
      <c r="AJ61" s="39">
        <v>46.108227339999999</v>
      </c>
      <c r="AK61" s="39">
        <v>48.55985965</v>
      </c>
      <c r="AL61" s="39">
        <v>50.780617149999998</v>
      </c>
      <c r="AM61" s="39">
        <v>52.71555171</v>
      </c>
      <c r="AN61">
        <v>54.414861729999998</v>
      </c>
      <c r="AO61">
        <v>55.739794869999997</v>
      </c>
      <c r="AP61">
        <v>56.628869469999998</v>
      </c>
      <c r="AQ61">
        <v>57.087611580000001</v>
      </c>
      <c r="AR61">
        <v>57.089576700000002</v>
      </c>
      <c r="AS61">
        <v>56.643162410000002</v>
      </c>
      <c r="AT61">
        <v>55.773654440000001</v>
      </c>
      <c r="AU61" s="39">
        <v>54.506494359999998</v>
      </c>
      <c r="AV61">
        <v>52.837817809999997</v>
      </c>
      <c r="AW61">
        <v>50.84333737</v>
      </c>
    </row>
    <row r="62" spans="2:99" x14ac:dyDescent="0.3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2.0087699950000002</v>
      </c>
      <c r="G62" s="39">
        <v>2.7266952340000001</v>
      </c>
      <c r="H62">
        <v>3.9565856529999999</v>
      </c>
      <c r="I62">
        <v>5.0925472300000001</v>
      </c>
      <c r="J62">
        <v>6.4837098529999997</v>
      </c>
      <c r="K62" s="39">
        <v>7.3274399350000001</v>
      </c>
      <c r="L62" s="39">
        <v>8.9045594230000003</v>
      </c>
      <c r="M62" s="39">
        <v>11.31661948</v>
      </c>
      <c r="N62" s="39">
        <v>15.69615615</v>
      </c>
      <c r="O62" s="39">
        <v>19.635338359999999</v>
      </c>
      <c r="P62" s="39">
        <v>23.761733769999999</v>
      </c>
      <c r="Q62" s="39">
        <v>28.693293969999999</v>
      </c>
      <c r="R62" s="39">
        <v>34.332662450000001</v>
      </c>
      <c r="S62" s="39">
        <v>67.109035059999997</v>
      </c>
      <c r="T62" s="39">
        <v>118.345894</v>
      </c>
      <c r="U62" s="39">
        <v>199.39963560000001</v>
      </c>
      <c r="V62" s="39">
        <v>226.62012290000001</v>
      </c>
      <c r="W62" s="39">
        <v>254.7299955</v>
      </c>
      <c r="X62" s="39">
        <v>286.73184639999999</v>
      </c>
      <c r="Y62" s="39">
        <v>332.70270240000002</v>
      </c>
      <c r="Z62" s="39">
        <v>385.17120319999998</v>
      </c>
      <c r="AA62" s="39">
        <v>442.85894810000002</v>
      </c>
      <c r="AB62" s="39">
        <v>505.35603250000003</v>
      </c>
      <c r="AC62" s="39">
        <v>572.31125759999998</v>
      </c>
      <c r="AD62" s="39">
        <v>643.9185913</v>
      </c>
      <c r="AE62" s="39">
        <v>720.69850929999996</v>
      </c>
      <c r="AF62" s="39">
        <v>799.11442480000005</v>
      </c>
      <c r="AG62" s="39">
        <v>878.8164855</v>
      </c>
      <c r="AH62" s="39">
        <v>959.66681989999995</v>
      </c>
      <c r="AI62" s="39">
        <v>1040.4675319999999</v>
      </c>
      <c r="AJ62" s="39">
        <v>1121.4807539999999</v>
      </c>
      <c r="AK62" s="39">
        <v>1202.1616220000001</v>
      </c>
      <c r="AL62" s="39">
        <v>1281.5638180000001</v>
      </c>
      <c r="AM62" s="39">
        <v>1358.554723</v>
      </c>
      <c r="AN62">
        <v>1434.682168</v>
      </c>
      <c r="AO62">
        <v>1506.534169</v>
      </c>
      <c r="AP62">
        <v>1572.540172</v>
      </c>
      <c r="AQ62">
        <v>1632.892889</v>
      </c>
      <c r="AR62">
        <v>1686.8178310000001</v>
      </c>
      <c r="AS62">
        <v>1734.5020930000001</v>
      </c>
      <c r="AT62">
        <v>1776.6202900000001</v>
      </c>
      <c r="AU62">
        <v>1813.8707710000001</v>
      </c>
      <c r="AV62">
        <v>1845.995752</v>
      </c>
      <c r="AW62">
        <v>1875.6673860000001</v>
      </c>
    </row>
    <row r="63" spans="2:99" x14ac:dyDescent="0.3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0.78775966580000001</v>
      </c>
      <c r="G63" s="39">
        <v>1.0636830859999999</v>
      </c>
      <c r="H63">
        <v>1.5364195329999999</v>
      </c>
      <c r="I63">
        <v>1.970319921</v>
      </c>
      <c r="J63">
        <v>2.4983667330000001</v>
      </c>
      <c r="K63" s="39">
        <v>2.815074954</v>
      </c>
      <c r="L63" s="39">
        <v>3.4090548890000001</v>
      </c>
      <c r="M63" s="39">
        <v>4.3093925229999996</v>
      </c>
      <c r="N63" s="39">
        <v>5.9529987560000004</v>
      </c>
      <c r="O63" s="39">
        <v>7.4160253149999997</v>
      </c>
      <c r="P63" s="39">
        <v>8.9349961310000001</v>
      </c>
      <c r="Q63" s="39">
        <v>10.738198880000001</v>
      </c>
      <c r="R63" s="39">
        <v>12.784951599999999</v>
      </c>
      <c r="S63" s="39">
        <v>24.868582310000001</v>
      </c>
      <c r="T63" s="39">
        <v>43.625579969999997</v>
      </c>
      <c r="U63" s="39">
        <v>73.096018459999996</v>
      </c>
      <c r="V63" s="39">
        <v>82.592469589999894</v>
      </c>
      <c r="W63" s="39">
        <v>92.286215940000005</v>
      </c>
      <c r="X63" s="39">
        <v>103.25403710000001</v>
      </c>
      <c r="Y63" s="39">
        <v>119.09738369999999</v>
      </c>
      <c r="Z63" s="39">
        <v>137.0867676</v>
      </c>
      <c r="AA63" s="39">
        <v>156.74970730000001</v>
      </c>
      <c r="AB63" s="39">
        <v>177.929137</v>
      </c>
      <c r="AC63" s="39">
        <v>200.49095869999999</v>
      </c>
      <c r="AD63" s="39">
        <v>224.48146589999999</v>
      </c>
      <c r="AE63" s="39">
        <v>250.06445840000001</v>
      </c>
      <c r="AF63" s="39">
        <v>275.99505900000003</v>
      </c>
      <c r="AG63" s="39">
        <v>302.14499919999997</v>
      </c>
      <c r="AH63" s="39">
        <v>328.46091380000001</v>
      </c>
      <c r="AI63" s="39">
        <v>354.5320456</v>
      </c>
      <c r="AJ63" s="39">
        <v>380.45275470000001</v>
      </c>
      <c r="AK63" s="39">
        <v>406.04126170000001</v>
      </c>
      <c r="AL63" s="39">
        <v>430.98697420000002</v>
      </c>
      <c r="AM63" s="39">
        <v>454.92162680000001</v>
      </c>
      <c r="AN63">
        <v>478.3768513</v>
      </c>
      <c r="AO63">
        <v>500.22912689999998</v>
      </c>
      <c r="AP63">
        <v>519.97998629999995</v>
      </c>
      <c r="AQ63">
        <v>537.71821320000004</v>
      </c>
      <c r="AR63">
        <v>553.21552080000004</v>
      </c>
      <c r="AS63">
        <v>566.56063510000001</v>
      </c>
      <c r="AT63">
        <v>578.00140050000005</v>
      </c>
      <c r="AU63">
        <v>587.79132709999999</v>
      </c>
      <c r="AV63">
        <v>595.87198350000006</v>
      </c>
      <c r="AW63">
        <v>603.12589519999995</v>
      </c>
    </row>
    <row r="64" spans="2:99" x14ac:dyDescent="0.3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6.3582625199999996E-3</v>
      </c>
      <c r="G64" s="39">
        <v>2.4680456599999998E-3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3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0.12974880120000001</v>
      </c>
      <c r="G65" s="39">
        <v>0.17225109799999999</v>
      </c>
      <c r="H65">
        <v>0.2452983373</v>
      </c>
      <c r="I65">
        <v>0.3111325023</v>
      </c>
      <c r="J65">
        <v>0.38985319260000001</v>
      </c>
      <c r="K65" s="39">
        <v>0.4355732927</v>
      </c>
      <c r="L65" s="39">
        <v>0.52241816529999996</v>
      </c>
      <c r="M65" s="39">
        <v>0.65106823110000001</v>
      </c>
      <c r="N65" s="39">
        <v>0.8901600784</v>
      </c>
      <c r="O65" s="39">
        <v>1.0976514589999999</v>
      </c>
      <c r="P65" s="39">
        <v>1.3088158839999999</v>
      </c>
      <c r="Q65" s="39">
        <v>1.55624571</v>
      </c>
      <c r="R65" s="39">
        <v>1.8333359520000001</v>
      </c>
      <c r="S65" s="39">
        <v>3.5311384499999998</v>
      </c>
      <c r="T65" s="39">
        <v>6.1329739349999999</v>
      </c>
      <c r="U65" s="39">
        <v>10.174981860000001</v>
      </c>
      <c r="V65" s="39">
        <v>11.387528639999999</v>
      </c>
      <c r="W65" s="39">
        <v>12.610398849999999</v>
      </c>
      <c r="X65" s="39">
        <v>13.99263642</v>
      </c>
      <c r="Y65" s="39">
        <v>16.021406720000002</v>
      </c>
      <c r="Z65" s="39">
        <v>18.324324799999999</v>
      </c>
      <c r="AA65" s="39">
        <v>20.839518999999999</v>
      </c>
      <c r="AB65" s="39">
        <v>23.54800002</v>
      </c>
      <c r="AC65" s="39">
        <v>26.433948220000001</v>
      </c>
      <c r="AD65" s="39">
        <v>29.504457349999999</v>
      </c>
      <c r="AE65" s="39">
        <v>32.78287838</v>
      </c>
      <c r="AF65" s="39">
        <v>36.108144520000003</v>
      </c>
      <c r="AG65" s="39">
        <v>39.466564409999997</v>
      </c>
      <c r="AH65" s="39">
        <v>42.854475970000003</v>
      </c>
      <c r="AI65" s="39">
        <v>46.221811019999997</v>
      </c>
      <c r="AJ65" s="39">
        <v>49.584388410000003</v>
      </c>
      <c r="AK65" s="39">
        <v>52.921793170000001</v>
      </c>
      <c r="AL65" s="39">
        <v>56.196596280000001</v>
      </c>
      <c r="AM65" s="39">
        <v>59.363445159999998</v>
      </c>
      <c r="AN65">
        <v>62.494013619999997</v>
      </c>
      <c r="AO65">
        <v>65.443417199999999</v>
      </c>
      <c r="AP65">
        <v>68.147551809999996</v>
      </c>
      <c r="AQ65">
        <v>70.618596710000006</v>
      </c>
      <c r="AR65">
        <v>72.826525599999997</v>
      </c>
      <c r="AS65">
        <v>74.782440289999997</v>
      </c>
      <c r="AT65">
        <v>76.517981410000004</v>
      </c>
      <c r="AU65">
        <v>78.065251059999994</v>
      </c>
      <c r="AV65">
        <v>79.414670139999998</v>
      </c>
      <c r="AW65">
        <v>80.682252000000005</v>
      </c>
    </row>
    <row r="66" spans="2:49" x14ac:dyDescent="0.3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3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5.4164244500000001</v>
      </c>
      <c r="G67">
        <v>4.6478032340000004</v>
      </c>
      <c r="H67">
        <v>3.9084621570000002</v>
      </c>
      <c r="I67">
        <v>4.1823213089999998</v>
      </c>
      <c r="J67">
        <v>4.0742140979999997</v>
      </c>
      <c r="K67">
        <v>3.883822463</v>
      </c>
      <c r="L67">
        <v>4.1168948219999999</v>
      </c>
      <c r="M67">
        <v>4.2892380069999998</v>
      </c>
      <c r="N67">
        <v>4.3030490510000003</v>
      </c>
      <c r="O67">
        <v>3.6405178220000001</v>
      </c>
      <c r="P67">
        <v>2.9800080580000001</v>
      </c>
      <c r="Q67">
        <v>2.5679878729999999</v>
      </c>
      <c r="R67">
        <v>2.3731942730000002</v>
      </c>
      <c r="S67">
        <v>2.216647504</v>
      </c>
      <c r="T67">
        <v>2.1502837430000001</v>
      </c>
      <c r="U67">
        <v>2.1466854479999999</v>
      </c>
      <c r="V67">
        <v>2.14620123</v>
      </c>
      <c r="W67">
        <v>2.1118854429999998</v>
      </c>
      <c r="X67">
        <v>2.0370438850000001</v>
      </c>
      <c r="Y67">
        <v>1.962309122</v>
      </c>
      <c r="Z67">
        <v>1.885244707</v>
      </c>
      <c r="AA67">
        <v>1.811328378</v>
      </c>
      <c r="AB67">
        <v>1.7435973069999999</v>
      </c>
      <c r="AC67">
        <v>1.682747647</v>
      </c>
      <c r="AD67">
        <v>1.687163075</v>
      </c>
      <c r="AE67">
        <v>1.7073050679999999</v>
      </c>
      <c r="AF67">
        <v>1.733200415</v>
      </c>
      <c r="AG67">
        <v>1.7611814219999999</v>
      </c>
      <c r="AH67">
        <v>1.7902418309999999</v>
      </c>
      <c r="AI67">
        <v>1.819165387</v>
      </c>
      <c r="AJ67">
        <v>1.8486561480000001</v>
      </c>
      <c r="AK67">
        <v>1.8796431920000001</v>
      </c>
      <c r="AL67">
        <v>1.9117089460000001</v>
      </c>
      <c r="AM67">
        <v>1.9448459600000001</v>
      </c>
      <c r="AN67">
        <v>1.978374812</v>
      </c>
      <c r="AO67">
        <v>2.0133738700000001</v>
      </c>
      <c r="AP67">
        <v>2.049618696</v>
      </c>
      <c r="AQ67">
        <v>2.0875287230000001</v>
      </c>
      <c r="AR67">
        <v>2.1263340820000001</v>
      </c>
      <c r="AS67">
        <v>2.168074549</v>
      </c>
      <c r="AT67">
        <v>2.2115363480000001</v>
      </c>
      <c r="AU67">
        <v>2.2564355200000001</v>
      </c>
      <c r="AV67">
        <v>2.3026566750000002</v>
      </c>
      <c r="AW67">
        <v>2.3521298000000002</v>
      </c>
    </row>
    <row r="68" spans="2:49" x14ac:dyDescent="0.35">
      <c r="B68" t="s">
        <v>168</v>
      </c>
      <c r="C68">
        <v>0.35839918454870201</v>
      </c>
      <c r="D68">
        <v>0.36415339938413299</v>
      </c>
      <c r="E68">
        <v>0.37</v>
      </c>
      <c r="F68">
        <v>0.3610683093</v>
      </c>
      <c r="G68">
        <v>0.35159277150000001</v>
      </c>
      <c r="H68">
        <v>0.3419927465</v>
      </c>
      <c r="I68">
        <v>0.33407518190000002</v>
      </c>
      <c r="J68">
        <v>0.32619776789999999</v>
      </c>
      <c r="K68">
        <v>0.3174705122</v>
      </c>
      <c r="L68">
        <v>0.30795614199999999</v>
      </c>
      <c r="M68">
        <v>0.29877015200000001</v>
      </c>
      <c r="N68">
        <v>0.2908182218</v>
      </c>
      <c r="O68">
        <v>0.28498766469999998</v>
      </c>
      <c r="P68">
        <v>0.28033343259999999</v>
      </c>
      <c r="Q68">
        <v>0.2752309906</v>
      </c>
      <c r="R68">
        <v>0.26807817</v>
      </c>
      <c r="S68">
        <v>0.2609221149</v>
      </c>
      <c r="T68">
        <v>0.2540978572</v>
      </c>
      <c r="U68">
        <v>0.2473402384</v>
      </c>
      <c r="V68">
        <v>0.2395190244</v>
      </c>
      <c r="W68">
        <v>0.23139744209999999</v>
      </c>
      <c r="X68">
        <v>0.2226946947</v>
      </c>
      <c r="Y68">
        <v>0.21410303219999999</v>
      </c>
      <c r="Z68">
        <v>0.20629645869999999</v>
      </c>
      <c r="AA68">
        <v>0.1994629695</v>
      </c>
      <c r="AB68">
        <v>0.19351712930000001</v>
      </c>
      <c r="AC68">
        <v>0.18829350650000001</v>
      </c>
      <c r="AD68">
        <v>0.1836384476</v>
      </c>
      <c r="AE68">
        <v>0.17942805919999999</v>
      </c>
      <c r="AF68">
        <v>0.17556485159999999</v>
      </c>
      <c r="AG68">
        <v>0.17197907170000001</v>
      </c>
      <c r="AH68">
        <v>0.1686262543</v>
      </c>
      <c r="AI68">
        <v>0.16545750779999999</v>
      </c>
      <c r="AJ68">
        <v>0.16241928550000001</v>
      </c>
      <c r="AK68" s="39">
        <v>0.15948095339999999</v>
      </c>
      <c r="AL68" s="39">
        <v>0.15662088099999999</v>
      </c>
      <c r="AM68" s="39">
        <v>0.15382438949999999</v>
      </c>
      <c r="AN68" s="39">
        <v>0.1510817267</v>
      </c>
      <c r="AO68" s="39">
        <v>0.1483732536</v>
      </c>
      <c r="AP68" s="39">
        <v>0.14569161629999999</v>
      </c>
      <c r="AQ68" s="39">
        <v>0.14303956470000001</v>
      </c>
      <c r="AR68" s="39">
        <v>0.1404174658</v>
      </c>
      <c r="AS68" s="39">
        <v>0.13782442549999999</v>
      </c>
      <c r="AT68" s="39">
        <v>0.13525241190000001</v>
      </c>
      <c r="AU68" s="39">
        <v>0.1326942431</v>
      </c>
      <c r="AV68">
        <v>0.13014837139999999</v>
      </c>
      <c r="AW68">
        <v>0.12765010169999999</v>
      </c>
    </row>
    <row r="69" spans="2:49" x14ac:dyDescent="0.3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3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3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3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2.2757918799999999</v>
      </c>
      <c r="G72">
        <v>2.1975130369999998</v>
      </c>
      <c r="H72">
        <v>2.2363808889999999</v>
      </c>
      <c r="I72">
        <v>2.3300581619999998</v>
      </c>
      <c r="J72">
        <v>2.2497590110000001</v>
      </c>
      <c r="K72">
        <v>2.198645806</v>
      </c>
      <c r="L72">
        <v>2.0972814190000002</v>
      </c>
      <c r="M72">
        <v>2.1948241620000002</v>
      </c>
      <c r="N72">
        <v>2.2482201310000001</v>
      </c>
      <c r="O72">
        <v>2.3665058270000001</v>
      </c>
      <c r="P72">
        <v>2.4243463699999999</v>
      </c>
      <c r="Q72">
        <v>2.4160422260000001</v>
      </c>
      <c r="R72">
        <v>2.4497019689999999</v>
      </c>
      <c r="S72">
        <v>2.5472916529999998</v>
      </c>
      <c r="T72">
        <v>2.6221809139999999</v>
      </c>
      <c r="U72">
        <v>2.6568149499999998</v>
      </c>
      <c r="V72">
        <v>2.6653263979999999</v>
      </c>
      <c r="W72">
        <v>2.633651333</v>
      </c>
      <c r="X72">
        <v>2.5763760590000002</v>
      </c>
      <c r="Y72">
        <v>2.547129768</v>
      </c>
      <c r="Z72">
        <v>2.5443564940000001</v>
      </c>
      <c r="AA72">
        <v>2.5602751910000001</v>
      </c>
      <c r="AB72">
        <v>2.5883218499999998</v>
      </c>
      <c r="AC72">
        <v>2.623730358</v>
      </c>
      <c r="AD72">
        <v>2.7314944859999999</v>
      </c>
      <c r="AE72">
        <v>2.8134792040000001</v>
      </c>
      <c r="AF72">
        <v>2.8841903009999998</v>
      </c>
      <c r="AG72">
        <v>2.9498578480000002</v>
      </c>
      <c r="AH72">
        <v>3.0137447499999999</v>
      </c>
      <c r="AI72">
        <v>3.0738653139999998</v>
      </c>
      <c r="AJ72">
        <v>3.1320124210000002</v>
      </c>
      <c r="AK72">
        <v>3.1902469139999998</v>
      </c>
      <c r="AL72">
        <v>3.2488946639999998</v>
      </c>
      <c r="AM72">
        <v>3.30851739</v>
      </c>
      <c r="AN72">
        <v>3.3684105780000002</v>
      </c>
      <c r="AO72">
        <v>3.4289143750000002</v>
      </c>
      <c r="AP72">
        <v>3.490733911</v>
      </c>
      <c r="AQ72">
        <v>3.55530203</v>
      </c>
      <c r="AR72">
        <v>3.6214963309999999</v>
      </c>
      <c r="AS72">
        <v>3.689348759</v>
      </c>
      <c r="AT72">
        <v>3.7596218399999999</v>
      </c>
      <c r="AU72">
        <v>3.8322505819999999</v>
      </c>
      <c r="AV72">
        <v>3.908047893</v>
      </c>
      <c r="AW72">
        <v>3.9932215719999999</v>
      </c>
    </row>
    <row r="73" spans="2:49" x14ac:dyDescent="0.3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18.051477030000001</v>
      </c>
      <c r="G73">
        <v>17.04455982</v>
      </c>
      <c r="H73">
        <v>15.74536054</v>
      </c>
      <c r="I73">
        <v>16.121360970000001</v>
      </c>
      <c r="J73">
        <v>16.39198841</v>
      </c>
      <c r="K73">
        <v>15.106646189999999</v>
      </c>
      <c r="L73">
        <v>14.66389012</v>
      </c>
      <c r="M73">
        <v>14.839583940000001</v>
      </c>
      <c r="N73">
        <v>15.404448090000001</v>
      </c>
      <c r="O73">
        <v>15.33899328</v>
      </c>
      <c r="P73">
        <v>14.497697110000001</v>
      </c>
      <c r="Q73">
        <v>13.42973535</v>
      </c>
      <c r="R73">
        <v>12.78634652</v>
      </c>
      <c r="S73">
        <v>12.59058493</v>
      </c>
      <c r="T73">
        <v>12.41113425</v>
      </c>
      <c r="U73">
        <v>12.36427035</v>
      </c>
      <c r="V73">
        <v>12.12358525</v>
      </c>
      <c r="W73">
        <v>11.276036270000001</v>
      </c>
      <c r="X73">
        <v>10.12283667</v>
      </c>
      <c r="Y73">
        <v>9.0905403860000007</v>
      </c>
      <c r="Z73">
        <v>8.2216765620000007</v>
      </c>
      <c r="AA73">
        <v>7.5042243429999997</v>
      </c>
      <c r="AB73">
        <v>6.9107003379999998</v>
      </c>
      <c r="AC73">
        <v>6.4148833559999998</v>
      </c>
      <c r="AD73">
        <v>6.3660075579999997</v>
      </c>
      <c r="AE73">
        <v>6.3929224050000002</v>
      </c>
      <c r="AF73">
        <v>6.446389709</v>
      </c>
      <c r="AG73">
        <v>6.5098737199999999</v>
      </c>
      <c r="AH73">
        <v>6.5797739350000004</v>
      </c>
      <c r="AI73">
        <v>6.6464588109999996</v>
      </c>
      <c r="AJ73">
        <v>6.7124254529999998</v>
      </c>
      <c r="AK73">
        <v>6.7856253180000001</v>
      </c>
      <c r="AL73">
        <v>6.8628114250000003</v>
      </c>
      <c r="AM73">
        <v>6.9433208769999997</v>
      </c>
      <c r="AN73">
        <v>7.0208265929999998</v>
      </c>
      <c r="AO73">
        <v>7.1022252840000002</v>
      </c>
      <c r="AP73">
        <v>7.1879698679999997</v>
      </c>
      <c r="AQ73">
        <v>7.2819055050000001</v>
      </c>
      <c r="AR73">
        <v>7.3781047590000002</v>
      </c>
      <c r="AS73">
        <v>7.485949497</v>
      </c>
      <c r="AT73">
        <v>7.5998750849999999</v>
      </c>
      <c r="AU73">
        <v>7.7189159629999997</v>
      </c>
      <c r="AV73">
        <v>7.8425157820000004</v>
      </c>
      <c r="AW73">
        <v>7.9842178690000001</v>
      </c>
    </row>
    <row r="74" spans="2:49" x14ac:dyDescent="0.3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9.5741657310000008</v>
      </c>
      <c r="G74">
        <v>8.9010299239999995</v>
      </c>
      <c r="H74">
        <v>9.1404752729999998</v>
      </c>
      <c r="I74">
        <v>8.4780648329999995</v>
      </c>
      <c r="J74">
        <v>7.8889952560000003</v>
      </c>
      <c r="K74">
        <v>7.4614554689999997</v>
      </c>
      <c r="L74">
        <v>7.2909965400000001</v>
      </c>
      <c r="M74">
        <v>7.1577112630000004</v>
      </c>
      <c r="N74">
        <v>7.2384267009999999</v>
      </c>
      <c r="O74">
        <v>7.2340147879999996</v>
      </c>
      <c r="P74">
        <v>6.970108593</v>
      </c>
      <c r="Q74">
        <v>6.648506738</v>
      </c>
      <c r="R74">
        <v>6.6489265040000003</v>
      </c>
      <c r="S74">
        <v>6.8782112599999996</v>
      </c>
      <c r="T74">
        <v>6.8058113699999998</v>
      </c>
      <c r="U74">
        <v>6.6659817830000003</v>
      </c>
      <c r="V74">
        <v>6.4701478080000001</v>
      </c>
      <c r="W74">
        <v>6.2403582899999996</v>
      </c>
      <c r="X74">
        <v>5.9822782200000004</v>
      </c>
      <c r="Y74">
        <v>5.7823459990000003</v>
      </c>
      <c r="Z74">
        <v>5.6355727489999996</v>
      </c>
      <c r="AA74">
        <v>5.5272040929999999</v>
      </c>
      <c r="AB74">
        <v>5.4446114369999998</v>
      </c>
      <c r="AC74">
        <v>5.3762040630000003</v>
      </c>
      <c r="AD74">
        <v>5.3025071949999996</v>
      </c>
      <c r="AE74">
        <v>5.2288458059999998</v>
      </c>
      <c r="AF74">
        <v>5.1553152799999999</v>
      </c>
      <c r="AG74">
        <v>5.0824536189999998</v>
      </c>
      <c r="AH74">
        <v>5.0119121870000001</v>
      </c>
      <c r="AI74">
        <v>4.9361649359999999</v>
      </c>
      <c r="AJ74">
        <v>4.8624617910000003</v>
      </c>
      <c r="AK74">
        <v>4.7914453339999996</v>
      </c>
      <c r="AL74">
        <v>4.7221486009999998</v>
      </c>
      <c r="AM74">
        <v>4.6541229890000002</v>
      </c>
      <c r="AN74">
        <v>4.5852779630000002</v>
      </c>
      <c r="AO74">
        <v>4.5168558140000004</v>
      </c>
      <c r="AP74">
        <v>4.4490387040000003</v>
      </c>
      <c r="AQ74">
        <v>4.3826542909999997</v>
      </c>
      <c r="AR74">
        <v>4.3171514210000002</v>
      </c>
      <c r="AS74">
        <v>4.2510569079999998</v>
      </c>
      <c r="AT74">
        <v>4.186821374</v>
      </c>
      <c r="AU74">
        <v>4.1234462220000001</v>
      </c>
      <c r="AV74">
        <v>4.0610863369999999</v>
      </c>
      <c r="AW74">
        <v>4.002728426</v>
      </c>
    </row>
    <row r="75" spans="2:49" x14ac:dyDescent="0.3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4.8425991220000002</v>
      </c>
      <c r="G75">
        <v>4.6901248200000003</v>
      </c>
      <c r="H75">
        <v>4.5877502210000003</v>
      </c>
      <c r="I75">
        <v>4.5656213169999997</v>
      </c>
      <c r="J75">
        <v>4.381629319</v>
      </c>
      <c r="K75">
        <v>4.1177559779999999</v>
      </c>
      <c r="L75">
        <v>3.9774165520000002</v>
      </c>
      <c r="M75">
        <v>3.9607445110000001</v>
      </c>
      <c r="N75">
        <v>4.1036988540000001</v>
      </c>
      <c r="O75">
        <v>4.1361198579999998</v>
      </c>
      <c r="P75">
        <v>3.9327406950000001</v>
      </c>
      <c r="Q75">
        <v>3.6087723010000001</v>
      </c>
      <c r="R75">
        <v>3.357638192</v>
      </c>
      <c r="S75">
        <v>3.203929772</v>
      </c>
      <c r="T75">
        <v>3.1163358369999998</v>
      </c>
      <c r="U75">
        <v>3.048832462</v>
      </c>
      <c r="V75">
        <v>3.002346395</v>
      </c>
      <c r="W75">
        <v>2.8946193290000002</v>
      </c>
      <c r="X75">
        <v>2.7733782539999998</v>
      </c>
      <c r="Y75">
        <v>2.697307286</v>
      </c>
      <c r="Z75">
        <v>2.628453876</v>
      </c>
      <c r="AA75">
        <v>2.5681435480000001</v>
      </c>
      <c r="AB75">
        <v>2.514800213</v>
      </c>
      <c r="AC75">
        <v>2.466081822</v>
      </c>
      <c r="AD75">
        <v>2.4177528260000001</v>
      </c>
      <c r="AE75">
        <v>2.3694641970000001</v>
      </c>
      <c r="AF75">
        <v>2.321337668</v>
      </c>
      <c r="AG75">
        <v>2.273682881</v>
      </c>
      <c r="AH75">
        <v>2.2270357700000001</v>
      </c>
      <c r="AI75">
        <v>2.1815596909999999</v>
      </c>
      <c r="AJ75">
        <v>2.1378218229999999</v>
      </c>
      <c r="AK75">
        <v>2.096164613</v>
      </c>
      <c r="AL75">
        <v>2.0565223220000002</v>
      </c>
      <c r="AM75">
        <v>2.0187627799999999</v>
      </c>
      <c r="AN75">
        <v>2.0012344139999998</v>
      </c>
      <c r="AO75">
        <v>1.9918471449999999</v>
      </c>
      <c r="AP75">
        <v>1.9858697910000001</v>
      </c>
      <c r="AQ75">
        <v>1.9815713210000001</v>
      </c>
      <c r="AR75">
        <v>1.9781547049999999</v>
      </c>
      <c r="AS75">
        <v>1.9755803679999999</v>
      </c>
      <c r="AT75">
        <v>1.973914379</v>
      </c>
      <c r="AU75">
        <v>1.9729527600000001</v>
      </c>
      <c r="AV75">
        <v>1.9726533420000001</v>
      </c>
      <c r="AW75">
        <v>1.973393945</v>
      </c>
    </row>
    <row r="76" spans="2:49" x14ac:dyDescent="0.35">
      <c r="B76" t="s">
        <v>176</v>
      </c>
      <c r="C76">
        <v>27.122100452334202</v>
      </c>
      <c r="D76">
        <v>27.557554547988399</v>
      </c>
      <c r="E76">
        <v>28</v>
      </c>
      <c r="F76">
        <v>27.773224259999999</v>
      </c>
      <c r="G76">
        <v>27.492159130000001</v>
      </c>
      <c r="H76">
        <v>27.397717879999998</v>
      </c>
      <c r="I76">
        <v>27.265135099999998</v>
      </c>
      <c r="J76">
        <v>27.085560770000001</v>
      </c>
      <c r="K76">
        <v>26.67072976</v>
      </c>
      <c r="L76">
        <v>26.200133539999999</v>
      </c>
      <c r="M76">
        <v>25.7632388</v>
      </c>
      <c r="N76">
        <v>25.519030770000001</v>
      </c>
      <c r="O76">
        <v>25.278312629999999</v>
      </c>
      <c r="P76">
        <v>25.038121350000001</v>
      </c>
      <c r="Q76">
        <v>24.79003037</v>
      </c>
      <c r="R76">
        <v>24.540317680000001</v>
      </c>
      <c r="S76">
        <v>24.40237252</v>
      </c>
      <c r="T76">
        <v>24.228008729999999</v>
      </c>
      <c r="U76">
        <v>23.897207949999999</v>
      </c>
      <c r="V76">
        <v>23.532422910000001</v>
      </c>
      <c r="W76">
        <v>23.12090139</v>
      </c>
      <c r="X76">
        <v>22.671296699999999</v>
      </c>
      <c r="Y76">
        <v>22.234720419999999</v>
      </c>
      <c r="Z76">
        <v>21.809641299999999</v>
      </c>
      <c r="AA76">
        <v>21.386804089999998</v>
      </c>
      <c r="AB76">
        <v>20.957054169999999</v>
      </c>
      <c r="AC76">
        <v>20.51242397</v>
      </c>
      <c r="AD76">
        <v>20.04752139</v>
      </c>
      <c r="AE76">
        <v>19.559246269999999</v>
      </c>
      <c r="AF76">
        <v>19.04175927</v>
      </c>
      <c r="AG76">
        <v>18.492581919999999</v>
      </c>
      <c r="AH76">
        <v>17.912079240000001</v>
      </c>
      <c r="AI76">
        <v>17.301699020000001</v>
      </c>
      <c r="AJ76">
        <v>16.665257359999998</v>
      </c>
      <c r="AK76">
        <v>16.007418000000001</v>
      </c>
      <c r="AL76">
        <v>15.333101579999999</v>
      </c>
      <c r="AM76">
        <v>14.64732087</v>
      </c>
      <c r="AN76">
        <v>13.95584936</v>
      </c>
      <c r="AO76">
        <v>13.263331150000001</v>
      </c>
      <c r="AP76">
        <v>12.574139369999999</v>
      </c>
      <c r="AQ76">
        <v>11.892652529999999</v>
      </c>
      <c r="AR76">
        <v>11.222838729999999</v>
      </c>
      <c r="AS76">
        <v>10.56831049</v>
      </c>
      <c r="AT76">
        <v>9.9322969780000001</v>
      </c>
      <c r="AU76">
        <v>9.3175249820000001</v>
      </c>
      <c r="AV76">
        <v>8.7261086839999997</v>
      </c>
      <c r="AW76">
        <v>8.1597759679999999</v>
      </c>
    </row>
    <row r="77" spans="2:49" x14ac:dyDescent="0.35">
      <c r="B77" t="s">
        <v>177</v>
      </c>
      <c r="C77">
        <v>21.139912734115001</v>
      </c>
      <c r="D77">
        <v>21.4793208709597</v>
      </c>
      <c r="E77">
        <v>21.824178320000001</v>
      </c>
      <c r="F77">
        <v>22.090009030000001</v>
      </c>
      <c r="G77">
        <v>20.993202520000001</v>
      </c>
      <c r="H77">
        <v>19.019541520000001</v>
      </c>
      <c r="I77">
        <v>19.370024990000001</v>
      </c>
      <c r="J77">
        <v>19.12725957</v>
      </c>
      <c r="K77">
        <v>18.344583050000001</v>
      </c>
      <c r="L77">
        <v>17.868837859999999</v>
      </c>
      <c r="M77">
        <v>17.796644260000001</v>
      </c>
      <c r="N77">
        <v>17.412026260000001</v>
      </c>
      <c r="O77">
        <v>17.982394630000002</v>
      </c>
      <c r="P77">
        <v>18.35001278</v>
      </c>
      <c r="Q77">
        <v>18.478297520000002</v>
      </c>
      <c r="R77">
        <v>18.806125850000001</v>
      </c>
      <c r="S77">
        <v>19.375904989999999</v>
      </c>
      <c r="T77">
        <v>19.623995539999999</v>
      </c>
      <c r="U77">
        <v>19.720373800000001</v>
      </c>
      <c r="V77">
        <v>19.779269509999999</v>
      </c>
      <c r="W77">
        <v>19.631490060000001</v>
      </c>
      <c r="X77">
        <v>19.38670621</v>
      </c>
      <c r="Y77">
        <v>19.23132507</v>
      </c>
      <c r="Z77">
        <v>19.182396140000002</v>
      </c>
      <c r="AA77">
        <v>19.219838880000001</v>
      </c>
      <c r="AB77">
        <v>19.326686500000001</v>
      </c>
      <c r="AC77">
        <v>19.489909140000002</v>
      </c>
      <c r="AD77">
        <v>19.565893920000001</v>
      </c>
      <c r="AE77">
        <v>19.606551840000002</v>
      </c>
      <c r="AF77">
        <v>19.63713967</v>
      </c>
      <c r="AG77">
        <v>19.66477987</v>
      </c>
      <c r="AH77">
        <v>19.69233637</v>
      </c>
      <c r="AI77">
        <v>19.70889481</v>
      </c>
      <c r="AJ77">
        <v>19.721203670000001</v>
      </c>
      <c r="AK77">
        <v>19.736401470000001</v>
      </c>
      <c r="AL77">
        <v>19.754937139999999</v>
      </c>
      <c r="AM77">
        <v>19.778405670000001</v>
      </c>
      <c r="AN77">
        <v>19.886280620000001</v>
      </c>
      <c r="AO77">
        <v>19.9991038</v>
      </c>
      <c r="AP77">
        <v>20.114556570000001</v>
      </c>
      <c r="AQ77">
        <v>20.234517530000002</v>
      </c>
      <c r="AR77">
        <v>20.35308796</v>
      </c>
      <c r="AS77">
        <v>20.469706739999999</v>
      </c>
      <c r="AT77">
        <v>20.581874559999999</v>
      </c>
      <c r="AU77">
        <v>20.68787253</v>
      </c>
      <c r="AV77">
        <v>20.788573660000001</v>
      </c>
      <c r="AW77">
        <v>20.896097600000001</v>
      </c>
    </row>
    <row r="78" spans="2:49" x14ac:dyDescent="0.3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0.29671051250000002</v>
      </c>
      <c r="G78">
        <v>0.29725361700000003</v>
      </c>
      <c r="H78">
        <v>0.28431338820000002</v>
      </c>
      <c r="I78">
        <v>0.29919788549999998</v>
      </c>
      <c r="J78">
        <v>0.30321293220000001</v>
      </c>
      <c r="K78">
        <v>0.31208562960000003</v>
      </c>
      <c r="L78">
        <v>0.29978027400000001</v>
      </c>
      <c r="M78">
        <v>0.30706420280000002</v>
      </c>
      <c r="N78">
        <v>0.29323773990000002</v>
      </c>
      <c r="O78">
        <v>0.28667397909999998</v>
      </c>
      <c r="P78">
        <v>0.29121066839999998</v>
      </c>
      <c r="Q78">
        <v>0.30350648099999999</v>
      </c>
      <c r="R78">
        <v>0.3052679371</v>
      </c>
      <c r="S78">
        <v>0.29191430219999998</v>
      </c>
      <c r="T78">
        <v>0.29118128770000001</v>
      </c>
      <c r="U78">
        <v>0.29570020689999998</v>
      </c>
      <c r="V78">
        <v>0.30321099800000001</v>
      </c>
      <c r="W78">
        <v>0.31061567029999998</v>
      </c>
      <c r="X78">
        <v>0.31763174929999999</v>
      </c>
      <c r="Y78">
        <v>0.32091606119999999</v>
      </c>
      <c r="Z78">
        <v>0.32208144989999998</v>
      </c>
      <c r="AA78">
        <v>0.32225673919999998</v>
      </c>
      <c r="AB78">
        <v>0.32217479440000002</v>
      </c>
      <c r="AC78">
        <v>0.32234498029999997</v>
      </c>
      <c r="AD78">
        <v>0.33232851540000002</v>
      </c>
      <c r="AE78">
        <v>0.34022516479999998</v>
      </c>
      <c r="AF78">
        <v>0.34772578030000001</v>
      </c>
      <c r="AG78">
        <v>0.35540898380000002</v>
      </c>
      <c r="AH78">
        <v>0.36341008390000001</v>
      </c>
      <c r="AI78">
        <v>0.37181193620000003</v>
      </c>
      <c r="AJ78">
        <v>0.38041092129999998</v>
      </c>
      <c r="AK78">
        <v>0.38915007540000002</v>
      </c>
      <c r="AL78">
        <v>0.39797228179999999</v>
      </c>
      <c r="AM78">
        <v>0.4069015513</v>
      </c>
      <c r="AN78">
        <v>0.4160539103</v>
      </c>
      <c r="AO78">
        <v>0.4253389286</v>
      </c>
      <c r="AP78">
        <v>0.4347719612</v>
      </c>
      <c r="AQ78">
        <v>0.4444308629</v>
      </c>
      <c r="AR78">
        <v>0.45420235530000003</v>
      </c>
      <c r="AS78">
        <v>0.4643010031</v>
      </c>
      <c r="AT78">
        <v>0.47463308789999997</v>
      </c>
      <c r="AU78">
        <v>0.48517074090000001</v>
      </c>
      <c r="AV78">
        <v>0.49596572570000003</v>
      </c>
      <c r="AW78">
        <v>0.50753540860000002</v>
      </c>
    </row>
    <row r="79" spans="2:49" x14ac:dyDescent="0.35">
      <c r="B79" t="s">
        <v>179</v>
      </c>
      <c r="C79">
        <v>11.323476938849501</v>
      </c>
      <c r="D79">
        <v>11.5052790237851</v>
      </c>
      <c r="E79">
        <v>11.69</v>
      </c>
      <c r="F79">
        <v>11.7796916</v>
      </c>
      <c r="G79">
        <v>11.680749820000001</v>
      </c>
      <c r="H79">
        <v>10.221625250000001</v>
      </c>
      <c r="I79">
        <v>10.66746043</v>
      </c>
      <c r="J79">
        <v>11.075092590000001</v>
      </c>
      <c r="K79">
        <v>10.89333149</v>
      </c>
      <c r="L79">
        <v>10.684062770000001</v>
      </c>
      <c r="M79">
        <v>10.575646190000001</v>
      </c>
      <c r="N79">
        <v>10.28548561</v>
      </c>
      <c r="O79">
        <v>10.015059580000001</v>
      </c>
      <c r="P79">
        <v>9.8674559590000008</v>
      </c>
      <c r="Q79">
        <v>9.838844559</v>
      </c>
      <c r="R79">
        <v>9.6417869920000001</v>
      </c>
      <c r="S79">
        <v>9.313232416</v>
      </c>
      <c r="T79">
        <v>9.1261050949999998</v>
      </c>
      <c r="U79">
        <v>9.1268043619999997</v>
      </c>
      <c r="V79">
        <v>9.0283241019999902</v>
      </c>
      <c r="W79">
        <v>9.8301926860000002</v>
      </c>
      <c r="X79">
        <v>10.77567794</v>
      </c>
      <c r="Y79">
        <v>11.622561409999999</v>
      </c>
      <c r="Z79">
        <v>12.283198329999999</v>
      </c>
      <c r="AA79">
        <v>12.78367319</v>
      </c>
      <c r="AB79">
        <v>13.16306368</v>
      </c>
      <c r="AC79">
        <v>13.45997423</v>
      </c>
      <c r="AD79">
        <v>13.892964729999999</v>
      </c>
      <c r="AE79">
        <v>14.18688208</v>
      </c>
      <c r="AF79">
        <v>14.43279377</v>
      </c>
      <c r="AG79">
        <v>14.67209278</v>
      </c>
      <c r="AH79">
        <v>14.913258730000001</v>
      </c>
      <c r="AI79">
        <v>15.150050329999999</v>
      </c>
      <c r="AJ79">
        <v>15.38451616</v>
      </c>
      <c r="AK79">
        <v>15.624452829999999</v>
      </c>
      <c r="AL79">
        <v>15.864845710000001</v>
      </c>
      <c r="AM79">
        <v>16.110641999999999</v>
      </c>
      <c r="AN79">
        <v>16.34614247</v>
      </c>
      <c r="AO79">
        <v>16.585561569999999</v>
      </c>
      <c r="AP79">
        <v>16.825364140000001</v>
      </c>
      <c r="AQ79">
        <v>17.070706520000002</v>
      </c>
      <c r="AR79">
        <v>17.31468169</v>
      </c>
      <c r="AS79">
        <v>17.564097579999999</v>
      </c>
      <c r="AT79">
        <v>17.807908009999998</v>
      </c>
      <c r="AU79">
        <v>18.054297729999998</v>
      </c>
      <c r="AV79">
        <v>18.294952869999999</v>
      </c>
      <c r="AW79">
        <v>18.544396020000001</v>
      </c>
    </row>
    <row r="80" spans="2:49" x14ac:dyDescent="0.3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12.963728870000001</v>
      </c>
      <c r="G80">
        <v>13.36623762</v>
      </c>
      <c r="H80">
        <v>13.0463024</v>
      </c>
      <c r="I80">
        <v>13.35662786</v>
      </c>
      <c r="J80">
        <v>13.726357910000001</v>
      </c>
      <c r="K80">
        <v>14.03439762</v>
      </c>
      <c r="L80">
        <v>14.059289980000001</v>
      </c>
      <c r="M80">
        <v>14.01237149</v>
      </c>
      <c r="N80">
        <v>13.80471987</v>
      </c>
      <c r="O80">
        <v>13.63706897</v>
      </c>
      <c r="P80">
        <v>13.802508359999999</v>
      </c>
      <c r="Q80">
        <v>14.113779060000001</v>
      </c>
      <c r="R80">
        <v>14.065635</v>
      </c>
      <c r="S80">
        <v>13.8403548</v>
      </c>
      <c r="T80">
        <v>13.79845954</v>
      </c>
      <c r="U80">
        <v>13.87616062</v>
      </c>
      <c r="V80">
        <v>13.946337440000001</v>
      </c>
      <c r="W80">
        <v>14.047708249999999</v>
      </c>
      <c r="X80">
        <v>14.14632997</v>
      </c>
      <c r="Y80">
        <v>14.124099149999999</v>
      </c>
      <c r="Z80">
        <v>14.088850069999999</v>
      </c>
      <c r="AA80">
        <v>14.05779675</v>
      </c>
      <c r="AB80">
        <v>14.034764429999999</v>
      </c>
      <c r="AC80">
        <v>14.021482949999999</v>
      </c>
      <c r="AD80">
        <v>14.036698550000001</v>
      </c>
      <c r="AE80">
        <v>14.070373030000001</v>
      </c>
      <c r="AF80">
        <v>14.1167511</v>
      </c>
      <c r="AG80">
        <v>14.17291367</v>
      </c>
      <c r="AH80">
        <v>14.23645883</v>
      </c>
      <c r="AI80">
        <v>14.303894959999999</v>
      </c>
      <c r="AJ80">
        <v>14.37140909</v>
      </c>
      <c r="AK80">
        <v>14.437528629999999</v>
      </c>
      <c r="AL80">
        <v>14.502031089999999</v>
      </c>
      <c r="AM80">
        <v>14.56379697</v>
      </c>
      <c r="AN80">
        <v>14.623900770000001</v>
      </c>
      <c r="AO80">
        <v>14.67896223</v>
      </c>
      <c r="AP80">
        <v>14.72906162</v>
      </c>
      <c r="AQ80">
        <v>14.774366629999999</v>
      </c>
      <c r="AR80">
        <v>14.815282529999999</v>
      </c>
      <c r="AS80">
        <v>14.852047560000001</v>
      </c>
      <c r="AT80">
        <v>14.883701009999999</v>
      </c>
      <c r="AU80">
        <v>14.91028122</v>
      </c>
      <c r="AV80">
        <v>14.931168939999999</v>
      </c>
      <c r="AW80">
        <v>14.951656379999999</v>
      </c>
    </row>
    <row r="81" spans="2:99" x14ac:dyDescent="0.35">
      <c r="B81" t="s">
        <v>181</v>
      </c>
      <c r="C81">
        <v>10.826676236859401</v>
      </c>
      <c r="D81">
        <v>11.000502025829901</v>
      </c>
      <c r="E81">
        <v>11.17711864</v>
      </c>
      <c r="F81">
        <v>11.65087495</v>
      </c>
      <c r="G81">
        <v>12.070333140000001</v>
      </c>
      <c r="H81">
        <v>11.45635637</v>
      </c>
      <c r="I81">
        <v>11.91874614</v>
      </c>
      <c r="J81">
        <v>12.31142245</v>
      </c>
      <c r="K81">
        <v>12.40398557</v>
      </c>
      <c r="L81">
        <v>12.3346176</v>
      </c>
      <c r="M81">
        <v>12.343323789999999</v>
      </c>
      <c r="N81">
        <v>12.382561389999999</v>
      </c>
      <c r="O81">
        <v>12.49960795</v>
      </c>
      <c r="P81">
        <v>12.55026589</v>
      </c>
      <c r="Q81">
        <v>12.50147422</v>
      </c>
      <c r="R81">
        <v>12.16178962</v>
      </c>
      <c r="S81">
        <v>11.64950024</v>
      </c>
      <c r="T81">
        <v>11.252589560000001</v>
      </c>
      <c r="U81">
        <v>10.946310889999999</v>
      </c>
      <c r="V81">
        <v>10.7512644</v>
      </c>
      <c r="W81">
        <v>10.8164286</v>
      </c>
      <c r="X81">
        <v>10.956095210000001</v>
      </c>
      <c r="Y81">
        <v>11.225156500000001</v>
      </c>
      <c r="Z81">
        <v>11.42520998</v>
      </c>
      <c r="AA81">
        <v>11.57527851</v>
      </c>
      <c r="AB81">
        <v>11.693213650000001</v>
      </c>
      <c r="AC81">
        <v>11.794029780000001</v>
      </c>
      <c r="AD81">
        <v>11.90818767</v>
      </c>
      <c r="AE81">
        <v>12.037078899999999</v>
      </c>
      <c r="AF81">
        <v>12.17598525</v>
      </c>
      <c r="AG81">
        <v>12.32014364</v>
      </c>
      <c r="AH81">
        <v>12.46390156</v>
      </c>
      <c r="AI81">
        <v>12.60212456</v>
      </c>
      <c r="AJ81">
        <v>12.73161736</v>
      </c>
      <c r="AK81">
        <v>12.84982785</v>
      </c>
      <c r="AL81">
        <v>12.957266150000001</v>
      </c>
      <c r="AM81">
        <v>13.05459351</v>
      </c>
      <c r="AN81">
        <v>13.05539978</v>
      </c>
      <c r="AO81">
        <v>13.01538931</v>
      </c>
      <c r="AP81">
        <v>12.95727514</v>
      </c>
      <c r="AQ81">
        <v>12.889283900000001</v>
      </c>
      <c r="AR81">
        <v>12.81611755</v>
      </c>
      <c r="AS81">
        <v>12.738366360000001</v>
      </c>
      <c r="AT81">
        <v>12.65600772</v>
      </c>
      <c r="AU81">
        <v>12.57033436</v>
      </c>
      <c r="AV81">
        <v>12.481455479999999</v>
      </c>
      <c r="AW81">
        <v>12.386020820000001</v>
      </c>
    </row>
    <row r="82" spans="2:99" x14ac:dyDescent="0.3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2.7231342299999998E-3</v>
      </c>
      <c r="I82">
        <v>3.9869559899999999E-3</v>
      </c>
      <c r="J82" s="39">
        <v>5.55874551E-3</v>
      </c>
      <c r="K82" s="39">
        <v>7.2557756799999998E-3</v>
      </c>
      <c r="L82" s="39">
        <v>9.2828890400000006E-3</v>
      </c>
      <c r="M82" s="39">
        <v>1.1861709999999999E-2</v>
      </c>
      <c r="N82" s="39">
        <v>1.55252433E-2</v>
      </c>
      <c r="O82" s="39">
        <v>2.0064902400000001E-2</v>
      </c>
      <c r="P82" s="39">
        <v>2.5472291399999999E-2</v>
      </c>
      <c r="Q82" s="39">
        <v>3.1922370200000001E-2</v>
      </c>
      <c r="R82" s="39">
        <v>3.9549451800000003E-2</v>
      </c>
      <c r="S82" s="39">
        <v>5.6277936299999998E-2</v>
      </c>
      <c r="T82" s="39">
        <v>8.6906831599999998E-2</v>
      </c>
      <c r="U82" s="39">
        <v>0.1392742867</v>
      </c>
      <c r="V82" s="39">
        <v>0.1958131011</v>
      </c>
      <c r="W82" s="39">
        <v>0.25651293289999999</v>
      </c>
      <c r="X82" s="39">
        <v>0.3222652379</v>
      </c>
      <c r="Y82" s="39">
        <v>0.39691685719999997</v>
      </c>
      <c r="Z82" s="39">
        <v>0.48179905360000003</v>
      </c>
      <c r="AA82" s="39">
        <v>0.57776453409999995</v>
      </c>
      <c r="AB82" s="39">
        <v>0.6854833763</v>
      </c>
      <c r="AC82" s="39">
        <v>0.80547417440000002</v>
      </c>
      <c r="AD82" s="39">
        <v>0.93828572369999996</v>
      </c>
      <c r="AE82" s="39">
        <v>1.084592781</v>
      </c>
      <c r="AF82" s="39">
        <v>1.243952551</v>
      </c>
      <c r="AG82" s="39">
        <v>1.4158571529999999</v>
      </c>
      <c r="AH82" s="39">
        <v>1.59980309</v>
      </c>
      <c r="AI82" s="39">
        <v>1.7949639310000001</v>
      </c>
      <c r="AJ82" s="39">
        <v>2.0006606680000001</v>
      </c>
      <c r="AK82" s="39">
        <v>2.2161031609999999</v>
      </c>
      <c r="AL82" s="39">
        <v>2.4402716940000002</v>
      </c>
      <c r="AM82" s="39">
        <v>2.6718747110000001</v>
      </c>
      <c r="AN82" s="39">
        <v>2.9102004770000001</v>
      </c>
      <c r="AO82" s="39">
        <v>3.153530006</v>
      </c>
      <c r="AP82" s="39">
        <v>3.3997819300000001</v>
      </c>
      <c r="AQ82" s="39">
        <v>3.6470893640000002</v>
      </c>
      <c r="AR82" s="39">
        <v>3.8934789140000001</v>
      </c>
      <c r="AS82" s="39">
        <v>4.1371798640000002</v>
      </c>
      <c r="AT82" s="39">
        <v>4.3767617720000001</v>
      </c>
      <c r="AU82" s="39">
        <v>4.6111163810000004</v>
      </c>
      <c r="AV82" s="39">
        <v>4.8391303670000001</v>
      </c>
      <c r="AW82" s="39">
        <v>5.0606202830000004</v>
      </c>
    </row>
    <row r="83" spans="2:99" x14ac:dyDescent="0.35">
      <c r="B83" t="s">
        <v>183</v>
      </c>
      <c r="C83">
        <v>1.20067893172721</v>
      </c>
      <c r="D83">
        <v>1.2199562203467</v>
      </c>
      <c r="E83">
        <v>1.2395430119999999</v>
      </c>
      <c r="F83">
        <v>1.278231626</v>
      </c>
      <c r="G83">
        <v>1.27389917</v>
      </c>
      <c r="H83">
        <v>1.0848530670000001</v>
      </c>
      <c r="I83">
        <v>1.143410415</v>
      </c>
      <c r="J83">
        <v>1.1807107859999999</v>
      </c>
      <c r="K83">
        <v>1.233421675</v>
      </c>
      <c r="L83">
        <v>1.2311037410000001</v>
      </c>
      <c r="M83">
        <v>1.2281312310000001</v>
      </c>
      <c r="N83">
        <v>1.1379135469999999</v>
      </c>
      <c r="O83">
        <v>1.125292663</v>
      </c>
      <c r="P83">
        <v>1.1705036520000001</v>
      </c>
      <c r="Q83">
        <v>1.2722104320000001</v>
      </c>
      <c r="R83">
        <v>1.313508554</v>
      </c>
      <c r="S83">
        <v>1.267425282</v>
      </c>
      <c r="T83">
        <v>1.2458289769999999</v>
      </c>
      <c r="U83">
        <v>1.250539515</v>
      </c>
      <c r="V83">
        <v>1.274434292</v>
      </c>
      <c r="W83">
        <v>1.3125483739999999</v>
      </c>
      <c r="X83">
        <v>1.357264705</v>
      </c>
      <c r="Y83">
        <v>1.384408715</v>
      </c>
      <c r="Z83">
        <v>1.398526207</v>
      </c>
      <c r="AA83">
        <v>1.4049144469999999</v>
      </c>
      <c r="AB83">
        <v>1.4080408390000001</v>
      </c>
      <c r="AC83">
        <v>1.410614306</v>
      </c>
      <c r="AD83">
        <v>1.423404412</v>
      </c>
      <c r="AE83">
        <v>1.440671348</v>
      </c>
      <c r="AF83">
        <v>1.4619976619999999</v>
      </c>
      <c r="AG83">
        <v>1.4869179969999999</v>
      </c>
      <c r="AH83">
        <v>1.514698831</v>
      </c>
      <c r="AI83">
        <v>1.5454863889999999</v>
      </c>
      <c r="AJ83">
        <v>1.578210551</v>
      </c>
      <c r="AK83">
        <v>1.612232348</v>
      </c>
      <c r="AL83">
        <v>1.647294238</v>
      </c>
      <c r="AM83">
        <v>1.6833391419999999</v>
      </c>
      <c r="AN83">
        <v>1.720900954</v>
      </c>
      <c r="AO83">
        <v>1.7595117490000001</v>
      </c>
      <c r="AP83">
        <v>1.7988482889999999</v>
      </c>
      <c r="AQ83">
        <v>1.838782098</v>
      </c>
      <c r="AR83">
        <v>1.879149199</v>
      </c>
      <c r="AS83">
        <v>1.9204833429999999</v>
      </c>
      <c r="AT83">
        <v>1.962202198</v>
      </c>
      <c r="AU83">
        <v>2.0043319350000002</v>
      </c>
      <c r="AV83">
        <v>2.046753093</v>
      </c>
      <c r="AW83">
        <v>2.0895153479999999</v>
      </c>
    </row>
    <row r="84" spans="2:99" x14ac:dyDescent="0.35">
      <c r="B84" t="s">
        <v>184</v>
      </c>
      <c r="C84">
        <v>0.33902625565417799</v>
      </c>
      <c r="D84">
        <v>0.34446943184985501</v>
      </c>
      <c r="E84">
        <v>0.35</v>
      </c>
      <c r="F84">
        <v>0.35821650420000001</v>
      </c>
      <c r="G84">
        <v>0.34957348900000002</v>
      </c>
      <c r="H84">
        <v>0.34368761980000001</v>
      </c>
      <c r="I84">
        <v>0.36268776359999999</v>
      </c>
      <c r="J84">
        <v>0.35924206860000002</v>
      </c>
      <c r="K84">
        <v>0.35667161489999999</v>
      </c>
      <c r="L84">
        <v>0.33826776559999999</v>
      </c>
      <c r="M84">
        <v>0.34724704740000001</v>
      </c>
      <c r="N84">
        <v>0.3395278806</v>
      </c>
      <c r="O84">
        <v>0.34123071179999998</v>
      </c>
      <c r="P84">
        <v>0.34381723469999997</v>
      </c>
      <c r="Q84">
        <v>0.34166563849999998</v>
      </c>
      <c r="R84">
        <v>0.3345433431</v>
      </c>
      <c r="S84">
        <v>0.31761065370000002</v>
      </c>
      <c r="T84">
        <v>0.31312081310000001</v>
      </c>
      <c r="U84">
        <v>0.3144121862</v>
      </c>
      <c r="V84">
        <v>0.31894389680000002</v>
      </c>
      <c r="W84">
        <v>0.32158735030000002</v>
      </c>
      <c r="X84">
        <v>0.32274299740000001</v>
      </c>
      <c r="Y84">
        <v>0.3255092624</v>
      </c>
      <c r="Z84">
        <v>0.32852239</v>
      </c>
      <c r="AA84">
        <v>0.3312992655</v>
      </c>
      <c r="AB84">
        <v>0.33383499820000001</v>
      </c>
      <c r="AC84">
        <v>0.3362935822</v>
      </c>
      <c r="AD84">
        <v>0.34760497439999999</v>
      </c>
      <c r="AE84">
        <v>0.355347042</v>
      </c>
      <c r="AF84">
        <v>0.36160544379999998</v>
      </c>
      <c r="AG84">
        <v>0.36726892719999998</v>
      </c>
      <c r="AH84">
        <v>0.37277068829999999</v>
      </c>
      <c r="AI84">
        <v>0.37865174239999999</v>
      </c>
      <c r="AJ84">
        <v>0.3847481606</v>
      </c>
      <c r="AK84">
        <v>0.39109319469999998</v>
      </c>
      <c r="AL84">
        <v>0.39760292489999999</v>
      </c>
      <c r="AM84">
        <v>0.40429044759999999</v>
      </c>
      <c r="AN84">
        <v>0.41130513099999999</v>
      </c>
      <c r="AO84">
        <v>0.41861464659999997</v>
      </c>
      <c r="AP84">
        <v>0.42618718189999999</v>
      </c>
      <c r="AQ84">
        <v>0.43410807330000001</v>
      </c>
      <c r="AR84">
        <v>0.442171378</v>
      </c>
      <c r="AS84">
        <v>0.45057972829999998</v>
      </c>
      <c r="AT84">
        <v>0.45921213950000001</v>
      </c>
      <c r="AU84">
        <v>0.46798467500000002</v>
      </c>
      <c r="AV84">
        <v>0.4769477037</v>
      </c>
      <c r="AW84">
        <v>0.48681546120000002</v>
      </c>
    </row>
    <row r="85" spans="2:99" x14ac:dyDescent="0.35">
      <c r="B85" t="s">
        <v>185</v>
      </c>
      <c r="C85">
        <v>12.8442518570697</v>
      </c>
      <c r="D85">
        <v>13.0504704752259</v>
      </c>
      <c r="E85">
        <v>13.26</v>
      </c>
      <c r="F85">
        <v>13.40636636</v>
      </c>
      <c r="G85">
        <v>12.952841980000001</v>
      </c>
      <c r="H85">
        <v>11.786199140000001</v>
      </c>
      <c r="I85">
        <v>12.199622829999999</v>
      </c>
      <c r="J85">
        <v>12.408738619999999</v>
      </c>
      <c r="K85">
        <v>11.803759060000001</v>
      </c>
      <c r="L85">
        <v>11.46663483</v>
      </c>
      <c r="M85">
        <v>11.41621153</v>
      </c>
      <c r="N85">
        <v>11.431425969999999</v>
      </c>
      <c r="O85">
        <v>11.869465890000001</v>
      </c>
      <c r="P85" s="39">
        <v>12.17347537</v>
      </c>
      <c r="Q85" s="39">
        <v>12.18195371</v>
      </c>
      <c r="R85" s="39">
        <v>12.19714074</v>
      </c>
      <c r="S85" s="39">
        <v>12.26406373</v>
      </c>
      <c r="T85" s="39">
        <v>12.001514090000001</v>
      </c>
      <c r="U85" s="39">
        <v>11.832359820000001</v>
      </c>
      <c r="V85" s="39">
        <v>11.491150749999999</v>
      </c>
      <c r="W85" s="39">
        <v>9.7079388529999999</v>
      </c>
      <c r="X85" s="39">
        <v>8.0695753850000003</v>
      </c>
      <c r="Y85" s="39">
        <v>6.9138520120000004</v>
      </c>
      <c r="Z85" s="39">
        <v>6.0547800179999998</v>
      </c>
      <c r="AA85" s="39">
        <v>5.3954952570000003</v>
      </c>
      <c r="AB85" s="39">
        <v>4.875389062</v>
      </c>
      <c r="AC85" s="39">
        <v>4.4564488400000002</v>
      </c>
      <c r="AD85" s="39">
        <v>4.4136135469999997</v>
      </c>
      <c r="AE85" s="39">
        <v>4.4386704659999996</v>
      </c>
      <c r="AF85">
        <v>4.4889852729999999</v>
      </c>
      <c r="AG85">
        <v>4.5486180090000001</v>
      </c>
      <c r="AH85">
        <v>4.6130241290000003</v>
      </c>
      <c r="AI85">
        <v>4.6780633309999997</v>
      </c>
      <c r="AJ85">
        <v>4.7445588130000003</v>
      </c>
      <c r="AK85">
        <v>4.8153841789999996</v>
      </c>
      <c r="AL85">
        <v>4.8887015270000003</v>
      </c>
      <c r="AM85">
        <v>4.9643569139999997</v>
      </c>
      <c r="AN85">
        <v>5.0411218399999997</v>
      </c>
      <c r="AO85">
        <v>5.1213554569999999</v>
      </c>
      <c r="AP85">
        <v>5.2049834610000003</v>
      </c>
      <c r="AQ85">
        <v>5.2938387330000003</v>
      </c>
      <c r="AR85">
        <v>5.3847927379999998</v>
      </c>
      <c r="AS85">
        <v>5.481792843</v>
      </c>
      <c r="AT85">
        <v>5.5828405310000004</v>
      </c>
      <c r="AU85">
        <v>5.6867367040000003</v>
      </c>
      <c r="AV85">
        <v>5.7936442799999996</v>
      </c>
      <c r="AW85">
        <v>5.9114443290000001</v>
      </c>
    </row>
    <row r="86" spans="2:99" x14ac:dyDescent="0.3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17.58929534</v>
      </c>
      <c r="G86">
        <v>17.26438838</v>
      </c>
      <c r="H86">
        <v>17.22783518</v>
      </c>
      <c r="I86">
        <v>17.271295800000001</v>
      </c>
      <c r="J86">
        <v>16.987202310000001</v>
      </c>
      <c r="K86" s="39">
        <v>16.464353190000001</v>
      </c>
      <c r="L86" s="39">
        <v>16.14706597</v>
      </c>
      <c r="M86" s="39">
        <v>15.96617502</v>
      </c>
      <c r="N86" s="39">
        <v>15.925996550000001</v>
      </c>
      <c r="O86" s="39">
        <v>15.990924359999999</v>
      </c>
      <c r="P86" s="39">
        <v>15.725401740000001</v>
      </c>
      <c r="Q86" s="39">
        <v>15.094315679999999</v>
      </c>
      <c r="R86" s="39">
        <v>14.551831549999999</v>
      </c>
      <c r="S86" s="39">
        <v>14.020865329999999</v>
      </c>
      <c r="T86" s="39">
        <v>13.55690774</v>
      </c>
      <c r="U86" s="39">
        <v>13.309342940000001</v>
      </c>
      <c r="V86" s="39">
        <v>13.0345055</v>
      </c>
      <c r="W86" s="39">
        <v>12.686880929999999</v>
      </c>
      <c r="X86" s="39">
        <v>12.307431510000001</v>
      </c>
      <c r="Y86" s="39">
        <v>12.13542511</v>
      </c>
      <c r="Z86">
        <v>11.96879794</v>
      </c>
      <c r="AA86">
        <v>11.815693769999999</v>
      </c>
      <c r="AB86">
        <v>11.678604079999999</v>
      </c>
      <c r="AC86">
        <v>11.55540806</v>
      </c>
      <c r="AD86">
        <v>11.42051994</v>
      </c>
      <c r="AE86">
        <v>11.280325700000001</v>
      </c>
      <c r="AF86">
        <v>11.143054899999999</v>
      </c>
      <c r="AG86">
        <v>11.010483320000001</v>
      </c>
      <c r="AH86">
        <v>10.88568822</v>
      </c>
      <c r="AI86">
        <v>10.78241772</v>
      </c>
      <c r="AJ86">
        <v>10.686203920000001</v>
      </c>
      <c r="AK86">
        <v>10.596757930000001</v>
      </c>
      <c r="AL86">
        <v>10.51095829</v>
      </c>
      <c r="AM86">
        <v>10.42782959</v>
      </c>
      <c r="AN86">
        <v>10.347930979999999</v>
      </c>
      <c r="AO86">
        <v>10.27109636</v>
      </c>
      <c r="AP86">
        <v>10.19442827</v>
      </c>
      <c r="AQ86">
        <v>10.11836426</v>
      </c>
      <c r="AR86">
        <v>10.04038106</v>
      </c>
      <c r="AS86">
        <v>9.9625083960000005</v>
      </c>
      <c r="AT86" s="39">
        <v>9.8815525950000005</v>
      </c>
      <c r="AU86" s="39">
        <v>9.7964907829999994</v>
      </c>
      <c r="AV86">
        <v>9.7076591059999995</v>
      </c>
      <c r="AW86">
        <v>9.6222858450000004</v>
      </c>
    </row>
    <row r="87" spans="2:99" x14ac:dyDescent="0.3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6.1628152419999997</v>
      </c>
      <c r="G87">
        <v>6.3700858800000004</v>
      </c>
      <c r="H87">
        <v>6.5997226859999998</v>
      </c>
      <c r="I87">
        <v>7.0782547229999997</v>
      </c>
      <c r="J87">
        <v>7.3364487309999999</v>
      </c>
      <c r="K87">
        <v>7.3442676340000004</v>
      </c>
      <c r="L87">
        <v>7.477374416</v>
      </c>
      <c r="M87">
        <v>7.8132804279999997</v>
      </c>
      <c r="N87">
        <v>8.4717258869999998</v>
      </c>
      <c r="O87">
        <v>9.0142394320000001</v>
      </c>
      <c r="P87">
        <v>8.8984152559999998</v>
      </c>
      <c r="Q87">
        <v>8.2006163159999996</v>
      </c>
      <c r="R87">
        <v>7.5569884619999996</v>
      </c>
      <c r="S87">
        <v>7.0652491279999996</v>
      </c>
      <c r="T87">
        <v>6.6256574769999999</v>
      </c>
      <c r="U87">
        <v>6.2693151110000001</v>
      </c>
      <c r="V87">
        <v>5.9970509380000001</v>
      </c>
      <c r="W87">
        <v>5.8264657</v>
      </c>
      <c r="X87">
        <v>5.6794530849999996</v>
      </c>
      <c r="Y87">
        <v>5.7315008970000001</v>
      </c>
      <c r="Z87">
        <v>5.8149835169999999</v>
      </c>
      <c r="AA87">
        <v>5.8973800509999998</v>
      </c>
      <c r="AB87">
        <v>5.9682772369999997</v>
      </c>
      <c r="AC87">
        <v>6.0264773199999997</v>
      </c>
      <c r="AD87">
        <v>6.0663123529999998</v>
      </c>
      <c r="AE87">
        <v>6.088809135</v>
      </c>
      <c r="AF87">
        <v>6.0988366919999999</v>
      </c>
      <c r="AG87">
        <v>6.0998655700000004</v>
      </c>
      <c r="AH87">
        <v>6.0946889369999999</v>
      </c>
      <c r="AI87">
        <v>6.0888692940000002</v>
      </c>
      <c r="AJ87">
        <v>6.0815017979999997</v>
      </c>
      <c r="AK87">
        <v>6.0728317519999999</v>
      </c>
      <c r="AL87">
        <v>6.062591748</v>
      </c>
      <c r="AM87">
        <v>6.050878107</v>
      </c>
      <c r="AN87">
        <v>6.0058599270000004</v>
      </c>
      <c r="AO87">
        <v>5.9496626570000002</v>
      </c>
      <c r="AP87">
        <v>5.8899202879999999</v>
      </c>
      <c r="AQ87">
        <v>5.8295206530000003</v>
      </c>
      <c r="AR87">
        <v>5.7687277579999998</v>
      </c>
      <c r="AS87">
        <v>5.7070270399999998</v>
      </c>
      <c r="AT87">
        <v>5.6439746780000002</v>
      </c>
      <c r="AU87">
        <v>5.579572712</v>
      </c>
      <c r="AV87">
        <v>5.5140178960000004</v>
      </c>
      <c r="AW87">
        <v>5.4485005209999997</v>
      </c>
    </row>
    <row r="88" spans="2:99" x14ac:dyDescent="0.3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1.48385917E-6</v>
      </c>
      <c r="G88" s="39">
        <v>3.57981209E-6</v>
      </c>
      <c r="H88" s="39">
        <v>5.53410044E-6</v>
      </c>
      <c r="I88" s="39">
        <v>7.5213244800000002E-6</v>
      </c>
      <c r="J88" s="39">
        <v>9.9560824700000004E-6</v>
      </c>
      <c r="K88" s="39">
        <v>1.22664843E-5</v>
      </c>
      <c r="L88" s="39">
        <v>1.42955121E-5</v>
      </c>
      <c r="M88" s="39">
        <v>1.6228216199999999E-5</v>
      </c>
      <c r="N88" s="39">
        <v>1.76876668E-5</v>
      </c>
      <c r="O88" s="39">
        <v>1.88590637E-5</v>
      </c>
      <c r="P88" s="39">
        <v>2.04852671E-5</v>
      </c>
      <c r="Q88" s="39">
        <v>2.2903526399999999E-5</v>
      </c>
      <c r="R88" s="39">
        <v>2.5220897199999999E-5</v>
      </c>
      <c r="S88" s="39">
        <v>2.8563456699999999E-5</v>
      </c>
      <c r="T88" s="39">
        <v>3.0999472399999997E-5</v>
      </c>
      <c r="U88" s="39">
        <v>3.3609970800000003E-5</v>
      </c>
      <c r="V88" s="39">
        <v>3.6414916E-5</v>
      </c>
      <c r="W88" s="39">
        <v>3.93890922E-5</v>
      </c>
      <c r="X88" s="39">
        <v>4.2519348400000002E-5</v>
      </c>
      <c r="Y88" s="39">
        <v>4.5666094100000002E-5</v>
      </c>
      <c r="Z88" s="39">
        <v>4.8685246200000002E-5</v>
      </c>
      <c r="AA88" s="39">
        <v>5.14922047E-5</v>
      </c>
      <c r="AB88" s="39">
        <v>5.4019269300000003E-5</v>
      </c>
      <c r="AC88" s="39">
        <v>5.6218667700000002E-5</v>
      </c>
      <c r="AD88" s="39">
        <v>5.8070204199999999E-5</v>
      </c>
      <c r="AE88" s="39">
        <v>5.9587841200000001E-5</v>
      </c>
      <c r="AF88" s="39">
        <v>6.0752074300000001E-5</v>
      </c>
      <c r="AG88" s="39">
        <v>6.1555676700000007E-5</v>
      </c>
      <c r="AH88" s="39">
        <v>6.2001380699999999E-5</v>
      </c>
      <c r="AI88" s="39">
        <v>6.2104022599999997E-5</v>
      </c>
      <c r="AJ88" s="39">
        <v>6.1874731599999898E-5</v>
      </c>
      <c r="AK88" s="39">
        <v>6.1327712300000007E-5</v>
      </c>
      <c r="AL88" s="39">
        <v>6.0482684899999997E-5</v>
      </c>
      <c r="AM88" s="39">
        <v>5.9362662599999999E-5</v>
      </c>
      <c r="AN88" s="39">
        <v>5.8003754299999997E-5</v>
      </c>
      <c r="AO88" s="39">
        <v>5.6433787300000001E-5</v>
      </c>
      <c r="AP88" s="39">
        <v>5.4681051899999998E-5</v>
      </c>
      <c r="AQ88" s="39">
        <v>5.27774197E-5</v>
      </c>
      <c r="AR88" s="39">
        <v>5.0754602699999997E-5</v>
      </c>
      <c r="AS88" s="39">
        <v>4.8644877100000001E-5</v>
      </c>
      <c r="AT88" s="39">
        <v>4.6477559100000003E-5</v>
      </c>
      <c r="AU88" s="39">
        <v>4.4279262299999999E-5</v>
      </c>
      <c r="AV88" s="39">
        <v>4.2072831499999998E-5</v>
      </c>
      <c r="AW88" s="39">
        <v>3.9879573599999999E-5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3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0.29831161490000002</v>
      </c>
      <c r="G89" s="39">
        <v>0.28581798860000002</v>
      </c>
      <c r="H89" s="39">
        <v>0.22572652939999999</v>
      </c>
      <c r="I89" s="39">
        <v>0.25595190880000002</v>
      </c>
      <c r="J89" s="39">
        <v>0.24844774319999999</v>
      </c>
      <c r="K89" s="39">
        <v>0.27133009209999998</v>
      </c>
      <c r="L89" s="39">
        <v>0.26061711770000001</v>
      </c>
      <c r="M89" s="39">
        <v>0.2485177808</v>
      </c>
      <c r="N89" s="39">
        <v>0.22971737289999999</v>
      </c>
      <c r="O89" s="39">
        <v>0.21366824139999999</v>
      </c>
      <c r="P89" s="39">
        <v>0.2073755159</v>
      </c>
      <c r="Q89" s="39">
        <v>0.20382580459999999</v>
      </c>
      <c r="R89" s="39">
        <v>0.1991054726</v>
      </c>
      <c r="S89" s="39">
        <v>0.1909379024</v>
      </c>
      <c r="T89" s="39">
        <v>0.18451321109999999</v>
      </c>
      <c r="U89" s="39">
        <v>0.18321953930000001</v>
      </c>
      <c r="V89" s="39">
        <v>0.18529355310000001</v>
      </c>
      <c r="W89" s="39">
        <v>0.18922519190000001</v>
      </c>
      <c r="X89" s="39">
        <v>0.19341229879999999</v>
      </c>
      <c r="Y89" s="39">
        <v>0.1972946431</v>
      </c>
      <c r="Z89" s="39">
        <v>0.2002775238</v>
      </c>
      <c r="AA89" s="39">
        <v>0.20247354140000001</v>
      </c>
      <c r="AB89" s="39">
        <v>0.2041878902</v>
      </c>
      <c r="AC89" s="39">
        <v>0.20570472149999999</v>
      </c>
      <c r="AD89" s="39">
        <v>0.28018735220000002</v>
      </c>
      <c r="AE89" s="39">
        <v>0.35479255859999997</v>
      </c>
      <c r="AF89" s="39">
        <v>0.42954824359999999</v>
      </c>
      <c r="AG89" s="39">
        <v>0.50456878579999997</v>
      </c>
      <c r="AH89" s="39">
        <v>0.57997347249999998</v>
      </c>
      <c r="AI89" s="39">
        <v>0.65663752190000002</v>
      </c>
      <c r="AJ89" s="39">
        <v>0.73433588809999994</v>
      </c>
      <c r="AK89" s="39">
        <v>0.8130489648</v>
      </c>
      <c r="AL89" s="39">
        <v>0.89268740410000003</v>
      </c>
      <c r="AM89" s="39">
        <v>0.97326589929999996</v>
      </c>
      <c r="AN89" s="39">
        <v>1.0140079959999999</v>
      </c>
      <c r="AO89" s="39">
        <v>1.0559820129999999</v>
      </c>
      <c r="AP89" s="39">
        <v>1.0988736939999999</v>
      </c>
      <c r="AQ89" s="39">
        <v>1.142602879</v>
      </c>
      <c r="AR89" s="39">
        <v>1.186771128</v>
      </c>
      <c r="AS89" s="39">
        <v>1.2316969630000001</v>
      </c>
      <c r="AT89" s="39">
        <v>1.276832808</v>
      </c>
      <c r="AU89" s="39">
        <v>1.3219255519999999</v>
      </c>
      <c r="AV89">
        <v>1.3668441220000001</v>
      </c>
      <c r="AW89">
        <v>1.4121582340000001</v>
      </c>
    </row>
    <row r="90" spans="2:99" x14ac:dyDescent="0.3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35">
      <c r="B91" t="s">
        <v>191</v>
      </c>
      <c r="C91">
        <v>640398.31806251395</v>
      </c>
      <c r="D91">
        <v>650680.12020171306</v>
      </c>
      <c r="E91">
        <v>661127</v>
      </c>
      <c r="F91">
        <v>1307141.0260000001</v>
      </c>
      <c r="G91">
        <v>7469352.324</v>
      </c>
      <c r="H91">
        <v>16360354.58</v>
      </c>
      <c r="I91">
        <v>26083276.800000001</v>
      </c>
      <c r="J91">
        <v>36155531.299999997</v>
      </c>
      <c r="K91">
        <v>46787724.439999998</v>
      </c>
      <c r="L91">
        <v>57814181.5</v>
      </c>
      <c r="M91">
        <v>69721773.939999998</v>
      </c>
      <c r="N91">
        <v>82599772.810000002</v>
      </c>
      <c r="O91">
        <v>96797102.980000004</v>
      </c>
      <c r="P91">
        <v>111649964.5</v>
      </c>
      <c r="Q91">
        <v>127559798.5</v>
      </c>
      <c r="R91">
        <v>144273563</v>
      </c>
      <c r="S91">
        <v>163255601.69999999</v>
      </c>
      <c r="T91">
        <v>182994806.59999999</v>
      </c>
      <c r="U91">
        <v>205441075.5</v>
      </c>
      <c r="V91">
        <v>228817790.30000001</v>
      </c>
      <c r="W91">
        <v>253704232.90000001</v>
      </c>
      <c r="X91">
        <v>278666461.19999999</v>
      </c>
      <c r="Y91">
        <v>304959593.19999999</v>
      </c>
      <c r="Z91">
        <v>332000058.80000001</v>
      </c>
      <c r="AA91">
        <v>359342925</v>
      </c>
      <c r="AB91">
        <v>386824462</v>
      </c>
      <c r="AC91">
        <v>414443037.19999999</v>
      </c>
      <c r="AD91">
        <v>442260036.19999999</v>
      </c>
      <c r="AE91">
        <v>470254508.5</v>
      </c>
      <c r="AF91">
        <v>498293701</v>
      </c>
      <c r="AG91">
        <v>526204804.60000002</v>
      </c>
      <c r="AH91">
        <v>553857737</v>
      </c>
      <c r="AI91">
        <v>581134900.60000002</v>
      </c>
      <c r="AJ91">
        <v>607990435.79999995</v>
      </c>
      <c r="AK91">
        <v>634486986.89999998</v>
      </c>
      <c r="AL91">
        <v>660710177.20000005</v>
      </c>
      <c r="AM91">
        <v>686748780</v>
      </c>
      <c r="AN91">
        <v>712717616.20000005</v>
      </c>
      <c r="AO91">
        <v>738687374</v>
      </c>
      <c r="AP91">
        <v>764737050.79999995</v>
      </c>
      <c r="AQ91">
        <v>790980971.29999995</v>
      </c>
      <c r="AR91">
        <v>817458210.5</v>
      </c>
      <c r="AS91">
        <v>844216414.20000005</v>
      </c>
      <c r="AT91">
        <v>871325845.60000002</v>
      </c>
      <c r="AU91">
        <v>898825624.89999998</v>
      </c>
      <c r="AV91">
        <v>926762383.89999998</v>
      </c>
      <c r="AW91">
        <v>955172267.60000002</v>
      </c>
    </row>
    <row r="92" spans="2:99" x14ac:dyDescent="0.35">
      <c r="B92" t="s">
        <v>192</v>
      </c>
      <c r="C92">
        <v>41062689.603059798</v>
      </c>
      <c r="D92">
        <v>41721964.366740197</v>
      </c>
      <c r="E92">
        <v>42391824</v>
      </c>
      <c r="F92">
        <v>45367510.810000002</v>
      </c>
      <c r="G92">
        <v>44962543.729999997</v>
      </c>
      <c r="H92">
        <v>43553953.700000003</v>
      </c>
      <c r="I92">
        <v>42686260.460000001</v>
      </c>
      <c r="J92">
        <v>43571621.030000001</v>
      </c>
      <c r="K92">
        <v>45861177.119999997</v>
      </c>
      <c r="L92" s="273">
        <v>49245777.549999997</v>
      </c>
      <c r="M92">
        <v>53049140.740000002</v>
      </c>
      <c r="N92">
        <v>56564403.969999999</v>
      </c>
      <c r="O92">
        <v>57194800.700000003</v>
      </c>
      <c r="P92">
        <v>57704086.409999996</v>
      </c>
      <c r="Q92">
        <v>58518860.270000003</v>
      </c>
      <c r="R92">
        <v>62063278.530000001</v>
      </c>
      <c r="S92">
        <v>64828413.25</v>
      </c>
      <c r="T92">
        <v>68522153.989999995</v>
      </c>
      <c r="U92">
        <v>71425088.269999996</v>
      </c>
      <c r="V92">
        <v>76899187.650000006</v>
      </c>
      <c r="W92">
        <v>81135058.390000001</v>
      </c>
      <c r="X92">
        <v>85275084.170000002</v>
      </c>
      <c r="Y92">
        <v>88047866.879999995</v>
      </c>
      <c r="Z92">
        <v>89541202.209999904</v>
      </c>
      <c r="AA92">
        <v>90511769.629999995</v>
      </c>
      <c r="AB92">
        <v>91379651.810000002</v>
      </c>
      <c r="AC92">
        <v>92319583.290000007</v>
      </c>
      <c r="AD92">
        <v>93247933.980000004</v>
      </c>
      <c r="AE92">
        <v>93794809.189999998</v>
      </c>
      <c r="AF92">
        <v>93801832.579999998</v>
      </c>
      <c r="AG92">
        <v>93300299.170000002</v>
      </c>
      <c r="AH92">
        <v>92438165.870000005</v>
      </c>
      <c r="AI92">
        <v>91357446.980000004</v>
      </c>
      <c r="AJ92">
        <v>90269655.010000005</v>
      </c>
      <c r="AK92">
        <v>89354311.290000007</v>
      </c>
      <c r="AL92">
        <v>88658543.939999998</v>
      </c>
      <c r="AM92">
        <v>88165225.010000005</v>
      </c>
      <c r="AN92">
        <v>87894680.480000004</v>
      </c>
      <c r="AO92">
        <v>87820878.709999904</v>
      </c>
      <c r="AP92">
        <v>87923055.909999996</v>
      </c>
      <c r="AQ92">
        <v>88217150.689999998</v>
      </c>
      <c r="AR92">
        <v>88606924.170000002</v>
      </c>
      <c r="AS92">
        <v>89085495.609999999</v>
      </c>
      <c r="AT92">
        <v>89715217.400000006</v>
      </c>
      <c r="AU92">
        <v>90465827.780000001</v>
      </c>
      <c r="AV92">
        <v>91316926.25</v>
      </c>
      <c r="AW92">
        <v>92222382.409999996</v>
      </c>
    </row>
    <row r="93" spans="2:99" x14ac:dyDescent="0.35">
      <c r="B93" t="s">
        <v>193</v>
      </c>
      <c r="C93">
        <v>291506404.18067801</v>
      </c>
      <c r="D93">
        <v>296186633.79021603</v>
      </c>
      <c r="E93">
        <v>300942006</v>
      </c>
      <c r="F93">
        <v>326250390.89999998</v>
      </c>
      <c r="G93">
        <v>351691492.19999999</v>
      </c>
      <c r="H93">
        <v>376593439.69999999</v>
      </c>
      <c r="I93">
        <v>396903877</v>
      </c>
      <c r="J93">
        <v>416278023</v>
      </c>
      <c r="K93">
        <v>436946413.80000001</v>
      </c>
      <c r="L93">
        <v>459541977.89999998</v>
      </c>
      <c r="M93">
        <v>481828356.30000001</v>
      </c>
      <c r="N93">
        <v>501904969.89999998</v>
      </c>
      <c r="O93">
        <v>512364299.69999999</v>
      </c>
      <c r="P93">
        <v>520378727.89999998</v>
      </c>
      <c r="Q93">
        <v>529411959</v>
      </c>
      <c r="R93">
        <v>543062038.20000005</v>
      </c>
      <c r="S93">
        <v>556201320.60000002</v>
      </c>
      <c r="T93">
        <v>568698322.79999995</v>
      </c>
      <c r="U93">
        <v>580154447.10000002</v>
      </c>
      <c r="V93">
        <v>595838575.60000002</v>
      </c>
      <c r="W93">
        <v>613294332.10000002</v>
      </c>
      <c r="X93">
        <v>633738500.60000002</v>
      </c>
      <c r="Y93">
        <v>653750406.20000005</v>
      </c>
      <c r="Z93">
        <v>671441420.60000002</v>
      </c>
      <c r="AA93">
        <v>685899188.5</v>
      </c>
      <c r="AB93">
        <v>697263530.10000002</v>
      </c>
      <c r="AC93">
        <v>706024470.20000005</v>
      </c>
      <c r="AD93">
        <v>712811008.79999995</v>
      </c>
      <c r="AE93">
        <v>718083114.39999998</v>
      </c>
      <c r="AF93">
        <v>722208855.39999998</v>
      </c>
      <c r="AG93">
        <v>725440898.79999995</v>
      </c>
      <c r="AH93">
        <v>728027029.20000005</v>
      </c>
      <c r="AI93">
        <v>729997052.20000005</v>
      </c>
      <c r="AJ93">
        <v>731447933.39999998</v>
      </c>
      <c r="AK93">
        <v>732557398</v>
      </c>
      <c r="AL93">
        <v>733372329.60000002</v>
      </c>
      <c r="AM93">
        <v>733909714.5</v>
      </c>
      <c r="AN93">
        <v>734262978.70000005</v>
      </c>
      <c r="AO93">
        <v>734420995</v>
      </c>
      <c r="AP93">
        <v>734398245.60000002</v>
      </c>
      <c r="AQ93">
        <v>734269377.70000005</v>
      </c>
      <c r="AR93">
        <v>733962730.20000005</v>
      </c>
      <c r="AS93">
        <v>733477556.39999998</v>
      </c>
      <c r="AT93">
        <v>732851266</v>
      </c>
      <c r="AU93">
        <v>732045385.10000002</v>
      </c>
      <c r="AV93">
        <v>731041154.60000002</v>
      </c>
      <c r="AW93">
        <v>729807523.89999998</v>
      </c>
    </row>
    <row r="94" spans="2:99" x14ac:dyDescent="0.35">
      <c r="B94" t="s">
        <v>194</v>
      </c>
      <c r="C94">
        <v>640671991.67983496</v>
      </c>
      <c r="D94">
        <v>650958187.73748195</v>
      </c>
      <c r="E94">
        <v>661409532</v>
      </c>
      <c r="F94">
        <v>682011873.79999995</v>
      </c>
      <c r="G94">
        <v>703218388.5</v>
      </c>
      <c r="H94">
        <v>724362075.70000005</v>
      </c>
      <c r="I94">
        <v>742741934.39999998</v>
      </c>
      <c r="J94">
        <v>760619346.39999998</v>
      </c>
      <c r="K94">
        <v>779511642</v>
      </c>
      <c r="L94">
        <v>798959820.5</v>
      </c>
      <c r="M94">
        <v>817011299.39999998</v>
      </c>
      <c r="N94">
        <v>832344546.39999998</v>
      </c>
      <c r="O94">
        <v>838484535.89999998</v>
      </c>
      <c r="P94">
        <v>841923642.39999998</v>
      </c>
      <c r="Q94">
        <v>845605288.89999998</v>
      </c>
      <c r="R94">
        <v>848896982.89999998</v>
      </c>
      <c r="S94">
        <v>851403385.29999995</v>
      </c>
      <c r="T94">
        <v>850686922</v>
      </c>
      <c r="U94">
        <v>848854624.60000002</v>
      </c>
      <c r="V94">
        <v>846284982</v>
      </c>
      <c r="W94">
        <v>844202359.10000002</v>
      </c>
      <c r="X94">
        <v>841813972</v>
      </c>
      <c r="Y94">
        <v>839828387.5</v>
      </c>
      <c r="Z94">
        <v>837386844.79999995</v>
      </c>
      <c r="AA94">
        <v>834365216.79999995</v>
      </c>
      <c r="AB94">
        <v>830482162.70000005</v>
      </c>
      <c r="AC94">
        <v>825681260.70000005</v>
      </c>
      <c r="AD94">
        <v>820229606</v>
      </c>
      <c r="AE94">
        <v>814486855.10000002</v>
      </c>
      <c r="AF94">
        <v>808776805.89999998</v>
      </c>
      <c r="AG94">
        <v>803298344.70000005</v>
      </c>
      <c r="AH94">
        <v>798239122.5</v>
      </c>
      <c r="AI94">
        <v>793435126.79999995</v>
      </c>
      <c r="AJ94">
        <v>788714479.79999995</v>
      </c>
      <c r="AK94">
        <v>784041858.10000002</v>
      </c>
      <c r="AL94">
        <v>779268028.39999998</v>
      </c>
      <c r="AM94">
        <v>774260302.10000002</v>
      </c>
      <c r="AN94">
        <v>768994824.70000005</v>
      </c>
      <c r="AO94">
        <v>763334499.60000002</v>
      </c>
      <c r="AP94">
        <v>757225742.20000005</v>
      </c>
      <c r="AQ94">
        <v>750704607.5</v>
      </c>
      <c r="AR94">
        <v>743705540</v>
      </c>
      <c r="AS94">
        <v>736225184.79999995</v>
      </c>
      <c r="AT94">
        <v>728253472.89999998</v>
      </c>
      <c r="AU94">
        <v>719749087.39999998</v>
      </c>
      <c r="AV94">
        <v>710702552.89999998</v>
      </c>
      <c r="AW94">
        <v>702118030.70000005</v>
      </c>
    </row>
    <row r="95" spans="2:99" x14ac:dyDescent="0.35">
      <c r="B95" t="s">
        <v>195</v>
      </c>
      <c r="C95">
        <v>762047427.55376601</v>
      </c>
      <c r="D95">
        <v>774282345.494367</v>
      </c>
      <c r="E95">
        <v>786713699</v>
      </c>
      <c r="F95">
        <v>775752927.89999998</v>
      </c>
      <c r="G95">
        <v>763634304.39999998</v>
      </c>
      <c r="H95">
        <v>751082448.10000002</v>
      </c>
      <c r="I95">
        <v>741791460.20000005</v>
      </c>
      <c r="J95">
        <v>732147749.39999998</v>
      </c>
      <c r="K95">
        <v>720330760.60000002</v>
      </c>
      <c r="L95">
        <v>706448769.79999995</v>
      </c>
      <c r="M95">
        <v>692758304.70000005</v>
      </c>
      <c r="N95">
        <v>681337056.39999998</v>
      </c>
      <c r="O95">
        <v>674991236</v>
      </c>
      <c r="P95">
        <v>671092812.60000002</v>
      </c>
      <c r="Q95">
        <v>665583537.39999998</v>
      </c>
      <c r="R95">
        <v>654585632.70000005</v>
      </c>
      <c r="S95">
        <v>643151507.29999995</v>
      </c>
      <c r="T95">
        <v>632182051.79999995</v>
      </c>
      <c r="U95">
        <v>620984952.20000005</v>
      </c>
      <c r="V95">
        <v>606303637.70000005</v>
      </c>
      <c r="W95">
        <v>590301903.60000002</v>
      </c>
      <c r="X95">
        <v>572492284</v>
      </c>
      <c r="Y95">
        <v>554550761.29999995</v>
      </c>
      <c r="Z95">
        <v>538319717.39999998</v>
      </c>
      <c r="AA95">
        <v>524262814.30000001</v>
      </c>
      <c r="AB95">
        <v>512235522.89999998</v>
      </c>
      <c r="AC95">
        <v>501858516</v>
      </c>
      <c r="AD95">
        <v>492744509.89999998</v>
      </c>
      <c r="AE95">
        <v>484580060.89999998</v>
      </c>
      <c r="AF95">
        <v>477115358.69999999</v>
      </c>
      <c r="AG95">
        <v>470177140.80000001</v>
      </c>
      <c r="AH95">
        <v>463655055.69999999</v>
      </c>
      <c r="AI95">
        <v>457446189.39999998</v>
      </c>
      <c r="AJ95">
        <v>451422740.89999998</v>
      </c>
      <c r="AK95">
        <v>445506825.10000002</v>
      </c>
      <c r="AL95">
        <v>439655228.89999998</v>
      </c>
      <c r="AM95">
        <v>433843341.80000001</v>
      </c>
      <c r="AN95">
        <v>428050567.69999999</v>
      </c>
      <c r="AO95">
        <v>422235380.60000002</v>
      </c>
      <c r="AP95">
        <v>416385246.10000002</v>
      </c>
      <c r="AQ95">
        <v>410510861.19999999</v>
      </c>
      <c r="AR95">
        <v>404626046.30000001</v>
      </c>
      <c r="AS95">
        <v>398734839.30000001</v>
      </c>
      <c r="AT95">
        <v>392819037.30000001</v>
      </c>
      <c r="AU95">
        <v>386869928.89999998</v>
      </c>
      <c r="AV95">
        <v>380888348</v>
      </c>
      <c r="AW95">
        <v>374897753.10000002</v>
      </c>
    </row>
    <row r="96" spans="2:99" x14ac:dyDescent="0.35">
      <c r="B96" t="s">
        <v>196</v>
      </c>
      <c r="C96">
        <v>399231640.45290101</v>
      </c>
      <c r="D96">
        <v>405641433.57550502</v>
      </c>
      <c r="E96">
        <v>412154138</v>
      </c>
      <c r="F96">
        <v>406697165.19999999</v>
      </c>
      <c r="G96">
        <v>399867024.89999998</v>
      </c>
      <c r="H96">
        <v>392527163.80000001</v>
      </c>
      <c r="I96">
        <v>387025403.19999999</v>
      </c>
      <c r="J96">
        <v>381273314.10000002</v>
      </c>
      <c r="K96">
        <v>373970754.5</v>
      </c>
      <c r="L96">
        <v>365292304.69999999</v>
      </c>
      <c r="M96">
        <v>356693199.30000001</v>
      </c>
      <c r="N96">
        <v>349477420.60000002</v>
      </c>
      <c r="O96">
        <v>345161744.60000002</v>
      </c>
      <c r="P96">
        <v>342383901.39999998</v>
      </c>
      <c r="Q96">
        <v>338752392.19999999</v>
      </c>
      <c r="R96">
        <v>332204819.10000002</v>
      </c>
      <c r="S96">
        <v>325390211.5</v>
      </c>
      <c r="T96">
        <v>319206254.10000002</v>
      </c>
      <c r="U96">
        <v>312789229.30000001</v>
      </c>
      <c r="V96">
        <v>304743951</v>
      </c>
      <c r="W96">
        <v>295855118.19999999</v>
      </c>
      <c r="X96">
        <v>285823044.60000002</v>
      </c>
      <c r="Y96">
        <v>275483412.10000002</v>
      </c>
      <c r="Z96">
        <v>265935930.59999999</v>
      </c>
      <c r="AA96">
        <v>257546333.5</v>
      </c>
      <c r="AB96">
        <v>250284598.80000001</v>
      </c>
      <c r="AC96">
        <v>243972176.59999999</v>
      </c>
      <c r="AD96">
        <v>238409611.19999999</v>
      </c>
      <c r="AE96">
        <v>233422836.90000001</v>
      </c>
      <c r="AF96">
        <v>228868910.80000001</v>
      </c>
      <c r="AG96">
        <v>224644827.30000001</v>
      </c>
      <c r="AH96">
        <v>220681545.80000001</v>
      </c>
      <c r="AI96">
        <v>216915903.19999999</v>
      </c>
      <c r="AJ96">
        <v>213272936.59999999</v>
      </c>
      <c r="AK96">
        <v>209707464.59999999</v>
      </c>
      <c r="AL96">
        <v>206195055.90000001</v>
      </c>
      <c r="AM96">
        <v>202721871.69999999</v>
      </c>
      <c r="AN96">
        <v>199276412.59999999</v>
      </c>
      <c r="AO96">
        <v>195836465.59999999</v>
      </c>
      <c r="AP96">
        <v>192395184.40000001</v>
      </c>
      <c r="AQ96">
        <v>188957940.19999999</v>
      </c>
      <c r="AR96">
        <v>185532130.69999999</v>
      </c>
      <c r="AS96">
        <v>182120084</v>
      </c>
      <c r="AT96">
        <v>178712677.30000001</v>
      </c>
      <c r="AU96">
        <v>175305590.30000001</v>
      </c>
      <c r="AV96">
        <v>171900061.90000001</v>
      </c>
      <c r="AW96">
        <v>168508306.90000001</v>
      </c>
    </row>
    <row r="97" spans="2:49" x14ac:dyDescent="0.35">
      <c r="B97" t="s">
        <v>197</v>
      </c>
      <c r="C97">
        <v>182970972.649156</v>
      </c>
      <c r="D97">
        <v>185908630.79867601</v>
      </c>
      <c r="E97">
        <v>188893454</v>
      </c>
      <c r="F97">
        <v>180356056.30000001</v>
      </c>
      <c r="G97">
        <v>171729649.09999999</v>
      </c>
      <c r="H97">
        <v>163178004.40000001</v>
      </c>
      <c r="I97">
        <v>155767526.5</v>
      </c>
      <c r="J97">
        <v>148556712</v>
      </c>
      <c r="K97">
        <v>141059316.19999999</v>
      </c>
      <c r="L97">
        <v>133296080.90000001</v>
      </c>
      <c r="M97">
        <v>125936323.59999999</v>
      </c>
      <c r="N97">
        <v>119440830</v>
      </c>
      <c r="O97">
        <v>114282065.3</v>
      </c>
      <c r="P97">
        <v>109842271.5</v>
      </c>
      <c r="Q97">
        <v>105336580.3</v>
      </c>
      <c r="R97">
        <v>100006048</v>
      </c>
      <c r="S97">
        <v>94847721.849999994</v>
      </c>
      <c r="T97">
        <v>89948991.150000006</v>
      </c>
      <c r="U97">
        <v>85282265.730000004</v>
      </c>
      <c r="V97">
        <v>80326731.950000003</v>
      </c>
      <c r="W97">
        <v>75432746.040000007</v>
      </c>
      <c r="X97">
        <v>70443921.219999999</v>
      </c>
      <c r="Y97">
        <v>65695677.149999999</v>
      </c>
      <c r="Z97">
        <v>61445317.130000003</v>
      </c>
      <c r="AA97">
        <v>57749464.140000001</v>
      </c>
      <c r="AB97">
        <v>54542436.93</v>
      </c>
      <c r="AC97">
        <v>51731206.880000003</v>
      </c>
      <c r="AD97">
        <v>49232915.359999999</v>
      </c>
      <c r="AE97">
        <v>46980085.219999999</v>
      </c>
      <c r="AF97">
        <v>44920482.479999997</v>
      </c>
      <c r="AG97">
        <v>43017437.159999996</v>
      </c>
      <c r="AH97">
        <v>41246184.109999999</v>
      </c>
      <c r="AI97">
        <v>39586998.789999999</v>
      </c>
      <c r="AJ97">
        <v>38021751.560000002</v>
      </c>
      <c r="AK97">
        <v>36538820.880000003</v>
      </c>
      <c r="AL97">
        <v>35130711.119999997</v>
      </c>
      <c r="AM97">
        <v>33791986.57</v>
      </c>
      <c r="AN97">
        <v>32517787.98</v>
      </c>
      <c r="AO97">
        <v>31301852.579999998</v>
      </c>
      <c r="AP97">
        <v>30140971.879999999</v>
      </c>
      <c r="AQ97">
        <v>29033793.940000001</v>
      </c>
      <c r="AR97">
        <v>27979071.239999998</v>
      </c>
      <c r="AS97">
        <v>26974521.52</v>
      </c>
      <c r="AT97">
        <v>26015970.649999999</v>
      </c>
      <c r="AU97">
        <v>25098791.940000001</v>
      </c>
      <c r="AV97">
        <v>24220966.699999999</v>
      </c>
      <c r="AW97">
        <v>23382398.859999999</v>
      </c>
    </row>
    <row r="98" spans="2:49" x14ac:dyDescent="0.35">
      <c r="B98" t="s">
        <v>198</v>
      </c>
      <c r="C98">
        <v>59.785285595105599</v>
      </c>
      <c r="D98">
        <v>59.785285595105599</v>
      </c>
      <c r="E98">
        <v>59.785207200000002</v>
      </c>
      <c r="F98">
        <v>58.740904239999999</v>
      </c>
      <c r="G98">
        <v>58.559544670000001</v>
      </c>
      <c r="H98">
        <v>58.953945859999997</v>
      </c>
      <c r="I98">
        <v>58.00149828</v>
      </c>
      <c r="J98">
        <v>57.358071760000001</v>
      </c>
      <c r="K98">
        <v>57.745172740000001</v>
      </c>
      <c r="L98">
        <v>57.350007640000001</v>
      </c>
      <c r="M98">
        <v>65.56195357</v>
      </c>
      <c r="N98">
        <v>73.826007399999995</v>
      </c>
      <c r="O98">
        <v>83.511121990000007</v>
      </c>
      <c r="P98">
        <v>93.757604569999998</v>
      </c>
      <c r="Q98">
        <v>109.74793649999999</v>
      </c>
      <c r="R98">
        <v>107.36807469999999</v>
      </c>
      <c r="S98">
        <v>107.72263169999999</v>
      </c>
      <c r="T98">
        <v>105.0806508</v>
      </c>
      <c r="U98">
        <v>101.8395865</v>
      </c>
      <c r="V98">
        <v>98.53755821</v>
      </c>
      <c r="W98">
        <v>95.906104029999995</v>
      </c>
      <c r="X98">
        <v>93.534066440000004</v>
      </c>
      <c r="Y98">
        <v>91.147621869999995</v>
      </c>
      <c r="Z98">
        <v>89.035172799999998</v>
      </c>
      <c r="AA98">
        <v>87.212367639999997</v>
      </c>
      <c r="AB98">
        <v>85.652076859999994</v>
      </c>
      <c r="AC98">
        <v>84.347362700000005</v>
      </c>
      <c r="AD98">
        <v>82.751577229999995</v>
      </c>
      <c r="AE98">
        <v>81.288450690000005</v>
      </c>
      <c r="AF98">
        <v>80.049293309999996</v>
      </c>
      <c r="AG98">
        <v>78.823905249999996</v>
      </c>
      <c r="AH98">
        <v>77.651769229999999</v>
      </c>
      <c r="AI98">
        <v>76.537288050000001</v>
      </c>
      <c r="AJ98">
        <v>75.459120139999996</v>
      </c>
      <c r="AK98">
        <v>74.40748696</v>
      </c>
      <c r="AL98">
        <v>73.362605869999996</v>
      </c>
      <c r="AM98">
        <v>72.339868359999997</v>
      </c>
      <c r="AN98">
        <v>71.391829310000006</v>
      </c>
      <c r="AO98">
        <v>70.463352580000006</v>
      </c>
      <c r="AP98">
        <v>69.527222980000005</v>
      </c>
      <c r="AQ98">
        <v>68.575399930000003</v>
      </c>
      <c r="AR98">
        <v>67.590953479999996</v>
      </c>
      <c r="AS98">
        <v>66.322038259999999</v>
      </c>
      <c r="AT98">
        <v>64.975195049999996</v>
      </c>
      <c r="AU98">
        <v>63.602463989999997</v>
      </c>
      <c r="AV98">
        <v>62.189502859999997</v>
      </c>
      <c r="AW98">
        <v>60.754695570000003</v>
      </c>
    </row>
    <row r="99" spans="2:49" x14ac:dyDescent="0.35">
      <c r="B99" t="s">
        <v>199</v>
      </c>
      <c r="C99">
        <v>59.785285595105599</v>
      </c>
      <c r="D99">
        <v>59.785285595105599</v>
      </c>
      <c r="E99">
        <v>59.785207200000002</v>
      </c>
      <c r="F99">
        <v>58.740904239999999</v>
      </c>
      <c r="G99">
        <v>58.559544670000001</v>
      </c>
      <c r="H99">
        <v>58.953945859999997</v>
      </c>
      <c r="I99">
        <v>58.00149828</v>
      </c>
      <c r="J99">
        <v>57.358071760000001</v>
      </c>
      <c r="K99">
        <v>57.745172740000001</v>
      </c>
      <c r="L99">
        <v>57.350007640000001</v>
      </c>
      <c r="M99">
        <v>65.56195357</v>
      </c>
      <c r="N99">
        <v>73.826007399999995</v>
      </c>
      <c r="O99">
        <v>83.511121990000007</v>
      </c>
      <c r="P99">
        <v>93.757604569999998</v>
      </c>
      <c r="Q99">
        <v>109.74793649999999</v>
      </c>
      <c r="R99">
        <v>107.36807469999999</v>
      </c>
      <c r="S99">
        <v>107.72263169999999</v>
      </c>
      <c r="T99">
        <v>105.0806508</v>
      </c>
      <c r="U99">
        <v>101.8395865</v>
      </c>
      <c r="V99">
        <v>98.244369329999998</v>
      </c>
      <c r="W99">
        <v>94.621146620000005</v>
      </c>
      <c r="X99">
        <v>91.021952409999997</v>
      </c>
      <c r="Y99">
        <v>87.576510920000004</v>
      </c>
      <c r="Z99">
        <v>84.482556860000003</v>
      </c>
      <c r="AA99">
        <v>81.783702599999998</v>
      </c>
      <c r="AB99">
        <v>79.442281469999998</v>
      </c>
      <c r="AC99">
        <v>77.427547290000007</v>
      </c>
      <c r="AD99">
        <v>75.677114500000002</v>
      </c>
      <c r="AE99">
        <v>74.158451670000005</v>
      </c>
      <c r="AF99">
        <v>72.914687069999999</v>
      </c>
      <c r="AG99">
        <v>71.732476570000003</v>
      </c>
      <c r="AH99">
        <v>70.641367650000007</v>
      </c>
      <c r="AI99">
        <v>69.629687200000006</v>
      </c>
      <c r="AJ99">
        <v>68.67737511</v>
      </c>
      <c r="AK99">
        <v>67.748206030000006</v>
      </c>
      <c r="AL99">
        <v>66.829079120000003</v>
      </c>
      <c r="AM99">
        <v>65.919797029999998</v>
      </c>
      <c r="AN99">
        <v>65.08391503</v>
      </c>
      <c r="AO99">
        <v>64.264265600000002</v>
      </c>
      <c r="AP99">
        <v>63.441850530000004</v>
      </c>
      <c r="AQ99">
        <v>62.599525800000002</v>
      </c>
      <c r="AR99">
        <v>61.73800009</v>
      </c>
      <c r="AS99">
        <v>60.668832330000001</v>
      </c>
      <c r="AT99">
        <v>59.543038000000003</v>
      </c>
      <c r="AU99">
        <v>58.388616560000003</v>
      </c>
      <c r="AV99">
        <v>57.212124510000002</v>
      </c>
      <c r="AW99">
        <v>56.003590119999998</v>
      </c>
    </row>
    <row r="100" spans="2:49" x14ac:dyDescent="0.3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1.0233395409999999</v>
      </c>
      <c r="G100">
        <v>1.043345119</v>
      </c>
      <c r="H100">
        <v>1.057407236</v>
      </c>
      <c r="I100">
        <v>1.069331144</v>
      </c>
      <c r="J100">
        <v>1.0805642010000001</v>
      </c>
      <c r="K100">
        <v>1.0899268630000001</v>
      </c>
      <c r="L100">
        <v>1.1023399490000001</v>
      </c>
      <c r="M100">
        <v>1.1168274650000001</v>
      </c>
      <c r="N100">
        <v>1.132766618</v>
      </c>
      <c r="O100">
        <v>1.1477129260000001</v>
      </c>
      <c r="P100">
        <v>1.1622268950000001</v>
      </c>
      <c r="Q100">
        <v>1.1839873830000001</v>
      </c>
      <c r="R100">
        <v>1.21787713</v>
      </c>
      <c r="S100">
        <v>1.2557358540000001</v>
      </c>
      <c r="T100">
        <v>1.2922558500000001</v>
      </c>
      <c r="U100">
        <v>1.335370277</v>
      </c>
      <c r="V100">
        <v>1.3852689949999999</v>
      </c>
      <c r="W100">
        <v>1.4382344469999999</v>
      </c>
      <c r="X100">
        <v>1.4944938539999999</v>
      </c>
      <c r="Y100">
        <v>1.5509120300000001</v>
      </c>
      <c r="Z100">
        <v>1.6036623649999999</v>
      </c>
      <c r="AA100">
        <v>1.6514789839999999</v>
      </c>
      <c r="AB100">
        <v>1.6937815730000001</v>
      </c>
      <c r="AC100">
        <v>1.730445129</v>
      </c>
      <c r="AD100">
        <v>1.7640297869999999</v>
      </c>
      <c r="AE100">
        <v>1.793781217</v>
      </c>
      <c r="AF100">
        <v>1.8210073369999999</v>
      </c>
      <c r="AG100">
        <v>1.8466322580000001</v>
      </c>
      <c r="AH100">
        <v>1.8717015109999999</v>
      </c>
      <c r="AI100">
        <v>1.896022581</v>
      </c>
      <c r="AJ100">
        <v>1.920061851</v>
      </c>
      <c r="AK100">
        <v>1.944225834</v>
      </c>
      <c r="AL100">
        <v>1.9685355389999999</v>
      </c>
      <c r="AM100">
        <v>1.992973858</v>
      </c>
      <c r="AN100">
        <v>2.0178116290000001</v>
      </c>
      <c r="AO100">
        <v>2.0430298119999999</v>
      </c>
      <c r="AP100">
        <v>2.0691687490000001</v>
      </c>
      <c r="AQ100">
        <v>2.0967107710000001</v>
      </c>
      <c r="AR100">
        <v>2.1258911770000002</v>
      </c>
      <c r="AS100">
        <v>2.1569891019999998</v>
      </c>
      <c r="AT100">
        <v>2.1906245210000002</v>
      </c>
      <c r="AU100">
        <v>2.2266308189999999</v>
      </c>
      <c r="AV100">
        <v>2.265513109</v>
      </c>
      <c r="AW100">
        <v>2.3079430350000001</v>
      </c>
    </row>
    <row r="101" spans="2:49" x14ac:dyDescent="0.3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1.0233395409999999</v>
      </c>
      <c r="G101">
        <v>1.043345119</v>
      </c>
      <c r="H101">
        <v>1.057407236</v>
      </c>
      <c r="I101">
        <v>1.069331144</v>
      </c>
      <c r="J101">
        <v>1.0805642010000001</v>
      </c>
      <c r="K101">
        <v>1.0899268630000001</v>
      </c>
      <c r="L101">
        <v>1.1023399490000001</v>
      </c>
      <c r="M101">
        <v>1.1168274650000001</v>
      </c>
      <c r="N101">
        <v>1.132766618</v>
      </c>
      <c r="O101">
        <v>1.1477129260000001</v>
      </c>
      <c r="P101">
        <v>1.1622268950000001</v>
      </c>
      <c r="Q101">
        <v>1.1839873830000001</v>
      </c>
      <c r="R101">
        <v>1.21787713</v>
      </c>
      <c r="S101">
        <v>1.2557358540000001</v>
      </c>
      <c r="T101">
        <v>1.2922558500000001</v>
      </c>
      <c r="U101">
        <v>1.335370277</v>
      </c>
      <c r="V101">
        <v>1.3851619159999999</v>
      </c>
      <c r="W101">
        <v>1.438394615</v>
      </c>
      <c r="X101">
        <v>1.4951662489999999</v>
      </c>
      <c r="Y101">
        <v>1.552486706</v>
      </c>
      <c r="Z101">
        <v>1.6066086930000001</v>
      </c>
      <c r="AA101">
        <v>1.6562759229999999</v>
      </c>
      <c r="AB101">
        <v>1.7009865470000001</v>
      </c>
      <c r="AC101">
        <v>1.740702376</v>
      </c>
      <c r="AD101">
        <v>1.7757859410000001</v>
      </c>
      <c r="AE101">
        <v>1.8068354600000001</v>
      </c>
      <c r="AF101">
        <v>1.834579572</v>
      </c>
      <c r="AG101">
        <v>1.8597628900000001</v>
      </c>
      <c r="AH101">
        <v>1.883256365</v>
      </c>
      <c r="AI101">
        <v>1.9051831800000001</v>
      </c>
      <c r="AJ101">
        <v>1.9260489089999999</v>
      </c>
      <c r="AK101">
        <v>1.946725203</v>
      </c>
      <c r="AL101">
        <v>1.9673887779999999</v>
      </c>
      <c r="AM101">
        <v>1.988261549</v>
      </c>
      <c r="AN101">
        <v>2.0096055060000002</v>
      </c>
      <c r="AO101">
        <v>2.0315662859999999</v>
      </c>
      <c r="AP101">
        <v>2.0545481630000002</v>
      </c>
      <c r="AQ101">
        <v>2.0790627970000002</v>
      </c>
      <c r="AR101">
        <v>2.1051202450000002</v>
      </c>
      <c r="AS101">
        <v>2.1330151329999998</v>
      </c>
      <c r="AT101">
        <v>2.1630463940000002</v>
      </c>
      <c r="AU101">
        <v>2.1951966180000002</v>
      </c>
      <c r="AV101">
        <v>2.2295873039999998</v>
      </c>
      <c r="AW101">
        <v>2.267018577</v>
      </c>
    </row>
    <row r="102" spans="2:49" x14ac:dyDescent="0.3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 s="39">
        <v>0</v>
      </c>
      <c r="R102" s="39">
        <v>0</v>
      </c>
      <c r="S102" s="39">
        <v>0</v>
      </c>
      <c r="T102">
        <v>0</v>
      </c>
      <c r="U102">
        <v>0</v>
      </c>
      <c r="V102">
        <v>2.5772972180537701E-2</v>
      </c>
      <c r="W102">
        <v>1.3259966057121901E-2</v>
      </c>
      <c r="X102">
        <v>5.3370775086047895E-4</v>
      </c>
      <c r="Y102">
        <v>-3.12949574337806E-2</v>
      </c>
      <c r="Z102">
        <v>-7.8317865910193504E-2</v>
      </c>
      <c r="AA102">
        <v>-0.14153381481675201</v>
      </c>
      <c r="AB102">
        <v>-0.21869203156200601</v>
      </c>
      <c r="AC102">
        <v>-0.30681844082682802</v>
      </c>
      <c r="AD102">
        <v>0.101521038084895</v>
      </c>
      <c r="AE102">
        <v>0.32025527390699898</v>
      </c>
      <c r="AF102">
        <v>0.44365782821917898</v>
      </c>
      <c r="AG102" s="39">
        <v>0.50578202649955695</v>
      </c>
      <c r="AH102" s="39">
        <v>0.51561629174416901</v>
      </c>
      <c r="AI102">
        <v>0.490514284111287</v>
      </c>
      <c r="AJ102">
        <v>0.43665866215374299</v>
      </c>
      <c r="AK102">
        <v>0.37267023003273397</v>
      </c>
      <c r="AL102" s="39">
        <v>0.30869771734143298</v>
      </c>
      <c r="AM102">
        <v>0.25459338338198401</v>
      </c>
      <c r="AN102">
        <v>0.21230500764124399</v>
      </c>
      <c r="AO102">
        <v>0.18640357799246601</v>
      </c>
      <c r="AP102">
        <v>0.17359317021423601</v>
      </c>
      <c r="AQ102">
        <v>0.17425192031081899</v>
      </c>
      <c r="AR102">
        <v>0.18247439278418201</v>
      </c>
      <c r="AS102">
        <v>0.197660561512913</v>
      </c>
      <c r="AT102">
        <v>0.21382399816221001</v>
      </c>
      <c r="AU102">
        <v>0.22193186081298499</v>
      </c>
      <c r="AV102">
        <v>0.219858174410481</v>
      </c>
      <c r="AW102">
        <v>0.215397537249995</v>
      </c>
    </row>
    <row r="103" spans="2:49" x14ac:dyDescent="0.3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  <c r="S103" s="39">
        <v>0</v>
      </c>
      <c r="T103">
        <v>0</v>
      </c>
      <c r="U103">
        <v>0</v>
      </c>
      <c r="V103">
        <v>3.0886771440474797E-4</v>
      </c>
      <c r="W103" s="39">
        <v>-0.120502943152689</v>
      </c>
      <c r="X103">
        <v>-0.29731826878884798</v>
      </c>
      <c r="Y103">
        <v>-0.49145900750746602</v>
      </c>
      <c r="Z103">
        <v>-0.73060219547754701</v>
      </c>
      <c r="AA103">
        <v>-1.0016325774900501</v>
      </c>
      <c r="AB103">
        <v>-1.2927492754216801</v>
      </c>
      <c r="AC103">
        <v>-1.5987934959843799</v>
      </c>
      <c r="AD103">
        <v>-0.75428439610780695</v>
      </c>
      <c r="AE103">
        <v>-0.31816430202600199</v>
      </c>
      <c r="AF103">
        <v>-7.7181802976256098E-2</v>
      </c>
      <c r="AG103">
        <v>5.5108776735335298E-2</v>
      </c>
      <c r="AH103">
        <v>0.10825335890460799</v>
      </c>
      <c r="AI103">
        <v>0.11074980208645099</v>
      </c>
      <c r="AJ103">
        <v>7.6595050223637801E-2</v>
      </c>
      <c r="AK103">
        <v>3.1221726791286201E-2</v>
      </c>
      <c r="AL103">
        <v>-1.03145809366767E-2</v>
      </c>
      <c r="AM103">
        <v>-3.6849678446670898E-2</v>
      </c>
      <c r="AN103">
        <v>-4.5874385157484897E-2</v>
      </c>
      <c r="AO103">
        <v>-3.3265042364605202E-2</v>
      </c>
      <c r="AP103">
        <v>-3.69893362385243E-3</v>
      </c>
      <c r="AQ103">
        <v>4.2039829813433897E-2</v>
      </c>
      <c r="AR103">
        <v>9.6080715836399599E-2</v>
      </c>
      <c r="AS103">
        <v>0.157829720568747</v>
      </c>
      <c r="AT103">
        <v>0.21934954073508001</v>
      </c>
      <c r="AU103">
        <v>0.24836898764522</v>
      </c>
      <c r="AV103">
        <v>0.25653726396011001</v>
      </c>
      <c r="AW103">
        <v>0.26065751078834198</v>
      </c>
    </row>
    <row r="104" spans="2:49" x14ac:dyDescent="0.3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>
        <v>0</v>
      </c>
      <c r="U104">
        <v>0</v>
      </c>
      <c r="V104">
        <v>0.245065708776981</v>
      </c>
      <c r="W104">
        <v>0.42193554452236698</v>
      </c>
      <c r="X104">
        <v>0.785532937477184</v>
      </c>
      <c r="Y104">
        <v>1.02672066467277</v>
      </c>
      <c r="Z104">
        <v>1.29488052057897</v>
      </c>
      <c r="AA104">
        <v>1.5232489319493201</v>
      </c>
      <c r="AB104">
        <v>1.6856569841388001</v>
      </c>
      <c r="AC104">
        <v>1.7747249554453199</v>
      </c>
      <c r="AD104">
        <v>2.1057788026344499</v>
      </c>
      <c r="AE104">
        <v>2.2883258638848898</v>
      </c>
      <c r="AF104">
        <v>2.3414262958492298</v>
      </c>
      <c r="AG104">
        <v>2.2824881902146599</v>
      </c>
      <c r="AH104">
        <v>2.1315048395635601</v>
      </c>
      <c r="AI104">
        <v>1.92566191433527</v>
      </c>
      <c r="AJ104">
        <v>1.67220118002595</v>
      </c>
      <c r="AK104">
        <v>1.4058965398833001</v>
      </c>
      <c r="AL104">
        <v>1.14708811128687</v>
      </c>
      <c r="AM104" s="39">
        <v>0.916670176408795</v>
      </c>
      <c r="AN104">
        <v>0.72432004007225703</v>
      </c>
      <c r="AO104">
        <v>0.58011226864069698</v>
      </c>
      <c r="AP104">
        <v>0.48391043846729398</v>
      </c>
      <c r="AQ104">
        <v>0.437746871563993</v>
      </c>
      <c r="AR104">
        <v>0.43617098175994201</v>
      </c>
      <c r="AS104">
        <v>0.4689171528228</v>
      </c>
      <c r="AT104">
        <v>0.53951923582140604</v>
      </c>
      <c r="AU104">
        <v>0.63306730218255503</v>
      </c>
      <c r="AV104">
        <v>0.73813178747201802</v>
      </c>
      <c r="AW104" s="39">
        <v>0.85572588062470201</v>
      </c>
    </row>
    <row r="105" spans="2:49" x14ac:dyDescent="0.3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 s="39">
        <v>0</v>
      </c>
      <c r="T105">
        <v>0</v>
      </c>
      <c r="U105">
        <v>0</v>
      </c>
      <c r="V105">
        <v>-3.3431940647421499E-3</v>
      </c>
      <c r="W105" s="39">
        <v>4.1318145011848204E-3</v>
      </c>
      <c r="X105" s="39">
        <v>2.29340805052658E-2</v>
      </c>
      <c r="Y105">
        <v>4.6383748345246702E-2</v>
      </c>
      <c r="Z105">
        <v>8.19285969517968E-2</v>
      </c>
      <c r="AA105">
        <v>0.124689820904477</v>
      </c>
      <c r="AB105">
        <v>0.17472233862387801</v>
      </c>
      <c r="AC105">
        <v>0.23330119229014701</v>
      </c>
      <c r="AD105" s="39">
        <v>0.24620213299362201</v>
      </c>
      <c r="AE105" s="39">
        <v>0.25751023922289101</v>
      </c>
      <c r="AF105" s="39">
        <v>0.25621850105066402</v>
      </c>
      <c r="AG105" s="39">
        <v>0.246305742787855</v>
      </c>
      <c r="AH105">
        <v>0.21902527630615001</v>
      </c>
      <c r="AI105" s="39">
        <v>0.18526632991209199</v>
      </c>
      <c r="AJ105" s="39">
        <v>0.13963570517825299</v>
      </c>
      <c r="AK105" s="39">
        <v>9.5161146454625298E-2</v>
      </c>
      <c r="AL105" s="39">
        <v>4.8467032290600003E-2</v>
      </c>
      <c r="AM105" s="39">
        <v>8.2706820232703003E-3</v>
      </c>
      <c r="AN105" s="39">
        <v>-3.0564035615654399E-2</v>
      </c>
      <c r="AO105">
        <v>-6.1586934222224103E-2</v>
      </c>
      <c r="AP105">
        <v>-9.1372672182421497E-2</v>
      </c>
      <c r="AQ105">
        <v>-0.115141758474801</v>
      </c>
      <c r="AR105">
        <v>-0.141305167543615</v>
      </c>
      <c r="AS105">
        <v>-0.163576389999742</v>
      </c>
      <c r="AT105">
        <v>-0.19312601404358701</v>
      </c>
      <c r="AU105">
        <v>-0.21948175106145601</v>
      </c>
      <c r="AV105">
        <v>-0.25688240143691898</v>
      </c>
      <c r="AW105">
        <v>-0.291459502150404</v>
      </c>
    </row>
    <row r="106" spans="2:49" x14ac:dyDescent="0.3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>
        <v>0</v>
      </c>
      <c r="V106" s="39">
        <v>4.2825659692025099E-2</v>
      </c>
      <c r="W106" s="39">
        <v>-5.2713895050604503E-2</v>
      </c>
      <c r="X106">
        <v>-0.14746281866199201</v>
      </c>
      <c r="Y106">
        <v>-0.27123557641879298</v>
      </c>
      <c r="Z106">
        <v>-0.40969397739244401</v>
      </c>
      <c r="AA106">
        <v>-0.57262514684320798</v>
      </c>
      <c r="AB106">
        <v>-0.75719518453218804</v>
      </c>
      <c r="AC106">
        <v>-0.96516009434953698</v>
      </c>
      <c r="AD106">
        <v>-0.43992004573265497</v>
      </c>
      <c r="AE106">
        <v>-0.183766530490348</v>
      </c>
      <c r="AF106">
        <v>-8.2679100434834799E-2</v>
      </c>
      <c r="AG106">
        <v>-6.4662685701966094E-2</v>
      </c>
      <c r="AH106">
        <v>-9.9680280441372102E-2</v>
      </c>
      <c r="AI106">
        <v>-0.15689951884418901</v>
      </c>
      <c r="AJ106">
        <v>-0.23030630590821199</v>
      </c>
      <c r="AK106">
        <v>-0.29894043352955901</v>
      </c>
      <c r="AL106">
        <v>-0.35860410529403502</v>
      </c>
      <c r="AM106">
        <v>-0.39963530380783202</v>
      </c>
      <c r="AN106">
        <v>-0.424314166020412</v>
      </c>
      <c r="AO106">
        <v>-0.42661648837985999</v>
      </c>
      <c r="AP106">
        <v>-0.41248371602969902</v>
      </c>
      <c r="AQ106">
        <v>-0.37864961360259902</v>
      </c>
      <c r="AR106">
        <v>-0.332698693145483</v>
      </c>
      <c r="AS106">
        <v>-0.27242648033493</v>
      </c>
      <c r="AT106">
        <v>-0.20365454197344099</v>
      </c>
      <c r="AU106">
        <v>-0.155077758799748</v>
      </c>
      <c r="AV106">
        <v>-0.11857842835149</v>
      </c>
      <c r="AW106">
        <v>-7.1364467406187501E-2</v>
      </c>
    </row>
    <row r="107" spans="2:49" x14ac:dyDescent="0.3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 s="39">
        <v>-1.1947414780500199E-2</v>
      </c>
      <c r="W107">
        <v>1.5083169975622399E-2</v>
      </c>
      <c r="X107">
        <v>4.2430204288384503E-2</v>
      </c>
      <c r="Y107">
        <v>7.0042274665555002E-2</v>
      </c>
      <c r="Z107" s="39">
        <v>9.4958451881481498E-2</v>
      </c>
      <c r="AA107">
        <v>0.123883140051637</v>
      </c>
      <c r="AB107">
        <v>0.15592826737851401</v>
      </c>
      <c r="AC107">
        <v>0.19136454209887399</v>
      </c>
      <c r="AD107">
        <v>2.7829631727180702E-2</v>
      </c>
      <c r="AE107">
        <v>-5.6694308436044699E-2</v>
      </c>
      <c r="AF107">
        <v>-8.8427044278366798E-2</v>
      </c>
      <c r="AG107">
        <v>-9.1689272185956003E-2</v>
      </c>
      <c r="AH107" s="39">
        <v>-7.0606051255716396E-2</v>
      </c>
      <c r="AI107" s="39">
        <v>-3.96454829571889E-2</v>
      </c>
      <c r="AJ107">
        <v>2.1905082702869702E-3</v>
      </c>
      <c r="AK107" s="39">
        <v>4.1451118190794799E-2</v>
      </c>
      <c r="AL107">
        <v>7.9354327603604502E-2</v>
      </c>
      <c r="AM107">
        <v>0.10812157415382601</v>
      </c>
      <c r="AN107">
        <v>0.13201542175457801</v>
      </c>
      <c r="AO107">
        <v>0.14494426721269801</v>
      </c>
      <c r="AP107">
        <v>0.152448749242165</v>
      </c>
      <c r="AQ107">
        <v>0.150472665337541</v>
      </c>
      <c r="AR107">
        <v>0.146003757118817</v>
      </c>
      <c r="AS107">
        <v>0.13497855349531901</v>
      </c>
      <c r="AT107">
        <v>0.124876956572609</v>
      </c>
      <c r="AU107">
        <v>0.118494174126945</v>
      </c>
      <c r="AV107">
        <v>0.121490225564664</v>
      </c>
      <c r="AW107">
        <v>0.11858510947093</v>
      </c>
    </row>
    <row r="108" spans="2:49" x14ac:dyDescent="0.3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 s="39">
        <v>0</v>
      </c>
      <c r="S108" s="39">
        <v>0</v>
      </c>
      <c r="T108">
        <v>0</v>
      </c>
      <c r="U108">
        <v>0</v>
      </c>
      <c r="V108" s="39">
        <v>-4.5325299999995896E-3</v>
      </c>
      <c r="W108" s="39">
        <v>5.7787399999994996E-3</v>
      </c>
      <c r="X108">
        <v>2.1949370000000301E-2</v>
      </c>
      <c r="Y108">
        <v>4.4559030000000603E-2</v>
      </c>
      <c r="Z108">
        <v>7.4323310000000406E-2</v>
      </c>
      <c r="AA108">
        <v>0.112523809999999</v>
      </c>
      <c r="AB108">
        <v>0.1594198</v>
      </c>
      <c r="AC108">
        <v>0.21433141</v>
      </c>
      <c r="AD108" s="39">
        <v>0.117440049999999</v>
      </c>
      <c r="AE108">
        <v>-7.6524000000008302E-3</v>
      </c>
      <c r="AF108">
        <v>-0.120528800000001</v>
      </c>
      <c r="AG108">
        <v>-0.20788682</v>
      </c>
      <c r="AH108">
        <v>-0.26489743999999898</v>
      </c>
      <c r="AI108">
        <v>-0.29387622000000002</v>
      </c>
      <c r="AJ108">
        <v>-0.29844903</v>
      </c>
      <c r="AK108" s="39">
        <v>-0.28652253999999899</v>
      </c>
      <c r="AL108">
        <v>-0.265772859999999</v>
      </c>
      <c r="AM108" s="39">
        <v>-0.24365039000000099</v>
      </c>
      <c r="AN108" s="39">
        <v>-0.22511249999999899</v>
      </c>
      <c r="AO108">
        <v>-0.21427447999999899</v>
      </c>
      <c r="AP108">
        <v>-0.212648649999999</v>
      </c>
      <c r="AQ108">
        <v>-0.221309959999999</v>
      </c>
      <c r="AR108">
        <v>-0.238995439999999</v>
      </c>
      <c r="AS108" s="39">
        <v>-0.26471683999999901</v>
      </c>
      <c r="AT108" s="39">
        <v>-0.29657994999999898</v>
      </c>
      <c r="AU108">
        <v>-0.33121510999999998</v>
      </c>
      <c r="AV108">
        <v>-0.36593424000000002</v>
      </c>
      <c r="AW108">
        <v>-0.40245882000000099</v>
      </c>
    </row>
    <row r="109" spans="2:49" x14ac:dyDescent="0.3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 s="39">
        <v>0</v>
      </c>
      <c r="T109">
        <v>0</v>
      </c>
      <c r="U109">
        <v>0</v>
      </c>
      <c r="V109">
        <v>6.8828835595224902E-3</v>
      </c>
      <c r="W109" s="39">
        <v>-9.0946808065650499E-3</v>
      </c>
      <c r="X109">
        <v>-3.3133547354180497E-2</v>
      </c>
      <c r="Y109">
        <v>-6.5991600778947307E-2</v>
      </c>
      <c r="Z109">
        <v>-0.10867618701138</v>
      </c>
      <c r="AA109">
        <v>-0.16305820953237399</v>
      </c>
      <c r="AB109">
        <v>-0.22936002349065401</v>
      </c>
      <c r="AC109">
        <v>-0.306373693655559</v>
      </c>
      <c r="AD109">
        <v>-0.150163089015731</v>
      </c>
      <c r="AE109">
        <v>3.95636285599687E-2</v>
      </c>
      <c r="AF109">
        <v>0.20157432745369</v>
      </c>
      <c r="AG109">
        <v>0.319257167154885</v>
      </c>
      <c r="AH109">
        <v>0.38906716049935602</v>
      </c>
      <c r="AI109">
        <v>0.41767887303596402</v>
      </c>
      <c r="AJ109">
        <v>0.41255986187353999</v>
      </c>
      <c r="AK109">
        <v>0.38656442189963702</v>
      </c>
      <c r="AL109">
        <v>0.35128484678399402</v>
      </c>
      <c r="AM109">
        <v>0.31734192146601897</v>
      </c>
      <c r="AN109">
        <v>0.29120980002192898</v>
      </c>
      <c r="AO109">
        <v>0.27804799856259099</v>
      </c>
      <c r="AP109">
        <v>0.279079644676549</v>
      </c>
      <c r="AQ109">
        <v>0.295116964658026</v>
      </c>
      <c r="AR109">
        <v>0.32364051492352802</v>
      </c>
      <c r="AS109">
        <v>0.36284687252436898</v>
      </c>
      <c r="AT109">
        <v>0.40974887814224598</v>
      </c>
      <c r="AU109">
        <v>0.45929963351074499</v>
      </c>
      <c r="AV109">
        <v>0.50770606443404298</v>
      </c>
      <c r="AW109">
        <v>0.55786934710493297</v>
      </c>
    </row>
    <row r="110" spans="2:49" x14ac:dyDescent="0.3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>
        <v>0</v>
      </c>
      <c r="V110">
        <v>-5.5981408710103998E-3</v>
      </c>
      <c r="W110">
        <v>1.7643845929082799E-2</v>
      </c>
      <c r="X110">
        <v>4.6994446721160203E-2</v>
      </c>
      <c r="Y110">
        <v>7.1506884585081906E-2</v>
      </c>
      <c r="Z110">
        <v>8.8552828562482505E-2</v>
      </c>
      <c r="AA110">
        <v>9.6874511122946302E-2</v>
      </c>
      <c r="AB110">
        <v>9.5552944062893205E-2</v>
      </c>
      <c r="AC110">
        <v>8.1826091731485001E-2</v>
      </c>
      <c r="AD110">
        <v>-6.3528518376010298E-2</v>
      </c>
      <c r="AE110">
        <v>-0.121135138653949</v>
      </c>
      <c r="AF110">
        <v>-9.5278928870312599E-2</v>
      </c>
      <c r="AG110">
        <v>-2.91161962782449E-2</v>
      </c>
      <c r="AH110">
        <v>4.6227225989170499E-2</v>
      </c>
      <c r="AI110">
        <v>0.116071455188548</v>
      </c>
      <c r="AJ110">
        <v>0.171071521744425</v>
      </c>
      <c r="AK110">
        <v>0.211799158369818</v>
      </c>
      <c r="AL110">
        <v>0.24172929736170301</v>
      </c>
      <c r="AM110">
        <v>0.26187670866830698</v>
      </c>
      <c r="AN110" s="39">
        <v>0.27678496864691399</v>
      </c>
      <c r="AO110">
        <v>0.29031177877030201</v>
      </c>
      <c r="AP110">
        <v>0.30528421069944101</v>
      </c>
      <c r="AQ110">
        <v>0.322622279905737</v>
      </c>
      <c r="AR110">
        <v>0.34457100597933199</v>
      </c>
      <c r="AS110">
        <v>0.37071379749282701</v>
      </c>
      <c r="AT110">
        <v>0.40013066677659898</v>
      </c>
      <c r="AU110">
        <v>0.43490367636396199</v>
      </c>
      <c r="AV110">
        <v>0.472216128021196</v>
      </c>
      <c r="AW110">
        <v>0.50418935455516201</v>
      </c>
    </row>
    <row r="111" spans="2:49" x14ac:dyDescent="0.3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5.9998700000001002E-5</v>
      </c>
      <c r="W111" s="39">
        <v>-1.4209030000000099E-4</v>
      </c>
      <c r="X111" s="39">
        <v>-2.7828299999999701E-4</v>
      </c>
      <c r="Y111" s="39">
        <v>-4.0686320000000298E-4</v>
      </c>
      <c r="Z111" s="39">
        <v>-5.5737509999999595E-4</v>
      </c>
      <c r="AA111" s="39">
        <v>-7.46081400000001E-4</v>
      </c>
      <c r="AB111" s="39">
        <v>-9.7700410000000097E-4</v>
      </c>
      <c r="AC111" s="39">
        <v>-1.2299048E-3</v>
      </c>
      <c r="AD111" s="39">
        <v>-4.862011E-4</v>
      </c>
      <c r="AE111" s="39">
        <v>-4.38714900000001E-4</v>
      </c>
      <c r="AF111" s="39">
        <v>-2.30380799999999E-4</v>
      </c>
      <c r="AG111" s="39">
        <v>1.60541099999999E-4</v>
      </c>
      <c r="AH111" s="39">
        <v>5.9325719999999901E-4</v>
      </c>
      <c r="AI111" s="39">
        <v>9.4721740000000001E-4</v>
      </c>
      <c r="AJ111" s="39">
        <v>1.2207394999999999E-3</v>
      </c>
      <c r="AK111" s="39">
        <v>1.3618645999999999E-3</v>
      </c>
      <c r="AL111" s="39">
        <v>1.3866248E-3</v>
      </c>
      <c r="AM111" s="39">
        <v>1.3564331E-3</v>
      </c>
      <c r="AN111" s="39">
        <v>1.276344E-3</v>
      </c>
      <c r="AO111" s="39">
        <v>1.1761832E-3</v>
      </c>
      <c r="AP111" s="39">
        <v>1.0831159E-3</v>
      </c>
      <c r="AQ111" s="39">
        <v>1.0225090999999901E-3</v>
      </c>
      <c r="AR111" s="39">
        <v>9.8838700000000008E-4</v>
      </c>
      <c r="AS111" s="39">
        <v>9.99367000000001E-4</v>
      </c>
      <c r="AT111" s="39">
        <v>1.0583267999999999E-3</v>
      </c>
      <c r="AU111" s="39">
        <v>1.1297872E-3</v>
      </c>
      <c r="AV111" s="39">
        <v>1.23661699999999E-3</v>
      </c>
      <c r="AW111" s="39">
        <v>1.42256619999999E-3</v>
      </c>
    </row>
    <row r="112" spans="2:49" x14ac:dyDescent="0.3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5.0535899999995499E-5</v>
      </c>
      <c r="W112" s="39">
        <v>-7.2577400000002596E-5</v>
      </c>
      <c r="X112" s="39">
        <v>-2.76261199999995E-4</v>
      </c>
      <c r="Y112" s="39">
        <v>-5.4435700000000204E-4</v>
      </c>
      <c r="Z112" s="39">
        <v>-8.8668010000000203E-4</v>
      </c>
      <c r="AA112" s="39">
        <v>-1.3220606999999999E-3</v>
      </c>
      <c r="AB112" s="39">
        <v>-1.8632745E-3</v>
      </c>
      <c r="AC112" s="39">
        <v>-2.5032070999999999E-3</v>
      </c>
      <c r="AD112" s="39">
        <v>-2.0318543999999902E-3</v>
      </c>
      <c r="AE112" s="39">
        <v>-1.2273366999999999E-3</v>
      </c>
      <c r="AF112" s="39">
        <v>-2.1924240000000301E-4</v>
      </c>
      <c r="AG112" s="39">
        <v>8.7939460000000295E-4</v>
      </c>
      <c r="AH112" s="39">
        <v>1.91507989999999E-3</v>
      </c>
      <c r="AI112" s="39">
        <v>2.7544382000000002E-3</v>
      </c>
      <c r="AJ112" s="39">
        <v>3.3431276999999998E-3</v>
      </c>
      <c r="AK112" s="39">
        <v>3.66001489999999E-3</v>
      </c>
      <c r="AL112" s="39">
        <v>3.7360881999999999E-3</v>
      </c>
      <c r="AM112" s="39">
        <v>3.65229399999999E-3</v>
      </c>
      <c r="AN112" s="39">
        <v>3.4752529000000002E-3</v>
      </c>
      <c r="AO112" s="39">
        <v>3.2731537999999998E-3</v>
      </c>
      <c r="AP112" s="39">
        <v>3.1023292000000001E-3</v>
      </c>
      <c r="AQ112" s="39">
        <v>3.0098452999999998E-3</v>
      </c>
      <c r="AR112" s="39">
        <v>3.0114374999999998E-3</v>
      </c>
      <c r="AS112" s="39">
        <v>3.1204338E-3</v>
      </c>
      <c r="AT112" s="39">
        <v>3.3368195000000002E-3</v>
      </c>
      <c r="AU112" s="39">
        <v>3.6272943000000002E-3</v>
      </c>
      <c r="AV112" s="39">
        <v>3.9747865999999899E-3</v>
      </c>
      <c r="AW112" s="39">
        <v>4.4003371999999999E-3</v>
      </c>
    </row>
    <row r="113" spans="2:50" x14ac:dyDescent="0.3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 s="39">
        <v>0</v>
      </c>
      <c r="R113" s="39">
        <v>0</v>
      </c>
      <c r="S113" s="39">
        <v>0</v>
      </c>
      <c r="T113">
        <v>0</v>
      </c>
      <c r="U113" s="39">
        <v>0</v>
      </c>
      <c r="V113">
        <v>-2.5321536147893099E-2</v>
      </c>
      <c r="W113">
        <v>3.5303562378108298E-2</v>
      </c>
      <c r="X113">
        <v>0.15015356467798999</v>
      </c>
      <c r="Y113">
        <v>0.33565473896104397</v>
      </c>
      <c r="Z113">
        <v>0.608698413314257</v>
      </c>
      <c r="AA113">
        <v>0.97254014189964699</v>
      </c>
      <c r="AB113">
        <v>1.4302777151524499</v>
      </c>
      <c r="AC113">
        <v>1.9843060438196201</v>
      </c>
      <c r="AD113">
        <v>1.8892246462667599</v>
      </c>
      <c r="AE113">
        <v>1.8445555571887999</v>
      </c>
      <c r="AF113">
        <v>1.8009235296299499</v>
      </c>
      <c r="AG113">
        <v>1.79008645250331</v>
      </c>
      <c r="AH113">
        <v>1.82771515537495</v>
      </c>
      <c r="AI113">
        <v>1.94622833214277</v>
      </c>
      <c r="AJ113">
        <v>2.12798470757591</v>
      </c>
      <c r="AK113">
        <v>2.3799934855513598</v>
      </c>
      <c r="AL113">
        <v>2.6799908836869499</v>
      </c>
      <c r="AM113">
        <v>3.01087429155436</v>
      </c>
      <c r="AN113">
        <v>3.34646994233746</v>
      </c>
      <c r="AO113">
        <v>3.6815347211385401</v>
      </c>
      <c r="AP113">
        <v>3.99688885617693</v>
      </c>
      <c r="AQ113">
        <v>4.2935840067612396</v>
      </c>
      <c r="AR113">
        <v>4.5640547191455401</v>
      </c>
      <c r="AS113">
        <v>4.8198172119817499</v>
      </c>
      <c r="AT113">
        <v>5.0508690927446098</v>
      </c>
      <c r="AU113">
        <v>5.2966381392722504</v>
      </c>
      <c r="AV113">
        <v>5.5409806509083097</v>
      </c>
      <c r="AW113">
        <v>5.79912595785893</v>
      </c>
    </row>
    <row r="114" spans="2:50" x14ac:dyDescent="0.3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 s="39">
        <v>0</v>
      </c>
      <c r="T114">
        <v>0</v>
      </c>
      <c r="U114">
        <v>0</v>
      </c>
      <c r="V114">
        <v>-6.8655000000014601E-4</v>
      </c>
      <c r="W114">
        <v>3.6656329999999702E-2</v>
      </c>
      <c r="X114" s="39">
        <v>8.2990229999999707E-2</v>
      </c>
      <c r="Y114">
        <v>0.12837923999999901</v>
      </c>
      <c r="Z114">
        <v>0.19336433</v>
      </c>
      <c r="AA114">
        <v>0.263136389999999</v>
      </c>
      <c r="AB114">
        <v>0.33575577000000001</v>
      </c>
      <c r="AC114">
        <v>0.41039637999999901</v>
      </c>
      <c r="AD114">
        <v>0.22388755999999899</v>
      </c>
      <c r="AE114">
        <v>0.13177675</v>
      </c>
      <c r="AF114">
        <v>8.8681909999999795E-2</v>
      </c>
      <c r="AG114">
        <v>0.11038803</v>
      </c>
      <c r="AH114">
        <v>0.16272626000000001</v>
      </c>
      <c r="AI114">
        <v>0.24681649</v>
      </c>
      <c r="AJ114">
        <v>0.31859188999999999</v>
      </c>
      <c r="AK114">
        <v>0.39552586000000001</v>
      </c>
      <c r="AL114">
        <v>0.45307313999999999</v>
      </c>
      <c r="AM114">
        <v>0.49321637000000002</v>
      </c>
      <c r="AN114">
        <v>0.51109422999999998</v>
      </c>
      <c r="AO114">
        <v>0.52126272999999901</v>
      </c>
      <c r="AP114">
        <v>0.51602247999999995</v>
      </c>
      <c r="AQ114">
        <v>0.512335599999999</v>
      </c>
      <c r="AR114">
        <v>0.50294260000000002</v>
      </c>
      <c r="AS114">
        <v>0.50489627000000004</v>
      </c>
      <c r="AT114">
        <v>0.50356049999999997</v>
      </c>
      <c r="AU114">
        <v>0.52690334000000005</v>
      </c>
      <c r="AV114">
        <v>0.54684957999999895</v>
      </c>
      <c r="AW114">
        <v>0.588701059999999</v>
      </c>
    </row>
    <row r="115" spans="2:50" x14ac:dyDescent="0.3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99.524770549360696</v>
      </c>
      <c r="G115">
        <v>95.217527813923695</v>
      </c>
      <c r="H115">
        <v>90.011484664666895</v>
      </c>
      <c r="I115">
        <v>90.191338361334601</v>
      </c>
      <c r="J115">
        <v>88.578239873378294</v>
      </c>
      <c r="K115">
        <v>84.454001021757904</v>
      </c>
      <c r="L115">
        <v>82.069033234076599</v>
      </c>
      <c r="M115">
        <v>81.0555114721721</v>
      </c>
      <c r="N115">
        <v>80.587811530502293</v>
      </c>
      <c r="O115">
        <v>79.995264741877094</v>
      </c>
      <c r="P115">
        <v>77.782390476471406</v>
      </c>
      <c r="Q115">
        <v>74.690754536387701</v>
      </c>
      <c r="R115">
        <v>72.4344812039229</v>
      </c>
      <c r="S115">
        <v>71.009304305842406</v>
      </c>
      <c r="T115">
        <v>70.048199389513698</v>
      </c>
      <c r="U115">
        <v>69.121423584296096</v>
      </c>
      <c r="V115">
        <v>68.022579143842904</v>
      </c>
      <c r="W115">
        <v>65.607763462076605</v>
      </c>
      <c r="X115">
        <v>62.880905020815497</v>
      </c>
      <c r="Y115">
        <v>60.882860963147202</v>
      </c>
      <c r="Z115">
        <v>59.300025340452898</v>
      </c>
      <c r="AA115">
        <v>58.014403282898897</v>
      </c>
      <c r="AB115">
        <v>56.951775168347901</v>
      </c>
      <c r="AC115">
        <v>56.048805591334897</v>
      </c>
      <c r="AD115">
        <v>55.729367135785701</v>
      </c>
      <c r="AE115">
        <v>55.434640432825603</v>
      </c>
      <c r="AF115">
        <v>55.065779011167798</v>
      </c>
      <c r="AG115">
        <v>54.735227593806002</v>
      </c>
      <c r="AH115">
        <v>54.397329715400303</v>
      </c>
      <c r="AI115">
        <v>54.054155762051799</v>
      </c>
      <c r="AJ115">
        <v>53.689290237678797</v>
      </c>
      <c r="AK115">
        <v>53.3332315808968</v>
      </c>
      <c r="AL115">
        <v>52.982356638490501</v>
      </c>
      <c r="AM115">
        <v>52.637038109606799</v>
      </c>
      <c r="AN115">
        <v>52.313154981448498</v>
      </c>
      <c r="AO115">
        <v>52.004414516535</v>
      </c>
      <c r="AP115">
        <v>51.708435487838699</v>
      </c>
      <c r="AQ115">
        <v>51.441501678803398</v>
      </c>
      <c r="AR115">
        <v>51.183654896249003</v>
      </c>
      <c r="AS115">
        <v>51.118183899739897</v>
      </c>
      <c r="AT115">
        <v>51.094373516208201</v>
      </c>
      <c r="AU115">
        <v>51.093724499041201</v>
      </c>
      <c r="AV115">
        <v>51.108178029366698</v>
      </c>
      <c r="AW115">
        <v>51.191446943122898</v>
      </c>
      <c r="AX115">
        <v>9.0244863402317499</v>
      </c>
    </row>
    <row r="116" spans="2:50" x14ac:dyDescent="0.3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 s="39">
        <v>0</v>
      </c>
      <c r="T116">
        <v>0</v>
      </c>
      <c r="U116">
        <v>0</v>
      </c>
      <c r="V116">
        <v>2.5772972180537701E-2</v>
      </c>
      <c r="W116">
        <v>1.3259966057121901E-2</v>
      </c>
      <c r="X116">
        <v>5.3370775086047895E-4</v>
      </c>
      <c r="Y116">
        <v>-3.12949574337806E-2</v>
      </c>
      <c r="Z116">
        <v>-7.8317865910193504E-2</v>
      </c>
      <c r="AA116">
        <v>-0.14153381481675201</v>
      </c>
      <c r="AB116">
        <v>-0.21869203156200601</v>
      </c>
      <c r="AC116">
        <v>-0.30681844082682802</v>
      </c>
      <c r="AD116">
        <v>0.101521038084895</v>
      </c>
      <c r="AE116">
        <v>0.32025527390699898</v>
      </c>
      <c r="AF116">
        <v>0.44365782821917898</v>
      </c>
      <c r="AG116" s="39">
        <v>0.50578202649955695</v>
      </c>
      <c r="AH116" s="39">
        <v>0.51561629174416901</v>
      </c>
      <c r="AI116">
        <v>0.490514284111287</v>
      </c>
      <c r="AJ116">
        <v>0.43665866215374299</v>
      </c>
      <c r="AK116">
        <v>0.37267023003273397</v>
      </c>
      <c r="AL116" s="39">
        <v>0.30869771734143298</v>
      </c>
      <c r="AM116">
        <v>0.25459338338198401</v>
      </c>
      <c r="AN116">
        <v>0.21230500764124399</v>
      </c>
      <c r="AO116">
        <v>0.18640357799246601</v>
      </c>
      <c r="AP116">
        <v>0.17359317021423601</v>
      </c>
      <c r="AQ116">
        <v>0.17425192031081899</v>
      </c>
      <c r="AR116">
        <v>0.18247439278418201</v>
      </c>
      <c r="AS116">
        <v>0.197660561512913</v>
      </c>
      <c r="AT116">
        <v>0.21382399816221001</v>
      </c>
      <c r="AU116">
        <v>0.22193186081298499</v>
      </c>
      <c r="AV116">
        <v>0.219858174410481</v>
      </c>
      <c r="AW116">
        <v>0.215397537249995</v>
      </c>
    </row>
    <row r="117" spans="2:50" x14ac:dyDescent="0.3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</v>
      </c>
      <c r="S117" s="39">
        <v>0</v>
      </c>
      <c r="T117">
        <v>0</v>
      </c>
      <c r="U117">
        <v>0</v>
      </c>
      <c r="V117">
        <v>3.0886771440474797E-4</v>
      </c>
      <c r="W117" s="39">
        <v>-0.120502943152689</v>
      </c>
      <c r="X117">
        <v>-0.29731826878884798</v>
      </c>
      <c r="Y117">
        <v>-0.49145900750746602</v>
      </c>
      <c r="Z117">
        <v>-0.73060219547754701</v>
      </c>
      <c r="AA117">
        <v>-1.0016325774900501</v>
      </c>
      <c r="AB117">
        <v>-1.2927492754216801</v>
      </c>
      <c r="AC117">
        <v>-1.5987934959843799</v>
      </c>
      <c r="AD117">
        <v>-0.75428439610780695</v>
      </c>
      <c r="AE117">
        <v>-0.31816430202600199</v>
      </c>
      <c r="AF117">
        <v>-7.7181802976256098E-2</v>
      </c>
      <c r="AG117">
        <v>5.5108776735335298E-2</v>
      </c>
      <c r="AH117">
        <v>0.10825335890460799</v>
      </c>
      <c r="AI117">
        <v>0.11074980208645099</v>
      </c>
      <c r="AJ117">
        <v>7.6595050223637801E-2</v>
      </c>
      <c r="AK117">
        <v>3.1221726791286201E-2</v>
      </c>
      <c r="AL117">
        <v>-1.03145809366767E-2</v>
      </c>
      <c r="AM117">
        <v>-3.6849678446670898E-2</v>
      </c>
      <c r="AN117">
        <v>-4.5874385157484897E-2</v>
      </c>
      <c r="AO117">
        <v>-3.3265042364605202E-2</v>
      </c>
      <c r="AP117">
        <v>-3.69893362385243E-3</v>
      </c>
      <c r="AQ117">
        <v>4.2039829813433897E-2</v>
      </c>
      <c r="AR117">
        <v>9.6080715836399599E-2</v>
      </c>
      <c r="AS117">
        <v>0.157829720568747</v>
      </c>
      <c r="AT117">
        <v>0.21934954073508001</v>
      </c>
      <c r="AU117">
        <v>0.24836898764522</v>
      </c>
      <c r="AV117">
        <v>0.25653726396011001</v>
      </c>
      <c r="AW117">
        <v>0.26065751078834198</v>
      </c>
    </row>
    <row r="118" spans="2:50" x14ac:dyDescent="0.3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>
        <v>0</v>
      </c>
      <c r="U118">
        <v>0</v>
      </c>
      <c r="V118">
        <v>0.245065708776981</v>
      </c>
      <c r="W118">
        <v>0.42193554452236698</v>
      </c>
      <c r="X118">
        <v>0.785532937477184</v>
      </c>
      <c r="Y118">
        <v>1.02672066467277</v>
      </c>
      <c r="Z118">
        <v>1.29488052057897</v>
      </c>
      <c r="AA118">
        <v>1.5232489319493201</v>
      </c>
      <c r="AB118">
        <v>1.6856569841388001</v>
      </c>
      <c r="AC118">
        <v>1.7747249554453199</v>
      </c>
      <c r="AD118">
        <v>2.1057788026344499</v>
      </c>
      <c r="AE118">
        <v>2.2883258638848898</v>
      </c>
      <c r="AF118">
        <v>2.3414262958492298</v>
      </c>
      <c r="AG118">
        <v>2.2824881902146599</v>
      </c>
      <c r="AH118">
        <v>2.1315048395635601</v>
      </c>
      <c r="AI118">
        <v>1.92566191433527</v>
      </c>
      <c r="AJ118">
        <v>1.67220118002595</v>
      </c>
      <c r="AK118">
        <v>1.4058965398833001</v>
      </c>
      <c r="AL118">
        <v>1.14708811128687</v>
      </c>
      <c r="AM118" s="39">
        <v>0.916670176408795</v>
      </c>
      <c r="AN118">
        <v>0.72432004007225703</v>
      </c>
      <c r="AO118">
        <v>0.58011226864069698</v>
      </c>
      <c r="AP118">
        <v>0.48391043846729398</v>
      </c>
      <c r="AQ118">
        <v>0.437746871563993</v>
      </c>
      <c r="AR118">
        <v>0.43617098175994201</v>
      </c>
      <c r="AS118">
        <v>0.4689171528228</v>
      </c>
      <c r="AT118">
        <v>0.53951923582140604</v>
      </c>
      <c r="AU118">
        <v>0.63306730218255503</v>
      </c>
      <c r="AV118">
        <v>0.73813178747201802</v>
      </c>
      <c r="AW118" s="39">
        <v>0.85572588062470201</v>
      </c>
    </row>
    <row r="119" spans="2:50" x14ac:dyDescent="0.3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39">
        <v>0</v>
      </c>
      <c r="T119">
        <v>0</v>
      </c>
      <c r="U119">
        <v>0</v>
      </c>
      <c r="V119">
        <v>-3.3431940647421499E-3</v>
      </c>
      <c r="W119" s="39">
        <v>4.1318145011848204E-3</v>
      </c>
      <c r="X119" s="39">
        <v>2.29340805052658E-2</v>
      </c>
      <c r="Y119">
        <v>4.6383748345246702E-2</v>
      </c>
      <c r="Z119">
        <v>8.19285969517968E-2</v>
      </c>
      <c r="AA119">
        <v>0.124689820904477</v>
      </c>
      <c r="AB119">
        <v>0.17472233862387801</v>
      </c>
      <c r="AC119">
        <v>0.23330119229014701</v>
      </c>
      <c r="AD119" s="39">
        <v>0.24620213299362201</v>
      </c>
      <c r="AE119" s="39">
        <v>0.25751023922289101</v>
      </c>
      <c r="AF119" s="39">
        <v>0.25621850105066402</v>
      </c>
      <c r="AG119" s="39">
        <v>0.246305742787855</v>
      </c>
      <c r="AH119">
        <v>0.21902527630615001</v>
      </c>
      <c r="AI119" s="39">
        <v>0.18526632991209199</v>
      </c>
      <c r="AJ119" s="39">
        <v>0.13963570517825299</v>
      </c>
      <c r="AK119" s="39">
        <v>9.5161146454625298E-2</v>
      </c>
      <c r="AL119" s="39">
        <v>4.8467032290600003E-2</v>
      </c>
      <c r="AM119" s="39">
        <v>8.2706820232703003E-3</v>
      </c>
      <c r="AN119" s="39">
        <v>-3.0564035615654399E-2</v>
      </c>
      <c r="AO119">
        <v>-6.1586934222224103E-2</v>
      </c>
      <c r="AP119">
        <v>-9.1372672182421497E-2</v>
      </c>
      <c r="AQ119">
        <v>-0.115141758474801</v>
      </c>
      <c r="AR119">
        <v>-0.141305167543615</v>
      </c>
      <c r="AS119">
        <v>-0.163576389999742</v>
      </c>
      <c r="AT119">
        <v>-0.19312601404358701</v>
      </c>
      <c r="AU119">
        <v>-0.21948175106145601</v>
      </c>
      <c r="AV119">
        <v>-0.25688240143691898</v>
      </c>
      <c r="AW119">
        <v>-0.291459502150404</v>
      </c>
    </row>
    <row r="120" spans="2:50" x14ac:dyDescent="0.3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>
        <v>0</v>
      </c>
      <c r="V120" s="39">
        <v>4.2825659692025099E-2</v>
      </c>
      <c r="W120" s="39">
        <v>-5.2713895050604503E-2</v>
      </c>
      <c r="X120">
        <v>-0.14746281866199201</v>
      </c>
      <c r="Y120">
        <v>-0.27123557641879298</v>
      </c>
      <c r="Z120">
        <v>-0.40969397739244401</v>
      </c>
      <c r="AA120">
        <v>-0.57262514684320798</v>
      </c>
      <c r="AB120">
        <v>-0.75719518453218804</v>
      </c>
      <c r="AC120">
        <v>-0.96516009434953698</v>
      </c>
      <c r="AD120">
        <v>-0.43992004573265497</v>
      </c>
      <c r="AE120">
        <v>-0.183766530490348</v>
      </c>
      <c r="AF120">
        <v>-8.2679100434834799E-2</v>
      </c>
      <c r="AG120">
        <v>-6.4662685701966094E-2</v>
      </c>
      <c r="AH120">
        <v>-9.9680280441372102E-2</v>
      </c>
      <c r="AI120">
        <v>-0.15689951884418901</v>
      </c>
      <c r="AJ120">
        <v>-0.23030630590821199</v>
      </c>
      <c r="AK120">
        <v>-0.29894043352955901</v>
      </c>
      <c r="AL120">
        <v>-0.35860410529403502</v>
      </c>
      <c r="AM120">
        <v>-0.39963530380783202</v>
      </c>
      <c r="AN120">
        <v>-0.424314166020412</v>
      </c>
      <c r="AO120">
        <v>-0.42661648837985999</v>
      </c>
      <c r="AP120">
        <v>-0.41248371602969902</v>
      </c>
      <c r="AQ120">
        <v>-0.37864961360259902</v>
      </c>
      <c r="AR120">
        <v>-0.332698693145483</v>
      </c>
      <c r="AS120">
        <v>-0.27242648033493</v>
      </c>
      <c r="AT120">
        <v>-0.20365454197344099</v>
      </c>
      <c r="AU120">
        <v>-0.155077758799748</v>
      </c>
      <c r="AV120">
        <v>-0.11857842835149</v>
      </c>
      <c r="AW120">
        <v>-7.1364467406187501E-2</v>
      </c>
    </row>
    <row r="121" spans="2:50" x14ac:dyDescent="0.3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  <c r="S121" s="39">
        <v>0</v>
      </c>
      <c r="T121">
        <v>0</v>
      </c>
      <c r="U121">
        <v>0</v>
      </c>
      <c r="V121" s="39">
        <v>-4.5325299999995896E-3</v>
      </c>
      <c r="W121" s="39">
        <v>5.7787399999994996E-3</v>
      </c>
      <c r="X121">
        <v>2.1949370000000301E-2</v>
      </c>
      <c r="Y121">
        <v>4.4559030000000603E-2</v>
      </c>
      <c r="Z121">
        <v>7.4323310000000406E-2</v>
      </c>
      <c r="AA121">
        <v>0.112523809999999</v>
      </c>
      <c r="AB121">
        <v>0.1594198</v>
      </c>
      <c r="AC121">
        <v>0.21433141</v>
      </c>
      <c r="AD121" s="39">
        <v>0.117440049999999</v>
      </c>
      <c r="AE121">
        <v>-7.6524000000008302E-3</v>
      </c>
      <c r="AF121">
        <v>-0.120528800000001</v>
      </c>
      <c r="AG121">
        <v>-0.20788682</v>
      </c>
      <c r="AH121">
        <v>-0.26489743999999898</v>
      </c>
      <c r="AI121">
        <v>-0.29387622000000002</v>
      </c>
      <c r="AJ121">
        <v>-0.29844903</v>
      </c>
      <c r="AK121" s="39">
        <v>-0.28652253999999899</v>
      </c>
      <c r="AL121">
        <v>-0.265772859999999</v>
      </c>
      <c r="AM121" s="39">
        <v>-0.24365039000000099</v>
      </c>
      <c r="AN121" s="39">
        <v>-0.22511249999999899</v>
      </c>
      <c r="AO121">
        <v>-0.21427447999999899</v>
      </c>
      <c r="AP121">
        <v>-0.212648649999999</v>
      </c>
      <c r="AQ121">
        <v>-0.221309959999999</v>
      </c>
      <c r="AR121">
        <v>-0.238995439999999</v>
      </c>
      <c r="AS121" s="39">
        <v>-0.26471683999999901</v>
      </c>
      <c r="AT121" s="39">
        <v>-0.29657994999999898</v>
      </c>
      <c r="AU121">
        <v>-0.33121510999999998</v>
      </c>
      <c r="AV121">
        <v>-0.36593424000000002</v>
      </c>
      <c r="AW121">
        <v>-0.40245882000000099</v>
      </c>
    </row>
    <row r="122" spans="2:50" x14ac:dyDescent="0.3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0</v>
      </c>
      <c r="T122">
        <v>0</v>
      </c>
      <c r="U122">
        <v>0</v>
      </c>
      <c r="V122">
        <v>6.8828835595224902E-3</v>
      </c>
      <c r="W122" s="39">
        <v>-9.0946808065650499E-3</v>
      </c>
      <c r="X122">
        <v>-3.3133547354180497E-2</v>
      </c>
      <c r="Y122">
        <v>-6.5991600778947307E-2</v>
      </c>
      <c r="Z122">
        <v>-0.10867618701138</v>
      </c>
      <c r="AA122">
        <v>-0.16305820953237399</v>
      </c>
      <c r="AB122">
        <v>-0.22936002349065401</v>
      </c>
      <c r="AC122">
        <v>-0.306373693655559</v>
      </c>
      <c r="AD122">
        <v>-0.150163089015731</v>
      </c>
      <c r="AE122">
        <v>3.95636285599687E-2</v>
      </c>
      <c r="AF122">
        <v>0.20157432745369</v>
      </c>
      <c r="AG122">
        <v>0.319257167154885</v>
      </c>
      <c r="AH122">
        <v>0.38906716049935602</v>
      </c>
      <c r="AI122">
        <v>0.41767887303596402</v>
      </c>
      <c r="AJ122">
        <v>0.41255986187353999</v>
      </c>
      <c r="AK122">
        <v>0.38656442189963702</v>
      </c>
      <c r="AL122">
        <v>0.35128484678399402</v>
      </c>
      <c r="AM122">
        <v>0.31734192146601897</v>
      </c>
      <c r="AN122">
        <v>0.29120980002192898</v>
      </c>
      <c r="AO122">
        <v>0.27804799856259099</v>
      </c>
      <c r="AP122">
        <v>0.279079644676549</v>
      </c>
      <c r="AQ122">
        <v>0.295116964658026</v>
      </c>
      <c r="AR122">
        <v>0.32364051492352802</v>
      </c>
      <c r="AS122">
        <v>0.36284687252436898</v>
      </c>
      <c r="AT122">
        <v>0.40974887814224598</v>
      </c>
      <c r="AU122">
        <v>0.45929963351074499</v>
      </c>
      <c r="AV122">
        <v>0.50770606443404298</v>
      </c>
      <c r="AW122">
        <v>0.55786934710493297</v>
      </c>
    </row>
    <row r="123" spans="2:50" x14ac:dyDescent="0.3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 s="39">
        <v>0</v>
      </c>
      <c r="T123">
        <v>0</v>
      </c>
      <c r="U123" s="39">
        <v>0</v>
      </c>
      <c r="V123">
        <v>-5.3594591487016096E-3</v>
      </c>
      <c r="W123" s="39">
        <v>1.7827106305645601E-2</v>
      </c>
      <c r="X123">
        <v>4.7110473308187302E-2</v>
      </c>
      <c r="Y123">
        <v>7.1546191325411096E-2</v>
      </c>
      <c r="Z123">
        <v>8.8610855803938904E-2</v>
      </c>
      <c r="AA123">
        <v>9.7000871057284499E-2</v>
      </c>
      <c r="AB123" s="39">
        <v>9.5696283979518307E-2</v>
      </c>
      <c r="AC123">
        <v>8.1876140175562995E-2</v>
      </c>
      <c r="AD123">
        <v>-6.5534718085402593E-2</v>
      </c>
      <c r="AE123">
        <v>-0.12511721515482399</v>
      </c>
      <c r="AF123">
        <v>-0.10073083127211099</v>
      </c>
      <c r="AG123">
        <v>-3.5723012761823499E-2</v>
      </c>
      <c r="AH123">
        <v>3.8389376856473499E-2</v>
      </c>
      <c r="AI123">
        <v>0.10678494516385099</v>
      </c>
      <c r="AJ123">
        <v>0.16001175400914799</v>
      </c>
      <c r="AK123">
        <v>0.19870198334570599</v>
      </c>
      <c r="AL123">
        <v>0.22647649223268501</v>
      </c>
      <c r="AM123">
        <v>0.24451460807120001</v>
      </c>
      <c r="AN123">
        <v>0.25741963748135899</v>
      </c>
      <c r="AO123">
        <v>0.269152392064131</v>
      </c>
      <c r="AP123">
        <v>0.28251900964377802</v>
      </c>
      <c r="AQ123">
        <v>0.29839463667819999</v>
      </c>
      <c r="AR123">
        <v>0.318995765973761</v>
      </c>
      <c r="AS123">
        <v>0.343861766478537</v>
      </c>
      <c r="AT123">
        <v>0.37195223351798001</v>
      </c>
      <c r="AU123">
        <v>0.40534046573170701</v>
      </c>
      <c r="AV123">
        <v>0.44109364817883601</v>
      </c>
      <c r="AW123">
        <v>0.47113416128055002</v>
      </c>
    </row>
    <row r="124" spans="2:50" x14ac:dyDescent="0.3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 s="39">
        <v>0</v>
      </c>
      <c r="T124" s="39">
        <v>0</v>
      </c>
      <c r="U124" s="39">
        <v>0</v>
      </c>
      <c r="V124">
        <v>5.7961887950375096E-3</v>
      </c>
      <c r="W124" s="39">
        <v>-7.9194506187873995E-3</v>
      </c>
      <c r="X124">
        <v>-3.4746350375502999E-2</v>
      </c>
      <c r="Y124">
        <v>-7.4152880301303598E-2</v>
      </c>
      <c r="Z124">
        <v>-0.12823318696226699</v>
      </c>
      <c r="AA124">
        <v>-0.20077209619572201</v>
      </c>
      <c r="AB124">
        <v>-0.29594547356573903</v>
      </c>
      <c r="AC124">
        <v>-0.41594246628227</v>
      </c>
      <c r="AD124">
        <v>-0.46342738248673598</v>
      </c>
      <c r="AE124">
        <v>-0.50633628232772399</v>
      </c>
      <c r="AF124">
        <v>-0.52889365398739396</v>
      </c>
      <c r="AG124">
        <v>-0.51315975794901103</v>
      </c>
      <c r="AH124">
        <v>-0.45496326207847798</v>
      </c>
      <c r="AI124">
        <v>-0.36193810088009898</v>
      </c>
      <c r="AJ124">
        <v>-0.24188201899903999</v>
      </c>
      <c r="AK124">
        <v>-0.107768116644457</v>
      </c>
      <c r="AL124">
        <v>2.8976786577561399E-2</v>
      </c>
      <c r="AM124">
        <v>0.16292496648555499</v>
      </c>
      <c r="AN124">
        <v>0.28911151054371498</v>
      </c>
      <c r="AO124">
        <v>0.40552488301614997</v>
      </c>
      <c r="AP124">
        <v>0.51282100523060103</v>
      </c>
      <c r="AQ124">
        <v>0.61417668307481799</v>
      </c>
      <c r="AR124">
        <v>0.71220627790067303</v>
      </c>
      <c r="AS124">
        <v>0.81136509209762597</v>
      </c>
      <c r="AT124">
        <v>0.91641513597082702</v>
      </c>
      <c r="AU124">
        <v>1.0286116620275201</v>
      </c>
      <c r="AV124">
        <v>1.1514826155585001</v>
      </c>
      <c r="AW124">
        <v>1.29289282365623</v>
      </c>
    </row>
    <row r="125" spans="2:50" x14ac:dyDescent="0.3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5.05358999999955E-3</v>
      </c>
      <c r="W125">
        <v>-7.2577400000002597E-3</v>
      </c>
      <c r="X125">
        <v>-2.7626119999999501E-2</v>
      </c>
      <c r="Y125">
        <v>-5.4435700000000198E-2</v>
      </c>
      <c r="Z125">
        <v>-8.86680100000002E-2</v>
      </c>
      <c r="AA125">
        <v>-0.13220607000000001</v>
      </c>
      <c r="AB125">
        <v>-0.18632745000000001</v>
      </c>
      <c r="AC125">
        <v>-0.25032071</v>
      </c>
      <c r="AD125">
        <v>-0.203185439999999</v>
      </c>
      <c r="AE125">
        <v>-0.12273367</v>
      </c>
      <c r="AF125">
        <v>-2.1924240000000299E-2</v>
      </c>
      <c r="AG125">
        <v>8.7939460000000302E-2</v>
      </c>
      <c r="AH125">
        <v>0.19150798999999899</v>
      </c>
      <c r="AI125">
        <v>0.27544382000000001</v>
      </c>
      <c r="AJ125">
        <v>0.33431276999999998</v>
      </c>
      <c r="AK125">
        <v>0.36600148999999899</v>
      </c>
      <c r="AL125">
        <v>0.37360882000000001</v>
      </c>
      <c r="AM125">
        <v>0.36522939999999898</v>
      </c>
      <c r="AN125">
        <v>0.34752528999999999</v>
      </c>
      <c r="AO125" s="39">
        <v>0.32731537999999999</v>
      </c>
      <c r="AP125" s="39">
        <v>0.31023292000000002</v>
      </c>
      <c r="AQ125" s="39">
        <v>0.30098452999999997</v>
      </c>
      <c r="AR125">
        <v>0.30114374999999999</v>
      </c>
      <c r="AS125">
        <v>0.31204337999999998</v>
      </c>
      <c r="AT125" s="39">
        <v>0.33368195</v>
      </c>
      <c r="AU125">
        <v>0.36272943000000002</v>
      </c>
      <c r="AV125">
        <v>0.39747865999999898</v>
      </c>
      <c r="AW125">
        <v>0.44003372000000002</v>
      </c>
    </row>
    <row r="126" spans="2:50" x14ac:dyDescent="0.3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  <c r="S126" s="39">
        <v>0</v>
      </c>
      <c r="T126">
        <v>0</v>
      </c>
      <c r="U126" s="39">
        <v>0</v>
      </c>
      <c r="V126">
        <v>-2.5321536147893099E-2</v>
      </c>
      <c r="W126">
        <v>3.5303562378108298E-2</v>
      </c>
      <c r="X126">
        <v>0.15015356467798999</v>
      </c>
      <c r="Y126">
        <v>0.33565473896104397</v>
      </c>
      <c r="Z126">
        <v>0.608698413314257</v>
      </c>
      <c r="AA126">
        <v>0.97254014189964699</v>
      </c>
      <c r="AB126">
        <v>1.4302777151524499</v>
      </c>
      <c r="AC126">
        <v>1.9843060438196201</v>
      </c>
      <c r="AD126">
        <v>1.8892246462667599</v>
      </c>
      <c r="AE126">
        <v>1.8445555571887999</v>
      </c>
      <c r="AF126">
        <v>1.8009235296299499</v>
      </c>
      <c r="AG126">
        <v>1.79008645250331</v>
      </c>
      <c r="AH126">
        <v>1.82771515537495</v>
      </c>
      <c r="AI126">
        <v>1.94622833214277</v>
      </c>
      <c r="AJ126">
        <v>2.12798470757591</v>
      </c>
      <c r="AK126">
        <v>2.3799934855513598</v>
      </c>
      <c r="AL126">
        <v>2.6799908836869499</v>
      </c>
      <c r="AM126">
        <v>3.01087429155436</v>
      </c>
      <c r="AN126">
        <v>3.34646994233746</v>
      </c>
      <c r="AO126">
        <v>3.6815347211385401</v>
      </c>
      <c r="AP126">
        <v>3.99688885617693</v>
      </c>
      <c r="AQ126">
        <v>4.2935840067612396</v>
      </c>
      <c r="AR126">
        <v>4.5640547191455401</v>
      </c>
      <c r="AS126">
        <v>4.8198172119817499</v>
      </c>
      <c r="AT126">
        <v>5.0508690927446098</v>
      </c>
      <c r="AU126">
        <v>5.2966381392722504</v>
      </c>
      <c r="AV126">
        <v>5.5409806509083097</v>
      </c>
      <c r="AW126">
        <v>5.79912595785893</v>
      </c>
    </row>
    <row r="127" spans="2:50" x14ac:dyDescent="0.3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 s="39">
        <v>0</v>
      </c>
      <c r="T127">
        <v>0</v>
      </c>
      <c r="U127">
        <v>0</v>
      </c>
      <c r="V127">
        <v>-6.8655000000014601E-4</v>
      </c>
      <c r="W127">
        <v>3.6656329999999702E-2</v>
      </c>
      <c r="X127" s="39">
        <v>8.2990229999999707E-2</v>
      </c>
      <c r="Y127">
        <v>0.12837923999999901</v>
      </c>
      <c r="Z127">
        <v>0.19336433</v>
      </c>
      <c r="AA127">
        <v>0.263136389999999</v>
      </c>
      <c r="AB127">
        <v>0.33575577000000001</v>
      </c>
      <c r="AC127">
        <v>0.41039637999999901</v>
      </c>
      <c r="AD127">
        <v>0.22388755999999899</v>
      </c>
      <c r="AE127">
        <v>0.13177675</v>
      </c>
      <c r="AF127">
        <v>8.8681909999999795E-2</v>
      </c>
      <c r="AG127">
        <v>0.11038803</v>
      </c>
      <c r="AH127">
        <v>0.16272626000000001</v>
      </c>
      <c r="AI127">
        <v>0.24681649</v>
      </c>
      <c r="AJ127">
        <v>0.31859188999999999</v>
      </c>
      <c r="AK127">
        <v>0.39552586000000001</v>
      </c>
      <c r="AL127">
        <v>0.45307313999999999</v>
      </c>
      <c r="AM127">
        <v>0.49321637000000002</v>
      </c>
      <c r="AN127">
        <v>0.51109422999999998</v>
      </c>
      <c r="AO127">
        <v>0.52126272999999901</v>
      </c>
      <c r="AP127">
        <v>0.51602247999999995</v>
      </c>
      <c r="AQ127">
        <v>0.512335599999999</v>
      </c>
      <c r="AR127">
        <v>0.50294260000000002</v>
      </c>
      <c r="AS127">
        <v>0.50489627000000004</v>
      </c>
      <c r="AT127">
        <v>0.50356049999999997</v>
      </c>
      <c r="AU127">
        <v>0.52690334000000005</v>
      </c>
      <c r="AV127">
        <v>0.54684957999999895</v>
      </c>
      <c r="AW127">
        <v>0.588701059999999</v>
      </c>
    </row>
    <row r="128" spans="2:50" x14ac:dyDescent="0.35">
      <c r="B128" t="s">
        <v>227</v>
      </c>
      <c r="C128">
        <v>96.864598598298898</v>
      </c>
      <c r="D128">
        <v>98.419791060536795</v>
      </c>
      <c r="E128">
        <v>100</v>
      </c>
      <c r="F128">
        <v>102.455608913492</v>
      </c>
      <c r="G128">
        <v>102.399367204478</v>
      </c>
      <c r="H128">
        <v>99.208547055198807</v>
      </c>
      <c r="I128">
        <v>101.40292409970201</v>
      </c>
      <c r="J128">
        <v>103.50515667803</v>
      </c>
      <c r="K128">
        <v>103.84559681374699</v>
      </c>
      <c r="L128">
        <v>104.22545159069</v>
      </c>
      <c r="M128">
        <v>105.23833984669101</v>
      </c>
      <c r="N128">
        <v>105.950012728781</v>
      </c>
      <c r="O128">
        <v>108.73553708038099</v>
      </c>
      <c r="P128">
        <v>111.657207079004</v>
      </c>
      <c r="Q128">
        <v>114.69277142368</v>
      </c>
      <c r="R128">
        <v>117.814241489452</v>
      </c>
      <c r="S128">
        <v>121.316617529428</v>
      </c>
      <c r="T128">
        <v>123.75660305132099</v>
      </c>
      <c r="U128">
        <v>125.73402924745901</v>
      </c>
      <c r="V128">
        <v>128.139871771727</v>
      </c>
      <c r="W128">
        <v>129.63347048720701</v>
      </c>
      <c r="X128">
        <v>130.845141915325</v>
      </c>
      <c r="Y128">
        <v>131.719384666569</v>
      </c>
      <c r="Z128">
        <v>132.81782173453399</v>
      </c>
      <c r="AA128">
        <v>134.04216180473401</v>
      </c>
      <c r="AB128">
        <v>135.371561737919</v>
      </c>
      <c r="AC128">
        <v>136.81684200541</v>
      </c>
      <c r="AD128">
        <v>139.10966328593801</v>
      </c>
      <c r="AE128">
        <v>141.21521537923101</v>
      </c>
      <c r="AF128">
        <v>143.25300613535799</v>
      </c>
      <c r="AG128">
        <v>145.258371328876</v>
      </c>
      <c r="AH128">
        <v>147.27590927600201</v>
      </c>
      <c r="AI128">
        <v>149.24510631271301</v>
      </c>
      <c r="AJ128">
        <v>151.21725040860201</v>
      </c>
      <c r="AK128">
        <v>153.267716999214</v>
      </c>
      <c r="AL128">
        <v>155.368840509107</v>
      </c>
      <c r="AM128">
        <v>157.52871139499601</v>
      </c>
      <c r="AN128">
        <v>159.78449053118399</v>
      </c>
      <c r="AO128">
        <v>162.11956601336601</v>
      </c>
      <c r="AP128">
        <v>164.53076311516699</v>
      </c>
      <c r="AQ128">
        <v>167.04874426476101</v>
      </c>
      <c r="AR128">
        <v>169.58600846622301</v>
      </c>
      <c r="AS128">
        <v>172.18768970375999</v>
      </c>
      <c r="AT128">
        <v>174.82638658440001</v>
      </c>
      <c r="AU128">
        <v>177.46368515138099</v>
      </c>
      <c r="AV128">
        <v>180.10688436520701</v>
      </c>
      <c r="AW128">
        <v>182.93133549185299</v>
      </c>
      <c r="AX128">
        <v>178.52723229718001</v>
      </c>
    </row>
    <row r="129" spans="2:50" x14ac:dyDescent="0.3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 s="39">
        <v>0</v>
      </c>
      <c r="S129" s="39">
        <v>0</v>
      </c>
      <c r="T129">
        <v>0</v>
      </c>
      <c r="U129">
        <v>0</v>
      </c>
      <c r="V129">
        <v>-0.51946982632551297</v>
      </c>
      <c r="W129">
        <v>-2.4363586685613998</v>
      </c>
      <c r="X129">
        <v>-4.6411665019354498</v>
      </c>
      <c r="Y129">
        <v>-6.5430222046916198</v>
      </c>
      <c r="Z129">
        <v>-8.2937773321900501</v>
      </c>
      <c r="AA129">
        <v>-9.8819166170446895</v>
      </c>
      <c r="AB129">
        <v>-11.3233771915825</v>
      </c>
      <c r="AC129">
        <v>-12.641336864212199</v>
      </c>
      <c r="AD129">
        <v>-12.923413731698901</v>
      </c>
      <c r="AE129">
        <v>-13.152588791201</v>
      </c>
      <c r="AF129">
        <v>-13.3824545827165</v>
      </c>
      <c r="AG129">
        <v>-13.611940629814599</v>
      </c>
      <c r="AH129">
        <v>-13.859996374578101</v>
      </c>
      <c r="AI129">
        <v>-14.1193893852694</v>
      </c>
      <c r="AJ129">
        <v>-14.390225119298</v>
      </c>
      <c r="AK129">
        <v>-14.659927028811399</v>
      </c>
      <c r="AL129">
        <v>-14.9272354724473</v>
      </c>
      <c r="AM129">
        <v>-15.184967365566401</v>
      </c>
      <c r="AN129">
        <v>-15.420257450067</v>
      </c>
      <c r="AO129">
        <v>-15.6271903527603</v>
      </c>
      <c r="AP129">
        <v>-15.818157667673599</v>
      </c>
      <c r="AQ129">
        <v>-15.989905011866901</v>
      </c>
      <c r="AR129">
        <v>-16.148154695270101</v>
      </c>
      <c r="AS129">
        <v>-16.227349534515898</v>
      </c>
      <c r="AT129">
        <v>-16.298077492594899</v>
      </c>
      <c r="AU129">
        <v>-16.356411265737499</v>
      </c>
      <c r="AV129">
        <v>-16.417517471424699</v>
      </c>
      <c r="AW129">
        <v>-16.466302986766401</v>
      </c>
    </row>
    <row r="130" spans="2:50" x14ac:dyDescent="0.35">
      <c r="B130" t="s">
        <v>229</v>
      </c>
      <c r="C130">
        <v>96.864644374863701</v>
      </c>
      <c r="D130">
        <v>98.419837572059095</v>
      </c>
      <c r="E130">
        <v>100</v>
      </c>
      <c r="F130">
        <v>99.524770448917394</v>
      </c>
      <c r="G130">
        <v>95.217527717827295</v>
      </c>
      <c r="H130">
        <v>90.011484573824603</v>
      </c>
      <c r="I130">
        <v>90.191338270310794</v>
      </c>
      <c r="J130">
        <v>88.578239783982497</v>
      </c>
      <c r="K130">
        <v>84.454000936524395</v>
      </c>
      <c r="L130">
        <v>82.069033151250096</v>
      </c>
      <c r="M130">
        <v>81.055511390368494</v>
      </c>
      <c r="N130">
        <v>80.587811449170701</v>
      </c>
      <c r="O130">
        <v>79.995264661143494</v>
      </c>
      <c r="P130">
        <v>77.782390397971099</v>
      </c>
      <c r="Q130">
        <v>74.6907544610076</v>
      </c>
      <c r="R130">
        <v>72.434481130819904</v>
      </c>
      <c r="S130">
        <v>71.009304234177606</v>
      </c>
      <c r="T130">
        <v>70.048199318818902</v>
      </c>
      <c r="U130">
        <v>69.121423514536701</v>
      </c>
      <c r="V130">
        <v>68.022579075192496</v>
      </c>
      <c r="W130">
        <v>65.607763395863302</v>
      </c>
      <c r="X130">
        <v>62.880904957354304</v>
      </c>
      <c r="Y130">
        <v>60.882860901702401</v>
      </c>
      <c r="Z130">
        <v>59.300025280605603</v>
      </c>
      <c r="AA130">
        <v>58.014403224349003</v>
      </c>
      <c r="AB130">
        <v>56.9517751108704</v>
      </c>
      <c r="AC130">
        <v>56.048805534768803</v>
      </c>
      <c r="AD130">
        <v>55.729367079542001</v>
      </c>
      <c r="AE130">
        <v>55.434640376879301</v>
      </c>
      <c r="AF130">
        <v>55.0657789555938</v>
      </c>
      <c r="AG130">
        <v>54.735227538565503</v>
      </c>
      <c r="AH130">
        <v>54.397329660500901</v>
      </c>
      <c r="AI130">
        <v>54.054155707498701</v>
      </c>
      <c r="AJ130">
        <v>53.689290183494002</v>
      </c>
      <c r="AK130">
        <v>53.333231527071298</v>
      </c>
      <c r="AL130">
        <v>52.982356585019097</v>
      </c>
      <c r="AM130">
        <v>52.637038056483902</v>
      </c>
      <c r="AN130">
        <v>52.313154928652501</v>
      </c>
      <c r="AO130">
        <v>52.004414464050598</v>
      </c>
      <c r="AP130">
        <v>51.708435435653001</v>
      </c>
      <c r="AQ130">
        <v>51.441501626887103</v>
      </c>
      <c r="AR130">
        <v>51.183654844592901</v>
      </c>
      <c r="AS130">
        <v>51.118183848149897</v>
      </c>
      <c r="AT130">
        <v>51.094373464642302</v>
      </c>
      <c r="AU130">
        <v>51.0937244474759</v>
      </c>
      <c r="AV130">
        <v>51.108177977786802</v>
      </c>
      <c r="AW130">
        <v>51.191446891458902</v>
      </c>
      <c r="AX130">
        <v>9.0244863084901095</v>
      </c>
    </row>
    <row r="131" spans="2:50" x14ac:dyDescent="0.3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772654.30850000004</v>
      </c>
      <c r="T131">
        <v>787312.08799999999</v>
      </c>
      <c r="U131">
        <v>796537.0649</v>
      </c>
      <c r="V131">
        <v>807149.80779999995</v>
      </c>
      <c r="W131">
        <v>813896.00289999996</v>
      </c>
      <c r="X131">
        <v>819277.06889999995</v>
      </c>
      <c r="Y131">
        <v>824089.19990000001</v>
      </c>
      <c r="Z131">
        <v>830462.60660000006</v>
      </c>
      <c r="AA131">
        <v>838038.79779999994</v>
      </c>
      <c r="AB131">
        <v>846715.72239999997</v>
      </c>
      <c r="AC131">
        <v>856498.13159999996</v>
      </c>
      <c r="AD131">
        <v>871433.28639999998</v>
      </c>
      <c r="AE131">
        <v>885641.98439999996</v>
      </c>
      <c r="AF131">
        <v>899698.77740000002</v>
      </c>
      <c r="AG131">
        <v>913749.09349999996</v>
      </c>
      <c r="AH131">
        <v>927926.1091</v>
      </c>
      <c r="AI131">
        <v>942037.7611</v>
      </c>
      <c r="AJ131">
        <v>956239.89390000002</v>
      </c>
      <c r="AK131">
        <v>970840.82019999996</v>
      </c>
      <c r="AL131">
        <v>985830.48360000004</v>
      </c>
      <c r="AM131">
        <v>1001233.046</v>
      </c>
      <c r="AN131">
        <v>1017174.276</v>
      </c>
      <c r="AO131">
        <v>1033618.148</v>
      </c>
      <c r="AP131">
        <v>1050521.5759999999</v>
      </c>
      <c r="AQ131">
        <v>1067962.9839999999</v>
      </c>
      <c r="AR131">
        <v>1085596.862</v>
      </c>
      <c r="AS131">
        <v>1103511.1529999999</v>
      </c>
      <c r="AT131">
        <v>1121585.551</v>
      </c>
      <c r="AU131">
        <v>1139682.8740000001</v>
      </c>
      <c r="AV131">
        <v>1157795.899</v>
      </c>
      <c r="AW131">
        <v>1176533.669</v>
      </c>
    </row>
    <row r="132" spans="2:50" x14ac:dyDescent="0.3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13730133.609999999</v>
      </c>
      <c r="T132">
        <v>13689639.449999999</v>
      </c>
      <c r="U132">
        <v>13618049.210000001</v>
      </c>
      <c r="V132">
        <v>13873864.210000001</v>
      </c>
      <c r="W132">
        <v>13720158.23</v>
      </c>
      <c r="X132">
        <v>13569974.810000001</v>
      </c>
      <c r="Y132">
        <v>13287191.27</v>
      </c>
      <c r="Z132">
        <v>13092675.25</v>
      </c>
      <c r="AA132">
        <v>12915251.52</v>
      </c>
      <c r="AB132">
        <v>12744694.48</v>
      </c>
      <c r="AC132">
        <v>12592551.67</v>
      </c>
      <c r="AD132">
        <v>12506950.91</v>
      </c>
      <c r="AE132">
        <v>12419511.890000001</v>
      </c>
      <c r="AF132">
        <v>12329530.630000001</v>
      </c>
      <c r="AG132">
        <v>12245354.279999999</v>
      </c>
      <c r="AH132">
        <v>12185169.119999999</v>
      </c>
      <c r="AI132">
        <v>12114087.08</v>
      </c>
      <c r="AJ132">
        <v>12037485.029999999</v>
      </c>
      <c r="AK132">
        <v>11988301.470000001</v>
      </c>
      <c r="AL132">
        <v>11951365.15</v>
      </c>
      <c r="AM132">
        <v>11917250.83</v>
      </c>
      <c r="AN132">
        <v>11900895.199999999</v>
      </c>
      <c r="AO132">
        <v>11887333.98</v>
      </c>
      <c r="AP132">
        <v>11883415.17</v>
      </c>
      <c r="AQ132">
        <v>11902526.76</v>
      </c>
      <c r="AR132">
        <v>11918418.529999999</v>
      </c>
      <c r="AS132">
        <v>11943516.9</v>
      </c>
      <c r="AT132">
        <v>11978120.93</v>
      </c>
      <c r="AU132">
        <v>12011672.960000001</v>
      </c>
      <c r="AV132">
        <v>12047813.67</v>
      </c>
      <c r="AW132">
        <v>12134205.789999999</v>
      </c>
    </row>
    <row r="133" spans="2:50" x14ac:dyDescent="0.3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14502787.92</v>
      </c>
      <c r="T133">
        <v>14476951.539999999</v>
      </c>
      <c r="U133">
        <v>14414586.27</v>
      </c>
      <c r="V133">
        <v>14681014.01</v>
      </c>
      <c r="W133">
        <v>14534054.24</v>
      </c>
      <c r="X133">
        <v>14389251.880000001</v>
      </c>
      <c r="Y133">
        <v>14111280.470000001</v>
      </c>
      <c r="Z133">
        <v>13923137.859999999</v>
      </c>
      <c r="AA133">
        <v>13753290.32</v>
      </c>
      <c r="AB133">
        <v>13591410.210000001</v>
      </c>
      <c r="AC133">
        <v>13449049.800000001</v>
      </c>
      <c r="AD133">
        <v>13378384.189999999</v>
      </c>
      <c r="AE133">
        <v>13305153.869999999</v>
      </c>
      <c r="AF133">
        <v>13229229.41</v>
      </c>
      <c r="AG133">
        <v>13159103.380000001</v>
      </c>
      <c r="AH133">
        <v>13113095.23</v>
      </c>
      <c r="AI133">
        <v>13056124.84</v>
      </c>
      <c r="AJ133">
        <v>12993724.92</v>
      </c>
      <c r="AK133">
        <v>12959142.289999999</v>
      </c>
      <c r="AL133">
        <v>12937195.640000001</v>
      </c>
      <c r="AM133">
        <v>12918483.869999999</v>
      </c>
      <c r="AN133">
        <v>12918069.48</v>
      </c>
      <c r="AO133">
        <v>12920952.130000001</v>
      </c>
      <c r="AP133">
        <v>12933936.75</v>
      </c>
      <c r="AQ133">
        <v>12970489.74</v>
      </c>
      <c r="AR133">
        <v>13004015.390000001</v>
      </c>
      <c r="AS133">
        <v>13047028.050000001</v>
      </c>
      <c r="AT133">
        <v>13099706.48</v>
      </c>
      <c r="AU133">
        <v>13151355.83</v>
      </c>
      <c r="AV133">
        <v>13205609.57</v>
      </c>
      <c r="AW133">
        <v>13310739.460000001</v>
      </c>
    </row>
    <row r="134" spans="2:50" x14ac:dyDescent="0.3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157807746.59999999</v>
      </c>
      <c r="G134">
        <v>153187986.09999999</v>
      </c>
      <c r="H134">
        <v>152677500.59999999</v>
      </c>
      <c r="I134">
        <v>149418415.90000001</v>
      </c>
      <c r="J134">
        <v>145571137.80000001</v>
      </c>
      <c r="K134">
        <v>141027233.40000001</v>
      </c>
      <c r="L134">
        <v>137577301.69999999</v>
      </c>
      <c r="M134">
        <v>134662807.40000001</v>
      </c>
      <c r="N134">
        <v>133305934.90000001</v>
      </c>
      <c r="O134">
        <v>131374181.09999999</v>
      </c>
      <c r="P134">
        <v>127808619.5</v>
      </c>
      <c r="Q134">
        <v>123194867</v>
      </c>
      <c r="R134">
        <v>119587800.2</v>
      </c>
      <c r="S134">
        <v>119247773.09999999</v>
      </c>
      <c r="T134">
        <v>117310897.90000001</v>
      </c>
      <c r="U134">
        <v>115067013.90000001</v>
      </c>
      <c r="V134">
        <v>112521306.90000001</v>
      </c>
      <c r="W134">
        <v>109612676</v>
      </c>
      <c r="X134">
        <v>106466812.40000001</v>
      </c>
      <c r="Y134">
        <v>104053660.5</v>
      </c>
      <c r="Z134">
        <v>101851078.8</v>
      </c>
      <c r="AA134">
        <v>99799774.75</v>
      </c>
      <c r="AB134">
        <v>97830689.079999998</v>
      </c>
      <c r="AC134">
        <v>95887101.400000006</v>
      </c>
      <c r="AD134">
        <v>93886179.959999904</v>
      </c>
      <c r="AE134">
        <v>91813672.459999904</v>
      </c>
      <c r="AF134">
        <v>89664252.579999998</v>
      </c>
      <c r="AG134">
        <v>87429880.700000003</v>
      </c>
      <c r="AH134">
        <v>85125169.739999995</v>
      </c>
      <c r="AI134">
        <v>82829919.909999996</v>
      </c>
      <c r="AJ134">
        <v>80474593.430000007</v>
      </c>
      <c r="AK134">
        <v>78074504.269999996</v>
      </c>
      <c r="AL134">
        <v>75636052.390000001</v>
      </c>
      <c r="AM134">
        <v>73172365.480000004</v>
      </c>
      <c r="AN134">
        <v>70664803.560000002</v>
      </c>
      <c r="AO134">
        <v>68161753.799999997</v>
      </c>
      <c r="AP134">
        <v>65672841.939999998</v>
      </c>
      <c r="AQ134">
        <v>63214340.009999998</v>
      </c>
      <c r="AR134">
        <v>60793073.409999996</v>
      </c>
      <c r="AS134">
        <v>58414309.329999998</v>
      </c>
      <c r="AT134">
        <v>56094732.140000001</v>
      </c>
      <c r="AU134">
        <v>53838198.890000001</v>
      </c>
      <c r="AV134">
        <v>51652039.719999999</v>
      </c>
      <c r="AW134">
        <v>49560103.979999997</v>
      </c>
    </row>
    <row r="135" spans="2:50" x14ac:dyDescent="0.35">
      <c r="B135" t="s">
        <v>234</v>
      </c>
      <c r="C135">
        <v>1098851.8998263199</v>
      </c>
      <c r="D135">
        <v>1116494.32251175</v>
      </c>
      <c r="E135">
        <v>1134420</v>
      </c>
      <c r="F135">
        <v>1107035.436</v>
      </c>
      <c r="G135">
        <v>1077983.4369999999</v>
      </c>
      <c r="H135">
        <v>1048549.7610000001</v>
      </c>
      <c r="I135">
        <v>1024274.508</v>
      </c>
      <c r="J135">
        <v>1000122.357</v>
      </c>
      <c r="K135">
        <v>973364.59050000005</v>
      </c>
      <c r="L135">
        <v>944193.53119999997</v>
      </c>
      <c r="M135">
        <v>916029.28610000003</v>
      </c>
      <c r="N135">
        <v>891648.6679</v>
      </c>
      <c r="O135">
        <v>873772.1801</v>
      </c>
      <c r="P135">
        <v>859502.30440000002</v>
      </c>
      <c r="Q135">
        <v>843858.21719999996</v>
      </c>
      <c r="R135">
        <v>821927.66929999995</v>
      </c>
      <c r="S135">
        <v>799987.20440000005</v>
      </c>
      <c r="T135">
        <v>779064.03009999997</v>
      </c>
      <c r="U135">
        <v>758345.17090000003</v>
      </c>
      <c r="V135">
        <v>734365.32869999995</v>
      </c>
      <c r="W135">
        <v>709464.55729999999</v>
      </c>
      <c r="X135">
        <v>682781.93389999995</v>
      </c>
      <c r="Y135">
        <v>656439.89679999999</v>
      </c>
      <c r="Z135">
        <v>632504.94220000005</v>
      </c>
      <c r="AA135">
        <v>611553.4645</v>
      </c>
      <c r="AB135">
        <v>593323.51839999994</v>
      </c>
      <c r="AC135">
        <v>577307.89110000001</v>
      </c>
      <c r="AD135">
        <v>563035.48019999999</v>
      </c>
      <c r="AE135">
        <v>550126.42960000003</v>
      </c>
      <c r="AF135">
        <v>538281.83499999996</v>
      </c>
      <c r="AG135">
        <v>527287.83369999996</v>
      </c>
      <c r="AH135">
        <v>517008.0956</v>
      </c>
      <c r="AI135">
        <v>507292.71899999998</v>
      </c>
      <c r="AJ135">
        <v>497977.52929999999</v>
      </c>
      <c r="AK135">
        <v>488968.60320000001</v>
      </c>
      <c r="AL135">
        <v>480199.62109999999</v>
      </c>
      <c r="AM135">
        <v>471625.57829999999</v>
      </c>
      <c r="AN135">
        <v>463216.57400000002</v>
      </c>
      <c r="AO135">
        <v>454912.39539999998</v>
      </c>
      <c r="AP135">
        <v>446690.49560000002</v>
      </c>
      <c r="AQ135">
        <v>438559.30550000002</v>
      </c>
      <c r="AR135">
        <v>430519.95010000002</v>
      </c>
      <c r="AS135">
        <v>422569.68859999999</v>
      </c>
      <c r="AT135">
        <v>414683.89480000001</v>
      </c>
      <c r="AU135">
        <v>406840.54950000002</v>
      </c>
      <c r="AV135">
        <v>399034.9068</v>
      </c>
      <c r="AW135">
        <v>391375.21189999999</v>
      </c>
    </row>
    <row r="136" spans="2:50" x14ac:dyDescent="0.35">
      <c r="B136" t="s">
        <v>235</v>
      </c>
      <c r="C136">
        <v>1098851.8998263199</v>
      </c>
      <c r="D136">
        <v>1116494.32251175</v>
      </c>
      <c r="E136">
        <v>1134420</v>
      </c>
      <c r="F136">
        <v>1107035.436</v>
      </c>
      <c r="G136">
        <v>1077983.4369999999</v>
      </c>
      <c r="H136">
        <v>1048549.7610000001</v>
      </c>
      <c r="I136">
        <v>1024274.508</v>
      </c>
      <c r="J136">
        <v>1000122.357</v>
      </c>
      <c r="K136">
        <v>973364.59050000005</v>
      </c>
      <c r="L136">
        <v>944193.53119999997</v>
      </c>
      <c r="M136">
        <v>916029.28610000003</v>
      </c>
      <c r="N136">
        <v>891648.6679</v>
      </c>
      <c r="O136">
        <v>873772.1801</v>
      </c>
      <c r="P136">
        <v>859502.30440000002</v>
      </c>
      <c r="Q136">
        <v>843858.21719999996</v>
      </c>
      <c r="R136">
        <v>821927.66929999995</v>
      </c>
      <c r="S136">
        <v>799987.20440000005</v>
      </c>
      <c r="T136">
        <v>779064.03009999997</v>
      </c>
      <c r="U136">
        <v>758345.17090000003</v>
      </c>
      <c r="V136">
        <v>734365.32869999995</v>
      </c>
      <c r="W136">
        <v>709464.55729999999</v>
      </c>
      <c r="X136">
        <v>682781.93389999995</v>
      </c>
      <c r="Y136">
        <v>656439.89679999999</v>
      </c>
      <c r="Z136">
        <v>632504.94220000005</v>
      </c>
      <c r="AA136">
        <v>611553.4645</v>
      </c>
      <c r="AB136">
        <v>593323.51839999994</v>
      </c>
      <c r="AC136">
        <v>577307.89110000001</v>
      </c>
      <c r="AD136">
        <v>563035.48019999999</v>
      </c>
      <c r="AE136">
        <v>550126.42960000003</v>
      </c>
      <c r="AF136">
        <v>538281.83499999996</v>
      </c>
      <c r="AG136">
        <v>527287.83369999996</v>
      </c>
      <c r="AH136">
        <v>517008.0956</v>
      </c>
      <c r="AI136">
        <v>507292.71899999998</v>
      </c>
      <c r="AJ136">
        <v>497977.52929999999</v>
      </c>
      <c r="AK136">
        <v>488968.60320000001</v>
      </c>
      <c r="AL136">
        <v>480199.62109999999</v>
      </c>
      <c r="AM136">
        <v>471625.57829999999</v>
      </c>
      <c r="AN136">
        <v>463216.57400000002</v>
      </c>
      <c r="AO136">
        <v>454912.39539999998</v>
      </c>
      <c r="AP136">
        <v>446690.49560000002</v>
      </c>
      <c r="AQ136">
        <v>438559.30550000002</v>
      </c>
      <c r="AR136">
        <v>430519.95010000002</v>
      </c>
      <c r="AS136">
        <v>422569.68859999999</v>
      </c>
      <c r="AT136">
        <v>414683.89480000001</v>
      </c>
      <c r="AU136">
        <v>406840.54950000002</v>
      </c>
      <c r="AV136">
        <v>399034.9068</v>
      </c>
      <c r="AW136">
        <v>391375.21189999999</v>
      </c>
    </row>
    <row r="137" spans="2:50" x14ac:dyDescent="0.35">
      <c r="B137" t="s">
        <v>236</v>
      </c>
      <c r="C137">
        <v>116773651.530883</v>
      </c>
      <c r="D137">
        <v>118648490.27771901</v>
      </c>
      <c r="E137">
        <v>120553430.2</v>
      </c>
      <c r="F137">
        <v>118020003.40000001</v>
      </c>
      <c r="G137">
        <v>114447618</v>
      </c>
      <c r="H137">
        <v>114347056.7</v>
      </c>
      <c r="I137">
        <v>111317291.90000001</v>
      </c>
      <c r="J137">
        <v>108395858.8</v>
      </c>
      <c r="K137">
        <v>105272722.09999999</v>
      </c>
      <c r="L137">
        <v>102795200.90000001</v>
      </c>
      <c r="M137">
        <v>100555696</v>
      </c>
      <c r="N137">
        <v>99571667.599999994</v>
      </c>
      <c r="O137">
        <v>98532672.709999904</v>
      </c>
      <c r="P137">
        <v>96700459.129999995</v>
      </c>
      <c r="Q137">
        <v>94664728.060000002</v>
      </c>
      <c r="R137">
        <v>93585827.200000003</v>
      </c>
      <c r="S137">
        <v>95312269.239999995</v>
      </c>
      <c r="T137">
        <v>94264406.700000003</v>
      </c>
      <c r="U137">
        <v>92546484.590000004</v>
      </c>
      <c r="V137">
        <v>90568787.549999997</v>
      </c>
      <c r="W137">
        <v>88463097.239999995</v>
      </c>
      <c r="X137">
        <v>86163871.840000004</v>
      </c>
      <c r="Y137">
        <v>84250106.730000004</v>
      </c>
      <c r="Z137">
        <v>82530773.129999995</v>
      </c>
      <c r="AA137">
        <v>80933673.579999998</v>
      </c>
      <c r="AB137">
        <v>79391738.950000003</v>
      </c>
      <c r="AC137">
        <v>77847682.840000004</v>
      </c>
      <c r="AD137">
        <v>76232238.489999995</v>
      </c>
      <c r="AE137">
        <v>74546655.980000004</v>
      </c>
      <c r="AF137">
        <v>72773651.150000006</v>
      </c>
      <c r="AG137">
        <v>70906734.469999999</v>
      </c>
      <c r="AH137">
        <v>68952593.650000006</v>
      </c>
      <c r="AI137">
        <v>66886945.020000003</v>
      </c>
      <c r="AJ137">
        <v>64749081.140000001</v>
      </c>
      <c r="AK137">
        <v>62554969.799999997</v>
      </c>
      <c r="AL137">
        <v>60317175.780000001</v>
      </c>
      <c r="AM137">
        <v>58048752.329999998</v>
      </c>
      <c r="AN137">
        <v>55749124.490000002</v>
      </c>
      <c r="AO137">
        <v>53448206.009999998</v>
      </c>
      <c r="AP137">
        <v>51159722.82</v>
      </c>
      <c r="AQ137">
        <v>48899344.950000003</v>
      </c>
      <c r="AR137">
        <v>46677353.439999998</v>
      </c>
      <c r="AS137">
        <v>44498514.640000001</v>
      </c>
      <c r="AT137">
        <v>42381923.600000001</v>
      </c>
      <c r="AU137">
        <v>40332740.979999997</v>
      </c>
      <c r="AV137">
        <v>38357741.689999998</v>
      </c>
      <c r="AW137">
        <v>36471022.869999997</v>
      </c>
    </row>
    <row r="138" spans="2:50" x14ac:dyDescent="0.35">
      <c r="B138" t="s">
        <v>237</v>
      </c>
      <c r="C138">
        <v>116773651.530883</v>
      </c>
      <c r="D138">
        <v>118648490.27771901</v>
      </c>
      <c r="E138">
        <v>120553430.2</v>
      </c>
      <c r="F138">
        <v>118020003.40000001</v>
      </c>
      <c r="G138">
        <v>114447618</v>
      </c>
      <c r="H138">
        <v>114347056.7</v>
      </c>
      <c r="I138">
        <v>111317291.90000001</v>
      </c>
      <c r="J138">
        <v>108395858.8</v>
      </c>
      <c r="K138">
        <v>105272722.09999999</v>
      </c>
      <c r="L138">
        <v>102795200.90000001</v>
      </c>
      <c r="M138">
        <v>100555696</v>
      </c>
      <c r="N138">
        <v>99571667.599999994</v>
      </c>
      <c r="O138">
        <v>98532672.709999904</v>
      </c>
      <c r="P138">
        <v>96700459.129999995</v>
      </c>
      <c r="Q138">
        <v>94664728.060000002</v>
      </c>
      <c r="R138">
        <v>93585827.200000003</v>
      </c>
      <c r="S138">
        <v>95312269.239999995</v>
      </c>
      <c r="T138">
        <v>94264406.700000003</v>
      </c>
      <c r="U138">
        <v>92546484.590000004</v>
      </c>
      <c r="V138">
        <v>90568787.549999997</v>
      </c>
      <c r="W138">
        <v>88463097.239999995</v>
      </c>
      <c r="X138">
        <v>86163871.840000004</v>
      </c>
      <c r="Y138">
        <v>84250106.730000004</v>
      </c>
      <c r="Z138">
        <v>82530773.129999995</v>
      </c>
      <c r="AA138">
        <v>80933673.579999998</v>
      </c>
      <c r="AB138">
        <v>79391738.950000003</v>
      </c>
      <c r="AC138">
        <v>77847682.840000004</v>
      </c>
      <c r="AD138">
        <v>76232238.489999995</v>
      </c>
      <c r="AE138">
        <v>74546655.980000004</v>
      </c>
      <c r="AF138">
        <v>72773651.150000006</v>
      </c>
      <c r="AG138">
        <v>70906734.469999999</v>
      </c>
      <c r="AH138">
        <v>68952593.650000006</v>
      </c>
      <c r="AI138">
        <v>66886945.020000003</v>
      </c>
      <c r="AJ138">
        <v>64749081.140000001</v>
      </c>
      <c r="AK138">
        <v>62554969.799999997</v>
      </c>
      <c r="AL138">
        <v>60317175.780000001</v>
      </c>
      <c r="AM138">
        <v>58048752.329999998</v>
      </c>
      <c r="AN138">
        <v>55749124.490000002</v>
      </c>
      <c r="AO138">
        <v>53448206.009999998</v>
      </c>
      <c r="AP138">
        <v>51159722.82</v>
      </c>
      <c r="AQ138">
        <v>48899344.950000003</v>
      </c>
      <c r="AR138">
        <v>46677353.439999998</v>
      </c>
      <c r="AS138">
        <v>44498514.640000001</v>
      </c>
      <c r="AT138">
        <v>42381923.600000001</v>
      </c>
      <c r="AU138">
        <v>40332740.979999997</v>
      </c>
      <c r="AV138">
        <v>38357741.689999998</v>
      </c>
      <c r="AW138">
        <v>36471022.869999997</v>
      </c>
    </row>
    <row r="139" spans="2:50" x14ac:dyDescent="0.3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38680707.810000002</v>
      </c>
      <c r="G139">
        <v>37662384.700000003</v>
      </c>
      <c r="H139">
        <v>37281894.079999998</v>
      </c>
      <c r="I139">
        <v>37076849.560000002</v>
      </c>
      <c r="J139">
        <v>36175156.619999997</v>
      </c>
      <c r="K139">
        <v>34781146.75</v>
      </c>
      <c r="L139">
        <v>33837907.289999999</v>
      </c>
      <c r="M139">
        <v>33191082.16</v>
      </c>
      <c r="N139">
        <v>32842618.670000002</v>
      </c>
      <c r="O139">
        <v>31967736.190000001</v>
      </c>
      <c r="P139">
        <v>30248658.030000001</v>
      </c>
      <c r="Q139">
        <v>27686280.68</v>
      </c>
      <c r="R139">
        <v>25180045.300000001</v>
      </c>
      <c r="S139">
        <v>23135516.690000001</v>
      </c>
      <c r="T139">
        <v>22267427.210000001</v>
      </c>
      <c r="U139">
        <v>21762184.16</v>
      </c>
      <c r="V139">
        <v>21218154.050000001</v>
      </c>
      <c r="W139">
        <v>20440114.16</v>
      </c>
      <c r="X139">
        <v>19620158.600000001</v>
      </c>
      <c r="Y139">
        <v>19147113.870000001</v>
      </c>
      <c r="Z139">
        <v>18687800.699999999</v>
      </c>
      <c r="AA139">
        <v>18254547.710000001</v>
      </c>
      <c r="AB139">
        <v>17845626.609999999</v>
      </c>
      <c r="AC139">
        <v>17462110.670000002</v>
      </c>
      <c r="AD139">
        <v>17090905.989999998</v>
      </c>
      <c r="AE139">
        <v>16716890.050000001</v>
      </c>
      <c r="AF139">
        <v>16352319.6</v>
      </c>
      <c r="AG139">
        <v>15995858.4</v>
      </c>
      <c r="AH139">
        <v>15655568</v>
      </c>
      <c r="AI139">
        <v>15435682.18</v>
      </c>
      <c r="AJ139">
        <v>15227534.76</v>
      </c>
      <c r="AK139">
        <v>15030565.859999999</v>
      </c>
      <c r="AL139">
        <v>14838676.99</v>
      </c>
      <c r="AM139">
        <v>14651987.560000001</v>
      </c>
      <c r="AN139">
        <v>14452462.49</v>
      </c>
      <c r="AO139">
        <v>14258635.390000001</v>
      </c>
      <c r="AP139">
        <v>14066428.630000001</v>
      </c>
      <c r="AQ139">
        <v>13876435.76</v>
      </c>
      <c r="AR139">
        <v>13685200.029999999</v>
      </c>
      <c r="AS139">
        <v>13493225</v>
      </c>
      <c r="AT139">
        <v>13298124.640000001</v>
      </c>
      <c r="AU139">
        <v>13098617.359999999</v>
      </c>
      <c r="AV139">
        <v>12895263.130000001</v>
      </c>
      <c r="AW139">
        <v>12697705.9</v>
      </c>
    </row>
    <row r="140" spans="2:50" x14ac:dyDescent="0.3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38680707.810000002</v>
      </c>
      <c r="G140">
        <v>37662384.700000003</v>
      </c>
      <c r="H140">
        <v>37281894.079999998</v>
      </c>
      <c r="I140">
        <v>37076849.560000002</v>
      </c>
      <c r="J140">
        <v>36175156.619999997</v>
      </c>
      <c r="K140">
        <v>34781146.75</v>
      </c>
      <c r="L140">
        <v>33837907.289999999</v>
      </c>
      <c r="M140">
        <v>33191082.16</v>
      </c>
      <c r="N140">
        <v>32842618.670000002</v>
      </c>
      <c r="O140">
        <v>31967736.190000001</v>
      </c>
      <c r="P140">
        <v>30248658.030000001</v>
      </c>
      <c r="Q140">
        <v>27686280.68</v>
      </c>
      <c r="R140">
        <v>25180045.300000001</v>
      </c>
      <c r="S140">
        <v>23135516.690000001</v>
      </c>
      <c r="T140">
        <v>22267427.210000001</v>
      </c>
      <c r="U140">
        <v>21762184.16</v>
      </c>
      <c r="V140">
        <v>21218154.050000001</v>
      </c>
      <c r="W140">
        <v>20440114.16</v>
      </c>
      <c r="X140">
        <v>19620158.600000001</v>
      </c>
      <c r="Y140">
        <v>19147113.870000001</v>
      </c>
      <c r="Z140">
        <v>18687800.699999999</v>
      </c>
      <c r="AA140">
        <v>18254547.710000001</v>
      </c>
      <c r="AB140">
        <v>17845626.609999999</v>
      </c>
      <c r="AC140">
        <v>17462110.670000002</v>
      </c>
      <c r="AD140">
        <v>17090905.989999998</v>
      </c>
      <c r="AE140">
        <v>16716890.050000001</v>
      </c>
      <c r="AF140">
        <v>16352319.6</v>
      </c>
      <c r="AG140">
        <v>15995858.4</v>
      </c>
      <c r="AH140">
        <v>15655568</v>
      </c>
      <c r="AI140">
        <v>15435682.18</v>
      </c>
      <c r="AJ140">
        <v>15227534.76</v>
      </c>
      <c r="AK140">
        <v>15030565.859999999</v>
      </c>
      <c r="AL140">
        <v>14838676.99</v>
      </c>
      <c r="AM140">
        <v>14651987.560000001</v>
      </c>
      <c r="AN140">
        <v>14452462.49</v>
      </c>
      <c r="AO140">
        <v>14258635.390000001</v>
      </c>
      <c r="AP140">
        <v>14066428.630000001</v>
      </c>
      <c r="AQ140">
        <v>13876435.76</v>
      </c>
      <c r="AR140">
        <v>13685200.029999999</v>
      </c>
      <c r="AS140">
        <v>13493225</v>
      </c>
      <c r="AT140">
        <v>13298124.640000001</v>
      </c>
      <c r="AU140">
        <v>13098617.359999999</v>
      </c>
      <c r="AV140">
        <v>12895263.130000001</v>
      </c>
      <c r="AW140">
        <v>12697705.9</v>
      </c>
    </row>
    <row r="141" spans="2:50" x14ac:dyDescent="0.3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7634585.7750000004</v>
      </c>
      <c r="G141">
        <v>7341872.341</v>
      </c>
      <c r="H141">
        <v>7407098.5290000001</v>
      </c>
      <c r="I141">
        <v>7687387.0829999996</v>
      </c>
      <c r="J141">
        <v>7403338.1569999997</v>
      </c>
      <c r="K141">
        <v>7209500.9029999999</v>
      </c>
      <c r="L141">
        <v>6837460.3509999998</v>
      </c>
      <c r="M141">
        <v>7104497.3600000003</v>
      </c>
      <c r="N141">
        <v>7206572.9400000004</v>
      </c>
      <c r="O141">
        <v>7510751.5599999996</v>
      </c>
      <c r="P141">
        <v>7635043.8710000003</v>
      </c>
      <c r="Q141">
        <v>7553610.2539999997</v>
      </c>
      <c r="R141">
        <v>7578005.3619999997</v>
      </c>
      <c r="S141">
        <v>7915042.3389999997</v>
      </c>
      <c r="T141">
        <v>8098849.3540000003</v>
      </c>
      <c r="U141">
        <v>8174969.6540000001</v>
      </c>
      <c r="V141">
        <v>8180886.2869999995</v>
      </c>
      <c r="W141">
        <v>8074230.8490000004</v>
      </c>
      <c r="X141">
        <v>7891955.1639999999</v>
      </c>
      <c r="Y141">
        <v>7807286.2000000002</v>
      </c>
      <c r="Z141">
        <v>7798733.0920000002</v>
      </c>
      <c r="AA141">
        <v>7843253.1239999998</v>
      </c>
      <c r="AB141">
        <v>7921763.6279999996</v>
      </c>
      <c r="AC141">
        <v>8021143.0690000001</v>
      </c>
      <c r="AD141">
        <v>8342185.2290000003</v>
      </c>
      <c r="AE141">
        <v>8583874.8969999999</v>
      </c>
      <c r="AF141">
        <v>8790964.0490000006</v>
      </c>
      <c r="AG141">
        <v>8982451.0470000003</v>
      </c>
      <c r="AH141">
        <v>9168524.81399999</v>
      </c>
      <c r="AI141">
        <v>9346459.4149999898</v>
      </c>
      <c r="AJ141">
        <v>9518956.966</v>
      </c>
      <c r="AK141">
        <v>9691963.5010000002</v>
      </c>
      <c r="AL141">
        <v>9866332.773</v>
      </c>
      <c r="AM141">
        <v>10043650.35</v>
      </c>
      <c r="AN141">
        <v>10219342.029999999</v>
      </c>
      <c r="AO141">
        <v>10396907.529999999</v>
      </c>
      <c r="AP141">
        <v>10578303.27</v>
      </c>
      <c r="AQ141">
        <v>10767726.33</v>
      </c>
      <c r="AR141">
        <v>10961659.15</v>
      </c>
      <c r="AS141">
        <v>11159947.279999999</v>
      </c>
      <c r="AT141">
        <v>11365096.93</v>
      </c>
      <c r="AU141">
        <v>11576790.210000001</v>
      </c>
      <c r="AV141">
        <v>11797397.779999999</v>
      </c>
      <c r="AW141">
        <v>12045566.43</v>
      </c>
    </row>
    <row r="142" spans="2:50" x14ac:dyDescent="0.3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11866266.449999999</v>
      </c>
      <c r="G142">
        <v>11295774.640000001</v>
      </c>
      <c r="H142">
        <v>11328741.33</v>
      </c>
      <c r="I142">
        <v>11231452.689999999</v>
      </c>
      <c r="J142">
        <v>11068321.529999999</v>
      </c>
      <c r="K142">
        <v>10408494.439999999</v>
      </c>
      <c r="L142">
        <v>10066105.48</v>
      </c>
      <c r="M142">
        <v>10105674.65</v>
      </c>
      <c r="N142">
        <v>10278904.890000001</v>
      </c>
      <c r="O142">
        <v>9893603.2249999996</v>
      </c>
      <c r="P142">
        <v>9082260.6799999997</v>
      </c>
      <c r="Q142">
        <v>8083323.8099999996</v>
      </c>
      <c r="R142">
        <v>7309960.2740000002</v>
      </c>
      <c r="S142">
        <v>7057525.2620000001</v>
      </c>
      <c r="T142">
        <v>6948956.7319999998</v>
      </c>
      <c r="U142">
        <v>6911566.5669999998</v>
      </c>
      <c r="V142">
        <v>6651028.1610000003</v>
      </c>
      <c r="W142">
        <v>5690188.7640000004</v>
      </c>
      <c r="X142">
        <v>4736729.3789999997</v>
      </c>
      <c r="Y142">
        <v>4021894.2680000002</v>
      </c>
      <c r="Z142">
        <v>3456823.7409999999</v>
      </c>
      <c r="AA142">
        <v>3008702.6510000001</v>
      </c>
      <c r="AB142">
        <v>2647328.429</v>
      </c>
      <c r="AC142">
        <v>2351155.1320000002</v>
      </c>
      <c r="AD142">
        <v>2429287.5529999998</v>
      </c>
      <c r="AE142">
        <v>2496179.1069999998</v>
      </c>
      <c r="AF142">
        <v>2556570.534</v>
      </c>
      <c r="AG142">
        <v>2612235.8870000001</v>
      </c>
      <c r="AH142">
        <v>2664417.9449999998</v>
      </c>
      <c r="AI142">
        <v>2717707.2459999998</v>
      </c>
      <c r="AJ142">
        <v>2769113.8689999999</v>
      </c>
      <c r="AK142">
        <v>2819693.0929999999</v>
      </c>
      <c r="AL142">
        <v>2870302.3659999999</v>
      </c>
      <c r="AM142">
        <v>2921788.736</v>
      </c>
      <c r="AN142">
        <v>2971950.6290000002</v>
      </c>
      <c r="AO142">
        <v>3024157.2919999999</v>
      </c>
      <c r="AP142">
        <v>3078723</v>
      </c>
      <c r="AQ142">
        <v>3136183.92</v>
      </c>
      <c r="AR142">
        <v>3196856.4139999999</v>
      </c>
      <c r="AS142">
        <v>3259901.5329999998</v>
      </c>
      <c r="AT142">
        <v>3326617.946</v>
      </c>
      <c r="AU142">
        <v>3397602.7030000002</v>
      </c>
      <c r="AV142">
        <v>3472743.966</v>
      </c>
      <c r="AW142">
        <v>3553138.1970000002</v>
      </c>
    </row>
    <row r="143" spans="2:50" x14ac:dyDescent="0.3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1152766.82</v>
      </c>
      <c r="G143">
        <v>1074478.2</v>
      </c>
      <c r="H143">
        <v>928581.74849999999</v>
      </c>
      <c r="I143">
        <v>976384.99219999998</v>
      </c>
      <c r="J143">
        <v>945070.41099999996</v>
      </c>
      <c r="K143">
        <v>889025.88170000003</v>
      </c>
      <c r="L143">
        <v>845045.70270000002</v>
      </c>
      <c r="M143">
        <v>831699.70220000006</v>
      </c>
      <c r="N143">
        <v>855151.97259999998</v>
      </c>
      <c r="O143">
        <v>852084.23250000004</v>
      </c>
      <c r="P143">
        <v>812403.94669999997</v>
      </c>
      <c r="Q143">
        <v>748244.85129999998</v>
      </c>
      <c r="R143">
        <v>691727.05929999996</v>
      </c>
      <c r="S143">
        <v>642476.92610000004</v>
      </c>
      <c r="T143">
        <v>606977.7905</v>
      </c>
      <c r="U143">
        <v>583686.48340000003</v>
      </c>
      <c r="V143">
        <v>538727.38419999997</v>
      </c>
      <c r="W143">
        <v>436329.49200000003</v>
      </c>
      <c r="X143">
        <v>348753.53470000002</v>
      </c>
      <c r="Y143">
        <v>290994.26040000003</v>
      </c>
      <c r="Z143">
        <v>247946.25539999999</v>
      </c>
      <c r="AA143">
        <v>214940.51800000001</v>
      </c>
      <c r="AB143">
        <v>188939.16310000001</v>
      </c>
      <c r="AC143">
        <v>168052.0724</v>
      </c>
      <c r="AD143">
        <v>166209.10509999999</v>
      </c>
      <c r="AE143">
        <v>167406.33439999999</v>
      </c>
      <c r="AF143">
        <v>169752.11689999999</v>
      </c>
      <c r="AG143">
        <v>172539.03479999999</v>
      </c>
      <c r="AH143">
        <v>175529.85029999999</v>
      </c>
      <c r="AI143">
        <v>178984.08720000001</v>
      </c>
      <c r="AJ143">
        <v>182494.97649999999</v>
      </c>
      <c r="AK143">
        <v>186062.91269999999</v>
      </c>
      <c r="AL143">
        <v>189672.73509999999</v>
      </c>
      <c r="AM143">
        <v>193322.93799999999</v>
      </c>
      <c r="AN143">
        <v>196818.23310000001</v>
      </c>
      <c r="AO143">
        <v>200365.05470000001</v>
      </c>
      <c r="AP143">
        <v>203952.8407</v>
      </c>
      <c r="AQ143">
        <v>207615.34030000001</v>
      </c>
      <c r="AR143">
        <v>211359.2953</v>
      </c>
      <c r="AS143">
        <v>215128.9761</v>
      </c>
      <c r="AT143">
        <v>219013.91829999999</v>
      </c>
      <c r="AU143">
        <v>223050.2078</v>
      </c>
      <c r="AV143">
        <v>227233.42129999999</v>
      </c>
      <c r="AW143">
        <v>231652.14610000001</v>
      </c>
    </row>
    <row r="144" spans="2:50" x14ac:dyDescent="0.3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6445364.1849999996</v>
      </c>
      <c r="G144">
        <v>5911532.227</v>
      </c>
      <c r="H144">
        <v>5203173.7980000004</v>
      </c>
      <c r="I144">
        <v>5304031.7149999999</v>
      </c>
      <c r="J144">
        <v>5739548.4460000005</v>
      </c>
      <c r="K144">
        <v>5166077.2249999996</v>
      </c>
      <c r="L144">
        <v>4918228.5</v>
      </c>
      <c r="M144">
        <v>4998709.949</v>
      </c>
      <c r="N144">
        <v>5100882.9869999997</v>
      </c>
      <c r="O144">
        <v>5106126.341</v>
      </c>
      <c r="P144">
        <v>4860576.5159999998</v>
      </c>
      <c r="Q144">
        <v>4528666.8360000001</v>
      </c>
      <c r="R144">
        <v>4302654.2690000003</v>
      </c>
      <c r="S144">
        <v>4268323.8930000002</v>
      </c>
      <c r="T144">
        <v>4234464.6880000001</v>
      </c>
      <c r="U144">
        <v>4226545.4440000001</v>
      </c>
      <c r="V144">
        <v>4108113.19</v>
      </c>
      <c r="W144">
        <v>3812215.1159999999</v>
      </c>
      <c r="X144">
        <v>3412051.0619999999</v>
      </c>
      <c r="Y144">
        <v>3075699.4870000002</v>
      </c>
      <c r="Z144">
        <v>2788510.1630000002</v>
      </c>
      <c r="AA144">
        <v>2552204.003</v>
      </c>
      <c r="AB144">
        <v>2358160.6329999999</v>
      </c>
      <c r="AC144">
        <v>2197024.7960000001</v>
      </c>
      <c r="AD144">
        <v>2187638.8369999998</v>
      </c>
      <c r="AE144">
        <v>2209404.4309999999</v>
      </c>
      <c r="AF144">
        <v>2242694.0729999999</v>
      </c>
      <c r="AG144">
        <v>2279694.3480000002</v>
      </c>
      <c r="AH144">
        <v>2318059.844</v>
      </c>
      <c r="AI144">
        <v>2357856.9419999998</v>
      </c>
      <c r="AJ144">
        <v>2397895.6770000001</v>
      </c>
      <c r="AK144">
        <v>2439195.9720000001</v>
      </c>
      <c r="AL144">
        <v>2481682.1519999998</v>
      </c>
      <c r="AM144">
        <v>2525423.7549999999</v>
      </c>
      <c r="AN144">
        <v>2565492</v>
      </c>
      <c r="AO144">
        <v>2606779.6549999998</v>
      </c>
      <c r="AP144">
        <v>2649275.6039999998</v>
      </c>
      <c r="AQ144">
        <v>2693450.7779999999</v>
      </c>
      <c r="AR144">
        <v>2738509.9739999999</v>
      </c>
      <c r="AS144">
        <v>2788334.298</v>
      </c>
      <c r="AT144">
        <v>2840103.727</v>
      </c>
      <c r="AU144">
        <v>2893515.352</v>
      </c>
      <c r="AV144">
        <v>2948583.852</v>
      </c>
      <c r="AW144">
        <v>3007528.98</v>
      </c>
    </row>
    <row r="145" spans="2:49" x14ac:dyDescent="0.3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19848528.59</v>
      </c>
      <c r="G145">
        <v>18238974.23</v>
      </c>
      <c r="H145">
        <v>15905886.869999999</v>
      </c>
      <c r="I145">
        <v>16247646.630000001</v>
      </c>
      <c r="J145">
        <v>17794593.010000002</v>
      </c>
      <c r="K145">
        <v>15972015.789999999</v>
      </c>
      <c r="L145">
        <v>15208086.550000001</v>
      </c>
      <c r="M145">
        <v>15432340.539999999</v>
      </c>
      <c r="N145">
        <v>15548790.439999999</v>
      </c>
      <c r="O145">
        <v>15515157.720000001</v>
      </c>
      <c r="P145">
        <v>14881581.33</v>
      </c>
      <c r="Q145">
        <v>14064051.15</v>
      </c>
      <c r="R145">
        <v>13529478.359999999</v>
      </c>
      <c r="S145">
        <v>13511292.210000001</v>
      </c>
      <c r="T145">
        <v>13085617.34</v>
      </c>
      <c r="U145">
        <v>12824044.51</v>
      </c>
      <c r="V145">
        <v>12469192.84</v>
      </c>
      <c r="W145">
        <v>11549359.439999999</v>
      </c>
      <c r="X145">
        <v>10422103.24</v>
      </c>
      <c r="Y145">
        <v>9422418.0930000003</v>
      </c>
      <c r="Z145">
        <v>8579444.7410000004</v>
      </c>
      <c r="AA145">
        <v>7854887.3310000002</v>
      </c>
      <c r="AB145">
        <v>7230050.0190000003</v>
      </c>
      <c r="AC145">
        <v>6693535.5800000001</v>
      </c>
      <c r="AD145">
        <v>6549574.159</v>
      </c>
      <c r="AE145">
        <v>6479951.6449999996</v>
      </c>
      <c r="AF145">
        <v>6435170.375</v>
      </c>
      <c r="AG145">
        <v>6400953.7800000003</v>
      </c>
      <c r="AH145">
        <v>6380829.7869999995</v>
      </c>
      <c r="AI145">
        <v>6354022.2630000003</v>
      </c>
      <c r="AJ145">
        <v>6323540.1540000001</v>
      </c>
      <c r="AK145">
        <v>6307450.3279999997</v>
      </c>
      <c r="AL145">
        <v>6297896.3480000002</v>
      </c>
      <c r="AM145">
        <v>6289966.9720000001</v>
      </c>
      <c r="AN145">
        <v>6273502.5290000001</v>
      </c>
      <c r="AO145">
        <v>6257999.4210000001</v>
      </c>
      <c r="AP145">
        <v>6247300.4239999996</v>
      </c>
      <c r="AQ145">
        <v>6248928.0240000002</v>
      </c>
      <c r="AR145">
        <v>6249214.8459999999</v>
      </c>
      <c r="AS145">
        <v>6266522.2829999998</v>
      </c>
      <c r="AT145">
        <v>6291443.3289999999</v>
      </c>
      <c r="AU145">
        <v>6318482.2980000004</v>
      </c>
      <c r="AV145">
        <v>6349543.6399999997</v>
      </c>
      <c r="AW145">
        <v>6410883.4570000004</v>
      </c>
    </row>
    <row r="146" spans="2:49" x14ac:dyDescent="0.35">
      <c r="B146" t="s">
        <v>245</v>
      </c>
      <c r="C146">
        <v>14430721.2592922</v>
      </c>
      <c r="D146">
        <v>14662411.1568592</v>
      </c>
      <c r="E146">
        <v>14897820.91</v>
      </c>
      <c r="F146">
        <v>14896693.470000001</v>
      </c>
      <c r="G146">
        <v>13890497.99</v>
      </c>
      <c r="H146">
        <v>12682375.42</v>
      </c>
      <c r="I146">
        <v>13187413.140000001</v>
      </c>
      <c r="J146">
        <v>12323646.74</v>
      </c>
      <c r="K146">
        <v>11251143.34</v>
      </c>
      <c r="L146">
        <v>11075116.109999999</v>
      </c>
      <c r="M146">
        <v>10991288.029999999</v>
      </c>
      <c r="N146">
        <v>11545297.380000001</v>
      </c>
      <c r="O146">
        <v>11244729.15</v>
      </c>
      <c r="P146">
        <v>10407825.76</v>
      </c>
      <c r="Q146">
        <v>9441683.3990000002</v>
      </c>
      <c r="R146">
        <v>8788419.8499999996</v>
      </c>
      <c r="S146">
        <v>8717279.5099999998</v>
      </c>
      <c r="T146">
        <v>8636245.9810000006</v>
      </c>
      <c r="U146">
        <v>8615075.057</v>
      </c>
      <c r="V146">
        <v>8457302.2789999899</v>
      </c>
      <c r="W146">
        <v>7830157.9639999997</v>
      </c>
      <c r="X146">
        <v>6946283.9340000004</v>
      </c>
      <c r="Y146">
        <v>6171728.8130000001</v>
      </c>
      <c r="Z146">
        <v>5531398.2529999996</v>
      </c>
      <c r="AA146">
        <v>5020326.2869999995</v>
      </c>
      <c r="AB146">
        <v>4611580.1550000003</v>
      </c>
      <c r="AC146">
        <v>4278992.37</v>
      </c>
      <c r="AD146">
        <v>4224051.301</v>
      </c>
      <c r="AE146">
        <v>4236192.0089999996</v>
      </c>
      <c r="AF146">
        <v>4272612.82</v>
      </c>
      <c r="AG146">
        <v>4316809.9730000002</v>
      </c>
      <c r="AH146">
        <v>4363648.04</v>
      </c>
      <c r="AI146">
        <v>4412986.4570000004</v>
      </c>
      <c r="AJ146">
        <v>4463443.6880000001</v>
      </c>
      <c r="AK146">
        <v>4516330.5439999998</v>
      </c>
      <c r="AL146">
        <v>4571290.6909999996</v>
      </c>
      <c r="AM146">
        <v>4628363.8119999999</v>
      </c>
      <c r="AN146">
        <v>4683025.47</v>
      </c>
      <c r="AO146">
        <v>4740264.892</v>
      </c>
      <c r="AP146">
        <v>4799743.2580000004</v>
      </c>
      <c r="AQ146">
        <v>4862047.9539999999</v>
      </c>
      <c r="AR146">
        <v>4926073.4720000001</v>
      </c>
      <c r="AS146">
        <v>4995501.727</v>
      </c>
      <c r="AT146">
        <v>5067938.6610000003</v>
      </c>
      <c r="AU146">
        <v>5142737.625</v>
      </c>
      <c r="AV146">
        <v>5219924.18</v>
      </c>
      <c r="AW146">
        <v>5302533.7690000003</v>
      </c>
    </row>
    <row r="147" spans="2:49" x14ac:dyDescent="0.3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9625380.7939999998</v>
      </c>
      <c r="G147">
        <v>9428699.4010000005</v>
      </c>
      <c r="H147">
        <v>8845163.1669999994</v>
      </c>
      <c r="I147">
        <v>9118202.7449999899</v>
      </c>
      <c r="J147">
        <v>9030043.4979999997</v>
      </c>
      <c r="K147">
        <v>8681404.0559999999</v>
      </c>
      <c r="L147">
        <v>8706960.8300000001</v>
      </c>
      <c r="M147">
        <v>8724919.1919999998</v>
      </c>
      <c r="N147">
        <v>8945342.0999999996</v>
      </c>
      <c r="O147">
        <v>8852108.7630000003</v>
      </c>
      <c r="P147">
        <v>8564244.0179999899</v>
      </c>
      <c r="Q147">
        <v>8230475.04</v>
      </c>
      <c r="R147">
        <v>7993508.818</v>
      </c>
      <c r="S147">
        <v>7774144.4479999999</v>
      </c>
      <c r="T147">
        <v>7645174.2589999996</v>
      </c>
      <c r="U147">
        <v>7568491.5439999998</v>
      </c>
      <c r="V147">
        <v>7438052.8289999999</v>
      </c>
      <c r="W147">
        <v>6899909.1540000001</v>
      </c>
      <c r="X147">
        <v>6253643.6069999998</v>
      </c>
      <c r="Y147">
        <v>5724509.0870000003</v>
      </c>
      <c r="Z147">
        <v>5283041.5279999999</v>
      </c>
      <c r="AA147">
        <v>4919244.0880000005</v>
      </c>
      <c r="AB147">
        <v>4618094.142</v>
      </c>
      <c r="AC147">
        <v>4366812.0889999997</v>
      </c>
      <c r="AD147">
        <v>4329444.7520000003</v>
      </c>
      <c r="AE147">
        <v>4347730.341</v>
      </c>
      <c r="AF147">
        <v>4387235.148</v>
      </c>
      <c r="AG147">
        <v>4434770.2560000001</v>
      </c>
      <c r="AH147">
        <v>4485870.9759999998</v>
      </c>
      <c r="AI147">
        <v>4548550.7850000001</v>
      </c>
      <c r="AJ147">
        <v>4613537.5829999996</v>
      </c>
      <c r="AK147">
        <v>4681887.6239999998</v>
      </c>
      <c r="AL147">
        <v>4752559.2980000004</v>
      </c>
      <c r="AM147">
        <v>4826023.5389999999</v>
      </c>
      <c r="AN147">
        <v>4897060.6749999998</v>
      </c>
      <c r="AO147">
        <v>4971071.4670000002</v>
      </c>
      <c r="AP147">
        <v>5047095.2170000002</v>
      </c>
      <c r="AQ147">
        <v>5125815.7470000004</v>
      </c>
      <c r="AR147">
        <v>5205714.4419999998</v>
      </c>
      <c r="AS147">
        <v>5289463.5549999997</v>
      </c>
      <c r="AT147">
        <v>5374952.523</v>
      </c>
      <c r="AU147">
        <v>5462472.7860000003</v>
      </c>
      <c r="AV147">
        <v>5550964.5310000004</v>
      </c>
      <c r="AW147">
        <v>5643894.6140000001</v>
      </c>
    </row>
    <row r="148" spans="2:49" x14ac:dyDescent="0.35">
      <c r="B148" t="s">
        <v>247</v>
      </c>
      <c r="C148">
        <v>10784142.4039852</v>
      </c>
      <c r="D148">
        <v>10957285.2985109</v>
      </c>
      <c r="E148">
        <v>11133208.449999999</v>
      </c>
      <c r="F148">
        <v>11198965.9</v>
      </c>
      <c r="G148">
        <v>11252678.84</v>
      </c>
      <c r="H148">
        <v>10507378.560000001</v>
      </c>
      <c r="I148">
        <v>10920687.970000001</v>
      </c>
      <c r="J148">
        <v>11079681.5</v>
      </c>
      <c r="K148">
        <v>10904854.060000001</v>
      </c>
      <c r="L148">
        <v>10897949.91</v>
      </c>
      <c r="M148">
        <v>10899966.18</v>
      </c>
      <c r="N148">
        <v>11045169.039999999</v>
      </c>
      <c r="O148">
        <v>11233156.630000001</v>
      </c>
      <c r="P148">
        <v>11278709.939999999</v>
      </c>
      <c r="Q148">
        <v>11218900.779999999</v>
      </c>
      <c r="R148">
        <v>11129355.99</v>
      </c>
      <c r="S148">
        <v>11227047.800000001</v>
      </c>
      <c r="T148">
        <v>11179125.25</v>
      </c>
      <c r="U148">
        <v>11131873.07</v>
      </c>
      <c r="V148">
        <v>10995804.09</v>
      </c>
      <c r="W148">
        <v>10619742.34</v>
      </c>
      <c r="X148">
        <v>10229190.27</v>
      </c>
      <c r="Y148">
        <v>10020438.289999999</v>
      </c>
      <c r="Z148">
        <v>9895099.2210000008</v>
      </c>
      <c r="AA148">
        <v>9805799.4279999901</v>
      </c>
      <c r="AB148">
        <v>9727866.0840000007</v>
      </c>
      <c r="AC148">
        <v>9651446.96199999</v>
      </c>
      <c r="AD148">
        <v>9755594.091</v>
      </c>
      <c r="AE148">
        <v>9883925.2290000003</v>
      </c>
      <c r="AF148">
        <v>10013523.699999999</v>
      </c>
      <c r="AG148">
        <v>10162402.130000001</v>
      </c>
      <c r="AH148">
        <v>10311798.880000001</v>
      </c>
      <c r="AI148">
        <v>10483893.51</v>
      </c>
      <c r="AJ148">
        <v>10651209.220000001</v>
      </c>
      <c r="AK148">
        <v>10834781.060000001</v>
      </c>
      <c r="AL148">
        <v>11013849.710000001</v>
      </c>
      <c r="AM148">
        <v>11208171.74</v>
      </c>
      <c r="AN148">
        <v>11386736.66</v>
      </c>
      <c r="AO148">
        <v>11576935.67</v>
      </c>
      <c r="AP148">
        <v>11762043.880000001</v>
      </c>
      <c r="AQ148">
        <v>11959964.24</v>
      </c>
      <c r="AR148">
        <v>12150516.15</v>
      </c>
      <c r="AS148">
        <v>12350917.699999999</v>
      </c>
      <c r="AT148">
        <v>12537216.939999999</v>
      </c>
      <c r="AU148">
        <v>12744468.310000001</v>
      </c>
      <c r="AV148">
        <v>12933084.4</v>
      </c>
      <c r="AW148">
        <v>13151145.73</v>
      </c>
    </row>
    <row r="149" spans="2:49" x14ac:dyDescent="0.3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616102.68350000004</v>
      </c>
      <c r="G149">
        <v>588410.30759999994</v>
      </c>
      <c r="H149">
        <v>503441.8505</v>
      </c>
      <c r="I149">
        <v>527921.8676</v>
      </c>
      <c r="J149">
        <v>534694.82479999994</v>
      </c>
      <c r="K149">
        <v>495019.016</v>
      </c>
      <c r="L149">
        <v>460395.34409999999</v>
      </c>
      <c r="M149">
        <v>446089.03879999998</v>
      </c>
      <c r="N149">
        <v>462853.4583</v>
      </c>
      <c r="O149">
        <v>454031.90720000002</v>
      </c>
      <c r="P149">
        <v>430594.4681</v>
      </c>
      <c r="Q149">
        <v>397946.15269999998</v>
      </c>
      <c r="R149">
        <v>367232.89720000001</v>
      </c>
      <c r="S149">
        <v>345712.06540000002</v>
      </c>
      <c r="T149">
        <v>327025.33370000002</v>
      </c>
      <c r="U149">
        <v>314204.90350000001</v>
      </c>
      <c r="V149">
        <v>295699.7893</v>
      </c>
      <c r="W149">
        <v>247596.06210000001</v>
      </c>
      <c r="X149">
        <v>206550.03899999999</v>
      </c>
      <c r="Y149">
        <v>178568.405</v>
      </c>
      <c r="Z149">
        <v>157906.70480000001</v>
      </c>
      <c r="AA149">
        <v>142043.2966</v>
      </c>
      <c r="AB149">
        <v>129451.43180000001</v>
      </c>
      <c r="AC149">
        <v>119243.76790000001</v>
      </c>
      <c r="AD149">
        <v>117533.59699999999</v>
      </c>
      <c r="AE149">
        <v>116935.76119999999</v>
      </c>
      <c r="AF149">
        <v>116828.4529</v>
      </c>
      <c r="AG149">
        <v>116969.3976</v>
      </c>
      <c r="AH149">
        <v>117281.99739999999</v>
      </c>
      <c r="AI149">
        <v>117757.3094</v>
      </c>
      <c r="AJ149">
        <v>118300.4633</v>
      </c>
      <c r="AK149">
        <v>118941.05839999999</v>
      </c>
      <c r="AL149">
        <v>119649.3558</v>
      </c>
      <c r="AM149">
        <v>120423.4832</v>
      </c>
      <c r="AN149">
        <v>121159.4448</v>
      </c>
      <c r="AO149">
        <v>121954.3893</v>
      </c>
      <c r="AP149">
        <v>122809.0834</v>
      </c>
      <c r="AQ149">
        <v>123745.7841</v>
      </c>
      <c r="AR149">
        <v>124737.1779</v>
      </c>
      <c r="AS149">
        <v>125785.6479</v>
      </c>
      <c r="AT149">
        <v>126901.55469999999</v>
      </c>
      <c r="AU149">
        <v>128088.6027</v>
      </c>
      <c r="AV149">
        <v>129343.3124</v>
      </c>
      <c r="AW149">
        <v>130731.80439999999</v>
      </c>
    </row>
    <row r="150" spans="2:49" x14ac:dyDescent="0.3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23507755.98</v>
      </c>
      <c r="G150">
        <v>20569090.199999999</v>
      </c>
      <c r="H150">
        <v>16809317.789999999</v>
      </c>
      <c r="I150">
        <v>18341391.32</v>
      </c>
      <c r="J150">
        <v>18149455.73</v>
      </c>
      <c r="K150">
        <v>17087712.07</v>
      </c>
      <c r="L150">
        <v>17624462.579999998</v>
      </c>
      <c r="M150">
        <v>18149876.629999999</v>
      </c>
      <c r="N150">
        <v>18013239.920000002</v>
      </c>
      <c r="O150">
        <v>16300201.119999999</v>
      </c>
      <c r="P150">
        <v>14394049.18</v>
      </c>
      <c r="Q150">
        <v>13061676.02</v>
      </c>
      <c r="R150">
        <v>12362728.119999999</v>
      </c>
      <c r="S150">
        <v>11860864.07</v>
      </c>
      <c r="T150">
        <v>11606534.529999999</v>
      </c>
      <c r="U150">
        <v>11574417.279999999</v>
      </c>
      <c r="V150">
        <v>11517921.189999999</v>
      </c>
      <c r="W150">
        <v>11036957.77</v>
      </c>
      <c r="X150">
        <v>10438718.49</v>
      </c>
      <c r="Y150">
        <v>9964819.5439999998</v>
      </c>
      <c r="Z150">
        <v>9561241.6339999996</v>
      </c>
      <c r="AA150">
        <v>9221692.0089999996</v>
      </c>
      <c r="AB150">
        <v>8938640.3560000006</v>
      </c>
      <c r="AC150">
        <v>8703393.3249999899</v>
      </c>
      <c r="AD150">
        <v>8744214.6359999999</v>
      </c>
      <c r="AE150">
        <v>8853526.6840000004</v>
      </c>
      <c r="AF150">
        <v>8989557.4800000004</v>
      </c>
      <c r="AG150">
        <v>9135935.4210000001</v>
      </c>
      <c r="AH150">
        <v>9288256.6879999898</v>
      </c>
      <c r="AI150">
        <v>9443055.0130000003</v>
      </c>
      <c r="AJ150">
        <v>9601100.1809999999</v>
      </c>
      <c r="AK150">
        <v>9765264.3579999898</v>
      </c>
      <c r="AL150">
        <v>9934123.2780000009</v>
      </c>
      <c r="AM150">
        <v>10107453.76</v>
      </c>
      <c r="AN150">
        <v>10280054.75</v>
      </c>
      <c r="AO150">
        <v>10458055.800000001</v>
      </c>
      <c r="AP150">
        <v>10640871.119999999</v>
      </c>
      <c r="AQ150">
        <v>10829603.630000001</v>
      </c>
      <c r="AR150">
        <v>11021485.470000001</v>
      </c>
      <c r="AS150">
        <v>11225348.93</v>
      </c>
      <c r="AT150">
        <v>11435125.550000001</v>
      </c>
      <c r="AU150">
        <v>11648996.15</v>
      </c>
      <c r="AV150">
        <v>11867283.710000001</v>
      </c>
      <c r="AW150">
        <v>12096257.119999999</v>
      </c>
    </row>
    <row r="151" spans="2:49" x14ac:dyDescent="0.3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623751.20849999995</v>
      </c>
      <c r="G151">
        <v>573270.86179999996</v>
      </c>
      <c r="H151">
        <v>484753.43530000001</v>
      </c>
      <c r="I151">
        <v>523318.37929999997</v>
      </c>
      <c r="J151">
        <v>514965.58130000002</v>
      </c>
      <c r="K151">
        <v>474703.80820000003</v>
      </c>
      <c r="L151">
        <v>453354.46759999997</v>
      </c>
      <c r="M151">
        <v>452628.96389999997</v>
      </c>
      <c r="N151">
        <v>433925.86580000003</v>
      </c>
      <c r="O151">
        <v>419564.14439999999</v>
      </c>
      <c r="P151">
        <v>387608.21460000001</v>
      </c>
      <c r="Q151">
        <v>341904.86249999999</v>
      </c>
      <c r="R151">
        <v>304506.80320000002</v>
      </c>
      <c r="S151">
        <v>279946.0319</v>
      </c>
      <c r="T151">
        <v>266401.52370000002</v>
      </c>
      <c r="U151">
        <v>257579.8725</v>
      </c>
      <c r="V151">
        <v>241461.6985</v>
      </c>
      <c r="W151">
        <v>182684.05979999999</v>
      </c>
      <c r="X151">
        <v>135209.74840000001</v>
      </c>
      <c r="Y151">
        <v>104862.49</v>
      </c>
      <c r="Z151">
        <v>84078.163209999999</v>
      </c>
      <c r="AA151">
        <v>69266.634709999998</v>
      </c>
      <c r="AB151">
        <v>58270.224569999998</v>
      </c>
      <c r="AC151">
        <v>49855.767509999998</v>
      </c>
      <c r="AD151">
        <v>48388.016920000002</v>
      </c>
      <c r="AE151">
        <v>48203.145100000002</v>
      </c>
      <c r="AF151">
        <v>48507.319819999997</v>
      </c>
      <c r="AG151">
        <v>48995.037559999997</v>
      </c>
      <c r="AH151">
        <v>49566.598080000003</v>
      </c>
      <c r="AI151">
        <v>50438.816720000003</v>
      </c>
      <c r="AJ151">
        <v>51335.315390000003</v>
      </c>
      <c r="AK151">
        <v>52250.466590000004</v>
      </c>
      <c r="AL151">
        <v>53171.573089999998</v>
      </c>
      <c r="AM151">
        <v>54100.25071</v>
      </c>
      <c r="AN151">
        <v>54957.373390000001</v>
      </c>
      <c r="AO151">
        <v>55828.471530000003</v>
      </c>
      <c r="AP151">
        <v>56717.785279999996</v>
      </c>
      <c r="AQ151">
        <v>57636.308109999998</v>
      </c>
      <c r="AR151">
        <v>58587.913979999998</v>
      </c>
      <c r="AS151">
        <v>59563.383829999999</v>
      </c>
      <c r="AT151">
        <v>60587.309600000001</v>
      </c>
      <c r="AU151">
        <v>61665.077440000001</v>
      </c>
      <c r="AV151">
        <v>62797.486700000001</v>
      </c>
      <c r="AW151">
        <v>64008.122889999999</v>
      </c>
    </row>
    <row r="152" spans="2:49" x14ac:dyDescent="0.3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19459663.260000002</v>
      </c>
      <c r="G152">
        <v>18586822.690000001</v>
      </c>
      <c r="H152">
        <v>16926972.670000002</v>
      </c>
      <c r="I152">
        <v>17140289.629999999</v>
      </c>
      <c r="J152">
        <v>16949777.09</v>
      </c>
      <c r="K152">
        <v>16186002.51</v>
      </c>
      <c r="L152">
        <v>15735139.890000001</v>
      </c>
      <c r="M152">
        <v>15692941.810000001</v>
      </c>
      <c r="N152">
        <v>15857636.109999999</v>
      </c>
      <c r="O152">
        <v>15567798.48</v>
      </c>
      <c r="P152">
        <v>14863072.75</v>
      </c>
      <c r="Q152">
        <v>13871997.789999999</v>
      </c>
      <c r="R152">
        <v>13120362.82</v>
      </c>
      <c r="S152">
        <v>12773807.300000001</v>
      </c>
      <c r="T152">
        <v>12426200.880000001</v>
      </c>
      <c r="U152">
        <v>12288176.25</v>
      </c>
      <c r="V152">
        <v>11984832.24</v>
      </c>
      <c r="W152">
        <v>10376895.42</v>
      </c>
      <c r="X152">
        <v>8805686.37099999</v>
      </c>
      <c r="Y152">
        <v>7631334.2050000001</v>
      </c>
      <c r="Z152">
        <v>6723653.0650000004</v>
      </c>
      <c r="AA152">
        <v>6013848.7280000001</v>
      </c>
      <c r="AB152">
        <v>5447843.9129999997</v>
      </c>
      <c r="AC152">
        <v>4987894.6030000001</v>
      </c>
      <c r="AD152">
        <v>4924352.6179999998</v>
      </c>
      <c r="AE152">
        <v>4942674.9369999999</v>
      </c>
      <c r="AF152">
        <v>4991878.8600000003</v>
      </c>
      <c r="AG152">
        <v>5051759.1189999999</v>
      </c>
      <c r="AH152">
        <v>5116395.4409999996</v>
      </c>
      <c r="AI152">
        <v>5190609.0360000003</v>
      </c>
      <c r="AJ152">
        <v>5266510.6140000001</v>
      </c>
      <c r="AK152">
        <v>5345972.6370000001</v>
      </c>
      <c r="AL152">
        <v>5427927.4139999999</v>
      </c>
      <c r="AM152">
        <v>5512401.7110000001</v>
      </c>
      <c r="AN152">
        <v>5595425.2479999997</v>
      </c>
      <c r="AO152">
        <v>5682994.398</v>
      </c>
      <c r="AP152">
        <v>5774314.1950000003</v>
      </c>
      <c r="AQ152">
        <v>5870649.7419999996</v>
      </c>
      <c r="AR152">
        <v>5970327.6629999997</v>
      </c>
      <c r="AS152">
        <v>6074493.2309999997</v>
      </c>
      <c r="AT152">
        <v>6182667.307</v>
      </c>
      <c r="AU152">
        <v>6293148.9809999997</v>
      </c>
      <c r="AV152">
        <v>6407139.625</v>
      </c>
      <c r="AW152">
        <v>6530356.142</v>
      </c>
    </row>
    <row r="153" spans="2:49" x14ac:dyDescent="0.3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620589.34750000003</v>
      </c>
      <c r="G153">
        <v>602140.97690000001</v>
      </c>
      <c r="H153">
        <v>534998.4375</v>
      </c>
      <c r="I153">
        <v>531265.89190000005</v>
      </c>
      <c r="J153">
        <v>545039.04539999994</v>
      </c>
      <c r="K153">
        <v>531245.67989999999</v>
      </c>
      <c r="L153">
        <v>522812.70069999999</v>
      </c>
      <c r="M153">
        <v>487961.01799999998</v>
      </c>
      <c r="N153">
        <v>445888.76260000002</v>
      </c>
      <c r="O153">
        <v>422425.69150000002</v>
      </c>
      <c r="P153">
        <v>404608.92170000001</v>
      </c>
      <c r="Q153">
        <v>382591.4069</v>
      </c>
      <c r="R153">
        <v>360711.8174</v>
      </c>
      <c r="S153">
        <v>340218.54609999998</v>
      </c>
      <c r="T153">
        <v>330828.67920000001</v>
      </c>
      <c r="U153">
        <v>330258.09129999997</v>
      </c>
      <c r="V153">
        <v>348072.95909999998</v>
      </c>
      <c r="W153">
        <v>353563.10649999999</v>
      </c>
      <c r="X153">
        <v>359653.83049999998</v>
      </c>
      <c r="Y153">
        <v>357772.52990000002</v>
      </c>
      <c r="Z153">
        <v>357033.09289999999</v>
      </c>
      <c r="AA153">
        <v>354589.61369999999</v>
      </c>
      <c r="AB153">
        <v>350580.81359999999</v>
      </c>
      <c r="AC153">
        <v>346109.44459999999</v>
      </c>
      <c r="AD153">
        <v>344020.06479999999</v>
      </c>
      <c r="AE153">
        <v>340977.55070000002</v>
      </c>
      <c r="AF153">
        <v>337578.6899</v>
      </c>
      <c r="AG153">
        <v>333990.34659999999</v>
      </c>
      <c r="AH153">
        <v>331424.8394</v>
      </c>
      <c r="AI153">
        <v>329841.54820000002</v>
      </c>
      <c r="AJ153">
        <v>327981.32429999998</v>
      </c>
      <c r="AK153">
        <v>327440.36440000002</v>
      </c>
      <c r="AL153">
        <v>326870.01669999998</v>
      </c>
      <c r="AM153">
        <v>326103.71289999998</v>
      </c>
      <c r="AN153">
        <v>325820.74530000001</v>
      </c>
      <c r="AO153">
        <v>325264.45289999997</v>
      </c>
      <c r="AP153">
        <v>324930.73139999999</v>
      </c>
      <c r="AQ153">
        <v>325846.20449999999</v>
      </c>
      <c r="AR153">
        <v>326107.69040000002</v>
      </c>
      <c r="AS153">
        <v>326744.00709999999</v>
      </c>
      <c r="AT153">
        <v>327827.66210000002</v>
      </c>
      <c r="AU153">
        <v>328492.22149999999</v>
      </c>
      <c r="AV153">
        <v>329061.34389999998</v>
      </c>
      <c r="AW153">
        <v>333719.34590000001</v>
      </c>
    </row>
    <row r="154" spans="2:49" x14ac:dyDescent="0.3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1270353.673</v>
      </c>
      <c r="G154">
        <v>1210701.1969999999</v>
      </c>
      <c r="H154">
        <v>1175687.4029999999</v>
      </c>
      <c r="I154">
        <v>1207932.612</v>
      </c>
      <c r="J154">
        <v>1179415.6100000001</v>
      </c>
      <c r="K154">
        <v>1123564.2080000001</v>
      </c>
      <c r="L154">
        <v>1131667.622</v>
      </c>
      <c r="M154">
        <v>1140121.193</v>
      </c>
      <c r="N154">
        <v>1111474.274</v>
      </c>
      <c r="O154">
        <v>1176904.0349999999</v>
      </c>
      <c r="P154">
        <v>1193143.1159999999</v>
      </c>
      <c r="Q154">
        <v>1163183.041</v>
      </c>
      <c r="R154">
        <v>1200703.4509999999</v>
      </c>
      <c r="S154">
        <v>1283481.703</v>
      </c>
      <c r="T154">
        <v>1315463.0830000001</v>
      </c>
      <c r="U154">
        <v>1325802.9310000001</v>
      </c>
      <c r="V154">
        <v>1327871.9609999999</v>
      </c>
      <c r="W154">
        <v>1325226.3640000001</v>
      </c>
      <c r="X154">
        <v>1313876.004</v>
      </c>
      <c r="Y154">
        <v>1321494.8829999999</v>
      </c>
      <c r="Z154">
        <v>1344338.061</v>
      </c>
      <c r="AA154">
        <v>1377176.3940000001</v>
      </c>
      <c r="AB154">
        <v>1416105.746</v>
      </c>
      <c r="AC154">
        <v>1456873.183</v>
      </c>
      <c r="AD154">
        <v>1499178.4469999999</v>
      </c>
      <c r="AE154">
        <v>1539076.9990000001</v>
      </c>
      <c r="AF154">
        <v>1576982.226</v>
      </c>
      <c r="AG154">
        <v>1613899.3840000001</v>
      </c>
      <c r="AH154">
        <v>1651027.3689999999</v>
      </c>
      <c r="AI154">
        <v>1687445.5249999999</v>
      </c>
      <c r="AJ154">
        <v>1724380.226</v>
      </c>
      <c r="AK154">
        <v>1762892.7039999999</v>
      </c>
      <c r="AL154">
        <v>1803181.32</v>
      </c>
      <c r="AM154">
        <v>1845349.9369999999</v>
      </c>
      <c r="AN154">
        <v>1888527.0149999999</v>
      </c>
      <c r="AO154">
        <v>1933294.655</v>
      </c>
      <c r="AP154">
        <v>1979676.4739999999</v>
      </c>
      <c r="AQ154">
        <v>2028169.3689999999</v>
      </c>
      <c r="AR154">
        <v>2078448.973</v>
      </c>
      <c r="AS154">
        <v>2130070.3220000002</v>
      </c>
      <c r="AT154">
        <v>2183602.997</v>
      </c>
      <c r="AU154">
        <v>2239196.9369999999</v>
      </c>
      <c r="AV154">
        <v>2297010.7209999999</v>
      </c>
      <c r="AW154">
        <v>2358968.1719999998</v>
      </c>
    </row>
    <row r="155" spans="2:49" x14ac:dyDescent="0.3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3550814.2540000002</v>
      </c>
      <c r="G155">
        <v>3341672.9980000001</v>
      </c>
      <c r="H155">
        <v>3083927.9610000001</v>
      </c>
      <c r="I155">
        <v>3093375.8119999999</v>
      </c>
      <c r="J155">
        <v>2990268.0980000002</v>
      </c>
      <c r="K155">
        <v>2838940.6320000002</v>
      </c>
      <c r="L155">
        <v>2776528.9610000001</v>
      </c>
      <c r="M155">
        <v>2715441.98</v>
      </c>
      <c r="N155">
        <v>2528419.142</v>
      </c>
      <c r="O155">
        <v>2642205.2960000001</v>
      </c>
      <c r="P155">
        <v>2734491.22</v>
      </c>
      <c r="Q155">
        <v>2805823.02</v>
      </c>
      <c r="R155">
        <v>2900754.4350000001</v>
      </c>
      <c r="S155">
        <v>3023844.3390000002</v>
      </c>
      <c r="T155">
        <v>3054589.0759999999</v>
      </c>
      <c r="U155">
        <v>3067732.2590000001</v>
      </c>
      <c r="V155">
        <v>3071397.9759999998</v>
      </c>
      <c r="W155">
        <v>3063119.4070000001</v>
      </c>
      <c r="X155">
        <v>3046757.1869999999</v>
      </c>
      <c r="Y155">
        <v>3042318.577</v>
      </c>
      <c r="Z155">
        <v>3047948.747</v>
      </c>
      <c r="AA155">
        <v>3061233.878</v>
      </c>
      <c r="AB155">
        <v>3079287.449</v>
      </c>
      <c r="AC155">
        <v>3099990.0070000002</v>
      </c>
      <c r="AD155">
        <v>2947198.5189999999</v>
      </c>
      <c r="AE155">
        <v>2791723.6189999999</v>
      </c>
      <c r="AF155">
        <v>2632320.4019999998</v>
      </c>
      <c r="AG155">
        <v>2469337.747</v>
      </c>
      <c r="AH155">
        <v>2303466.284</v>
      </c>
      <c r="AI155">
        <v>2135492.5070000002</v>
      </c>
      <c r="AJ155">
        <v>1965050.4720000001</v>
      </c>
      <c r="AK155">
        <v>1793041.5830000001</v>
      </c>
      <c r="AL155">
        <v>1619598.1340000001</v>
      </c>
      <c r="AM155">
        <v>1444808.4350000001</v>
      </c>
      <c r="AN155">
        <v>1449440.9509999999</v>
      </c>
      <c r="AO155">
        <v>1454618.226</v>
      </c>
      <c r="AP155">
        <v>1460168.135</v>
      </c>
      <c r="AQ155" s="39">
        <v>1466182.8970000001</v>
      </c>
      <c r="AR155" s="39">
        <v>1472443.9140000001</v>
      </c>
      <c r="AS155" s="39">
        <v>1478606.9029999999</v>
      </c>
      <c r="AT155" s="39">
        <v>1484964.0530000001</v>
      </c>
      <c r="AU155" s="39">
        <v>1491574.9939999999</v>
      </c>
      <c r="AV155">
        <v>1498430.5</v>
      </c>
      <c r="AW155">
        <v>1506186.9029999999</v>
      </c>
    </row>
    <row r="156" spans="2:49" x14ac:dyDescent="0.3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55924560.789999999</v>
      </c>
      <c r="G156">
        <v>52790418.619999997</v>
      </c>
      <c r="H156">
        <v>48022388.149999999</v>
      </c>
      <c r="I156">
        <v>48292876.450000003</v>
      </c>
      <c r="J156">
        <v>47533118.380000003</v>
      </c>
      <c r="K156">
        <v>44912366.210000001</v>
      </c>
      <c r="L156">
        <v>43518792.039999999</v>
      </c>
      <c r="M156">
        <v>43018277.740000002</v>
      </c>
      <c r="N156">
        <v>41664240.439999998</v>
      </c>
      <c r="O156">
        <v>42883445.960000001</v>
      </c>
      <c r="P156">
        <v>43618963.869999997</v>
      </c>
      <c r="Q156">
        <v>43769320.25</v>
      </c>
      <c r="R156">
        <v>44374400.909999996</v>
      </c>
      <c r="S156">
        <v>46278651.659999996</v>
      </c>
      <c r="T156">
        <v>46766032.770000003</v>
      </c>
      <c r="U156">
        <v>46888884.460000001</v>
      </c>
      <c r="V156">
        <v>46928861.359999999</v>
      </c>
      <c r="W156">
        <v>46431337.259999998</v>
      </c>
      <c r="X156">
        <v>45704288.460000001</v>
      </c>
      <c r="Y156">
        <v>45272575.359999999</v>
      </c>
      <c r="Z156">
        <v>45093379.219999999</v>
      </c>
      <c r="AA156">
        <v>45122030.850000001</v>
      </c>
      <c r="AB156">
        <v>45321579.210000001</v>
      </c>
      <c r="AC156">
        <v>45666239.75</v>
      </c>
      <c r="AD156">
        <v>46024132.93</v>
      </c>
      <c r="AE156">
        <v>46279090.219999999</v>
      </c>
      <c r="AF156">
        <v>46508037.299999997</v>
      </c>
      <c r="AG156">
        <v>46730769.57</v>
      </c>
      <c r="AH156">
        <v>46954461.18</v>
      </c>
      <c r="AI156">
        <v>47150532.979999997</v>
      </c>
      <c r="AJ156">
        <v>47337698.700000003</v>
      </c>
      <c r="AK156">
        <v>47532866.189999998</v>
      </c>
      <c r="AL156">
        <v>47736474.380000003</v>
      </c>
      <c r="AM156">
        <v>47951799.539999999</v>
      </c>
      <c r="AN156">
        <v>48159648.479999997</v>
      </c>
      <c r="AO156">
        <v>48378697.560000002</v>
      </c>
      <c r="AP156">
        <v>48602574.439999998</v>
      </c>
      <c r="AQ156">
        <v>48835106.479999997</v>
      </c>
      <c r="AR156">
        <v>49060445.149999999</v>
      </c>
      <c r="AS156">
        <v>49274706.439999998</v>
      </c>
      <c r="AT156">
        <v>49472378.560000002</v>
      </c>
      <c r="AU156">
        <v>49648348.409999996</v>
      </c>
      <c r="AV156">
        <v>49805221.189999998</v>
      </c>
      <c r="AW156">
        <v>49972734.840000004</v>
      </c>
    </row>
    <row r="157" spans="2:49" x14ac:dyDescent="0.3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2101689.111</v>
      </c>
      <c r="G157">
        <v>1890645.2690000001</v>
      </c>
      <c r="H157">
        <v>1428113.9909999999</v>
      </c>
      <c r="I157">
        <v>1825541.1410000001</v>
      </c>
      <c r="J157">
        <v>1521195.0419999999</v>
      </c>
      <c r="K157">
        <v>1910332.7779999999</v>
      </c>
      <c r="L157">
        <v>1806213.09</v>
      </c>
      <c r="M157">
        <v>1908293.19</v>
      </c>
      <c r="N157">
        <v>2025260.2779999999</v>
      </c>
      <c r="O157">
        <v>2028639.2209999999</v>
      </c>
      <c r="P157">
        <v>2018631.878</v>
      </c>
      <c r="Q157">
        <v>1983932.28</v>
      </c>
      <c r="R157">
        <v>1959282.4140000001</v>
      </c>
      <c r="S157">
        <v>2191776.3859999999</v>
      </c>
      <c r="T157">
        <v>2148597.0580000002</v>
      </c>
      <c r="U157">
        <v>2112299.9169999999</v>
      </c>
      <c r="V157">
        <v>2083500.432</v>
      </c>
      <c r="W157">
        <v>2071542.2679999999</v>
      </c>
      <c r="X157">
        <v>2048957.4909999999</v>
      </c>
      <c r="Y157">
        <v>2039549.5919999999</v>
      </c>
      <c r="Z157">
        <v>2039393.9790000001</v>
      </c>
      <c r="AA157">
        <v>2046769.5330000001</v>
      </c>
      <c r="AB157">
        <v>2059952.62</v>
      </c>
      <c r="AC157">
        <v>2077695.898</v>
      </c>
      <c r="AD157">
        <v>2105449.2930000001</v>
      </c>
      <c r="AE157">
        <v>2132951.1140000001</v>
      </c>
      <c r="AF157">
        <v>2160728.5380000002</v>
      </c>
      <c r="AG157">
        <v>2188957.798</v>
      </c>
      <c r="AH157">
        <v>2217804.9789999998</v>
      </c>
      <c r="AI157">
        <v>2246739.9270000001</v>
      </c>
      <c r="AJ157">
        <v>2275731.4210000001</v>
      </c>
      <c r="AK157">
        <v>2305158.807</v>
      </c>
      <c r="AL157">
        <v>2334951.7769999998</v>
      </c>
      <c r="AM157">
        <v>2365189.8530000001</v>
      </c>
      <c r="AN157">
        <v>2395028.3059999999</v>
      </c>
      <c r="AO157">
        <v>2425294.426</v>
      </c>
      <c r="AP157">
        <v>2455710.5129999998</v>
      </c>
      <c r="AQ157">
        <v>2486442.6979999999</v>
      </c>
      <c r="AR157">
        <v>2517056.3640000001</v>
      </c>
      <c r="AS157">
        <v>2547509.2769999998</v>
      </c>
      <c r="AT157">
        <v>2577523.6549999998</v>
      </c>
      <c r="AU157">
        <v>2606908.7209999999</v>
      </c>
      <c r="AV157">
        <v>2635810.6579999998</v>
      </c>
      <c r="AW157">
        <v>2665211.5070000002</v>
      </c>
    </row>
    <row r="158" spans="2:49" x14ac:dyDescent="0.3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4299067.568</v>
      </c>
      <c r="G158">
        <v>4273092.2529999996</v>
      </c>
      <c r="H158">
        <v>3473859.9909999999</v>
      </c>
      <c r="I158">
        <v>3590062.2480000001</v>
      </c>
      <c r="J158">
        <v>3770475.0090000001</v>
      </c>
      <c r="K158">
        <v>3680221.5690000001</v>
      </c>
      <c r="L158">
        <v>3553327.2710000002</v>
      </c>
      <c r="M158">
        <v>3511905.4939999999</v>
      </c>
      <c r="N158">
        <v>3557492.6919999998</v>
      </c>
      <c r="O158">
        <v>3605957.3629999999</v>
      </c>
      <c r="P158">
        <v>3638772.548</v>
      </c>
      <c r="Q158">
        <v>3649843.8169999998</v>
      </c>
      <c r="R158">
        <v>3659509.523</v>
      </c>
      <c r="S158">
        <v>3773052.395</v>
      </c>
      <c r="T158">
        <v>3795972.682</v>
      </c>
      <c r="U158">
        <v>3784071.6540000001</v>
      </c>
      <c r="V158">
        <v>3763164.03</v>
      </c>
      <c r="W158">
        <v>3753735.8020000001</v>
      </c>
      <c r="X158">
        <v>3724367.9309999999</v>
      </c>
      <c r="Y158">
        <v>3720356.236</v>
      </c>
      <c r="Z158">
        <v>3732684.0049999999</v>
      </c>
      <c r="AA158">
        <v>3758086.1329999999</v>
      </c>
      <c r="AB158">
        <v>3792757.3080000002</v>
      </c>
      <c r="AC158">
        <v>3834320.3250000002</v>
      </c>
      <c r="AD158">
        <v>3887805.3650000002</v>
      </c>
      <c r="AE158">
        <v>3946600.52</v>
      </c>
      <c r="AF158">
        <v>4006495.1189999999</v>
      </c>
      <c r="AG158">
        <v>4066081.534</v>
      </c>
      <c r="AH158">
        <v>4125132.6430000002</v>
      </c>
      <c r="AI158">
        <v>4182984.6719999998</v>
      </c>
      <c r="AJ158">
        <v>4239857.9369999999</v>
      </c>
      <c r="AK158">
        <v>4296906.8229999999</v>
      </c>
      <c r="AL158">
        <v>4355065.6399999997</v>
      </c>
      <c r="AM158">
        <v>4414874.165</v>
      </c>
      <c r="AN158">
        <v>4473619.1500000004</v>
      </c>
      <c r="AO158">
        <v>4533139.3320000004</v>
      </c>
      <c r="AP158">
        <v>4593084.6919999998</v>
      </c>
      <c r="AQ158">
        <v>4654069.4249999998</v>
      </c>
      <c r="AR158">
        <v>4715425.2680000002</v>
      </c>
      <c r="AS158">
        <v>4778158.6569999997</v>
      </c>
      <c r="AT158">
        <v>4841925.0039999997</v>
      </c>
      <c r="AU158">
        <v>4906550.1440000003</v>
      </c>
      <c r="AV158">
        <v>4971447.4270000001</v>
      </c>
      <c r="AW158">
        <v>5038676.5839999998</v>
      </c>
    </row>
    <row r="159" spans="2:49" x14ac:dyDescent="0.3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22007927.59</v>
      </c>
      <c r="G159">
        <v>21824807.609999999</v>
      </c>
      <c r="H159">
        <v>21517977.260000002</v>
      </c>
      <c r="I159">
        <v>22148957.32</v>
      </c>
      <c r="J159">
        <v>21976704.07</v>
      </c>
      <c r="K159">
        <v>21137765.93</v>
      </c>
      <c r="L159">
        <v>20808873.780000001</v>
      </c>
      <c r="M159">
        <v>21164478.93</v>
      </c>
      <c r="N159">
        <v>22424218.68</v>
      </c>
      <c r="O159">
        <v>23022833.84</v>
      </c>
      <c r="P159">
        <v>21977302.27</v>
      </c>
      <c r="Q159">
        <v>19749130.579999998</v>
      </c>
      <c r="R159">
        <v>17759678.489999998</v>
      </c>
      <c r="S159">
        <v>16550161.029999999</v>
      </c>
      <c r="T159">
        <v>15753321.529999999</v>
      </c>
      <c r="U159">
        <v>15094147.49</v>
      </c>
      <c r="V159">
        <v>14585049.619999999</v>
      </c>
      <c r="W159">
        <v>14024457.529999999</v>
      </c>
      <c r="X159">
        <v>13463203.33</v>
      </c>
      <c r="Y159">
        <v>13291595.76</v>
      </c>
      <c r="Z159">
        <v>13167433.039999999</v>
      </c>
      <c r="AA159">
        <v>13057518.970000001</v>
      </c>
      <c r="AB159">
        <v>12945709.17</v>
      </c>
      <c r="AC159">
        <v>12828057.6</v>
      </c>
      <c r="AD159">
        <v>12699971.02</v>
      </c>
      <c r="AE159">
        <v>12552973.67</v>
      </c>
      <c r="AF159">
        <v>12392816.41</v>
      </c>
      <c r="AG159">
        <v>12222572.880000001</v>
      </c>
      <c r="AH159">
        <v>12048028.560000001</v>
      </c>
      <c r="AI159">
        <v>11908228.560000001</v>
      </c>
      <c r="AJ159">
        <v>11770426.810000001</v>
      </c>
      <c r="AK159">
        <v>11635726.289999999</v>
      </c>
      <c r="AL159">
        <v>11503221.77</v>
      </c>
      <c r="AM159">
        <v>11373350.550000001</v>
      </c>
      <c r="AN159">
        <v>11245608.289999999</v>
      </c>
      <c r="AO159">
        <v>11125127.51</v>
      </c>
      <c r="AP159">
        <v>11009367.9</v>
      </c>
      <c r="AQ159">
        <v>10897460.35</v>
      </c>
      <c r="AR159">
        <v>10787925.359999999</v>
      </c>
      <c r="AS159">
        <v>10679092.25</v>
      </c>
      <c r="AT159">
        <v>10571694.01</v>
      </c>
      <c r="AU159">
        <v>10465308.189999999</v>
      </c>
      <c r="AV159">
        <v>10360059.289999999</v>
      </c>
      <c r="AW159">
        <v>10257939.27</v>
      </c>
    </row>
    <row r="160" spans="2:49" x14ac:dyDescent="0.3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272202242.80000001</v>
      </c>
      <c r="G160">
        <v>257921214.5</v>
      </c>
      <c r="H160">
        <v>236418624.80000001</v>
      </c>
      <c r="I160">
        <v>240237541.5</v>
      </c>
      <c r="J160">
        <v>236457442.80000001</v>
      </c>
      <c r="K160">
        <v>222849155</v>
      </c>
      <c r="L160">
        <v>215870255.59999999</v>
      </c>
      <c r="M160">
        <v>214218143.19999999</v>
      </c>
      <c r="N160">
        <v>213380897.30000001</v>
      </c>
      <c r="O160">
        <v>212218177.69999999</v>
      </c>
      <c r="P160">
        <v>205457574.30000001</v>
      </c>
      <c r="Q160">
        <v>195814288</v>
      </c>
      <c r="R160">
        <v>188864172.19999999</v>
      </c>
      <c r="S160">
        <v>182391130.09999999</v>
      </c>
      <c r="T160">
        <v>180074890.69999999</v>
      </c>
      <c r="U160">
        <v>178255026.19999999</v>
      </c>
      <c r="V160">
        <v>175642122</v>
      </c>
      <c r="W160">
        <v>167946672.19999999</v>
      </c>
      <c r="X160">
        <v>159097046.90000001</v>
      </c>
      <c r="Y160">
        <v>152892645.40000001</v>
      </c>
      <c r="Z160">
        <v>148236401.19999999</v>
      </c>
      <c r="AA160">
        <v>144733813.59999999</v>
      </c>
      <c r="AB160">
        <v>142133835.30000001</v>
      </c>
      <c r="AC160">
        <v>140199657.69999999</v>
      </c>
      <c r="AD160">
        <v>140849067.59999999</v>
      </c>
      <c r="AE160">
        <v>141682647.80000001</v>
      </c>
      <c r="AF160">
        <v>142265778.09999999</v>
      </c>
      <c r="AG160">
        <v>143098622.59999999</v>
      </c>
      <c r="AH160">
        <v>143944981</v>
      </c>
      <c r="AI160">
        <v>144769350.80000001</v>
      </c>
      <c r="AJ160">
        <v>145562653.5</v>
      </c>
      <c r="AK160">
        <v>146412110.59999999</v>
      </c>
      <c r="AL160">
        <v>147310373</v>
      </c>
      <c r="AM160">
        <v>148255373.5</v>
      </c>
      <c r="AN160">
        <v>149321384.40000001</v>
      </c>
      <c r="AO160">
        <v>150447003</v>
      </c>
      <c r="AP160">
        <v>151605197.09999999</v>
      </c>
      <c r="AQ160">
        <v>152838725.59999999</v>
      </c>
      <c r="AR160">
        <v>154078502.69999999</v>
      </c>
      <c r="AS160">
        <v>156122769.59999999</v>
      </c>
      <c r="AT160">
        <v>158283661.80000001</v>
      </c>
      <c r="AU160">
        <v>160485656.09999999</v>
      </c>
      <c r="AV160">
        <v>162681910.5</v>
      </c>
      <c r="AW160">
        <v>165039439.19999999</v>
      </c>
    </row>
    <row r="161" spans="2:49" x14ac:dyDescent="0.3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6060247.9840000002</v>
      </c>
      <c r="G161">
        <v>6058173.4809999997</v>
      </c>
      <c r="H161">
        <v>6375766.9589999998</v>
      </c>
      <c r="I161">
        <v>6521755.4879999999</v>
      </c>
      <c r="J161">
        <v>6511522.8669999996</v>
      </c>
      <c r="K161">
        <v>6404550.0099999998</v>
      </c>
      <c r="L161">
        <v>6418618.6789999995</v>
      </c>
      <c r="M161">
        <v>6528486.8459999999</v>
      </c>
      <c r="N161">
        <v>6849157.0149999997</v>
      </c>
      <c r="O161">
        <v>6856428.0310000004</v>
      </c>
      <c r="P161">
        <v>6379348.7719999999</v>
      </c>
      <c r="Q161">
        <v>5575341.1119999997</v>
      </c>
      <c r="R161">
        <v>4854364.6730000004</v>
      </c>
      <c r="S161">
        <v>4354491.8540000003</v>
      </c>
      <c r="T161">
        <v>4096824.2110000001</v>
      </c>
      <c r="U161">
        <v>3904389.7480000001</v>
      </c>
      <c r="V161">
        <v>3766187.449</v>
      </c>
      <c r="W161">
        <v>3627644.8280000002</v>
      </c>
      <c r="X161">
        <v>3493922.7140000002</v>
      </c>
      <c r="Y161">
        <v>3436767.6669999999</v>
      </c>
      <c r="Z161">
        <v>3399857.2259999998</v>
      </c>
      <c r="AA161">
        <v>3368621.9470000002</v>
      </c>
      <c r="AB161">
        <v>3336269.1549999998</v>
      </c>
      <c r="AC161">
        <v>3301406.5090000001</v>
      </c>
      <c r="AD161">
        <v>3262862.2349999999</v>
      </c>
      <c r="AE161">
        <v>3217200.9360000002</v>
      </c>
      <c r="AF161">
        <v>3166888.2910000002</v>
      </c>
      <c r="AG161">
        <v>3113173.1269999999</v>
      </c>
      <c r="AH161">
        <v>3058344.986</v>
      </c>
      <c r="AI161">
        <v>3019225.588</v>
      </c>
      <c r="AJ161">
        <v>2981146.773</v>
      </c>
      <c r="AK161">
        <v>2944361.01</v>
      </c>
      <c r="AL161">
        <v>2908408.2960000001</v>
      </c>
      <c r="AM161">
        <v>2873462.7949999999</v>
      </c>
      <c r="AN161">
        <v>2836271.2549999999</v>
      </c>
      <c r="AO161">
        <v>2800465.0129999998</v>
      </c>
      <c r="AP161">
        <v>2765786.5529999998</v>
      </c>
      <c r="AQ161">
        <v>2732170.5120000001</v>
      </c>
      <c r="AR161">
        <v>2699181.9610000001</v>
      </c>
      <c r="AS161">
        <v>2666168.1579999998</v>
      </c>
      <c r="AT161">
        <v>2633348.2370000002</v>
      </c>
      <c r="AU161">
        <v>2600600.4589999998</v>
      </c>
      <c r="AV161">
        <v>2567976.8560000001</v>
      </c>
      <c r="AW161">
        <v>2536160.2390000001</v>
      </c>
    </row>
    <row r="162" spans="2:49" x14ac:dyDescent="0.3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781116.51179999998</v>
      </c>
      <c r="G162">
        <v>666988.97459999996</v>
      </c>
      <c r="H162">
        <v>570727.43570000003</v>
      </c>
      <c r="I162">
        <v>582592.00589999999</v>
      </c>
      <c r="J162">
        <v>625907.01839999994</v>
      </c>
      <c r="K162">
        <v>584311.51139999996</v>
      </c>
      <c r="L162">
        <v>603582.06279999996</v>
      </c>
      <c r="M162">
        <v>631639.32239999995</v>
      </c>
      <c r="N162">
        <v>626287.32559999998</v>
      </c>
      <c r="O162">
        <v>518501.99969999999</v>
      </c>
      <c r="P162">
        <v>420510.7009</v>
      </c>
      <c r="Q162">
        <v>364426.13819999999</v>
      </c>
      <c r="R162">
        <v>337303.1532</v>
      </c>
      <c r="S162">
        <v>311133.11300000001</v>
      </c>
      <c r="T162">
        <v>295196.55810000002</v>
      </c>
      <c r="U162">
        <v>290472.04570000002</v>
      </c>
      <c r="V162">
        <v>287403.83399999997</v>
      </c>
      <c r="W162">
        <v>298600.50679999997</v>
      </c>
      <c r="X162">
        <v>306509.22659999999</v>
      </c>
      <c r="Y162">
        <v>308880.17200000002</v>
      </c>
      <c r="Z162">
        <v>306551.609</v>
      </c>
      <c r="AA162">
        <v>300387.28539999999</v>
      </c>
      <c r="AB162">
        <v>292040.04889999999</v>
      </c>
      <c r="AC162">
        <v>282941.97029999999</v>
      </c>
      <c r="AD162">
        <v>281641.35310000001</v>
      </c>
      <c r="AE162">
        <v>280438.93410000001</v>
      </c>
      <c r="AF162">
        <v>279194.3124</v>
      </c>
      <c r="AG162">
        <v>278042.91379999998</v>
      </c>
      <c r="AH162">
        <v>277389.49300000002</v>
      </c>
      <c r="AI162">
        <v>276305.95809999999</v>
      </c>
      <c r="AJ162">
        <v>275035.13040000002</v>
      </c>
      <c r="AK162">
        <v>274361.00579999998</v>
      </c>
      <c r="AL162">
        <v>273948.19439999998</v>
      </c>
      <c r="AM162">
        <v>273587.45169999998</v>
      </c>
      <c r="AN162">
        <v>272935.78509999998</v>
      </c>
      <c r="AO162">
        <v>272318.9901</v>
      </c>
      <c r="AP162">
        <v>271897.62070000003</v>
      </c>
      <c r="AQ162">
        <v>271987.5393</v>
      </c>
      <c r="AR162">
        <v>271999.90419999999</v>
      </c>
      <c r="AS162">
        <v>272760.22100000002</v>
      </c>
      <c r="AT162">
        <v>273828.30530000001</v>
      </c>
      <c r="AU162">
        <v>274968.00270000001</v>
      </c>
      <c r="AV162">
        <v>276259.27990000002</v>
      </c>
      <c r="AW162">
        <v>278812.65970000002</v>
      </c>
    </row>
    <row r="163" spans="2:49" x14ac:dyDescent="0.3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498904.8175</v>
      </c>
      <c r="G163">
        <v>431513.09539999999</v>
      </c>
      <c r="H163">
        <v>384403.97629999998</v>
      </c>
      <c r="I163">
        <v>399485.54869999998</v>
      </c>
      <c r="J163">
        <v>366978.61320000002</v>
      </c>
      <c r="K163">
        <v>350925.20890000003</v>
      </c>
      <c r="L163">
        <v>377275.21830000001</v>
      </c>
      <c r="M163">
        <v>386192.64390000002</v>
      </c>
      <c r="N163">
        <v>396465.30660000001</v>
      </c>
      <c r="O163">
        <v>315030.68349999998</v>
      </c>
      <c r="P163">
        <v>244004.44990000001</v>
      </c>
      <c r="Q163">
        <v>202679.23319999999</v>
      </c>
      <c r="R163">
        <v>181610.99129999999</v>
      </c>
      <c r="S163">
        <v>165972.54999999999</v>
      </c>
      <c r="T163">
        <v>160902.35769999999</v>
      </c>
      <c r="U163">
        <v>161371.0797</v>
      </c>
      <c r="V163">
        <v>161609.804</v>
      </c>
      <c r="W163">
        <v>172393.43470000001</v>
      </c>
      <c r="X163">
        <v>179279.41209999999</v>
      </c>
      <c r="Y163">
        <v>182195.8027</v>
      </c>
      <c r="Z163">
        <v>181788.65299999999</v>
      </c>
      <c r="AA163">
        <v>179646.6648</v>
      </c>
      <c r="AB163">
        <v>176771.21340000001</v>
      </c>
      <c r="AC163">
        <v>173678.78839999999</v>
      </c>
      <c r="AD163">
        <v>175190.81709999999</v>
      </c>
      <c r="AE163">
        <v>177137.48</v>
      </c>
      <c r="AF163">
        <v>179253.43669999999</v>
      </c>
      <c r="AG163">
        <v>181424.14360000001</v>
      </c>
      <c r="AH163">
        <v>183625.03390000001</v>
      </c>
      <c r="AI163">
        <v>185788.9725</v>
      </c>
      <c r="AJ163">
        <v>187977.21100000001</v>
      </c>
      <c r="AK163">
        <v>190240.73800000001</v>
      </c>
      <c r="AL163">
        <v>192570.6446</v>
      </c>
      <c r="AM163">
        <v>194971.15599999999</v>
      </c>
      <c r="AN163">
        <v>197326.0367</v>
      </c>
      <c r="AO163">
        <v>199776.1917</v>
      </c>
      <c r="AP163">
        <v>202303.1281</v>
      </c>
      <c r="AQ163">
        <v>204920.2378</v>
      </c>
      <c r="AR163">
        <v>207586.61489999999</v>
      </c>
      <c r="AS163">
        <v>210472.21460000001</v>
      </c>
      <c r="AT163">
        <v>213449.49590000001</v>
      </c>
      <c r="AU163">
        <v>216495.79</v>
      </c>
      <c r="AV163">
        <v>219609.10200000001</v>
      </c>
      <c r="AW163">
        <v>222881.28829999999</v>
      </c>
    </row>
    <row r="164" spans="2:49" x14ac:dyDescent="0.3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1535612.915</v>
      </c>
      <c r="G164">
        <v>1387122.5630000001</v>
      </c>
      <c r="H164">
        <v>1291061.7379999999</v>
      </c>
      <c r="I164">
        <v>1324309.0249999999</v>
      </c>
      <c r="J164">
        <v>1272539.7919999999</v>
      </c>
      <c r="K164">
        <v>1270004.3859999999</v>
      </c>
      <c r="L164">
        <v>1393584.246</v>
      </c>
      <c r="M164">
        <v>1449534.503</v>
      </c>
      <c r="N164">
        <v>1482929.149</v>
      </c>
      <c r="O164">
        <v>1176922.173</v>
      </c>
      <c r="P164">
        <v>910309.15980000002</v>
      </c>
      <c r="Q164">
        <v>766671.71270000003</v>
      </c>
      <c r="R164">
        <v>703471.7169</v>
      </c>
      <c r="S164">
        <v>631532.77450000006</v>
      </c>
      <c r="T164">
        <v>611474.89529999997</v>
      </c>
      <c r="U164">
        <v>615319.73199999996</v>
      </c>
      <c r="V164">
        <v>623422.24800000002</v>
      </c>
      <c r="W164">
        <v>699948.35010000004</v>
      </c>
      <c r="X164">
        <v>767402.78430000006</v>
      </c>
      <c r="Y164">
        <v>812632.08970000001</v>
      </c>
      <c r="Z164">
        <v>837605.79399999999</v>
      </c>
      <c r="AA164">
        <v>849826.83680000005</v>
      </c>
      <c r="AB164">
        <v>854880.41520000005</v>
      </c>
      <c r="AC164">
        <v>856123.45929999999</v>
      </c>
      <c r="AD164">
        <v>869449.21970000002</v>
      </c>
      <c r="AE164">
        <v>883299.97900000005</v>
      </c>
      <c r="AF164">
        <v>897538.75410000002</v>
      </c>
      <c r="AG164">
        <v>912172.75329999998</v>
      </c>
      <c r="AH164">
        <v>927147.07819999999</v>
      </c>
      <c r="AI164">
        <v>942239.79590000003</v>
      </c>
      <c r="AJ164">
        <v>957671.13749999995</v>
      </c>
      <c r="AK164">
        <v>973704.29110000003</v>
      </c>
      <c r="AL164">
        <v>990208.29009999998</v>
      </c>
      <c r="AM164">
        <v>1007270.501</v>
      </c>
      <c r="AN164">
        <v>1024468.696</v>
      </c>
      <c r="AO164">
        <v>1042306.811</v>
      </c>
      <c r="AP164">
        <v>1060579.8259999999</v>
      </c>
      <c r="AQ164">
        <v>1079407.0179999999</v>
      </c>
      <c r="AR164">
        <v>1098503.3419999999</v>
      </c>
      <c r="AS164">
        <v>1118562.1340000001</v>
      </c>
      <c r="AT164">
        <v>1139028.095</v>
      </c>
      <c r="AU164">
        <v>1159985.7490000001</v>
      </c>
      <c r="AV164">
        <v>1181209.26</v>
      </c>
      <c r="AW164">
        <v>1203325.314</v>
      </c>
    </row>
    <row r="165" spans="2:49" x14ac:dyDescent="0.3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236117.33600000001</v>
      </c>
      <c r="G165">
        <v>220564.91200000001</v>
      </c>
      <c r="H165">
        <v>206198.4688</v>
      </c>
      <c r="I165">
        <v>213792.4063</v>
      </c>
      <c r="J165">
        <v>210519.57740000001</v>
      </c>
      <c r="K165">
        <v>211595.5287</v>
      </c>
      <c r="L165">
        <v>226884.79029999999</v>
      </c>
      <c r="M165">
        <v>235051.7452</v>
      </c>
      <c r="N165">
        <v>240545.31359999999</v>
      </c>
      <c r="O165">
        <v>210177.85019999999</v>
      </c>
      <c r="P165">
        <v>181114.47510000001</v>
      </c>
      <c r="Q165">
        <v>164775.61170000001</v>
      </c>
      <c r="R165">
        <v>157983.50399999999</v>
      </c>
      <c r="S165">
        <v>150944.12760000001</v>
      </c>
      <c r="T165">
        <v>148342.00599999999</v>
      </c>
      <c r="U165">
        <v>148616.37169999999</v>
      </c>
      <c r="V165">
        <v>149070.31099999999</v>
      </c>
      <c r="W165">
        <v>152369.17439999999</v>
      </c>
      <c r="X165">
        <v>153705.62460000001</v>
      </c>
      <c r="Y165">
        <v>154205.1029</v>
      </c>
      <c r="Z165">
        <v>153470.3841</v>
      </c>
      <c r="AA165">
        <v>151777.13889999999</v>
      </c>
      <c r="AB165">
        <v>149466.2328</v>
      </c>
      <c r="AC165">
        <v>146762.83780000001</v>
      </c>
      <c r="AD165">
        <v>148163.16589999999</v>
      </c>
      <c r="AE165">
        <v>150483.3628</v>
      </c>
      <c r="AF165">
        <v>152994.6606</v>
      </c>
      <c r="AG165">
        <v>155839.22320000001</v>
      </c>
      <c r="AH165">
        <v>158687.2139</v>
      </c>
      <c r="AI165">
        <v>161636.63279999999</v>
      </c>
      <c r="AJ165">
        <v>164523.86189999999</v>
      </c>
      <c r="AK165">
        <v>167693.7101</v>
      </c>
      <c r="AL165">
        <v>170828.39679999999</v>
      </c>
      <c r="AM165">
        <v>174228.89910000001</v>
      </c>
      <c r="AN165">
        <v>177547.50940000001</v>
      </c>
      <c r="AO165">
        <v>181111.59659999999</v>
      </c>
      <c r="AP165">
        <v>184654.10140000001</v>
      </c>
      <c r="AQ165">
        <v>188463.73730000001</v>
      </c>
      <c r="AR165">
        <v>192218.15270000001</v>
      </c>
      <c r="AS165">
        <v>196245.20300000001</v>
      </c>
      <c r="AT165">
        <v>200156.3609</v>
      </c>
      <c r="AU165">
        <v>204497.976</v>
      </c>
      <c r="AV165">
        <v>208636.7078</v>
      </c>
      <c r="AW165">
        <v>213384.00520000001</v>
      </c>
    </row>
    <row r="166" spans="2:49" x14ac:dyDescent="0.3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21421304.059999999</v>
      </c>
      <c r="G166">
        <v>18669442.609999999</v>
      </c>
      <c r="H166">
        <v>15262297.560000001</v>
      </c>
      <c r="I166">
        <v>16651598.039999999</v>
      </c>
      <c r="J166">
        <v>16454551.439999999</v>
      </c>
      <c r="K166">
        <v>15524925.32</v>
      </c>
      <c r="L166">
        <v>16090665.050000001</v>
      </c>
      <c r="M166">
        <v>16609348.67</v>
      </c>
      <c r="N166">
        <v>16495626.789999999</v>
      </c>
      <c r="O166">
        <v>14778329.15</v>
      </c>
      <c r="P166">
        <v>12910920.810000001</v>
      </c>
      <c r="Q166">
        <v>11661380.119999999</v>
      </c>
      <c r="R166">
        <v>11047345.550000001</v>
      </c>
      <c r="S166">
        <v>10591710.24</v>
      </c>
      <c r="T166">
        <v>10362495.029999999</v>
      </c>
      <c r="U166">
        <v>10350467.560000001</v>
      </c>
      <c r="V166">
        <v>10323801.289999999</v>
      </c>
      <c r="W166">
        <v>10037301.68</v>
      </c>
      <c r="X166">
        <v>9621902.4879999999</v>
      </c>
      <c r="Y166">
        <v>9276000.8969999999</v>
      </c>
      <c r="Z166">
        <v>8965663.1160000004</v>
      </c>
      <c r="AA166">
        <v>8696052.4130000006</v>
      </c>
      <c r="AB166">
        <v>8467219.1879999898</v>
      </c>
      <c r="AC166">
        <v>8275092.9900000002</v>
      </c>
      <c r="AD166">
        <v>8327564.1370000001</v>
      </c>
      <c r="AE166">
        <v>8439322.0999999996</v>
      </c>
      <c r="AF166">
        <v>8574466.0610000007</v>
      </c>
      <c r="AG166">
        <v>8718924.54099999</v>
      </c>
      <c r="AH166">
        <v>8868914.2489999998</v>
      </c>
      <c r="AI166">
        <v>9018897.6649999898</v>
      </c>
      <c r="AJ166">
        <v>9171915.3210000005</v>
      </c>
      <c r="AK166">
        <v>9330740.9079999998</v>
      </c>
      <c r="AL166">
        <v>9494091.818</v>
      </c>
      <c r="AM166">
        <v>9661729.00699999</v>
      </c>
      <c r="AN166">
        <v>9829232.2290000003</v>
      </c>
      <c r="AO166">
        <v>10001917.41</v>
      </c>
      <c r="AP166">
        <v>10179237.26</v>
      </c>
      <c r="AQ166">
        <v>10362241.42</v>
      </c>
      <c r="AR166">
        <v>10548307.119999999</v>
      </c>
      <c r="AS166">
        <v>10745949.23</v>
      </c>
      <c r="AT166">
        <v>10949305.560000001</v>
      </c>
      <c r="AU166">
        <v>11156660.74</v>
      </c>
      <c r="AV166">
        <v>11368330.92</v>
      </c>
      <c r="AW166">
        <v>11590265.210000001</v>
      </c>
    </row>
    <row r="167" spans="2:49" x14ac:dyDescent="0.3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2118726.5079999999</v>
      </c>
      <c r="G167">
        <v>1795255.7560000001</v>
      </c>
      <c r="H167">
        <v>1623220.6769999999</v>
      </c>
      <c r="I167">
        <v>1629457.996</v>
      </c>
      <c r="J167">
        <v>1536594.642</v>
      </c>
      <c r="K167">
        <v>1530472.1980000001</v>
      </c>
      <c r="L167">
        <v>1676349.2520000001</v>
      </c>
      <c r="M167">
        <v>1763775.9739999999</v>
      </c>
      <c r="N167">
        <v>1788201.7720000001</v>
      </c>
      <c r="O167">
        <v>1355374.405</v>
      </c>
      <c r="P167">
        <v>998116.80449999997</v>
      </c>
      <c r="Q167">
        <v>805855.62309999997</v>
      </c>
      <c r="R167">
        <v>714874.3763</v>
      </c>
      <c r="S167">
        <v>635442.32499999995</v>
      </c>
      <c r="T167">
        <v>601588.1422</v>
      </c>
      <c r="U167">
        <v>598698.89850000001</v>
      </c>
      <c r="V167">
        <v>597202.65419999999</v>
      </c>
      <c r="W167">
        <v>606542.23959999997</v>
      </c>
      <c r="X167">
        <v>604645.23439999996</v>
      </c>
      <c r="Y167">
        <v>594504.46550000005</v>
      </c>
      <c r="Z167">
        <v>575408.86140000005</v>
      </c>
      <c r="AA167">
        <v>551951.01839999994</v>
      </c>
      <c r="AB167">
        <v>527475.79960000003</v>
      </c>
      <c r="AC167">
        <v>503736.9903</v>
      </c>
      <c r="AD167">
        <v>506827.36210000003</v>
      </c>
      <c r="AE167">
        <v>513824.7438</v>
      </c>
      <c r="AF167">
        <v>522295.41729999997</v>
      </c>
      <c r="AG167">
        <v>531268.91929999995</v>
      </c>
      <c r="AH167">
        <v>540510.99320000003</v>
      </c>
      <c r="AI167">
        <v>549552.17579999997</v>
      </c>
      <c r="AJ167">
        <v>558726.74380000005</v>
      </c>
      <c r="AK167">
        <v>568285.1078</v>
      </c>
      <c r="AL167">
        <v>578149.74239999999</v>
      </c>
      <c r="AM167">
        <v>588311.22629999998</v>
      </c>
      <c r="AN167">
        <v>598810.39029999997</v>
      </c>
      <c r="AO167">
        <v>609910.97120000003</v>
      </c>
      <c r="AP167">
        <v>621510.36439999996</v>
      </c>
      <c r="AQ167">
        <v>633742.61679999996</v>
      </c>
      <c r="AR167">
        <v>646433.84649999999</v>
      </c>
      <c r="AS167">
        <v>659863.08259999997</v>
      </c>
      <c r="AT167">
        <v>673920.30189999996</v>
      </c>
      <c r="AU167">
        <v>688407.54330000002</v>
      </c>
      <c r="AV167">
        <v>703454.10900000005</v>
      </c>
      <c r="AW167">
        <v>719695.81779999996</v>
      </c>
    </row>
    <row r="168" spans="2:49" x14ac:dyDescent="0.3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3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35">
      <c r="B170" t="s">
        <v>269</v>
      </c>
      <c r="C170">
        <v>20174774.421468802</v>
      </c>
      <c r="D170">
        <v>20498686.950521201</v>
      </c>
      <c r="E170">
        <v>20827800</v>
      </c>
      <c r="F170">
        <v>19906901.43</v>
      </c>
      <c r="G170">
        <v>18927616.350000001</v>
      </c>
      <c r="H170">
        <v>16952023.460000001</v>
      </c>
      <c r="I170">
        <v>16081139.77</v>
      </c>
      <c r="J170">
        <v>15386804.449999999</v>
      </c>
      <c r="K170">
        <v>14525931.18</v>
      </c>
      <c r="L170">
        <v>13508332.130000001</v>
      </c>
      <c r="M170">
        <v>12550483.439999999</v>
      </c>
      <c r="N170">
        <v>11556878.859999999</v>
      </c>
      <c r="O170">
        <v>10373355.26</v>
      </c>
      <c r="P170">
        <v>9378401.0879999995</v>
      </c>
      <c r="Q170">
        <v>8521406.8450000007</v>
      </c>
      <c r="R170">
        <v>7580847.1679999996</v>
      </c>
      <c r="S170">
        <v>3083264.9309999999</v>
      </c>
      <c r="T170">
        <v>2283682.0559999999</v>
      </c>
      <c r="U170">
        <v>1754825.8529999999</v>
      </c>
      <c r="V170">
        <v>1282400.192</v>
      </c>
      <c r="W170">
        <v>1043431.149</v>
      </c>
      <c r="X170">
        <v>806894.93669999996</v>
      </c>
      <c r="Y170">
        <v>795600.34900000005</v>
      </c>
      <c r="Z170">
        <v>800593.72880000004</v>
      </c>
      <c r="AA170">
        <v>804585.33860000002</v>
      </c>
      <c r="AB170">
        <v>807438.19869999995</v>
      </c>
      <c r="AC170">
        <v>809316.14249999996</v>
      </c>
      <c r="AD170">
        <v>815747.45460000006</v>
      </c>
      <c r="AE170">
        <v>821895.93</v>
      </c>
      <c r="AF170">
        <v>828110.56169999996</v>
      </c>
      <c r="AG170">
        <v>834777.19160000002</v>
      </c>
      <c r="AH170">
        <v>841954.44909999997</v>
      </c>
      <c r="AI170">
        <v>849595.3541</v>
      </c>
      <c r="AJ170">
        <v>857332.41890000005</v>
      </c>
      <c r="AK170">
        <v>865170.99369999999</v>
      </c>
      <c r="AL170">
        <v>873022.35519999999</v>
      </c>
      <c r="AM170">
        <v>880865.31550000003</v>
      </c>
      <c r="AN170">
        <v>888625.80339999998</v>
      </c>
      <c r="AO170">
        <v>895922.11080000002</v>
      </c>
      <c r="AP170">
        <v>902903.22679999995</v>
      </c>
      <c r="AQ170">
        <v>909738.90890000004</v>
      </c>
      <c r="AR170">
        <v>916345.76340000005</v>
      </c>
      <c r="AS170">
        <v>923268.46909999999</v>
      </c>
      <c r="AT170">
        <v>930156.09829999995</v>
      </c>
      <c r="AU170">
        <v>936806.63970000006</v>
      </c>
      <c r="AV170">
        <v>943087.43759999995</v>
      </c>
      <c r="AW170">
        <v>949348.02399999998</v>
      </c>
    </row>
    <row r="171" spans="2:49" x14ac:dyDescent="0.35">
      <c r="B171" t="s">
        <v>270</v>
      </c>
      <c r="C171">
        <v>16278956.881142</v>
      </c>
      <c r="D171">
        <v>16540320.799446501</v>
      </c>
      <c r="E171">
        <v>16805881</v>
      </c>
      <c r="F171">
        <v>16724415.58</v>
      </c>
      <c r="G171">
        <v>15996478.939999999</v>
      </c>
      <c r="H171">
        <v>15294252.23</v>
      </c>
      <c r="I171">
        <v>15220762.84</v>
      </c>
      <c r="J171">
        <v>13334397.32</v>
      </c>
      <c r="K171">
        <v>11339150.060000001</v>
      </c>
      <c r="L171">
        <v>9818015.74599999</v>
      </c>
      <c r="M171">
        <v>8666695.2980000004</v>
      </c>
      <c r="N171">
        <v>7714400.6619999995</v>
      </c>
      <c r="O171">
        <v>8079374.7340000002</v>
      </c>
      <c r="P171">
        <v>8266556.8039999995</v>
      </c>
      <c r="Q171">
        <v>8353892.3550000004</v>
      </c>
      <c r="R171">
        <v>8553775.7280000001</v>
      </c>
      <c r="S171">
        <v>4847598.8540000003</v>
      </c>
      <c r="T171">
        <v>6488057.5559999999</v>
      </c>
      <c r="U171">
        <v>8078061.6289999997</v>
      </c>
      <c r="V171">
        <v>9590137.8029999901</v>
      </c>
      <c r="W171">
        <v>9856400.2609999999</v>
      </c>
      <c r="X171">
        <v>10012414.640000001</v>
      </c>
      <c r="Y171">
        <v>9930478.06399999</v>
      </c>
      <c r="Z171">
        <v>9895325.8729999997</v>
      </c>
      <c r="AA171">
        <v>9900403.9550000001</v>
      </c>
      <c r="AB171">
        <v>9970784.6830000002</v>
      </c>
      <c r="AC171">
        <v>10061780.09</v>
      </c>
      <c r="AD171">
        <v>10282982.460000001</v>
      </c>
      <c r="AE171">
        <v>10497807.810000001</v>
      </c>
      <c r="AF171">
        <v>10407586.789999999</v>
      </c>
      <c r="AG171">
        <v>10536685.84</v>
      </c>
      <c r="AH171">
        <v>10657049.949999999</v>
      </c>
      <c r="AI171">
        <v>10735207.640000001</v>
      </c>
      <c r="AJ171">
        <v>10803185.390000001</v>
      </c>
      <c r="AK171">
        <v>10865376.359999999</v>
      </c>
      <c r="AL171">
        <v>10948019.08</v>
      </c>
      <c r="AM171">
        <v>11025694.48</v>
      </c>
      <c r="AN171">
        <v>11041174.220000001</v>
      </c>
      <c r="AO171">
        <v>11057502.42</v>
      </c>
      <c r="AP171">
        <v>11074507.35</v>
      </c>
      <c r="AQ171">
        <v>11094694.77</v>
      </c>
      <c r="AR171">
        <v>11115910.23</v>
      </c>
      <c r="AS171">
        <v>11049183.01</v>
      </c>
      <c r="AT171">
        <v>10987593.84</v>
      </c>
      <c r="AU171">
        <v>10930909.800000001</v>
      </c>
      <c r="AV171">
        <v>10879948.380000001</v>
      </c>
      <c r="AW171">
        <v>10843286.99</v>
      </c>
    </row>
    <row r="172" spans="2:49" x14ac:dyDescent="0.3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6850391.7019999996</v>
      </c>
      <c r="G172">
        <v>6582723.3020000001</v>
      </c>
      <c r="H172">
        <v>6666704.2759999996</v>
      </c>
      <c r="I172">
        <v>6912314.0140000004</v>
      </c>
      <c r="J172">
        <v>6641772.1960000005</v>
      </c>
      <c r="K172">
        <v>6459434.9079999998</v>
      </c>
      <c r="L172">
        <v>6131789.568</v>
      </c>
      <c r="M172">
        <v>6385891.6289999997</v>
      </c>
      <c r="N172">
        <v>6509564.3190000001</v>
      </c>
      <c r="O172">
        <v>6831676.2460000003</v>
      </c>
      <c r="P172">
        <v>6976683.8200000003</v>
      </c>
      <c r="Q172">
        <v>6929754.9620000003</v>
      </c>
      <c r="R172">
        <v>7001739.9970000004</v>
      </c>
      <c r="S172">
        <v>7393330.6210000003</v>
      </c>
      <c r="T172">
        <v>7586870.0880000005</v>
      </c>
      <c r="U172">
        <v>7663198.0690000001</v>
      </c>
      <c r="V172">
        <v>7664043.8679999998</v>
      </c>
      <c r="W172">
        <v>7558458.4570000004</v>
      </c>
      <c r="X172">
        <v>7379775.3669999996</v>
      </c>
      <c r="Y172">
        <v>7296025.898</v>
      </c>
      <c r="Z172">
        <v>7288107.1260000002</v>
      </c>
      <c r="AA172">
        <v>7333731.6869999999</v>
      </c>
      <c r="AB172">
        <v>7413951.8700000001</v>
      </c>
      <c r="AC172">
        <v>7515248.5829999996</v>
      </c>
      <c r="AD172">
        <v>7824345.9220000003</v>
      </c>
      <c r="AE172">
        <v>8059651.6370000001</v>
      </c>
      <c r="AF172">
        <v>8262713.79</v>
      </c>
      <c r="AG172">
        <v>8451303.7740000002</v>
      </c>
      <c r="AH172">
        <v>8634840.7329999898</v>
      </c>
      <c r="AI172">
        <v>8806850.4419999998</v>
      </c>
      <c r="AJ172">
        <v>8973183.7620000001</v>
      </c>
      <c r="AK172">
        <v>9139743.5510000009</v>
      </c>
      <c r="AL172">
        <v>9307564.2029999997</v>
      </c>
      <c r="AM172">
        <v>9478159.4110000003</v>
      </c>
      <c r="AN172">
        <v>9647492.13199999</v>
      </c>
      <c r="AO172">
        <v>9818405.0559999999</v>
      </c>
      <c r="AP172">
        <v>9992905.5120000001</v>
      </c>
      <c r="AQ172">
        <v>10175080.48</v>
      </c>
      <c r="AR172">
        <v>10361700.369999999</v>
      </c>
      <c r="AS172">
        <v>10552444.01</v>
      </c>
      <c r="AT172">
        <v>10749907.93</v>
      </c>
      <c r="AU172">
        <v>10953892.66</v>
      </c>
      <c r="AV172">
        <v>11166706.83</v>
      </c>
      <c r="AW172">
        <v>11406064.880000001</v>
      </c>
    </row>
    <row r="173" spans="2:49" x14ac:dyDescent="0.3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6636807.2400000002</v>
      </c>
      <c r="G173">
        <v>6298005.0920000002</v>
      </c>
      <c r="H173">
        <v>6419872.6150000002</v>
      </c>
      <c r="I173">
        <v>6339245.3310000002</v>
      </c>
      <c r="J173">
        <v>6187805.892</v>
      </c>
      <c r="K173">
        <v>5787344.7989999996</v>
      </c>
      <c r="L173">
        <v>5619063.6720000003</v>
      </c>
      <c r="M173">
        <v>5668070.9570000004</v>
      </c>
      <c r="N173">
        <v>5842733.6359999999</v>
      </c>
      <c r="O173">
        <v>5547893.4170000004</v>
      </c>
      <c r="P173">
        <v>4947528.6210000003</v>
      </c>
      <c r="Q173">
        <v>4296833.9249999998</v>
      </c>
      <c r="R173">
        <v>3874639.7119999998</v>
      </c>
      <c r="S173">
        <v>3795319.3480000002</v>
      </c>
      <c r="T173">
        <v>3754853.5920000002</v>
      </c>
      <c r="U173">
        <v>3764230.57</v>
      </c>
      <c r="V173">
        <v>3649470.7390000001</v>
      </c>
      <c r="W173">
        <v>3271430.523</v>
      </c>
      <c r="X173">
        <v>2825490.696</v>
      </c>
      <c r="Y173">
        <v>2456314.5890000002</v>
      </c>
      <c r="Z173">
        <v>2147672.6869999999</v>
      </c>
      <c r="AA173">
        <v>1895757.348</v>
      </c>
      <c r="AB173">
        <v>1689049.91</v>
      </c>
      <c r="AC173">
        <v>1517162.0220000001</v>
      </c>
      <c r="AD173">
        <v>1578064.4750000001</v>
      </c>
      <c r="AE173">
        <v>1629689.0290000001</v>
      </c>
      <c r="AF173">
        <v>1676398.4240000001</v>
      </c>
      <c r="AG173">
        <v>1719999.456</v>
      </c>
      <c r="AH173">
        <v>1761383.7590000001</v>
      </c>
      <c r="AI173">
        <v>1800069.635</v>
      </c>
      <c r="AJ173">
        <v>1837483.273</v>
      </c>
      <c r="AK173">
        <v>1874388.459</v>
      </c>
      <c r="AL173">
        <v>1911463.4080000001</v>
      </c>
      <c r="AM173">
        <v>1949218.3259999999</v>
      </c>
      <c r="AN173">
        <v>1986854.534</v>
      </c>
      <c r="AO173">
        <v>2025951.3370000001</v>
      </c>
      <c r="AP173">
        <v>2066759.209</v>
      </c>
      <c r="AQ173">
        <v>2109674.8790000002</v>
      </c>
      <c r="AR173">
        <v>2154946.0959999999</v>
      </c>
      <c r="AS173">
        <v>2202078.5759999999</v>
      </c>
      <c r="AT173">
        <v>2251960.2050000001</v>
      </c>
      <c r="AU173">
        <v>2305034.7059999998</v>
      </c>
      <c r="AV173">
        <v>2361263.2659999998</v>
      </c>
      <c r="AW173">
        <v>2421431.3459999999</v>
      </c>
    </row>
    <row r="174" spans="2:49" x14ac:dyDescent="0.3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416382.79129999998</v>
      </c>
      <c r="G174">
        <v>386364.2403</v>
      </c>
      <c r="H174">
        <v>341857.64240000001</v>
      </c>
      <c r="I174">
        <v>357374.65210000001</v>
      </c>
      <c r="J174">
        <v>341170.27010000002</v>
      </c>
      <c r="K174">
        <v>318431.51510000002</v>
      </c>
      <c r="L174">
        <v>304406.93800000002</v>
      </c>
      <c r="M174">
        <v>304010.97659999999</v>
      </c>
      <c r="N174">
        <v>322652.06819999998</v>
      </c>
      <c r="O174">
        <v>319136.20240000001</v>
      </c>
      <c r="P174">
        <v>294391.8198</v>
      </c>
      <c r="Q174">
        <v>264147.23349999997</v>
      </c>
      <c r="R174">
        <v>243447.7414</v>
      </c>
      <c r="S174">
        <v>230997.4394</v>
      </c>
      <c r="T174">
        <v>219716.98209999999</v>
      </c>
      <c r="U174">
        <v>213388.9431</v>
      </c>
      <c r="V174">
        <v>198638.1863</v>
      </c>
      <c r="W174">
        <v>172258.9062</v>
      </c>
      <c r="X174">
        <v>145296.59280000001</v>
      </c>
      <c r="Y174">
        <v>125599.0502</v>
      </c>
      <c r="Z174">
        <v>109859.7803</v>
      </c>
      <c r="AA174">
        <v>97331.793109999999</v>
      </c>
      <c r="AB174">
        <v>87236.314989999999</v>
      </c>
      <c r="AC174">
        <v>78971.450719999906</v>
      </c>
      <c r="AD174">
        <v>78911.790070000003</v>
      </c>
      <c r="AE174">
        <v>80091.283089999997</v>
      </c>
      <c r="AF174">
        <v>81750.459440000006</v>
      </c>
      <c r="AG174">
        <v>83613.246650000001</v>
      </c>
      <c r="AH174">
        <v>85577.486910000007</v>
      </c>
      <c r="AI174">
        <v>87512.708280000006</v>
      </c>
      <c r="AJ174">
        <v>89472.732269999906</v>
      </c>
      <c r="AK174">
        <v>91463.709529999905</v>
      </c>
      <c r="AL174">
        <v>93486.907749999998</v>
      </c>
      <c r="AM174">
        <v>95537.872140000007</v>
      </c>
      <c r="AN174">
        <v>97569.024969999999</v>
      </c>
      <c r="AO174">
        <v>99632.81164</v>
      </c>
      <c r="AP174">
        <v>101726.7931</v>
      </c>
      <c r="AQ174">
        <v>103870.177</v>
      </c>
      <c r="AR174">
        <v>106068.469</v>
      </c>
      <c r="AS174">
        <v>108297.39840000001</v>
      </c>
      <c r="AT174">
        <v>110602.6409</v>
      </c>
      <c r="AU174">
        <v>113005.0251</v>
      </c>
      <c r="AV174">
        <v>115504.5759</v>
      </c>
      <c r="AW174">
        <v>118148.749</v>
      </c>
    </row>
    <row r="175" spans="2:49" x14ac:dyDescent="0.3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4942867.307</v>
      </c>
      <c r="G175">
        <v>4526081.9400000004</v>
      </c>
      <c r="H175">
        <v>4017885.412</v>
      </c>
      <c r="I175">
        <v>4087227.6940000001</v>
      </c>
      <c r="J175">
        <v>4400770.2089999998</v>
      </c>
      <c r="K175">
        <v>3949753.469</v>
      </c>
      <c r="L175">
        <v>3768100.1290000002</v>
      </c>
      <c r="M175">
        <v>3843557.1310000001</v>
      </c>
      <c r="N175">
        <v>3957745.6039999998</v>
      </c>
      <c r="O175">
        <v>3937815.6349999998</v>
      </c>
      <c r="P175">
        <v>3689233.15</v>
      </c>
      <c r="Q175">
        <v>3388347.662</v>
      </c>
      <c r="R175">
        <v>3212843.406</v>
      </c>
      <c r="S175">
        <v>3214181.7620000001</v>
      </c>
      <c r="T175">
        <v>3199979.142</v>
      </c>
      <c r="U175">
        <v>3209552.2140000002</v>
      </c>
      <c r="V175">
        <v>3133084.4380000001</v>
      </c>
      <c r="W175">
        <v>2986749.77</v>
      </c>
      <c r="X175">
        <v>2728148.926</v>
      </c>
      <c r="Y175">
        <v>2490797.341</v>
      </c>
      <c r="Z175">
        <v>2278990.6979999999</v>
      </c>
      <c r="AA175">
        <v>2101429.3590000002</v>
      </c>
      <c r="AB175">
        <v>1954361.0830000001</v>
      </c>
      <c r="AC175">
        <v>1831458.2890000001</v>
      </c>
      <c r="AD175">
        <v>1829720.8689999999</v>
      </c>
      <c r="AE175">
        <v>1852449.493</v>
      </c>
      <c r="AF175">
        <v>1884276.649</v>
      </c>
      <c r="AG175">
        <v>1919114.3810000001</v>
      </c>
      <c r="AH175">
        <v>1955081.385</v>
      </c>
      <c r="AI175">
        <v>1990438.621</v>
      </c>
      <c r="AJ175">
        <v>2025959.4580000001</v>
      </c>
      <c r="AK175">
        <v>2062550.71</v>
      </c>
      <c r="AL175">
        <v>2100211.085</v>
      </c>
      <c r="AM175">
        <v>2138975.61</v>
      </c>
      <c r="AN175">
        <v>2175001.2000000002</v>
      </c>
      <c r="AO175">
        <v>2212092.3369999998</v>
      </c>
      <c r="AP175">
        <v>2250259.889</v>
      </c>
      <c r="AQ175">
        <v>2289921.3590000002</v>
      </c>
      <c r="AR175">
        <v>2330415.7310000001</v>
      </c>
      <c r="AS175">
        <v>2375073.6120000002</v>
      </c>
      <c r="AT175">
        <v>2421504.4160000002</v>
      </c>
      <c r="AU175">
        <v>2469466.4449999998</v>
      </c>
      <c r="AV175">
        <v>2518985.2289999998</v>
      </c>
      <c r="AW175">
        <v>2571972.1039999998</v>
      </c>
    </row>
    <row r="176" spans="2:49" x14ac:dyDescent="0.3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17183289.66</v>
      </c>
      <c r="G176">
        <v>15824411.560000001</v>
      </c>
      <c r="H176">
        <v>13860114.960000001</v>
      </c>
      <c r="I176">
        <v>14145716.060000001</v>
      </c>
      <c r="J176">
        <v>15470527.460000001</v>
      </c>
      <c r="K176">
        <v>13848892.58</v>
      </c>
      <c r="L176">
        <v>13155811.529999999</v>
      </c>
      <c r="M176">
        <v>13352965.42</v>
      </c>
      <c r="N176">
        <v>13514427.560000001</v>
      </c>
      <c r="O176">
        <v>13546552.460000001</v>
      </c>
      <c r="P176">
        <v>12974405.67</v>
      </c>
      <c r="Q176">
        <v>12215703.17</v>
      </c>
      <c r="R176">
        <v>11753084.84</v>
      </c>
      <c r="S176">
        <v>11802877.9</v>
      </c>
      <c r="T176">
        <v>11453814.300000001</v>
      </c>
      <c r="U176">
        <v>11247099.310000001</v>
      </c>
      <c r="V176">
        <v>10951482.9</v>
      </c>
      <c r="W176">
        <v>10230120.1</v>
      </c>
      <c r="X176">
        <v>9276185.0580000002</v>
      </c>
      <c r="Y176">
        <v>8401421.0030000005</v>
      </c>
      <c r="Z176">
        <v>7655154.9570000004</v>
      </c>
      <c r="AA176">
        <v>7011647.7510000002</v>
      </c>
      <c r="AB176">
        <v>6456542.148</v>
      </c>
      <c r="AC176">
        <v>5979813.4819999998</v>
      </c>
      <c r="AD176">
        <v>5854607.4280000003</v>
      </c>
      <c r="AE176">
        <v>5796405.9000000004</v>
      </c>
      <c r="AF176">
        <v>5760518.6660000002</v>
      </c>
      <c r="AG176">
        <v>5734082.5240000002</v>
      </c>
      <c r="AH176">
        <v>5720159.5140000004</v>
      </c>
      <c r="AI176">
        <v>5698108.1529999999</v>
      </c>
      <c r="AJ176">
        <v>5672653.1109999996</v>
      </c>
      <c r="AK176">
        <v>5660061.0060000001</v>
      </c>
      <c r="AL176">
        <v>5653354.7379999999</v>
      </c>
      <c r="AM176">
        <v>5648097.6150000002</v>
      </c>
      <c r="AN176">
        <v>5635417.6270000003</v>
      </c>
      <c r="AO176">
        <v>5623559.125</v>
      </c>
      <c r="AP176">
        <v>5616003.1969999997</v>
      </c>
      <c r="AQ176">
        <v>5619545.2460000003</v>
      </c>
      <c r="AR176">
        <v>5621907.9380000001</v>
      </c>
      <c r="AS176">
        <v>5639610.5159999998</v>
      </c>
      <c r="AT176">
        <v>5664230.7640000004</v>
      </c>
      <c r="AU176">
        <v>5690833.5949999997</v>
      </c>
      <c r="AV176">
        <v>5721146.0889999997</v>
      </c>
      <c r="AW176">
        <v>5778875.5860000001</v>
      </c>
    </row>
    <row r="177" spans="2:49" x14ac:dyDescent="0.35">
      <c r="B177" t="s">
        <v>276</v>
      </c>
      <c r="C177">
        <v>11637309.2577525</v>
      </c>
      <c r="D177">
        <v>11824150.02208</v>
      </c>
      <c r="E177">
        <v>12013990.58</v>
      </c>
      <c r="F177">
        <v>12020117.470000001</v>
      </c>
      <c r="G177">
        <v>11222665.689999999</v>
      </c>
      <c r="H177">
        <v>10316647.279999999</v>
      </c>
      <c r="I177">
        <v>10711779.609999999</v>
      </c>
      <c r="J177">
        <v>9979815.1679999996</v>
      </c>
      <c r="K177">
        <v>9079834.4030000009</v>
      </c>
      <c r="L177">
        <v>8924990.1079999898</v>
      </c>
      <c r="M177">
        <v>8870392.2239999995</v>
      </c>
      <c r="N177">
        <v>9384938.0109999999</v>
      </c>
      <c r="O177">
        <v>9159916.2699999996</v>
      </c>
      <c r="P177">
        <v>8421412.6710000001</v>
      </c>
      <c r="Q177">
        <v>7576740.7560000001</v>
      </c>
      <c r="R177">
        <v>7048042.0970000001</v>
      </c>
      <c r="S177">
        <v>7044693.8959999997</v>
      </c>
      <c r="T177">
        <v>6999667.3689999999</v>
      </c>
      <c r="U177">
        <v>7005978.9709999999</v>
      </c>
      <c r="V177">
        <v>6896132.8459999999</v>
      </c>
      <c r="W177">
        <v>6488450.1370000001</v>
      </c>
      <c r="X177">
        <v>5816394.5599999996</v>
      </c>
      <c r="Y177">
        <v>5194404.1409999998</v>
      </c>
      <c r="Z177">
        <v>4669207.284</v>
      </c>
      <c r="AA177">
        <v>4246951.0760000004</v>
      </c>
      <c r="AB177">
        <v>3908533.8810000001</v>
      </c>
      <c r="AC177">
        <v>3632787.0159999998</v>
      </c>
      <c r="AD177">
        <v>3591103.324</v>
      </c>
      <c r="AE177">
        <v>3606233.9780000001</v>
      </c>
      <c r="AF177">
        <v>3641939.2439999999</v>
      </c>
      <c r="AG177">
        <v>3684300.3169999998</v>
      </c>
      <c r="AH177">
        <v>3728895.8089999999</v>
      </c>
      <c r="AI177">
        <v>3773320.3530000001</v>
      </c>
      <c r="AJ177">
        <v>3818642.179</v>
      </c>
      <c r="AK177">
        <v>3866047.78</v>
      </c>
      <c r="AL177">
        <v>3915308.3930000002</v>
      </c>
      <c r="AM177">
        <v>3966424.9419999998</v>
      </c>
      <c r="AN177">
        <v>4015877.057</v>
      </c>
      <c r="AO177">
        <v>4067569.8670000001</v>
      </c>
      <c r="AP177">
        <v>4121242.926</v>
      </c>
      <c r="AQ177">
        <v>4177432.8930000002</v>
      </c>
      <c r="AR177">
        <v>4235203.4879999999</v>
      </c>
      <c r="AS177">
        <v>4297739.9380000001</v>
      </c>
      <c r="AT177">
        <v>4363016.4230000004</v>
      </c>
      <c r="AU177">
        <v>4430491.1239999998</v>
      </c>
      <c r="AV177">
        <v>4500203.0609999998</v>
      </c>
      <c r="AW177">
        <v>4574817.4000000004</v>
      </c>
    </row>
    <row r="178" spans="2:49" x14ac:dyDescent="0.3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3288113.4380000001</v>
      </c>
      <c r="G178">
        <v>3255741.9810000001</v>
      </c>
      <c r="H178">
        <v>3108031.1910000001</v>
      </c>
      <c r="I178">
        <v>3189786.5819999999</v>
      </c>
      <c r="J178">
        <v>3141184.568</v>
      </c>
      <c r="K178">
        <v>2985484.0839999998</v>
      </c>
      <c r="L178">
        <v>2958078.3840000001</v>
      </c>
      <c r="M178">
        <v>2961364.051</v>
      </c>
      <c r="N178">
        <v>3089664.0180000002</v>
      </c>
      <c r="O178">
        <v>3183796.4980000001</v>
      </c>
      <c r="P178">
        <v>3135809.8110000002</v>
      </c>
      <c r="Q178">
        <v>3035171.79</v>
      </c>
      <c r="R178">
        <v>3005946.9530000002</v>
      </c>
      <c r="S178">
        <v>3038686.5819999999</v>
      </c>
      <c r="T178">
        <v>3004474.1850000001</v>
      </c>
      <c r="U178">
        <v>2984534.7119999998</v>
      </c>
      <c r="V178">
        <v>2937621.6529999999</v>
      </c>
      <c r="W178">
        <v>2761306.7480000001</v>
      </c>
      <c r="X178">
        <v>2511306.9750000001</v>
      </c>
      <c r="Y178">
        <v>2295874.7459999998</v>
      </c>
      <c r="Z178">
        <v>2113498.4810000001</v>
      </c>
      <c r="AA178">
        <v>1964066.875</v>
      </c>
      <c r="AB178">
        <v>1842074.7679999999</v>
      </c>
      <c r="AC178">
        <v>1741462.1540000001</v>
      </c>
      <c r="AD178">
        <v>1730652.0179999999</v>
      </c>
      <c r="AE178">
        <v>1744399.5160000001</v>
      </c>
      <c r="AF178">
        <v>1767591.895</v>
      </c>
      <c r="AG178">
        <v>1794553.1780000001</v>
      </c>
      <c r="AH178">
        <v>1823163.422</v>
      </c>
      <c r="AI178">
        <v>1852419.2649999999</v>
      </c>
      <c r="AJ178">
        <v>1882611.12</v>
      </c>
      <c r="AK178">
        <v>1914257.807</v>
      </c>
      <c r="AL178">
        <v>1947055.6839999999</v>
      </c>
      <c r="AM178">
        <v>1981125.6370000001</v>
      </c>
      <c r="AN178">
        <v>2014937.176</v>
      </c>
      <c r="AO178">
        <v>2050071.6769999999</v>
      </c>
      <c r="AP178">
        <v>2086188.388</v>
      </c>
      <c r="AQ178">
        <v>2123622.7480000001</v>
      </c>
      <c r="AR178">
        <v>2161761.08</v>
      </c>
      <c r="AS178">
        <v>2201720.7069999999</v>
      </c>
      <c r="AT178">
        <v>2242689.0630000001</v>
      </c>
      <c r="AU178">
        <v>2284812.9530000002</v>
      </c>
      <c r="AV178">
        <v>2327676.173</v>
      </c>
      <c r="AW178">
        <v>2372819.4679999999</v>
      </c>
    </row>
    <row r="179" spans="2:49" x14ac:dyDescent="0.35">
      <c r="B179" t="s">
        <v>278</v>
      </c>
      <c r="C179">
        <v>6724481.5896774204</v>
      </c>
      <c r="D179">
        <v>6832445.3166948901</v>
      </c>
      <c r="E179">
        <v>6942142.3380000005</v>
      </c>
      <c r="F179">
        <v>6990460.2810000004</v>
      </c>
      <c r="G179">
        <v>7033897.7199999997</v>
      </c>
      <c r="H179">
        <v>6599732.8530000001</v>
      </c>
      <c r="I179">
        <v>6852769.2960000001</v>
      </c>
      <c r="J179">
        <v>6935817.2199999997</v>
      </c>
      <c r="K179">
        <v>6814782.1440000003</v>
      </c>
      <c r="L179">
        <v>6808045.0120000001</v>
      </c>
      <c r="M179">
        <v>6816623.7359999996</v>
      </c>
      <c r="N179">
        <v>6948085.591</v>
      </c>
      <c r="O179">
        <v>7119805.5520000001</v>
      </c>
      <c r="P179">
        <v>7177066.7910000002</v>
      </c>
      <c r="Q179">
        <v>7177017.7340000002</v>
      </c>
      <c r="R179">
        <v>7203013.1339999996</v>
      </c>
      <c r="S179">
        <v>7401273.5279999999</v>
      </c>
      <c r="T179">
        <v>7383690.9900000002</v>
      </c>
      <c r="U179">
        <v>7370689.5329999998</v>
      </c>
      <c r="V179">
        <v>7297455.5470000003</v>
      </c>
      <c r="W179">
        <v>7124142.1009999998</v>
      </c>
      <c r="X179">
        <v>6917575.4639999997</v>
      </c>
      <c r="Y179">
        <v>6811841.6320000002</v>
      </c>
      <c r="Z179">
        <v>6753958.2019999996</v>
      </c>
      <c r="AA179">
        <v>6718309.8650000002</v>
      </c>
      <c r="AB179">
        <v>6690621.8700000001</v>
      </c>
      <c r="AC179">
        <v>6663854.352</v>
      </c>
      <c r="AD179">
        <v>6757799.0939999996</v>
      </c>
      <c r="AE179">
        <v>6868281.699</v>
      </c>
      <c r="AF179">
        <v>6979754.3609999996</v>
      </c>
      <c r="AG179">
        <v>7105412.7719999999</v>
      </c>
      <c r="AH179">
        <v>7231874.9380000001</v>
      </c>
      <c r="AI179">
        <v>7362866.0710000005</v>
      </c>
      <c r="AJ179">
        <v>7490621.693</v>
      </c>
      <c r="AK179">
        <v>7630049.6519999998</v>
      </c>
      <c r="AL179">
        <v>7766853.4419999998</v>
      </c>
      <c r="AM179">
        <v>7914746.9850000003</v>
      </c>
      <c r="AN179">
        <v>8054164.4630000005</v>
      </c>
      <c r="AO179">
        <v>8202197.9970000004</v>
      </c>
      <c r="AP179">
        <v>8347062.1950000003</v>
      </c>
      <c r="AQ179">
        <v>8501507.97299999</v>
      </c>
      <c r="AR179">
        <v>8651229.5030000005</v>
      </c>
      <c r="AS179">
        <v>8808762.8159999996</v>
      </c>
      <c r="AT179">
        <v>8956897.5769999996</v>
      </c>
      <c r="AU179">
        <v>9120684.4010000005</v>
      </c>
      <c r="AV179">
        <v>9271841.6370000001</v>
      </c>
      <c r="AW179">
        <v>9444887.3870000001</v>
      </c>
    </row>
    <row r="180" spans="2:49" x14ac:dyDescent="0.3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330083.90749999997</v>
      </c>
      <c r="G180">
        <v>317122.77590000001</v>
      </c>
      <c r="H180">
        <v>271232.09850000002</v>
      </c>
      <c r="I180">
        <v>284295.35609999998</v>
      </c>
      <c r="J180">
        <v>288966.79729999998</v>
      </c>
      <c r="K180">
        <v>269468.4523</v>
      </c>
      <c r="L180">
        <v>251814.5784</v>
      </c>
      <c r="M180">
        <v>244014.67980000001</v>
      </c>
      <c r="N180">
        <v>252488.31789999999</v>
      </c>
      <c r="O180">
        <v>244512.96049999999</v>
      </c>
      <c r="P180">
        <v>229528.51379999999</v>
      </c>
      <c r="Q180">
        <v>212658.27309999999</v>
      </c>
      <c r="R180">
        <v>198632.9001</v>
      </c>
      <c r="S180">
        <v>189998.74110000001</v>
      </c>
      <c r="T180">
        <v>180275.71369999999</v>
      </c>
      <c r="U180">
        <v>174420.4939</v>
      </c>
      <c r="V180">
        <v>165453.80059999999</v>
      </c>
      <c r="W180">
        <v>148598.9823</v>
      </c>
      <c r="X180">
        <v>132464.17499999999</v>
      </c>
      <c r="Y180">
        <v>120334.7815</v>
      </c>
      <c r="Z180">
        <v>110511.0012</v>
      </c>
      <c r="AA180">
        <v>102433.1694</v>
      </c>
      <c r="AB180">
        <v>95679.08799</v>
      </c>
      <c r="AC180">
        <v>89978.196020000003</v>
      </c>
      <c r="AD180">
        <v>89465.491880000001</v>
      </c>
      <c r="AE180">
        <v>89420.405339999998</v>
      </c>
      <c r="AF180">
        <v>89619.734960000002</v>
      </c>
      <c r="AG180">
        <v>89973.383279999995</v>
      </c>
      <c r="AH180">
        <v>90447.890220000001</v>
      </c>
      <c r="AI180">
        <v>90920.507949999999</v>
      </c>
      <c r="AJ180">
        <v>91438.926439999996</v>
      </c>
      <c r="AK180">
        <v>92026.559649999996</v>
      </c>
      <c r="AL180">
        <v>92665.018089999998</v>
      </c>
      <c r="AM180">
        <v>93351.725000000006</v>
      </c>
      <c r="AN180">
        <v>94024.833929999906</v>
      </c>
      <c r="AO180">
        <v>94738.395560000004</v>
      </c>
      <c r="AP180">
        <v>95494.512229999906</v>
      </c>
      <c r="AQ180">
        <v>96310.041689999998</v>
      </c>
      <c r="AR180">
        <v>97165.5766</v>
      </c>
      <c r="AS180">
        <v>98061.857569999906</v>
      </c>
      <c r="AT180">
        <v>99005.414749999996</v>
      </c>
      <c r="AU180">
        <v>100001.50350000001</v>
      </c>
      <c r="AV180">
        <v>101047.92690000001</v>
      </c>
      <c r="AW180">
        <v>102191.5211</v>
      </c>
    </row>
    <row r="181" spans="2:49" x14ac:dyDescent="0.3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8220898.1579999998</v>
      </c>
      <c r="G181">
        <v>7929926.0099999998</v>
      </c>
      <c r="H181">
        <v>7370459.8329999996</v>
      </c>
      <c r="I181">
        <v>7433498.4380000001</v>
      </c>
      <c r="J181">
        <v>7301502.0690000001</v>
      </c>
      <c r="K181">
        <v>6896878.6789999995</v>
      </c>
      <c r="L181">
        <v>6647363.3200000003</v>
      </c>
      <c r="M181">
        <v>6680606.4400000004</v>
      </c>
      <c r="N181">
        <v>6944403.6569999997</v>
      </c>
      <c r="O181">
        <v>7002735.051</v>
      </c>
      <c r="P181">
        <v>6682194.9189999998</v>
      </c>
      <c r="Q181">
        <v>6196787.4759999998</v>
      </c>
      <c r="R181">
        <v>5875618.4670000002</v>
      </c>
      <c r="S181">
        <v>5848225.8229999999</v>
      </c>
      <c r="T181">
        <v>5720333.7350000003</v>
      </c>
      <c r="U181">
        <v>5691871.7699999996</v>
      </c>
      <c r="V181">
        <v>5575324.9970000004</v>
      </c>
      <c r="W181">
        <v>5036190.5990000004</v>
      </c>
      <c r="X181">
        <v>4400625.091</v>
      </c>
      <c r="Y181">
        <v>3877286.1609999998</v>
      </c>
      <c r="Z181">
        <v>3454822.7820000001</v>
      </c>
      <c r="AA181">
        <v>3119549.5980000002</v>
      </c>
      <c r="AB181">
        <v>2851324.5159999998</v>
      </c>
      <c r="AC181">
        <v>2632868.2429999998</v>
      </c>
      <c r="AD181">
        <v>2613826.645</v>
      </c>
      <c r="AE181">
        <v>2635778.6949999998</v>
      </c>
      <c r="AF181">
        <v>2673404.6529999999</v>
      </c>
      <c r="AG181">
        <v>2716779.574</v>
      </c>
      <c r="AH181">
        <v>2762776.6069999998</v>
      </c>
      <c r="AI181">
        <v>2808243.1940000001</v>
      </c>
      <c r="AJ181">
        <v>2854528.7510000002</v>
      </c>
      <c r="AK181">
        <v>2902758.23</v>
      </c>
      <c r="AL181">
        <v>2952544.037</v>
      </c>
      <c r="AM181">
        <v>3003819.02</v>
      </c>
      <c r="AN181">
        <v>3055319.557</v>
      </c>
      <c r="AO181">
        <v>3109349.7009999999</v>
      </c>
      <c r="AP181">
        <v>3165562.6359999999</v>
      </c>
      <c r="AQ181">
        <v>3224717.8730000001</v>
      </c>
      <c r="AR181">
        <v>3285948.7579999999</v>
      </c>
      <c r="AS181">
        <v>3349884.6660000002</v>
      </c>
      <c r="AT181">
        <v>3416315.926</v>
      </c>
      <c r="AU181">
        <v>3484367.7259999998</v>
      </c>
      <c r="AV181">
        <v>3554749.8640000001</v>
      </c>
      <c r="AW181">
        <v>3630683.5630000001</v>
      </c>
    </row>
    <row r="182" spans="2:49" x14ac:dyDescent="0.3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3.6343676180000002</v>
      </c>
      <c r="G182">
        <v>3.5003912370000001</v>
      </c>
      <c r="H182">
        <v>3.2294411250000001</v>
      </c>
      <c r="I182">
        <v>3.1763439870000001</v>
      </c>
      <c r="J182">
        <v>3.1867756900000002</v>
      </c>
      <c r="K182">
        <v>3.0672217179999999</v>
      </c>
      <c r="L182">
        <v>3.045681901</v>
      </c>
      <c r="M182">
        <v>2.9796157870000002</v>
      </c>
      <c r="N182">
        <v>2.9653739140000002</v>
      </c>
      <c r="O182">
        <v>3.1572789380000001</v>
      </c>
      <c r="P182">
        <v>3.3038992</v>
      </c>
      <c r="Q182">
        <v>3.4003870389999999</v>
      </c>
      <c r="R182">
        <v>3.529753243</v>
      </c>
      <c r="S182">
        <v>3.8946234089999998</v>
      </c>
      <c r="T182">
        <v>3.9412954939999998</v>
      </c>
      <c r="U182">
        <v>3.9424538010000001</v>
      </c>
      <c r="V182">
        <v>4.0730680250000004</v>
      </c>
      <c r="W182">
        <v>4.041750038</v>
      </c>
      <c r="X182">
        <v>3.9942100260000002</v>
      </c>
      <c r="Y182">
        <v>3.9111093380000002</v>
      </c>
      <c r="Z182">
        <v>3.8896064730000002</v>
      </c>
      <c r="AA182">
        <v>3.8856231110000001</v>
      </c>
      <c r="AB182">
        <v>3.8882015089999999</v>
      </c>
      <c r="AC182">
        <v>3.8976901829999999</v>
      </c>
      <c r="AD182">
        <v>3.9326129349999999</v>
      </c>
      <c r="AE182">
        <v>3.9583120360000001</v>
      </c>
      <c r="AF182">
        <v>3.9792158830000002</v>
      </c>
      <c r="AG182">
        <v>3.9971918249999998</v>
      </c>
      <c r="AH182">
        <v>4.0258921809999997</v>
      </c>
      <c r="AI182">
        <v>4.0349274299999998</v>
      </c>
      <c r="AJ182">
        <v>4.0354343029999997</v>
      </c>
      <c r="AK182">
        <v>4.0494706220000003</v>
      </c>
      <c r="AL182">
        <v>4.0623071729999998</v>
      </c>
      <c r="AM182">
        <v>4.0720191740000002</v>
      </c>
      <c r="AN182">
        <v>4.0886806199999999</v>
      </c>
      <c r="AO182">
        <v>4.0996693530000003</v>
      </c>
      <c r="AP182">
        <v>4.1125377070000004</v>
      </c>
      <c r="AQ182">
        <v>4.1412777060000003</v>
      </c>
      <c r="AR182">
        <v>4.1624321020000004</v>
      </c>
      <c r="AS182">
        <v>4.1874377899999997</v>
      </c>
      <c r="AT182">
        <v>4.2189689909999997</v>
      </c>
      <c r="AU182">
        <v>4.2466653069999998</v>
      </c>
      <c r="AV182">
        <v>4.2751049669999999</v>
      </c>
      <c r="AW182">
        <v>4.3592696670000004</v>
      </c>
    </row>
    <row r="183" spans="2:49" x14ac:dyDescent="0.3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1227703.902</v>
      </c>
      <c r="G183">
        <v>1169778.703</v>
      </c>
      <c r="H183">
        <v>1137342.7220000001</v>
      </c>
      <c r="I183">
        <v>1168186.6580000001</v>
      </c>
      <c r="J183">
        <v>1139788.2209999999</v>
      </c>
      <c r="K183">
        <v>1085365.5589999999</v>
      </c>
      <c r="L183">
        <v>1093522.067</v>
      </c>
      <c r="M183">
        <v>1101399.567</v>
      </c>
      <c r="N183">
        <v>1073824.0900000001</v>
      </c>
      <c r="O183">
        <v>1137626.7590000001</v>
      </c>
      <c r="P183">
        <v>1153370.719</v>
      </c>
      <c r="Q183">
        <v>1124181.933</v>
      </c>
      <c r="R183">
        <v>1163145.2760000001</v>
      </c>
      <c r="S183">
        <v>1248118.0109999999</v>
      </c>
      <c r="T183">
        <v>1280722.774</v>
      </c>
      <c r="U183">
        <v>1291495.432</v>
      </c>
      <c r="V183">
        <v>1293732.206</v>
      </c>
      <c r="W183">
        <v>1291402.422</v>
      </c>
      <c r="X183">
        <v>1280451.6640000001</v>
      </c>
      <c r="Y183">
        <v>1287906.726</v>
      </c>
      <c r="Z183">
        <v>1310359.1950000001</v>
      </c>
      <c r="AA183">
        <v>1342757.48</v>
      </c>
      <c r="AB183">
        <v>1381271.817</v>
      </c>
      <c r="AC183">
        <v>1421692.0149999999</v>
      </c>
      <c r="AD183">
        <v>1463620.0460000001</v>
      </c>
      <c r="AE183">
        <v>1503236.192</v>
      </c>
      <c r="AF183">
        <v>1540921.7039999999</v>
      </c>
      <c r="AG183">
        <v>1577656.46</v>
      </c>
      <c r="AH183">
        <v>1614601.9080000001</v>
      </c>
      <c r="AI183">
        <v>1650590.8670000001</v>
      </c>
      <c r="AJ183">
        <v>1687053.7749999999</v>
      </c>
      <c r="AK183">
        <v>1725048.0649999999</v>
      </c>
      <c r="AL183">
        <v>1764783.3259999999</v>
      </c>
      <c r="AM183">
        <v>1806362.227</v>
      </c>
      <c r="AN183">
        <v>1848961.0959999999</v>
      </c>
      <c r="AO183">
        <v>1893112.7039999999</v>
      </c>
      <c r="AP183">
        <v>1938849.9939999999</v>
      </c>
      <c r="AQ183">
        <v>1986667.986</v>
      </c>
      <c r="AR183">
        <v>2036256.075</v>
      </c>
      <c r="AS183">
        <v>2087173.2479999999</v>
      </c>
      <c r="AT183">
        <v>2139991.8810000001</v>
      </c>
      <c r="AU183">
        <v>2194864.9900000002</v>
      </c>
      <c r="AV183">
        <v>2251952.4780000001</v>
      </c>
      <c r="AW183">
        <v>2313145.1869999999</v>
      </c>
    </row>
    <row r="184" spans="2:49" x14ac:dyDescent="0.3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3494306.3590000002</v>
      </c>
      <c r="G184">
        <v>3288090.1340000001</v>
      </c>
      <c r="H184">
        <v>3036417.1850000001</v>
      </c>
      <c r="I184">
        <v>3045289.577</v>
      </c>
      <c r="J184">
        <v>2942753.173</v>
      </c>
      <c r="K184">
        <v>2793250.5419999999</v>
      </c>
      <c r="L184">
        <v>2732238.2650000001</v>
      </c>
      <c r="M184">
        <v>2672613.017</v>
      </c>
      <c r="N184">
        <v>2489904.4589999998</v>
      </c>
      <c r="O184">
        <v>2603999.3190000001</v>
      </c>
      <c r="P184">
        <v>2696262.7749999999</v>
      </c>
      <c r="Q184">
        <v>2767697.5320000001</v>
      </c>
      <c r="R184">
        <v>2864551.9879999999</v>
      </c>
      <c r="S184">
        <v>2991440.3149999999</v>
      </c>
      <c r="T184">
        <v>3023371.3330000001</v>
      </c>
      <c r="U184">
        <v>3036839.5860000001</v>
      </c>
      <c r="V184">
        <v>3040331.9890000001</v>
      </c>
      <c r="W184">
        <v>3031957.287</v>
      </c>
      <c r="X184">
        <v>3015428.0120000001</v>
      </c>
      <c r="Y184">
        <v>3010831.625</v>
      </c>
      <c r="Z184">
        <v>3016463.1290000002</v>
      </c>
      <c r="AA184">
        <v>3029911.5460000001</v>
      </c>
      <c r="AB184">
        <v>3048254.4640000002</v>
      </c>
      <c r="AC184">
        <v>3069311.5150000001</v>
      </c>
      <c r="AD184">
        <v>2855154.983</v>
      </c>
      <c r="AE184">
        <v>2639551.2250000001</v>
      </c>
      <c r="AF184">
        <v>2421254.8689999999</v>
      </c>
      <c r="AG184">
        <v>2200619.3369999998</v>
      </c>
      <c r="AH184">
        <v>1978211.28</v>
      </c>
      <c r="AI184">
        <v>1752234.8130000001</v>
      </c>
      <c r="AJ184">
        <v>1523911.0689999999</v>
      </c>
      <c r="AK184">
        <v>1294135.6969999999</v>
      </c>
      <c r="AL184">
        <v>1063132.807</v>
      </c>
      <c r="AM184">
        <v>830938.28520000004</v>
      </c>
      <c r="AN184">
        <v>836179.37959999999</v>
      </c>
      <c r="AO184">
        <v>841566.5074</v>
      </c>
      <c r="AP184">
        <v>847104.80830000003</v>
      </c>
      <c r="AQ184">
        <v>852926.09920000006</v>
      </c>
      <c r="AR184">
        <v>858961.6753</v>
      </c>
      <c r="AS184">
        <v>864914.31189999997</v>
      </c>
      <c r="AT184">
        <v>871089.40449999995</v>
      </c>
      <c r="AU184">
        <v>877574.92110000004</v>
      </c>
      <c r="AV184">
        <v>884396.47930000001</v>
      </c>
      <c r="AW184">
        <v>891967.66280000005</v>
      </c>
    </row>
    <row r="185" spans="2:49" x14ac:dyDescent="0.35">
      <c r="B185" t="s">
        <v>284</v>
      </c>
      <c r="C185">
        <v>54115760.630483001</v>
      </c>
      <c r="D185">
        <v>54984606.671644203</v>
      </c>
      <c r="E185">
        <v>55867402.32</v>
      </c>
      <c r="F185">
        <v>55869134</v>
      </c>
      <c r="G185">
        <v>52737565.950000003</v>
      </c>
      <c r="H185">
        <v>47976624.729999997</v>
      </c>
      <c r="I185">
        <v>48246300.420000002</v>
      </c>
      <c r="J185">
        <v>47486010.219999999</v>
      </c>
      <c r="K185">
        <v>44867118.170000002</v>
      </c>
      <c r="L185">
        <v>43475397.509999998</v>
      </c>
      <c r="M185">
        <v>42975204.93</v>
      </c>
      <c r="N185">
        <v>41623027.219999999</v>
      </c>
      <c r="O185">
        <v>42842031.659999996</v>
      </c>
      <c r="P185">
        <v>43577013.32</v>
      </c>
      <c r="Q185">
        <v>43726985.049999997</v>
      </c>
      <c r="R185">
        <v>44334720.380000003</v>
      </c>
      <c r="S185">
        <v>46243060.759999998</v>
      </c>
      <c r="T185">
        <v>46731908.140000001</v>
      </c>
      <c r="U185">
        <v>46855437.18</v>
      </c>
      <c r="V185">
        <v>46895535.399999999</v>
      </c>
      <c r="W185">
        <v>46398486.079999998</v>
      </c>
      <c r="X185">
        <v>45671904.32</v>
      </c>
      <c r="Y185">
        <v>45240416.140000001</v>
      </c>
      <c r="Z185">
        <v>45061476.490000002</v>
      </c>
      <c r="AA185">
        <v>45090466.310000002</v>
      </c>
      <c r="AB185">
        <v>45290408.539999999</v>
      </c>
      <c r="AC185">
        <v>45635457.189999998</v>
      </c>
      <c r="AD185">
        <v>45947233.25</v>
      </c>
      <c r="AE185">
        <v>46156740.509999998</v>
      </c>
      <c r="AF185">
        <v>46340869.259999998</v>
      </c>
      <c r="AG185">
        <v>46519384.299999997</v>
      </c>
      <c r="AH185">
        <v>46699366.189999998</v>
      </c>
      <c r="AI185">
        <v>46850117.950000003</v>
      </c>
      <c r="AJ185">
        <v>46991590.700000003</v>
      </c>
      <c r="AK185">
        <v>47140689.210000001</v>
      </c>
      <c r="AL185">
        <v>47297959.079999998</v>
      </c>
      <c r="AM185">
        <v>47466626.020000003</v>
      </c>
      <c r="AN185">
        <v>47628013.5</v>
      </c>
      <c r="AO185">
        <v>47800155.75</v>
      </c>
      <c r="AP185">
        <v>47976865.609999999</v>
      </c>
      <c r="AQ185">
        <v>48162041.600000001</v>
      </c>
      <c r="AR185">
        <v>48340163.539999999</v>
      </c>
      <c r="AS185">
        <v>48507278.990000002</v>
      </c>
      <c r="AT185">
        <v>48658296.450000003</v>
      </c>
      <c r="AU185">
        <v>48788363.189999998</v>
      </c>
      <c r="AV185">
        <v>48900190.170000002</v>
      </c>
      <c r="AW185">
        <v>49023119.75</v>
      </c>
    </row>
    <row r="186" spans="2:49" x14ac:dyDescent="0.35">
      <c r="B186" t="s">
        <v>285</v>
      </c>
      <c r="C186">
        <v>1464963.74202715</v>
      </c>
      <c r="D186">
        <v>1488484.20876134</v>
      </c>
      <c r="E186">
        <v>1512382.304</v>
      </c>
      <c r="F186">
        <v>1832436.0930000001</v>
      </c>
      <c r="G186">
        <v>1646697.216</v>
      </c>
      <c r="H186">
        <v>1251837.8419999999</v>
      </c>
      <c r="I186">
        <v>1598881.3430000001</v>
      </c>
      <c r="J186">
        <v>1327839.0919999999</v>
      </c>
      <c r="K186">
        <v>1665534.2</v>
      </c>
      <c r="L186">
        <v>1576609.9129999999</v>
      </c>
      <c r="M186">
        <v>1701923.7509999999</v>
      </c>
      <c r="N186">
        <v>1849799.5830000001</v>
      </c>
      <c r="O186">
        <v>1892790.3489999999</v>
      </c>
      <c r="P186">
        <v>1906541.872</v>
      </c>
      <c r="Q186">
        <v>1890779.5149999999</v>
      </c>
      <c r="R186">
        <v>1876033.8189999999</v>
      </c>
      <c r="S186">
        <v>2109955.4160000002</v>
      </c>
      <c r="T186">
        <v>2070026.557</v>
      </c>
      <c r="U186">
        <v>2033833.1669999999</v>
      </c>
      <c r="V186">
        <v>2003223.1839999999</v>
      </c>
      <c r="W186">
        <v>1988313.412</v>
      </c>
      <c r="X186">
        <v>1962513.55</v>
      </c>
      <c r="Y186">
        <v>1951231.558</v>
      </c>
      <c r="Z186">
        <v>1950131.7420000001</v>
      </c>
      <c r="AA186">
        <v>1957092.2579999999</v>
      </c>
      <c r="AB186">
        <v>1970121.78</v>
      </c>
      <c r="AC186">
        <v>1987773.182</v>
      </c>
      <c r="AD186">
        <v>2014994.145</v>
      </c>
      <c r="AE186">
        <v>2042020.3289999999</v>
      </c>
      <c r="AF186">
        <v>2069321.648</v>
      </c>
      <c r="AG186">
        <v>2097071.3049999999</v>
      </c>
      <c r="AH186">
        <v>2125411.2340000002</v>
      </c>
      <c r="AI186">
        <v>2153265.4619999998</v>
      </c>
      <c r="AJ186">
        <v>2181115.6239999998</v>
      </c>
      <c r="AK186">
        <v>2209349.841</v>
      </c>
      <c r="AL186">
        <v>2237927.0750000002</v>
      </c>
      <c r="AM186">
        <v>2266924.102</v>
      </c>
      <c r="AN186">
        <v>2295536.915</v>
      </c>
      <c r="AO186">
        <v>2324502.8130000001</v>
      </c>
      <c r="AP186">
        <v>2353587.182</v>
      </c>
      <c r="AQ186">
        <v>2382968.1889999998</v>
      </c>
      <c r="AR186">
        <v>2412240.6519999998</v>
      </c>
      <c r="AS186">
        <v>2441309.466</v>
      </c>
      <c r="AT186">
        <v>2469943.3149999999</v>
      </c>
      <c r="AU186">
        <v>2497980.9300000002</v>
      </c>
      <c r="AV186">
        <v>2525575.3059999999</v>
      </c>
      <c r="AW186">
        <v>2553676.6940000001</v>
      </c>
    </row>
    <row r="187" spans="2:49" x14ac:dyDescent="0.3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4069852.4989999998</v>
      </c>
      <c r="G187">
        <v>4043703.523</v>
      </c>
      <c r="H187">
        <v>3295480.2259999998</v>
      </c>
      <c r="I187">
        <v>3404154.4550000001</v>
      </c>
      <c r="J187">
        <v>3571391.0469999998</v>
      </c>
      <c r="K187">
        <v>3483560.7039999999</v>
      </c>
      <c r="L187">
        <v>3365079.8459999999</v>
      </c>
      <c r="M187">
        <v>3328606.5520000001</v>
      </c>
      <c r="N187">
        <v>3378750.2080000001</v>
      </c>
      <c r="O187">
        <v>3435487.5869999998</v>
      </c>
      <c r="P187">
        <v>3473719.9569999999</v>
      </c>
      <c r="Q187">
        <v>3490288.0669999998</v>
      </c>
      <c r="R187">
        <v>3513231.49</v>
      </c>
      <c r="S187">
        <v>3644594.7069999999</v>
      </c>
      <c r="T187">
        <v>3672931.0109999999</v>
      </c>
      <c r="U187">
        <v>3662957.7390000001</v>
      </c>
      <c r="V187">
        <v>3641708.3590000002</v>
      </c>
      <c r="W187">
        <v>3631316.3</v>
      </c>
      <c r="X187">
        <v>3601012.21</v>
      </c>
      <c r="Y187">
        <v>3596028.2689999999</v>
      </c>
      <c r="Z187">
        <v>3608019.8909999998</v>
      </c>
      <c r="AA187">
        <v>3633675.173</v>
      </c>
      <c r="AB187">
        <v>3669026.1540000001</v>
      </c>
      <c r="AC187">
        <v>3711438.7259999998</v>
      </c>
      <c r="AD187">
        <v>3765357.2259999998</v>
      </c>
      <c r="AE187">
        <v>3824488.9559999998</v>
      </c>
      <c r="AF187">
        <v>3884691.8080000002</v>
      </c>
      <c r="AG187">
        <v>3944603.2</v>
      </c>
      <c r="AH187">
        <v>4003972.0419999999</v>
      </c>
      <c r="AI187">
        <v>4061225.608</v>
      </c>
      <c r="AJ187">
        <v>4117376.9720000001</v>
      </c>
      <c r="AK187">
        <v>4173625.727</v>
      </c>
      <c r="AL187">
        <v>4230936.7779999999</v>
      </c>
      <c r="AM187">
        <v>4289840.4680000003</v>
      </c>
      <c r="AN187">
        <v>4347767.1749999998</v>
      </c>
      <c r="AO187">
        <v>4406397.2079999996</v>
      </c>
      <c r="AP187">
        <v>4465427.1490000002</v>
      </c>
      <c r="AQ187">
        <v>4525481.58</v>
      </c>
      <c r="AR187">
        <v>4585931.2170000002</v>
      </c>
      <c r="AS187">
        <v>4647715.1459999997</v>
      </c>
      <c r="AT187">
        <v>4710548.977</v>
      </c>
      <c r="AU187">
        <v>4774284.1739999996</v>
      </c>
      <c r="AV187">
        <v>4838362.16</v>
      </c>
      <c r="AW187">
        <v>4904797.43</v>
      </c>
    </row>
    <row r="188" spans="2:49" x14ac:dyDescent="0.35">
      <c r="B188" t="s">
        <v>287</v>
      </c>
      <c r="C188">
        <v>12698989.181271899</v>
      </c>
      <c r="D188">
        <v>12902875.5601817</v>
      </c>
      <c r="E188">
        <v>13110035.4</v>
      </c>
      <c r="F188">
        <v>13314595.560000001</v>
      </c>
      <c r="G188">
        <v>12851203.109999999</v>
      </c>
      <c r="H188">
        <v>12458687.32</v>
      </c>
      <c r="I188">
        <v>12378004.640000001</v>
      </c>
      <c r="J188">
        <v>11843502.74</v>
      </c>
      <c r="K188">
        <v>11075241.27</v>
      </c>
      <c r="L188">
        <v>10646839.710000001</v>
      </c>
      <c r="M188">
        <v>10567298.939999999</v>
      </c>
      <c r="N188">
        <v>10921746.23</v>
      </c>
      <c r="O188">
        <v>11009264.23</v>
      </c>
      <c r="P188">
        <v>10457452.27</v>
      </c>
      <c r="Q188">
        <v>9574460.1600000001</v>
      </c>
      <c r="R188">
        <v>8884982.6649999898</v>
      </c>
      <c r="S188">
        <v>8616786.7870000005</v>
      </c>
      <c r="T188">
        <v>8353530.4979999997</v>
      </c>
      <c r="U188">
        <v>8141855.6390000004</v>
      </c>
      <c r="V188">
        <v>7986198.7630000003</v>
      </c>
      <c r="W188">
        <v>7683325.6239999998</v>
      </c>
      <c r="X188">
        <v>7346995.125</v>
      </c>
      <c r="Y188">
        <v>7153683.4670000002</v>
      </c>
      <c r="Z188">
        <v>6978355.5140000004</v>
      </c>
      <c r="AA188">
        <v>6824230.773</v>
      </c>
      <c r="AB188">
        <v>6687286.4519999996</v>
      </c>
      <c r="AC188">
        <v>6561808.7989999996</v>
      </c>
      <c r="AD188">
        <v>6437490.4589999998</v>
      </c>
      <c r="AE188">
        <v>6313000.4910000004</v>
      </c>
      <c r="AF188">
        <v>6188684.443</v>
      </c>
      <c r="AG188">
        <v>6065310.2230000002</v>
      </c>
      <c r="AH188">
        <v>5944339.4230000004</v>
      </c>
      <c r="AI188">
        <v>5825666.2819999997</v>
      </c>
      <c r="AJ188">
        <v>5711319.1210000003</v>
      </c>
      <c r="AK188">
        <v>5602219.3760000002</v>
      </c>
      <c r="AL188">
        <v>5498282.7340000002</v>
      </c>
      <c r="AM188">
        <v>5399128.1129999999</v>
      </c>
      <c r="AN188">
        <v>5351077.6749999998</v>
      </c>
      <c r="AO188">
        <v>5324037.3480000002</v>
      </c>
      <c r="AP188">
        <v>5305769.8760000002</v>
      </c>
      <c r="AQ188">
        <v>5291794.0410000002</v>
      </c>
      <c r="AR188">
        <v>5280039.4380000001</v>
      </c>
      <c r="AS188">
        <v>5270198.432</v>
      </c>
      <c r="AT188">
        <v>5262657.3370000003</v>
      </c>
      <c r="AU188">
        <v>5256881.1969999997</v>
      </c>
      <c r="AV188">
        <v>5252754.8619999997</v>
      </c>
      <c r="AW188">
        <v>5251250.3969999999</v>
      </c>
    </row>
    <row r="189" spans="2:49" x14ac:dyDescent="0.3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1262177.0989999999</v>
      </c>
      <c r="G189">
        <v>1198221.5889999999</v>
      </c>
      <c r="H189">
        <v>1217504.4939999999</v>
      </c>
      <c r="I189">
        <v>1166295.9839999999</v>
      </c>
      <c r="J189">
        <v>1092008.862</v>
      </c>
      <c r="K189">
        <v>1022376.562</v>
      </c>
      <c r="L189">
        <v>981872.15260000003</v>
      </c>
      <c r="M189">
        <v>956578.76470000006</v>
      </c>
      <c r="N189">
        <v>960227.10210000002</v>
      </c>
      <c r="O189">
        <v>930969.1128</v>
      </c>
      <c r="P189">
        <v>860026.42379999999</v>
      </c>
      <c r="Q189">
        <v>776314.12959999999</v>
      </c>
      <c r="R189">
        <v>711821.32220000005</v>
      </c>
      <c r="S189">
        <v>682388.69700000004</v>
      </c>
      <c r="T189">
        <v>663099.51980000001</v>
      </c>
      <c r="U189">
        <v>652060.18669999996</v>
      </c>
      <c r="V189">
        <v>646933.18400000001</v>
      </c>
      <c r="W189">
        <v>624099.00589999999</v>
      </c>
      <c r="X189">
        <v>597073.61769999994</v>
      </c>
      <c r="Y189">
        <v>572512.52819999994</v>
      </c>
      <c r="Z189">
        <v>550641.88309999998</v>
      </c>
      <c r="AA189">
        <v>532039.27910000004</v>
      </c>
      <c r="AB189">
        <v>516071.09740000003</v>
      </c>
      <c r="AC189">
        <v>501881.20870000002</v>
      </c>
      <c r="AD189">
        <v>488144.7794</v>
      </c>
      <c r="AE189">
        <v>474700.64740000002</v>
      </c>
      <c r="AF189">
        <v>461552.45569999999</v>
      </c>
      <c r="AG189">
        <v>448761.19949999999</v>
      </c>
      <c r="AH189">
        <v>436459.47519999999</v>
      </c>
      <c r="AI189">
        <v>424662.85110000003</v>
      </c>
      <c r="AJ189">
        <v>413518.68150000001</v>
      </c>
      <c r="AK189">
        <v>403086.01899999997</v>
      </c>
      <c r="AL189">
        <v>393325.19150000002</v>
      </c>
      <c r="AM189">
        <v>384173.94809999998</v>
      </c>
      <c r="AN189">
        <v>380674.08620000002</v>
      </c>
      <c r="AO189">
        <v>379447.76360000001</v>
      </c>
      <c r="AP189">
        <v>379169.07640000002</v>
      </c>
      <c r="AQ189">
        <v>379354.99239999999</v>
      </c>
      <c r="AR189">
        <v>379788.56319999998</v>
      </c>
      <c r="AS189">
        <v>380446.86580000003</v>
      </c>
      <c r="AT189">
        <v>381367.18119999999</v>
      </c>
      <c r="AU189">
        <v>382497.62079999998</v>
      </c>
      <c r="AV189">
        <v>383829.47269999998</v>
      </c>
      <c r="AW189">
        <v>385466.4633</v>
      </c>
    </row>
    <row r="190" spans="2:49" x14ac:dyDescent="0.35">
      <c r="B190" t="s">
        <v>289</v>
      </c>
      <c r="C190">
        <v>16278955.912495499</v>
      </c>
      <c r="D190">
        <v>16540319.8152481</v>
      </c>
      <c r="E190">
        <v>16805880</v>
      </c>
      <c r="F190">
        <v>16724414.58</v>
      </c>
      <c r="G190">
        <v>15996477.98</v>
      </c>
      <c r="H190">
        <v>15294251.310000001</v>
      </c>
      <c r="I190">
        <v>15220761.93</v>
      </c>
      <c r="J190">
        <v>13334396.439999999</v>
      </c>
      <c r="K190">
        <v>11339149.210000001</v>
      </c>
      <c r="L190">
        <v>9818014.9240000006</v>
      </c>
      <c r="M190">
        <v>8666694.4920000006</v>
      </c>
      <c r="N190">
        <v>7714399.8629999999</v>
      </c>
      <c r="O190">
        <v>8079373.9579999996</v>
      </c>
      <c r="P190">
        <v>8266556.0669999998</v>
      </c>
      <c r="Q190">
        <v>8353891.6710000001</v>
      </c>
      <c r="R190">
        <v>8553775.0930000003</v>
      </c>
      <c r="S190">
        <v>4847598.2390000001</v>
      </c>
      <c r="T190">
        <v>6488056.9469999997</v>
      </c>
      <c r="U190">
        <v>8078061.0269999998</v>
      </c>
      <c r="V190">
        <v>9590137.2070000004</v>
      </c>
      <c r="W190">
        <v>9856399.6799999997</v>
      </c>
      <c r="X190">
        <v>10012414.08</v>
      </c>
      <c r="Y190">
        <v>9930477.5179999899</v>
      </c>
      <c r="Z190">
        <v>9895325.3399999999</v>
      </c>
      <c r="AA190">
        <v>9900403.4330000002</v>
      </c>
      <c r="AB190">
        <v>9970784.1710000001</v>
      </c>
      <c r="AC190">
        <v>10061779.59</v>
      </c>
      <c r="AD190">
        <v>10282981.970000001</v>
      </c>
      <c r="AE190">
        <v>10497807.32</v>
      </c>
      <c r="AF190">
        <v>10407586.310000001</v>
      </c>
      <c r="AG190">
        <v>10536685.369999999</v>
      </c>
      <c r="AH190">
        <v>10657049.48</v>
      </c>
      <c r="AI190">
        <v>10735207.17</v>
      </c>
      <c r="AJ190">
        <v>10803184.93</v>
      </c>
      <c r="AK190">
        <v>10865375.91</v>
      </c>
      <c r="AL190">
        <v>10948018.630000001</v>
      </c>
      <c r="AM190">
        <v>11025694.039999999</v>
      </c>
      <c r="AN190">
        <v>11041173.779999999</v>
      </c>
      <c r="AO190">
        <v>11057501.98</v>
      </c>
      <c r="AP190">
        <v>11074506.92</v>
      </c>
      <c r="AQ190">
        <v>11094694.35</v>
      </c>
      <c r="AR190">
        <v>11115909.810000001</v>
      </c>
      <c r="AS190">
        <v>11049182.59</v>
      </c>
      <c r="AT190">
        <v>10987593.43</v>
      </c>
      <c r="AU190">
        <v>10930909.390000001</v>
      </c>
      <c r="AV190">
        <v>10879947.970000001</v>
      </c>
      <c r="AW190">
        <v>10843286.59</v>
      </c>
    </row>
    <row r="191" spans="2:49" x14ac:dyDescent="0.35">
      <c r="B191" t="s">
        <v>290</v>
      </c>
      <c r="C191">
        <v>4315668.6239754297</v>
      </c>
      <c r="D191">
        <v>4384958.0796759203</v>
      </c>
      <c r="E191">
        <v>4455360</v>
      </c>
      <c r="F191">
        <v>4121567.4160000002</v>
      </c>
      <c r="G191">
        <v>3781926.9139999999</v>
      </c>
      <c r="H191">
        <v>3267960.8709999998</v>
      </c>
      <c r="I191">
        <v>2990949.3429999999</v>
      </c>
      <c r="J191">
        <v>2761136.341</v>
      </c>
      <c r="K191">
        <v>2515017.4920000001</v>
      </c>
      <c r="L191">
        <v>2256659.0529999998</v>
      </c>
      <c r="M191">
        <v>2023020.844</v>
      </c>
      <c r="N191">
        <v>1797478.9739999999</v>
      </c>
      <c r="O191">
        <v>1606275.4210000001</v>
      </c>
      <c r="P191">
        <v>1450024.537</v>
      </c>
      <c r="Q191">
        <v>1315712.125</v>
      </c>
      <c r="R191">
        <v>1168683.7560000001</v>
      </c>
      <c r="S191">
        <v>1164983.6459999999</v>
      </c>
      <c r="T191">
        <v>1761139.3089999999</v>
      </c>
      <c r="U191">
        <v>2403628.4909999999</v>
      </c>
      <c r="V191">
        <v>3011354.8509999998</v>
      </c>
      <c r="W191">
        <v>2814351.6439999999</v>
      </c>
      <c r="X191">
        <v>2506006.645</v>
      </c>
      <c r="Y191">
        <v>2487005.4679999999</v>
      </c>
      <c r="Z191">
        <v>2483191.2149999999</v>
      </c>
      <c r="AA191">
        <v>2472758.5819999999</v>
      </c>
      <c r="AB191">
        <v>2458846.8840000001</v>
      </c>
      <c r="AC191">
        <v>2442306.892</v>
      </c>
      <c r="AD191">
        <v>2482880.051</v>
      </c>
      <c r="AE191">
        <v>2527207.676</v>
      </c>
      <c r="AF191">
        <v>2572255.9380000001</v>
      </c>
      <c r="AG191">
        <v>2620117.59</v>
      </c>
      <c r="AH191">
        <v>2669786.8119999999</v>
      </c>
      <c r="AI191">
        <v>2666812.4479999999</v>
      </c>
      <c r="AJ191">
        <v>2658631.4670000002</v>
      </c>
      <c r="AK191">
        <v>2650392.5449999999</v>
      </c>
      <c r="AL191">
        <v>2641160.8689999999</v>
      </c>
      <c r="AM191">
        <v>2631946.0970000001</v>
      </c>
      <c r="AN191">
        <v>2676175.8089999999</v>
      </c>
      <c r="AO191">
        <v>2724876.912</v>
      </c>
      <c r="AP191">
        <v>2773331.07</v>
      </c>
      <c r="AQ191">
        <v>2821476.895</v>
      </c>
      <c r="AR191">
        <v>2868972.9070000001</v>
      </c>
      <c r="AS191">
        <v>2900981.9049999998</v>
      </c>
      <c r="AT191">
        <v>2931242.72</v>
      </c>
      <c r="AU191">
        <v>2960686.0419999999</v>
      </c>
      <c r="AV191">
        <v>2989045.9440000001</v>
      </c>
      <c r="AW191">
        <v>3017434.2340000002</v>
      </c>
    </row>
    <row r="192" spans="2:49" x14ac:dyDescent="0.35">
      <c r="B192" t="s">
        <v>291</v>
      </c>
      <c r="C192">
        <v>4315668.6239754297</v>
      </c>
      <c r="D192">
        <v>4384958.0796759203</v>
      </c>
      <c r="E192">
        <v>4455360</v>
      </c>
      <c r="F192">
        <v>4121567.4160000002</v>
      </c>
      <c r="G192">
        <v>3781926.9139999999</v>
      </c>
      <c r="H192">
        <v>3267960.8709999998</v>
      </c>
      <c r="I192">
        <v>2990949.3429999999</v>
      </c>
      <c r="J192">
        <v>2761136.341</v>
      </c>
      <c r="K192">
        <v>2515017.4920000001</v>
      </c>
      <c r="L192">
        <v>2256659.0529999998</v>
      </c>
      <c r="M192">
        <v>2023020.844</v>
      </c>
      <c r="N192">
        <v>1797478.9739999999</v>
      </c>
      <c r="O192">
        <v>1606275.4210000001</v>
      </c>
      <c r="P192">
        <v>1450024.537</v>
      </c>
      <c r="Q192">
        <v>1315712.125</v>
      </c>
      <c r="R192">
        <v>1168683.7560000001</v>
      </c>
      <c r="S192">
        <v>1164983.6459999999</v>
      </c>
      <c r="T192">
        <v>1761139.3089999999</v>
      </c>
      <c r="U192">
        <v>2403628.4909999999</v>
      </c>
      <c r="V192">
        <v>3011354.8509999998</v>
      </c>
      <c r="W192">
        <v>2814351.6439999999</v>
      </c>
      <c r="X192">
        <v>2506006.645</v>
      </c>
      <c r="Y192">
        <v>2487005.4679999999</v>
      </c>
      <c r="Z192">
        <v>2483191.2149999999</v>
      </c>
      <c r="AA192">
        <v>2472758.5819999999</v>
      </c>
      <c r="AB192">
        <v>2458846.8840000001</v>
      </c>
      <c r="AC192">
        <v>2442306.892</v>
      </c>
      <c r="AD192">
        <v>2482880.051</v>
      </c>
      <c r="AE192">
        <v>2527207.676</v>
      </c>
      <c r="AF192">
        <v>2572255.9380000001</v>
      </c>
      <c r="AG192">
        <v>2620117.59</v>
      </c>
      <c r="AH192">
        <v>2669786.8119999999</v>
      </c>
      <c r="AI192">
        <v>2666812.4479999999</v>
      </c>
      <c r="AJ192">
        <v>2658631.4670000002</v>
      </c>
      <c r="AK192">
        <v>2650392.5449999999</v>
      </c>
      <c r="AL192">
        <v>2641160.8689999999</v>
      </c>
      <c r="AM192">
        <v>2631946.0970000001</v>
      </c>
      <c r="AN192">
        <v>2676175.8089999999</v>
      </c>
      <c r="AO192">
        <v>2724876.912</v>
      </c>
      <c r="AP192">
        <v>2773331.07</v>
      </c>
      <c r="AQ192">
        <v>2821476.895</v>
      </c>
      <c r="AR192">
        <v>2868972.9070000001</v>
      </c>
      <c r="AS192">
        <v>2900981.9049999998</v>
      </c>
      <c r="AT192">
        <v>2931242.72</v>
      </c>
      <c r="AU192">
        <v>2960686.0419999999</v>
      </c>
      <c r="AV192">
        <v>2989045.9440000001</v>
      </c>
      <c r="AW192">
        <v>3017434.2340000002</v>
      </c>
    </row>
    <row r="193" spans="2:49" x14ac:dyDescent="0.35">
      <c r="B193" t="s">
        <v>292</v>
      </c>
      <c r="C193">
        <v>8232235.5397947598</v>
      </c>
      <c r="D193">
        <v>8364406.7441781899</v>
      </c>
      <c r="E193">
        <v>8498700</v>
      </c>
      <c r="F193">
        <v>8257684.2309999997</v>
      </c>
      <c r="G193">
        <v>8002152.5990000004</v>
      </c>
      <c r="H193">
        <v>7306254.0920000002</v>
      </c>
      <c r="I193">
        <v>7065670.9460000005</v>
      </c>
      <c r="J193">
        <v>6891905.8540000003</v>
      </c>
      <c r="K193">
        <v>6632542.2680000002</v>
      </c>
      <c r="L193">
        <v>6287450.0199999996</v>
      </c>
      <c r="M193">
        <v>5954735.9919999996</v>
      </c>
      <c r="N193">
        <v>5589398.5760000004</v>
      </c>
      <c r="O193">
        <v>5783328.2139999997</v>
      </c>
      <c r="P193">
        <v>6074339.9179999996</v>
      </c>
      <c r="Q193">
        <v>6363578.5140000004</v>
      </c>
      <c r="R193">
        <v>6457586.3700000001</v>
      </c>
      <c r="S193">
        <v>8855023.7390000001</v>
      </c>
      <c r="T193">
        <v>6971289.4970000004</v>
      </c>
      <c r="U193">
        <v>4812330.0039999997</v>
      </c>
      <c r="V193">
        <v>2796630.35</v>
      </c>
      <c r="W193">
        <v>2625834.7919999999</v>
      </c>
      <c r="X193">
        <v>2599070.3969999999</v>
      </c>
      <c r="Y193">
        <v>2603388.2200000002</v>
      </c>
      <c r="Z193">
        <v>2597145.6639999999</v>
      </c>
      <c r="AA193">
        <v>2580973.5249999999</v>
      </c>
      <c r="AB193">
        <v>2559829.3960000002</v>
      </c>
      <c r="AC193">
        <v>2535656.9550000001</v>
      </c>
      <c r="AD193">
        <v>2529291.196</v>
      </c>
      <c r="AE193">
        <v>2522042.4939999999</v>
      </c>
      <c r="AF193">
        <v>2514997.1060000001</v>
      </c>
      <c r="AG193">
        <v>2508743.804</v>
      </c>
      <c r="AH193">
        <v>2503947.4369999999</v>
      </c>
      <c r="AI193">
        <v>2513803.3909999998</v>
      </c>
      <c r="AJ193">
        <v>2523866.5720000002</v>
      </c>
      <c r="AK193">
        <v>2534180.5789999999</v>
      </c>
      <c r="AL193">
        <v>2544216.4040000001</v>
      </c>
      <c r="AM193">
        <v>2554159.585</v>
      </c>
      <c r="AN193">
        <v>2560460.736</v>
      </c>
      <c r="AO193">
        <v>2565259.7349999999</v>
      </c>
      <c r="AP193">
        <v>2568998.7230000002</v>
      </c>
      <c r="AQ193">
        <v>2572167.909</v>
      </c>
      <c r="AR193">
        <v>2574534.6359999999</v>
      </c>
      <c r="AS193">
        <v>3427498.7689999999</v>
      </c>
      <c r="AT193">
        <v>4384659.3030000003</v>
      </c>
      <c r="AU193">
        <v>5350985.8899999997</v>
      </c>
      <c r="AV193">
        <v>6311326.0080000004</v>
      </c>
      <c r="AW193">
        <v>7265372.7810000004</v>
      </c>
    </row>
    <row r="194" spans="2:49" x14ac:dyDescent="0.35">
      <c r="B194" t="s">
        <v>293</v>
      </c>
      <c r="C194">
        <v>20174774.421468802</v>
      </c>
      <c r="D194">
        <v>20498686.950521201</v>
      </c>
      <c r="E194">
        <v>20827800</v>
      </c>
      <c r="F194">
        <v>19906901.43</v>
      </c>
      <c r="G194">
        <v>18927616.350000001</v>
      </c>
      <c r="H194">
        <v>16952023.460000001</v>
      </c>
      <c r="I194">
        <v>16081139.77</v>
      </c>
      <c r="J194">
        <v>15386804.449999999</v>
      </c>
      <c r="K194">
        <v>14525931.18</v>
      </c>
      <c r="L194">
        <v>13508332.130000001</v>
      </c>
      <c r="M194">
        <v>12550483.439999999</v>
      </c>
      <c r="N194">
        <v>11556878.859999999</v>
      </c>
      <c r="O194">
        <v>10373355.26</v>
      </c>
      <c r="P194">
        <v>9378401.0879999995</v>
      </c>
      <c r="Q194">
        <v>8521406.8450000007</v>
      </c>
      <c r="R194">
        <v>7580847.1679999996</v>
      </c>
      <c r="S194">
        <v>3083264.9309999999</v>
      </c>
      <c r="T194">
        <v>2283682.0559999999</v>
      </c>
      <c r="U194">
        <v>1754825.8529999999</v>
      </c>
      <c r="V194">
        <v>1282400.192</v>
      </c>
      <c r="W194">
        <v>1043431.149</v>
      </c>
      <c r="X194">
        <v>806894.93669999996</v>
      </c>
      <c r="Y194">
        <v>795600.34900000005</v>
      </c>
      <c r="Z194">
        <v>800593.72880000004</v>
      </c>
      <c r="AA194">
        <v>804585.33860000002</v>
      </c>
      <c r="AB194">
        <v>807438.19869999995</v>
      </c>
      <c r="AC194">
        <v>809316.14249999996</v>
      </c>
      <c r="AD194">
        <v>815747.45460000006</v>
      </c>
      <c r="AE194">
        <v>821895.93</v>
      </c>
      <c r="AF194">
        <v>828110.56169999996</v>
      </c>
      <c r="AG194">
        <v>834777.19160000002</v>
      </c>
      <c r="AH194">
        <v>841954.44909999997</v>
      </c>
      <c r="AI194">
        <v>849595.3541</v>
      </c>
      <c r="AJ194">
        <v>857332.41890000005</v>
      </c>
      <c r="AK194">
        <v>865170.99369999999</v>
      </c>
      <c r="AL194">
        <v>873022.35519999999</v>
      </c>
      <c r="AM194">
        <v>880865.31550000003</v>
      </c>
      <c r="AN194">
        <v>888625.80339999998</v>
      </c>
      <c r="AO194">
        <v>895922.11080000002</v>
      </c>
      <c r="AP194">
        <v>902903.22679999995</v>
      </c>
      <c r="AQ194">
        <v>909738.90890000004</v>
      </c>
      <c r="AR194">
        <v>916345.76340000005</v>
      </c>
      <c r="AS194">
        <v>923268.46909999999</v>
      </c>
      <c r="AT194">
        <v>930156.09829999995</v>
      </c>
      <c r="AU194">
        <v>936806.63970000006</v>
      </c>
      <c r="AV194">
        <v>943087.43759999995</v>
      </c>
      <c r="AW194">
        <v>949348.02399999998</v>
      </c>
    </row>
    <row r="195" spans="2:49" x14ac:dyDescent="0.35">
      <c r="B195" t="s">
        <v>294</v>
      </c>
      <c r="C195">
        <v>463787.91773491597</v>
      </c>
      <c r="D195">
        <v>471234.182770602</v>
      </c>
      <c r="E195">
        <v>478800</v>
      </c>
      <c r="F195">
        <v>480598.68070000003</v>
      </c>
      <c r="G195">
        <v>469285.34399999998</v>
      </c>
      <c r="H195">
        <v>452528.85129999998</v>
      </c>
      <c r="I195">
        <v>461123.51409999997</v>
      </c>
      <c r="J195">
        <v>522324.22070000001</v>
      </c>
      <c r="K195">
        <v>571573.85919999995</v>
      </c>
      <c r="L195">
        <v>634658.82550000004</v>
      </c>
      <c r="M195">
        <v>717609.19460000005</v>
      </c>
      <c r="N195">
        <v>822821.80530000001</v>
      </c>
      <c r="O195">
        <v>787691.36880000005</v>
      </c>
      <c r="P195">
        <v>725018.72640000004</v>
      </c>
      <c r="Q195">
        <v>638051.68500000006</v>
      </c>
      <c r="R195">
        <v>555932.84609999997</v>
      </c>
      <c r="S195">
        <v>271119.18849999999</v>
      </c>
      <c r="T195">
        <v>247519.5129</v>
      </c>
      <c r="U195">
        <v>227963.00769999999</v>
      </c>
      <c r="V195">
        <v>208471.06150000001</v>
      </c>
      <c r="W195">
        <v>199761.35339999999</v>
      </c>
      <c r="X195">
        <v>190758.48250000001</v>
      </c>
      <c r="Y195">
        <v>179189.522</v>
      </c>
      <c r="Z195">
        <v>170200.7665</v>
      </c>
      <c r="AA195">
        <v>162856.83489999999</v>
      </c>
      <c r="AB195">
        <v>156706.476</v>
      </c>
      <c r="AC195">
        <v>151355.3363</v>
      </c>
      <c r="AD195">
        <v>149074.65349999999</v>
      </c>
      <c r="AE195">
        <v>147094.73379999999</v>
      </c>
      <c r="AF195">
        <v>145685.7634</v>
      </c>
      <c r="AG195">
        <v>144000.36919999999</v>
      </c>
      <c r="AH195">
        <v>142370.6888</v>
      </c>
      <c r="AI195">
        <v>141119.7873</v>
      </c>
      <c r="AJ195">
        <v>139925.24780000001</v>
      </c>
      <c r="AK195">
        <v>138802.84229999999</v>
      </c>
      <c r="AL195">
        <v>137725.29680000001</v>
      </c>
      <c r="AM195">
        <v>136677.943</v>
      </c>
      <c r="AN195">
        <v>135458.57010000001</v>
      </c>
      <c r="AO195">
        <v>134226.5926</v>
      </c>
      <c r="AP195">
        <v>133007.6586</v>
      </c>
      <c r="AQ195">
        <v>131831.39850000001</v>
      </c>
      <c r="AR195">
        <v>130662.4969</v>
      </c>
      <c r="AS195">
        <v>129872.89109999999</v>
      </c>
      <c r="AT195">
        <v>129079.9794</v>
      </c>
      <c r="AU195">
        <v>128269.38499999999</v>
      </c>
      <c r="AV195">
        <v>127444.8015</v>
      </c>
      <c r="AW195">
        <v>126703.7931</v>
      </c>
    </row>
    <row r="196" spans="2:49" x14ac:dyDescent="0.3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784194.0736</v>
      </c>
      <c r="G196">
        <v>759149.03890000004</v>
      </c>
      <c r="H196">
        <v>740394.2524</v>
      </c>
      <c r="I196">
        <v>775073.0686</v>
      </c>
      <c r="J196">
        <v>761565.96120000002</v>
      </c>
      <c r="K196">
        <v>750065.99580000003</v>
      </c>
      <c r="L196">
        <v>705670.78319999995</v>
      </c>
      <c r="M196">
        <v>718605.73109999998</v>
      </c>
      <c r="N196">
        <v>697008.62179999996</v>
      </c>
      <c r="O196">
        <v>679075.31429999997</v>
      </c>
      <c r="P196">
        <v>658360.05059999996</v>
      </c>
      <c r="Q196">
        <v>623855.29169999994</v>
      </c>
      <c r="R196">
        <v>576265.36450000003</v>
      </c>
      <c r="S196">
        <v>521711.71840000001</v>
      </c>
      <c r="T196">
        <v>511979.26620000001</v>
      </c>
      <c r="U196">
        <v>511771.58470000001</v>
      </c>
      <c r="V196">
        <v>516842.41979999997</v>
      </c>
      <c r="W196">
        <v>515772.39199999999</v>
      </c>
      <c r="X196">
        <v>512179.79700000002</v>
      </c>
      <c r="Y196">
        <v>511260.30200000003</v>
      </c>
      <c r="Z196">
        <v>510625.96600000001</v>
      </c>
      <c r="AA196">
        <v>509521.43660000002</v>
      </c>
      <c r="AB196">
        <v>507811.7573</v>
      </c>
      <c r="AC196">
        <v>505894.48590000003</v>
      </c>
      <c r="AD196">
        <v>517839.30729999999</v>
      </c>
      <c r="AE196">
        <v>524223.26020000002</v>
      </c>
      <c r="AF196">
        <v>528250.25840000005</v>
      </c>
      <c r="AG196">
        <v>531147.27249999996</v>
      </c>
      <c r="AH196">
        <v>533684.08129999996</v>
      </c>
      <c r="AI196">
        <v>539608.97309999994</v>
      </c>
      <c r="AJ196">
        <v>545773.20429999998</v>
      </c>
      <c r="AK196">
        <v>552219.95039999997</v>
      </c>
      <c r="AL196">
        <v>558768.56999999995</v>
      </c>
      <c r="AM196">
        <v>565490.94279999996</v>
      </c>
      <c r="AN196">
        <v>571849.90090000001</v>
      </c>
      <c r="AO196">
        <v>578502.47770000005</v>
      </c>
      <c r="AP196">
        <v>585397.76049999997</v>
      </c>
      <c r="AQ196">
        <v>592645.84849999996</v>
      </c>
      <c r="AR196">
        <v>599958.78249999997</v>
      </c>
      <c r="AS196">
        <v>607503.26980000001</v>
      </c>
      <c r="AT196">
        <v>615188.99800000002</v>
      </c>
      <c r="AU196">
        <v>622897.54590000003</v>
      </c>
      <c r="AV196">
        <v>630690.95209999999</v>
      </c>
      <c r="AW196">
        <v>639501.55169999995</v>
      </c>
    </row>
    <row r="197" spans="2:49" x14ac:dyDescent="0.3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5229459.2050000001</v>
      </c>
      <c r="G197">
        <v>4997769.5460000001</v>
      </c>
      <c r="H197">
        <v>4908868.71</v>
      </c>
      <c r="I197">
        <v>4892207.3619999997</v>
      </c>
      <c r="J197">
        <v>4880515.6390000004</v>
      </c>
      <c r="K197">
        <v>4621149.6380000003</v>
      </c>
      <c r="L197">
        <v>4447041.8099999996</v>
      </c>
      <c r="M197">
        <v>4437603.6890000002</v>
      </c>
      <c r="N197">
        <v>4436171.2529999996</v>
      </c>
      <c r="O197">
        <v>4345709.8080000002</v>
      </c>
      <c r="P197">
        <v>4134732.0589999999</v>
      </c>
      <c r="Q197">
        <v>3786489.8849999998</v>
      </c>
      <c r="R197">
        <v>3435320.5619999999</v>
      </c>
      <c r="S197">
        <v>3262205.9139999999</v>
      </c>
      <c r="T197">
        <v>3194103.14</v>
      </c>
      <c r="U197">
        <v>3147335.997</v>
      </c>
      <c r="V197">
        <v>3001557.4219999998</v>
      </c>
      <c r="W197">
        <v>2418758.2409999999</v>
      </c>
      <c r="X197">
        <v>1911238.683</v>
      </c>
      <c r="Y197">
        <v>1565579.679</v>
      </c>
      <c r="Z197">
        <v>1309151.054</v>
      </c>
      <c r="AA197">
        <v>1112945.304</v>
      </c>
      <c r="AB197">
        <v>958278.51850000001</v>
      </c>
      <c r="AC197">
        <v>833993.11</v>
      </c>
      <c r="AD197">
        <v>851223.07739999995</v>
      </c>
      <c r="AE197">
        <v>866490.07810000004</v>
      </c>
      <c r="AF197">
        <v>880172.11049999995</v>
      </c>
      <c r="AG197">
        <v>892236.43169999996</v>
      </c>
      <c r="AH197">
        <v>903034.18649999995</v>
      </c>
      <c r="AI197">
        <v>917637.61109999998</v>
      </c>
      <c r="AJ197">
        <v>931630.59589999996</v>
      </c>
      <c r="AK197">
        <v>945304.63390000002</v>
      </c>
      <c r="AL197">
        <v>958838.95779999997</v>
      </c>
      <c r="AM197">
        <v>972570.41020000004</v>
      </c>
      <c r="AN197">
        <v>985096.09439999994</v>
      </c>
      <c r="AO197">
        <v>998205.9547</v>
      </c>
      <c r="AP197">
        <v>1011963.791</v>
      </c>
      <c r="AQ197">
        <v>1026509.041</v>
      </c>
      <c r="AR197">
        <v>1041910.318</v>
      </c>
      <c r="AS197">
        <v>1057822.9569999999</v>
      </c>
      <c r="AT197">
        <v>1074657.7409999999</v>
      </c>
      <c r="AU197">
        <v>1092567.997</v>
      </c>
      <c r="AV197">
        <v>1111480.7</v>
      </c>
      <c r="AW197">
        <v>1131706.851</v>
      </c>
    </row>
    <row r="198" spans="2:49" x14ac:dyDescent="0.3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736384.02879999997</v>
      </c>
      <c r="G198">
        <v>688113.95990000002</v>
      </c>
      <c r="H198">
        <v>586724.10609999998</v>
      </c>
      <c r="I198">
        <v>619010.34010000003</v>
      </c>
      <c r="J198">
        <v>603900.1409</v>
      </c>
      <c r="K198">
        <v>570594.36659999995</v>
      </c>
      <c r="L198">
        <v>540638.76459999999</v>
      </c>
      <c r="M198">
        <v>527688.72560000001</v>
      </c>
      <c r="N198">
        <v>532499.90430000005</v>
      </c>
      <c r="O198">
        <v>532948.03020000004</v>
      </c>
      <c r="P198">
        <v>518012.12689999997</v>
      </c>
      <c r="Q198">
        <v>484097.61780000001</v>
      </c>
      <c r="R198">
        <v>448279.31800000003</v>
      </c>
      <c r="S198">
        <v>411479.48670000001</v>
      </c>
      <c r="T198">
        <v>387260.80839999998</v>
      </c>
      <c r="U198">
        <v>370297.54029999999</v>
      </c>
      <c r="V198">
        <v>340089.19790000003</v>
      </c>
      <c r="W198">
        <v>264070.5857</v>
      </c>
      <c r="X198">
        <v>203456.94190000001</v>
      </c>
      <c r="Y198">
        <v>165395.2101</v>
      </c>
      <c r="Z198">
        <v>138086.47519999999</v>
      </c>
      <c r="AA198">
        <v>117608.7249</v>
      </c>
      <c r="AB198">
        <v>101702.8481</v>
      </c>
      <c r="AC198">
        <v>89080.621639999998</v>
      </c>
      <c r="AD198">
        <v>87297.315029999998</v>
      </c>
      <c r="AE198">
        <v>87315.051340000005</v>
      </c>
      <c r="AF198">
        <v>88001.657430000007</v>
      </c>
      <c r="AG198">
        <v>88925.788130000001</v>
      </c>
      <c r="AH198">
        <v>89952.363360000003</v>
      </c>
      <c r="AI198">
        <v>91471.378970000005</v>
      </c>
      <c r="AJ198">
        <v>93022.244260000007</v>
      </c>
      <c r="AK198">
        <v>94599.203160000005</v>
      </c>
      <c r="AL198">
        <v>96185.827309999906</v>
      </c>
      <c r="AM198">
        <v>97785.065860000002</v>
      </c>
      <c r="AN198">
        <v>99249.208140000002</v>
      </c>
      <c r="AO198">
        <v>100732.243</v>
      </c>
      <c r="AP198">
        <v>102226.04760000001</v>
      </c>
      <c r="AQ198">
        <v>103745.1633</v>
      </c>
      <c r="AR198">
        <v>105290.8263</v>
      </c>
      <c r="AS198">
        <v>106831.57769999999</v>
      </c>
      <c r="AT198">
        <v>108411.27740000001</v>
      </c>
      <c r="AU198">
        <v>110045.1827</v>
      </c>
      <c r="AV198">
        <v>111728.84540000001</v>
      </c>
      <c r="AW198">
        <v>113503.3971</v>
      </c>
    </row>
    <row r="199" spans="2:49" x14ac:dyDescent="0.3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1502496.878</v>
      </c>
      <c r="G199">
        <v>1385450.2879999999</v>
      </c>
      <c r="H199">
        <v>1185288.385</v>
      </c>
      <c r="I199">
        <v>1216804.02</v>
      </c>
      <c r="J199">
        <v>1338778.237</v>
      </c>
      <c r="K199">
        <v>1216323.7560000001</v>
      </c>
      <c r="L199">
        <v>1150128.371</v>
      </c>
      <c r="M199">
        <v>1155152.818</v>
      </c>
      <c r="N199">
        <v>1143137.3829999999</v>
      </c>
      <c r="O199">
        <v>1168310.706</v>
      </c>
      <c r="P199">
        <v>1171343.3659999999</v>
      </c>
      <c r="Q199">
        <v>1140319.173</v>
      </c>
      <c r="R199">
        <v>1089810.862</v>
      </c>
      <c r="S199">
        <v>1054142.1310000001</v>
      </c>
      <c r="T199">
        <v>1034485.545</v>
      </c>
      <c r="U199">
        <v>1016993.23</v>
      </c>
      <c r="V199">
        <v>975028.75150000001</v>
      </c>
      <c r="W199">
        <v>825465.34669999999</v>
      </c>
      <c r="X199">
        <v>683902.13619999995</v>
      </c>
      <c r="Y199">
        <v>584902.14619999996</v>
      </c>
      <c r="Z199">
        <v>509519.46480000002</v>
      </c>
      <c r="AA199">
        <v>450774.64319999999</v>
      </c>
      <c r="AB199">
        <v>403799.54960000003</v>
      </c>
      <c r="AC199">
        <v>365566.50679999997</v>
      </c>
      <c r="AD199">
        <v>357917.96740000002</v>
      </c>
      <c r="AE199">
        <v>356954.93829999998</v>
      </c>
      <c r="AF199">
        <v>358417.42389999999</v>
      </c>
      <c r="AG199">
        <v>360579.96659999999</v>
      </c>
      <c r="AH199">
        <v>362978.4596</v>
      </c>
      <c r="AI199">
        <v>367418.32130000001</v>
      </c>
      <c r="AJ199">
        <v>371936.21879999997</v>
      </c>
      <c r="AK199">
        <v>376645.2623</v>
      </c>
      <c r="AL199">
        <v>381471.06699999998</v>
      </c>
      <c r="AM199">
        <v>386448.14529999997</v>
      </c>
      <c r="AN199">
        <v>390490.79950000002</v>
      </c>
      <c r="AO199">
        <v>394687.31790000002</v>
      </c>
      <c r="AP199">
        <v>399015.7145</v>
      </c>
      <c r="AQ199">
        <v>403529.4191</v>
      </c>
      <c r="AR199">
        <v>408094.24329999997</v>
      </c>
      <c r="AS199">
        <v>413260.68609999999</v>
      </c>
      <c r="AT199">
        <v>418599.31069999997</v>
      </c>
      <c r="AU199">
        <v>424048.90710000001</v>
      </c>
      <c r="AV199">
        <v>429598.6238</v>
      </c>
      <c r="AW199">
        <v>435556.87569999998</v>
      </c>
    </row>
    <row r="200" spans="2:49" x14ac:dyDescent="0.3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1884122.42</v>
      </c>
      <c r="G200">
        <v>1747573.696</v>
      </c>
      <c r="H200">
        <v>1475044.469</v>
      </c>
      <c r="I200">
        <v>1519338.5589999999</v>
      </c>
      <c r="J200">
        <v>1698158.5360000001</v>
      </c>
      <c r="K200">
        <v>1538811.696</v>
      </c>
      <c r="L200">
        <v>1448692.9539999999</v>
      </c>
      <c r="M200">
        <v>1447735.7930000001</v>
      </c>
      <c r="N200">
        <v>1408075.5560000001</v>
      </c>
      <c r="O200">
        <v>1450103.26</v>
      </c>
      <c r="P200">
        <v>1486664.9580000001</v>
      </c>
      <c r="Q200">
        <v>1483921.84</v>
      </c>
      <c r="R200">
        <v>1439090.365</v>
      </c>
      <c r="S200">
        <v>1397281.1980000001</v>
      </c>
      <c r="T200">
        <v>1336606.4809999999</v>
      </c>
      <c r="U200">
        <v>1286473.156</v>
      </c>
      <c r="V200">
        <v>1230306.1089999999</v>
      </c>
      <c r="W200">
        <v>1020638.8320000001</v>
      </c>
      <c r="X200">
        <v>839408.95409999997</v>
      </c>
      <c r="Y200">
        <v>712116.91830000002</v>
      </c>
      <c r="Z200">
        <v>617738.17539999995</v>
      </c>
      <c r="AA200">
        <v>542852.29429999995</v>
      </c>
      <c r="AB200">
        <v>481467.8222</v>
      </c>
      <c r="AC200">
        <v>430780.12719999999</v>
      </c>
      <c r="AD200">
        <v>413325.3775</v>
      </c>
      <c r="AE200">
        <v>403106.81099999999</v>
      </c>
      <c r="AF200">
        <v>395457.39730000001</v>
      </c>
      <c r="AG200">
        <v>388828.3419</v>
      </c>
      <c r="AH200">
        <v>383280.78009999997</v>
      </c>
      <c r="AI200">
        <v>379608.15240000002</v>
      </c>
      <c r="AJ200">
        <v>375851.91310000001</v>
      </c>
      <c r="AK200">
        <v>373028.31540000002</v>
      </c>
      <c r="AL200">
        <v>370593.41509999998</v>
      </c>
      <c r="AM200">
        <v>368281.90610000002</v>
      </c>
      <c r="AN200">
        <v>365149.11670000001</v>
      </c>
      <c r="AO200">
        <v>362121.30619999999</v>
      </c>
      <c r="AP200">
        <v>359399.60600000003</v>
      </c>
      <c r="AQ200">
        <v>357395.23910000001</v>
      </c>
      <c r="AR200">
        <v>355307.00309999997</v>
      </c>
      <c r="AS200">
        <v>354151.54580000002</v>
      </c>
      <c r="AT200">
        <v>353384.25900000002</v>
      </c>
      <c r="AU200">
        <v>352680.70059999998</v>
      </c>
      <c r="AV200">
        <v>352138.27110000001</v>
      </c>
      <c r="AW200">
        <v>353195.21100000001</v>
      </c>
    </row>
    <row r="201" spans="2:49" x14ac:dyDescent="0.3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2377671.1779999998</v>
      </c>
      <c r="G201">
        <v>2236319.2039999999</v>
      </c>
      <c r="H201">
        <v>1981324.166</v>
      </c>
      <c r="I201">
        <v>2076147.9790000001</v>
      </c>
      <c r="J201">
        <v>1976852.9609999999</v>
      </c>
      <c r="K201">
        <v>1820383.727</v>
      </c>
      <c r="L201">
        <v>1772850.7849999999</v>
      </c>
      <c r="M201">
        <v>1734703.1640000001</v>
      </c>
      <c r="N201">
        <v>1763894.058</v>
      </c>
      <c r="O201">
        <v>1769782.202</v>
      </c>
      <c r="P201">
        <v>1742408.6429999999</v>
      </c>
      <c r="Q201">
        <v>1662263.41</v>
      </c>
      <c r="R201">
        <v>1558766.7620000001</v>
      </c>
      <c r="S201">
        <v>1506613.0649999999</v>
      </c>
      <c r="T201">
        <v>1475676.254</v>
      </c>
      <c r="U201">
        <v>1447725.0060000001</v>
      </c>
      <c r="V201">
        <v>1399559.629</v>
      </c>
      <c r="W201">
        <v>1169314.392</v>
      </c>
      <c r="X201">
        <v>950609.96270000003</v>
      </c>
      <c r="Y201">
        <v>795128.86950000003</v>
      </c>
      <c r="Z201">
        <v>680402.31590000005</v>
      </c>
      <c r="AA201">
        <v>593728.54599999997</v>
      </c>
      <c r="AB201">
        <v>526275.0601</v>
      </c>
      <c r="AC201">
        <v>472526.56579999998</v>
      </c>
      <c r="AD201">
        <v>457757.16</v>
      </c>
      <c r="AE201">
        <v>452820.55129999999</v>
      </c>
      <c r="AF201">
        <v>451420.1384</v>
      </c>
      <c r="AG201">
        <v>451085.51270000002</v>
      </c>
      <c r="AH201">
        <v>451127.1974</v>
      </c>
      <c r="AI201">
        <v>453877.13189999998</v>
      </c>
      <c r="AJ201">
        <v>456824.29830000002</v>
      </c>
      <c r="AK201">
        <v>460042.0257</v>
      </c>
      <c r="AL201">
        <v>463411.65370000002</v>
      </c>
      <c r="AM201">
        <v>466967.71389999997</v>
      </c>
      <c r="AN201">
        <v>469822.37569999998</v>
      </c>
      <c r="AO201">
        <v>472918.83260000002</v>
      </c>
      <c r="AP201">
        <v>476197.20360000001</v>
      </c>
      <c r="AQ201">
        <v>479694.82299999997</v>
      </c>
      <c r="AR201">
        <v>483283.36900000001</v>
      </c>
      <c r="AS201">
        <v>487289.57449999999</v>
      </c>
      <c r="AT201">
        <v>491472.74180000002</v>
      </c>
      <c r="AU201">
        <v>495750.7108</v>
      </c>
      <c r="AV201">
        <v>500112.01689999999</v>
      </c>
      <c r="AW201">
        <v>504835.08029999997</v>
      </c>
    </row>
    <row r="202" spans="2:49" x14ac:dyDescent="0.3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4801654.4419999998</v>
      </c>
      <c r="G202">
        <v>4785834.8569999998</v>
      </c>
      <c r="H202">
        <v>4446070.2379999999</v>
      </c>
      <c r="I202">
        <v>4604107.1370000001</v>
      </c>
      <c r="J202">
        <v>4616319.1380000003</v>
      </c>
      <c r="K202">
        <v>4425915.5860000001</v>
      </c>
      <c r="L202">
        <v>4355298.2010000004</v>
      </c>
      <c r="M202">
        <v>4314020.6380000003</v>
      </c>
      <c r="N202">
        <v>4372748.932</v>
      </c>
      <c r="O202">
        <v>4491390.0920000002</v>
      </c>
      <c r="P202">
        <v>4518125.0470000003</v>
      </c>
      <c r="Q202">
        <v>4428631.5369999995</v>
      </c>
      <c r="R202">
        <v>4284090.148</v>
      </c>
      <c r="S202">
        <v>4103925.0920000002</v>
      </c>
      <c r="T202">
        <v>4029225.179</v>
      </c>
      <c r="U202">
        <v>3968637.1</v>
      </c>
      <c r="V202">
        <v>3877008.9279999998</v>
      </c>
      <c r="W202">
        <v>3438654.0550000002</v>
      </c>
      <c r="X202">
        <v>2974933.8480000002</v>
      </c>
      <c r="Y202">
        <v>2616002.2519999999</v>
      </c>
      <c r="Z202">
        <v>2331937.253</v>
      </c>
      <c r="AA202">
        <v>2105350.3760000002</v>
      </c>
      <c r="AB202">
        <v>1921138.9580000001</v>
      </c>
      <c r="AC202">
        <v>1769226.476</v>
      </c>
      <c r="AD202">
        <v>1729343.514</v>
      </c>
      <c r="AE202">
        <v>1720030.8459999999</v>
      </c>
      <c r="AF202">
        <v>1722104.4990000001</v>
      </c>
      <c r="AG202">
        <v>1728044.325</v>
      </c>
      <c r="AH202">
        <v>1735560.477</v>
      </c>
      <c r="AI202">
        <v>1753891.7239999999</v>
      </c>
      <c r="AJ202">
        <v>1773255.325</v>
      </c>
      <c r="AK202">
        <v>1793925.5260000001</v>
      </c>
      <c r="AL202">
        <v>1815295.325</v>
      </c>
      <c r="AM202">
        <v>1837627.402</v>
      </c>
      <c r="AN202">
        <v>1857654.8030000001</v>
      </c>
      <c r="AO202">
        <v>1878692.98</v>
      </c>
      <c r="AP202">
        <v>1900327.003</v>
      </c>
      <c r="AQ202">
        <v>1922785.98</v>
      </c>
      <c r="AR202">
        <v>1945450.02</v>
      </c>
      <c r="AS202">
        <v>1969180.713</v>
      </c>
      <c r="AT202">
        <v>1993235.365</v>
      </c>
      <c r="AU202">
        <v>2017674.084</v>
      </c>
      <c r="AV202">
        <v>2042079.098</v>
      </c>
      <c r="AW202">
        <v>2067749.8319999999</v>
      </c>
    </row>
    <row r="203" spans="2:49" x14ac:dyDescent="0.35">
      <c r="B203" s="274" t="s">
        <v>302</v>
      </c>
      <c r="C203">
        <v>3833938.33697946</v>
      </c>
      <c r="D203">
        <v>3895493.45710216</v>
      </c>
      <c r="E203">
        <v>3958037.3569999998</v>
      </c>
      <c r="F203">
        <v>3972388.2790000001</v>
      </c>
      <c r="G203">
        <v>3998216.2030000002</v>
      </c>
      <c r="H203">
        <v>3701447.2340000002</v>
      </c>
      <c r="I203">
        <v>3854126.2680000002</v>
      </c>
      <c r="J203">
        <v>3933344.7069999999</v>
      </c>
      <c r="K203">
        <v>3878476.3849999998</v>
      </c>
      <c r="L203">
        <v>3863020.1069999998</v>
      </c>
      <c r="M203">
        <v>3848290.6949999998</v>
      </c>
      <c r="N203">
        <v>3856538.1329999999</v>
      </c>
      <c r="O203">
        <v>3903173.2280000001</v>
      </c>
      <c r="P203">
        <v>3920528.6740000001</v>
      </c>
      <c r="Q203">
        <v>3877107.4339999999</v>
      </c>
      <c r="R203">
        <v>3768359.3560000001</v>
      </c>
      <c r="S203">
        <v>3674830.1490000002</v>
      </c>
      <c r="T203">
        <v>3647092.2519999999</v>
      </c>
      <c r="U203">
        <v>3612567.162</v>
      </c>
      <c r="V203">
        <v>3549278.2370000002</v>
      </c>
      <c r="W203">
        <v>3343231.0690000001</v>
      </c>
      <c r="X203">
        <v>3157909.176</v>
      </c>
      <c r="Y203">
        <v>3054391.56</v>
      </c>
      <c r="Z203">
        <v>2987670.6349999998</v>
      </c>
      <c r="AA203">
        <v>2935712.4249999998</v>
      </c>
      <c r="AB203">
        <v>2887777.9810000001</v>
      </c>
      <c r="AC203">
        <v>2840829.7719999999</v>
      </c>
      <c r="AD203">
        <v>2849631.83</v>
      </c>
      <c r="AE203">
        <v>2865160.1669999999</v>
      </c>
      <c r="AF203">
        <v>2880774.6779999998</v>
      </c>
      <c r="AG203">
        <v>2901150.1370000001</v>
      </c>
      <c r="AH203">
        <v>2921236.733</v>
      </c>
      <c r="AI203">
        <v>2959390.81</v>
      </c>
      <c r="AJ203">
        <v>2996063.6639999999</v>
      </c>
      <c r="AK203">
        <v>3037037.6979999999</v>
      </c>
      <c r="AL203">
        <v>3076167.8689999999</v>
      </c>
      <c r="AM203">
        <v>3119195.861</v>
      </c>
      <c r="AN203">
        <v>3155024.69</v>
      </c>
      <c r="AO203">
        <v>3193626.0729999999</v>
      </c>
      <c r="AP203">
        <v>3230327.58</v>
      </c>
      <c r="AQ203">
        <v>3269992.5290000001</v>
      </c>
      <c r="AR203">
        <v>3307068.497</v>
      </c>
      <c r="AS203">
        <v>3345909.6850000001</v>
      </c>
      <c r="AT203">
        <v>3380162.9980000001</v>
      </c>
      <c r="AU203">
        <v>3419285.9360000002</v>
      </c>
      <c r="AV203">
        <v>3452606.0520000001</v>
      </c>
      <c r="AW203">
        <v>3492874.3339999998</v>
      </c>
    </row>
    <row r="204" spans="2:49" x14ac:dyDescent="0.3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286018.77600000001</v>
      </c>
      <c r="G204">
        <v>271287.53169999999</v>
      </c>
      <c r="H204">
        <v>232209.75210000001</v>
      </c>
      <c r="I204">
        <v>243626.51139999999</v>
      </c>
      <c r="J204">
        <v>245728.0275</v>
      </c>
      <c r="K204">
        <v>225550.5637</v>
      </c>
      <c r="L204">
        <v>208580.76569999999</v>
      </c>
      <c r="M204">
        <v>202074.35889999999</v>
      </c>
      <c r="N204">
        <v>210365.1404</v>
      </c>
      <c r="O204">
        <v>209518.9467</v>
      </c>
      <c r="P204">
        <v>201065.95430000001</v>
      </c>
      <c r="Q204">
        <v>185287.87969999999</v>
      </c>
      <c r="R204">
        <v>168599.99710000001</v>
      </c>
      <c r="S204">
        <v>155713.32430000001</v>
      </c>
      <c r="T204">
        <v>146749.6201</v>
      </c>
      <c r="U204">
        <v>139784.40950000001</v>
      </c>
      <c r="V204">
        <v>130245.9887</v>
      </c>
      <c r="W204">
        <v>98997.079809999996</v>
      </c>
      <c r="X204">
        <v>74085.864050000004</v>
      </c>
      <c r="Y204">
        <v>58233.623440000003</v>
      </c>
      <c r="Z204">
        <v>47395.70362</v>
      </c>
      <c r="AA204">
        <v>39610.127189999999</v>
      </c>
      <c r="AB204">
        <v>33772.343789999999</v>
      </c>
      <c r="AC204">
        <v>29265.57185</v>
      </c>
      <c r="AD204">
        <v>28068.10514</v>
      </c>
      <c r="AE204">
        <v>27515.355879999999</v>
      </c>
      <c r="AF204">
        <v>27208.717929999999</v>
      </c>
      <c r="AG204">
        <v>26996.014289999999</v>
      </c>
      <c r="AH204">
        <v>26834.10713</v>
      </c>
      <c r="AI204">
        <v>26836.801459999999</v>
      </c>
      <c r="AJ204">
        <v>26861.536840000001</v>
      </c>
      <c r="AK204">
        <v>26914.498780000002</v>
      </c>
      <c r="AL204">
        <v>26984.337729999999</v>
      </c>
      <c r="AM204">
        <v>27071.758180000001</v>
      </c>
      <c r="AN204">
        <v>27134.610830000001</v>
      </c>
      <c r="AO204">
        <v>27215.993780000001</v>
      </c>
      <c r="AP204">
        <v>27314.57113</v>
      </c>
      <c r="AQ204">
        <v>27435.742399999999</v>
      </c>
      <c r="AR204">
        <v>27571.601320000002</v>
      </c>
      <c r="AS204">
        <v>27723.790290000001</v>
      </c>
      <c r="AT204">
        <v>27896.139950000001</v>
      </c>
      <c r="AU204">
        <v>28087.099200000001</v>
      </c>
      <c r="AV204">
        <v>28295.385439999998</v>
      </c>
      <c r="AW204">
        <v>28540.28328</v>
      </c>
    </row>
    <row r="205" spans="2:49" x14ac:dyDescent="0.3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2086451.925</v>
      </c>
      <c r="G205">
        <v>1899647.5819999999</v>
      </c>
      <c r="H205">
        <v>1547020.2250000001</v>
      </c>
      <c r="I205">
        <v>1689793.2779999999</v>
      </c>
      <c r="J205">
        <v>1694904.287</v>
      </c>
      <c r="K205">
        <v>1562786.7479999999</v>
      </c>
      <c r="L205">
        <v>1533797.5290000001</v>
      </c>
      <c r="M205">
        <v>1540527.956</v>
      </c>
      <c r="N205">
        <v>1517613.122</v>
      </c>
      <c r="O205">
        <v>1521871.97</v>
      </c>
      <c r="P205">
        <v>1483128.37</v>
      </c>
      <c r="Q205">
        <v>1400295.8970000001</v>
      </c>
      <c r="R205">
        <v>1315382.571</v>
      </c>
      <c r="S205">
        <v>1269153.8319999999</v>
      </c>
      <c r="T205">
        <v>1244039.504</v>
      </c>
      <c r="U205">
        <v>1223949.719</v>
      </c>
      <c r="V205">
        <v>1194119.8959999999</v>
      </c>
      <c r="W205">
        <v>999656.09310000006</v>
      </c>
      <c r="X205">
        <v>816816.00340000005</v>
      </c>
      <c r="Y205">
        <v>688818.64720000001</v>
      </c>
      <c r="Z205">
        <v>595578.51839999994</v>
      </c>
      <c r="AA205">
        <v>525639.59580000001</v>
      </c>
      <c r="AB205">
        <v>471421.16830000002</v>
      </c>
      <c r="AC205">
        <v>428300.3346</v>
      </c>
      <c r="AD205">
        <v>416650.4987</v>
      </c>
      <c r="AE205">
        <v>414204.58480000001</v>
      </c>
      <c r="AF205">
        <v>415091.41869999998</v>
      </c>
      <c r="AG205">
        <v>417010.87969999999</v>
      </c>
      <c r="AH205">
        <v>419342.43900000001</v>
      </c>
      <c r="AI205">
        <v>424157.34759999998</v>
      </c>
      <c r="AJ205">
        <v>429184.85940000002</v>
      </c>
      <c r="AK205">
        <v>434523.45</v>
      </c>
      <c r="AL205">
        <v>440031.45970000001</v>
      </c>
      <c r="AM205">
        <v>445724.74949999998</v>
      </c>
      <c r="AN205">
        <v>450822.5209</v>
      </c>
      <c r="AO205">
        <v>456138.39289999998</v>
      </c>
      <c r="AP205">
        <v>461633.85979999998</v>
      </c>
      <c r="AQ205">
        <v>467362.2059</v>
      </c>
      <c r="AR205">
        <v>473178.35369999998</v>
      </c>
      <c r="AS205">
        <v>479399.6985</v>
      </c>
      <c r="AT205">
        <v>485819.99109999998</v>
      </c>
      <c r="AU205">
        <v>492335.40840000001</v>
      </c>
      <c r="AV205">
        <v>498952.78840000002</v>
      </c>
      <c r="AW205">
        <v>505991.91090000002</v>
      </c>
    </row>
    <row r="206" spans="2:49" x14ac:dyDescent="0.3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623751.20849999995</v>
      </c>
      <c r="G206">
        <v>573270.86179999996</v>
      </c>
      <c r="H206">
        <v>484753.43530000001</v>
      </c>
      <c r="I206">
        <v>523318.37929999997</v>
      </c>
      <c r="J206">
        <v>514965.58130000002</v>
      </c>
      <c r="K206">
        <v>474703.80820000003</v>
      </c>
      <c r="L206">
        <v>453354.46759999997</v>
      </c>
      <c r="M206">
        <v>452628.96389999997</v>
      </c>
      <c r="N206">
        <v>433925.86580000003</v>
      </c>
      <c r="O206">
        <v>419564.14439999999</v>
      </c>
      <c r="P206">
        <v>387608.21460000001</v>
      </c>
      <c r="Q206">
        <v>341904.86249999999</v>
      </c>
      <c r="R206">
        <v>304506.80320000002</v>
      </c>
      <c r="S206">
        <v>279946.0319</v>
      </c>
      <c r="T206">
        <v>266401.52370000002</v>
      </c>
      <c r="U206">
        <v>257579.8725</v>
      </c>
      <c r="V206">
        <v>241461.6985</v>
      </c>
      <c r="W206">
        <v>182684.05979999999</v>
      </c>
      <c r="X206">
        <v>135209.74840000001</v>
      </c>
      <c r="Y206">
        <v>104862.49</v>
      </c>
      <c r="Z206">
        <v>84078.163209999999</v>
      </c>
      <c r="AA206">
        <v>69266.634709999998</v>
      </c>
      <c r="AB206">
        <v>58270.224569999998</v>
      </c>
      <c r="AC206">
        <v>49855.767509999998</v>
      </c>
      <c r="AD206">
        <v>48388.016920000002</v>
      </c>
      <c r="AE206">
        <v>48203.145100000002</v>
      </c>
      <c r="AF206">
        <v>48507.319819999997</v>
      </c>
      <c r="AG206">
        <v>48995.037559999997</v>
      </c>
      <c r="AH206">
        <v>49566.598080000003</v>
      </c>
      <c r="AI206">
        <v>50438.816720000003</v>
      </c>
      <c r="AJ206">
        <v>51335.315390000003</v>
      </c>
      <c r="AK206">
        <v>52250.466590000004</v>
      </c>
      <c r="AL206">
        <v>53171.573089999998</v>
      </c>
      <c r="AM206">
        <v>54100.25071</v>
      </c>
      <c r="AN206">
        <v>54957.373390000001</v>
      </c>
      <c r="AO206">
        <v>55828.471530000003</v>
      </c>
      <c r="AP206">
        <v>56717.785279999996</v>
      </c>
      <c r="AQ206">
        <v>57636.308109999998</v>
      </c>
      <c r="AR206">
        <v>58587.913979999998</v>
      </c>
      <c r="AS206">
        <v>59563.383829999999</v>
      </c>
      <c r="AT206">
        <v>60587.309600000001</v>
      </c>
      <c r="AU206">
        <v>61665.077440000001</v>
      </c>
      <c r="AV206">
        <v>62797.486700000001</v>
      </c>
      <c r="AW206">
        <v>64008.122889999999</v>
      </c>
    </row>
    <row r="207" spans="2:49" x14ac:dyDescent="0.3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9120038.5920000002</v>
      </c>
      <c r="G207">
        <v>8861640.9269999899</v>
      </c>
      <c r="H207">
        <v>7933292.1639999999</v>
      </c>
      <c r="I207">
        <v>8077333.1950000003</v>
      </c>
      <c r="J207">
        <v>8111680.3789999997</v>
      </c>
      <c r="K207">
        <v>7758651.6370000001</v>
      </c>
      <c r="L207">
        <v>7411427.3140000002</v>
      </c>
      <c r="M207">
        <v>7248559.4009999996</v>
      </c>
      <c r="N207">
        <v>7125030.676</v>
      </c>
      <c r="O207">
        <v>7209689.0219999999</v>
      </c>
      <c r="P207">
        <v>7182761.0269999998</v>
      </c>
      <c r="Q207">
        <v>6869354.693</v>
      </c>
      <c r="R207">
        <v>6529869.9800000004</v>
      </c>
      <c r="S207">
        <v>6290139.1469999999</v>
      </c>
      <c r="T207">
        <v>6104279</v>
      </c>
      <c r="U207">
        <v>5997605.5779999997</v>
      </c>
      <c r="V207">
        <v>5812304.5839999998</v>
      </c>
      <c r="W207">
        <v>4734162.5789999999</v>
      </c>
      <c r="X207">
        <v>3800416.0449999999</v>
      </c>
      <c r="Y207">
        <v>3159543.5780000002</v>
      </c>
      <c r="Z207">
        <v>2693421.4210000001</v>
      </c>
      <c r="AA207">
        <v>2342348.111</v>
      </c>
      <c r="AB207">
        <v>2069043.5970000001</v>
      </c>
      <c r="AC207">
        <v>1851289.3689999999</v>
      </c>
      <c r="AD207">
        <v>1803698.611</v>
      </c>
      <c r="AE207">
        <v>1793071.4979999999</v>
      </c>
      <c r="AF207">
        <v>1796178.79</v>
      </c>
      <c r="AG207">
        <v>1803710.625</v>
      </c>
      <c r="AH207">
        <v>1813107.84</v>
      </c>
      <c r="AI207">
        <v>1832813.665</v>
      </c>
      <c r="AJ207">
        <v>1853255.118</v>
      </c>
      <c r="AK207">
        <v>1874929.2990000001</v>
      </c>
      <c r="AL207">
        <v>1897233.635</v>
      </c>
      <c r="AM207">
        <v>1920271.4639999999</v>
      </c>
      <c r="AN207">
        <v>1941295.301</v>
      </c>
      <c r="AO207">
        <v>1963733.726</v>
      </c>
      <c r="AP207">
        <v>1987241.1950000001</v>
      </c>
      <c r="AQ207">
        <v>2012189.253</v>
      </c>
      <c r="AR207">
        <v>2037945.058</v>
      </c>
      <c r="AS207">
        <v>2064745.4820000001</v>
      </c>
      <c r="AT207">
        <v>2092431.0789999999</v>
      </c>
      <c r="AU207">
        <v>2120373.7119999998</v>
      </c>
      <c r="AV207">
        <v>2148935.6519999998</v>
      </c>
      <c r="AW207">
        <v>2179976.7609999999</v>
      </c>
    </row>
    <row r="208" spans="2:49" x14ac:dyDescent="0.3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620585.71310000005</v>
      </c>
      <c r="G208">
        <v>602137.47649999999</v>
      </c>
      <c r="H208">
        <v>534995.20810000005</v>
      </c>
      <c r="I208">
        <v>531262.7156</v>
      </c>
      <c r="J208">
        <v>545035.85860000004</v>
      </c>
      <c r="K208">
        <v>531242.61259999999</v>
      </c>
      <c r="L208">
        <v>522809.65500000003</v>
      </c>
      <c r="M208">
        <v>487958.03840000002</v>
      </c>
      <c r="N208">
        <v>445885.79719999997</v>
      </c>
      <c r="O208">
        <v>422422.53419999999</v>
      </c>
      <c r="P208">
        <v>404605.61780000001</v>
      </c>
      <c r="Q208">
        <v>382588.00650000002</v>
      </c>
      <c r="R208">
        <v>360708.28769999999</v>
      </c>
      <c r="S208">
        <v>340214.65139999997</v>
      </c>
      <c r="T208">
        <v>330824.73800000001</v>
      </c>
      <c r="U208">
        <v>330254.14889999997</v>
      </c>
      <c r="V208">
        <v>348068.886</v>
      </c>
      <c r="W208">
        <v>353559.06469999999</v>
      </c>
      <c r="X208">
        <v>359649.83630000002</v>
      </c>
      <c r="Y208">
        <v>357768.61869999999</v>
      </c>
      <c r="Z208">
        <v>357029.20329999999</v>
      </c>
      <c r="AA208">
        <v>354585.72810000001</v>
      </c>
      <c r="AB208">
        <v>350576.92540000001</v>
      </c>
      <c r="AC208">
        <v>346105.54690000002</v>
      </c>
      <c r="AD208">
        <v>344016.13219999999</v>
      </c>
      <c r="AE208">
        <v>340973.59240000002</v>
      </c>
      <c r="AF208">
        <v>337574.7107</v>
      </c>
      <c r="AG208">
        <v>333986.34940000001</v>
      </c>
      <c r="AH208">
        <v>331420.81349999999</v>
      </c>
      <c r="AI208">
        <v>329837.51329999999</v>
      </c>
      <c r="AJ208">
        <v>327977.28889999999</v>
      </c>
      <c r="AK208">
        <v>327436.3149</v>
      </c>
      <c r="AL208">
        <v>326865.95439999999</v>
      </c>
      <c r="AM208">
        <v>326099.6409</v>
      </c>
      <c r="AN208">
        <v>325816.65659999999</v>
      </c>
      <c r="AO208">
        <v>325260.35320000001</v>
      </c>
      <c r="AP208">
        <v>324926.6188</v>
      </c>
      <c r="AQ208">
        <v>325842.06319999998</v>
      </c>
      <c r="AR208">
        <v>326103.52789999999</v>
      </c>
      <c r="AS208">
        <v>326739.81969999999</v>
      </c>
      <c r="AT208">
        <v>327823.44309999997</v>
      </c>
      <c r="AU208">
        <v>328487.97489999997</v>
      </c>
      <c r="AV208">
        <v>329057.06880000001</v>
      </c>
      <c r="AW208">
        <v>333714.9866</v>
      </c>
    </row>
    <row r="209" spans="2:49" x14ac:dyDescent="0.3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42649.770680000001</v>
      </c>
      <c r="G209">
        <v>40922.493499999997</v>
      </c>
      <c r="H209">
        <v>38344.681040000003</v>
      </c>
      <c r="I209">
        <v>39745.953280000002</v>
      </c>
      <c r="J209">
        <v>39627.3894</v>
      </c>
      <c r="K209">
        <v>38198.649700000002</v>
      </c>
      <c r="L209">
        <v>38145.55485</v>
      </c>
      <c r="M209">
        <v>38721.625769999999</v>
      </c>
      <c r="N209">
        <v>37650.183429999997</v>
      </c>
      <c r="O209">
        <v>39277.27521</v>
      </c>
      <c r="P209">
        <v>39772.397360000003</v>
      </c>
      <c r="Q209">
        <v>39001.108370000002</v>
      </c>
      <c r="R209">
        <v>37558.175020000002</v>
      </c>
      <c r="S209">
        <v>35363.692909999998</v>
      </c>
      <c r="T209">
        <v>34740.309110000002</v>
      </c>
      <c r="U209">
        <v>34307.498619999998</v>
      </c>
      <c r="V209">
        <v>34139.754240000002</v>
      </c>
      <c r="W209">
        <v>33823.941899999998</v>
      </c>
      <c r="X209">
        <v>33424.340429999997</v>
      </c>
      <c r="Y209">
        <v>33588.156649999997</v>
      </c>
      <c r="Z209">
        <v>33978.866240000003</v>
      </c>
      <c r="AA209">
        <v>34418.91375</v>
      </c>
      <c r="AB209">
        <v>34833.929920000002</v>
      </c>
      <c r="AC209">
        <v>35181.16792</v>
      </c>
      <c r="AD209">
        <v>35558.40077</v>
      </c>
      <c r="AE209">
        <v>35840.807480000003</v>
      </c>
      <c r="AF209">
        <v>36060.522550000002</v>
      </c>
      <c r="AG209">
        <v>36242.924180000002</v>
      </c>
      <c r="AH209">
        <v>36425.460859999999</v>
      </c>
      <c r="AI209">
        <v>36854.65784</v>
      </c>
      <c r="AJ209">
        <v>37326.450199999999</v>
      </c>
      <c r="AK209">
        <v>37844.639000000003</v>
      </c>
      <c r="AL209">
        <v>38397.993869999998</v>
      </c>
      <c r="AM209">
        <v>38987.710599999999</v>
      </c>
      <c r="AN209">
        <v>39565.919240000003</v>
      </c>
      <c r="AO209">
        <v>40181.951540000002</v>
      </c>
      <c r="AP209">
        <v>40826.480689999997</v>
      </c>
      <c r="AQ209">
        <v>41501.383029999997</v>
      </c>
      <c r="AR209">
        <v>42192.898390000002</v>
      </c>
      <c r="AS209">
        <v>42897.074269999997</v>
      </c>
      <c r="AT209">
        <v>43611.115740000001</v>
      </c>
      <c r="AU209">
        <v>44331.947260000001</v>
      </c>
      <c r="AV209">
        <v>45058.243199999997</v>
      </c>
      <c r="AW209">
        <v>45822.984949999998</v>
      </c>
    </row>
    <row r="210" spans="2:49" x14ac:dyDescent="0.3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56507.895409999997</v>
      </c>
      <c r="G210">
        <v>53582.86361</v>
      </c>
      <c r="H210">
        <v>47510.776709999998</v>
      </c>
      <c r="I210">
        <v>48086.23532</v>
      </c>
      <c r="J210">
        <v>47514.925060000001</v>
      </c>
      <c r="K210">
        <v>45690.090049999999</v>
      </c>
      <c r="L210">
        <v>44290.695679999997</v>
      </c>
      <c r="M210">
        <v>42828.963159999999</v>
      </c>
      <c r="N210">
        <v>38514.682930000003</v>
      </c>
      <c r="O210">
        <v>38205.976909999998</v>
      </c>
      <c r="P210">
        <v>38228.445379999997</v>
      </c>
      <c r="Q210">
        <v>38125.488830000002</v>
      </c>
      <c r="R210">
        <v>36202.446759999999</v>
      </c>
      <c r="S210">
        <v>32404.02334</v>
      </c>
      <c r="T210">
        <v>31217.743399999999</v>
      </c>
      <c r="U210">
        <v>30892.672729999998</v>
      </c>
      <c r="V210">
        <v>31065.987059999999</v>
      </c>
      <c r="W210">
        <v>31162.12011</v>
      </c>
      <c r="X210">
        <v>31329.17481</v>
      </c>
      <c r="Y210">
        <v>31486.9522</v>
      </c>
      <c r="Z210">
        <v>31485.617969999999</v>
      </c>
      <c r="AA210">
        <v>31322.332109999999</v>
      </c>
      <c r="AB210">
        <v>31032.985939999999</v>
      </c>
      <c r="AC210">
        <v>30678.49281</v>
      </c>
      <c r="AD210">
        <v>92043.535879999996</v>
      </c>
      <c r="AE210">
        <v>152172.39420000001</v>
      </c>
      <c r="AF210">
        <v>211065.53320000001</v>
      </c>
      <c r="AG210">
        <v>268718.41029999999</v>
      </c>
      <c r="AH210">
        <v>325255.00329999998</v>
      </c>
      <c r="AI210">
        <v>383257.69400000002</v>
      </c>
      <c r="AJ210">
        <v>441139.40250000003</v>
      </c>
      <c r="AK210">
        <v>498905.88620000001</v>
      </c>
      <c r="AL210">
        <v>556465.3273</v>
      </c>
      <c r="AM210">
        <v>613870.14930000005</v>
      </c>
      <c r="AN210">
        <v>613261.57169999997</v>
      </c>
      <c r="AO210">
        <v>613051.71860000002</v>
      </c>
      <c r="AP210">
        <v>613063.32680000004</v>
      </c>
      <c r="AQ210">
        <v>613256.79819999996</v>
      </c>
      <c r="AR210">
        <v>613482.23880000005</v>
      </c>
      <c r="AS210">
        <v>613692.59160000004</v>
      </c>
      <c r="AT210">
        <v>613874.64820000005</v>
      </c>
      <c r="AU210">
        <v>614000.07290000003</v>
      </c>
      <c r="AV210">
        <v>614034.02099999995</v>
      </c>
      <c r="AW210">
        <v>614219.24010000005</v>
      </c>
    </row>
    <row r="211" spans="2:49" x14ac:dyDescent="0.3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55426.793640000004</v>
      </c>
      <c r="G211">
        <v>52852.673349999997</v>
      </c>
      <c r="H211">
        <v>45763.418189999997</v>
      </c>
      <c r="I211">
        <v>46576.025589999997</v>
      </c>
      <c r="J211">
        <v>47108.160259999997</v>
      </c>
      <c r="K211">
        <v>45248.039470000003</v>
      </c>
      <c r="L211">
        <v>43394.5268</v>
      </c>
      <c r="M211">
        <v>43072.807739999997</v>
      </c>
      <c r="N211">
        <v>41213.225749999998</v>
      </c>
      <c r="O211">
        <v>41414.304969999997</v>
      </c>
      <c r="P211">
        <v>41950.542750000001</v>
      </c>
      <c r="Q211">
        <v>42335.198770000003</v>
      </c>
      <c r="R211">
        <v>39680.530749999998</v>
      </c>
      <c r="S211">
        <v>35590.90526</v>
      </c>
      <c r="T211">
        <v>34124.63091</v>
      </c>
      <c r="U211">
        <v>33447.279889999998</v>
      </c>
      <c r="V211">
        <v>33325.960610000002</v>
      </c>
      <c r="W211">
        <v>32851.179329999999</v>
      </c>
      <c r="X211">
        <v>32384.146550000001</v>
      </c>
      <c r="Y211">
        <v>32159.22309</v>
      </c>
      <c r="Z211">
        <v>31902.72465</v>
      </c>
      <c r="AA211">
        <v>31564.53788</v>
      </c>
      <c r="AB211">
        <v>31170.672869999999</v>
      </c>
      <c r="AC211">
        <v>30782.560140000001</v>
      </c>
      <c r="AD211">
        <v>76899.689740000002</v>
      </c>
      <c r="AE211">
        <v>122349.7135</v>
      </c>
      <c r="AF211">
        <v>167168.04149999999</v>
      </c>
      <c r="AG211">
        <v>211385.26860000001</v>
      </c>
      <c r="AH211">
        <v>255094.98639999999</v>
      </c>
      <c r="AI211">
        <v>300415.02840000001</v>
      </c>
      <c r="AJ211">
        <v>346107.99489999999</v>
      </c>
      <c r="AK211">
        <v>392176.98259999999</v>
      </c>
      <c r="AL211">
        <v>438515.29519999999</v>
      </c>
      <c r="AM211">
        <v>485173.5232</v>
      </c>
      <c r="AN211">
        <v>531634.97320000001</v>
      </c>
      <c r="AO211">
        <v>578541.80700000003</v>
      </c>
      <c r="AP211">
        <v>625708.82849999995</v>
      </c>
      <c r="AQ211">
        <v>673064.88179999997</v>
      </c>
      <c r="AR211">
        <v>720281.60849999997</v>
      </c>
      <c r="AS211">
        <v>767427.45680000004</v>
      </c>
      <c r="AT211">
        <v>814082.11049999995</v>
      </c>
      <c r="AU211">
        <v>859985.21470000001</v>
      </c>
      <c r="AV211">
        <v>905031.02419999999</v>
      </c>
      <c r="AW211">
        <v>949615.09069999994</v>
      </c>
    </row>
    <row r="212" spans="2:49" x14ac:dyDescent="0.3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269253.01770000003</v>
      </c>
      <c r="G212">
        <v>243948.05300000001</v>
      </c>
      <c r="H212">
        <v>176276.14869999999</v>
      </c>
      <c r="I212">
        <v>226659.7978</v>
      </c>
      <c r="J212">
        <v>193355.95019999999</v>
      </c>
      <c r="K212">
        <v>244798.5773</v>
      </c>
      <c r="L212">
        <v>229603.17739999999</v>
      </c>
      <c r="M212">
        <v>206369.43909999999</v>
      </c>
      <c r="N212">
        <v>175460.69500000001</v>
      </c>
      <c r="O212">
        <v>135848.8713</v>
      </c>
      <c r="P212">
        <v>112090.0062</v>
      </c>
      <c r="Q212">
        <v>93152.764819999997</v>
      </c>
      <c r="R212">
        <v>83248.594819999998</v>
      </c>
      <c r="S212">
        <v>81820.969639999996</v>
      </c>
      <c r="T212">
        <v>78570.501740000007</v>
      </c>
      <c r="U212">
        <v>78466.749840000004</v>
      </c>
      <c r="V212">
        <v>80277.247499999998</v>
      </c>
      <c r="W212">
        <v>83228.856700000004</v>
      </c>
      <c r="X212">
        <v>86443.940770000001</v>
      </c>
      <c r="Y212">
        <v>88318.034469999999</v>
      </c>
      <c r="Z212">
        <v>89262.236969999998</v>
      </c>
      <c r="AA212">
        <v>89677.275250000006</v>
      </c>
      <c r="AB212">
        <v>89830.840660000002</v>
      </c>
      <c r="AC212">
        <v>89922.716379999998</v>
      </c>
      <c r="AD212">
        <v>90455.148209999999</v>
      </c>
      <c r="AE212">
        <v>90930.784270000004</v>
      </c>
      <c r="AF212">
        <v>91406.89026</v>
      </c>
      <c r="AG212">
        <v>91886.493279999995</v>
      </c>
      <c r="AH212">
        <v>92393.745429999995</v>
      </c>
      <c r="AI212">
        <v>93474.465089999998</v>
      </c>
      <c r="AJ212">
        <v>94615.796820000003</v>
      </c>
      <c r="AK212">
        <v>95808.965859999997</v>
      </c>
      <c r="AL212">
        <v>97024.702120000002</v>
      </c>
      <c r="AM212">
        <v>98265.750889999996</v>
      </c>
      <c r="AN212">
        <v>99491.391659999994</v>
      </c>
      <c r="AO212">
        <v>100791.6127</v>
      </c>
      <c r="AP212">
        <v>102123.3309</v>
      </c>
      <c r="AQ212">
        <v>103474.50870000001</v>
      </c>
      <c r="AR212">
        <v>104815.71189999999</v>
      </c>
      <c r="AS212">
        <v>106199.8116</v>
      </c>
      <c r="AT212">
        <v>107580.3392</v>
      </c>
      <c r="AU212">
        <v>108927.7913</v>
      </c>
      <c r="AV212">
        <v>110235.35249999999</v>
      </c>
      <c r="AW212">
        <v>111534.8124</v>
      </c>
    </row>
    <row r="213" spans="2:49" x14ac:dyDescent="0.3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229215.06969999999</v>
      </c>
      <c r="G213">
        <v>229388.72949999999</v>
      </c>
      <c r="H213">
        <v>178379.7648</v>
      </c>
      <c r="I213">
        <v>185907.7929</v>
      </c>
      <c r="J213">
        <v>199083.9626</v>
      </c>
      <c r="K213">
        <v>196660.86480000001</v>
      </c>
      <c r="L213">
        <v>188247.42499999999</v>
      </c>
      <c r="M213">
        <v>183298.94270000001</v>
      </c>
      <c r="N213">
        <v>178742.484</v>
      </c>
      <c r="O213">
        <v>170469.7763</v>
      </c>
      <c r="P213">
        <v>165052.5913</v>
      </c>
      <c r="Q213">
        <v>159555.74979999999</v>
      </c>
      <c r="R213">
        <v>146278.03279999999</v>
      </c>
      <c r="S213">
        <v>128457.6878</v>
      </c>
      <c r="T213">
        <v>123041.6701</v>
      </c>
      <c r="U213">
        <v>121113.91499999999</v>
      </c>
      <c r="V213">
        <v>121455.67170000001</v>
      </c>
      <c r="W213">
        <v>122419.50169999999</v>
      </c>
      <c r="X213">
        <v>123355.72139999999</v>
      </c>
      <c r="Y213">
        <v>124327.96709999999</v>
      </c>
      <c r="Z213">
        <v>124664.1134</v>
      </c>
      <c r="AA213">
        <v>124410.95970000001</v>
      </c>
      <c r="AB213">
        <v>123731.1539</v>
      </c>
      <c r="AC213">
        <v>122881.5995</v>
      </c>
      <c r="AD213">
        <v>122448.1391</v>
      </c>
      <c r="AE213">
        <v>122111.5631</v>
      </c>
      <c r="AF213">
        <v>121803.31200000001</v>
      </c>
      <c r="AG213">
        <v>121478.3345</v>
      </c>
      <c r="AH213">
        <v>121160.6009</v>
      </c>
      <c r="AI213">
        <v>121759.06419999999</v>
      </c>
      <c r="AJ213">
        <v>122480.9644</v>
      </c>
      <c r="AK213">
        <v>123281.0961</v>
      </c>
      <c r="AL213">
        <v>124128.8618</v>
      </c>
      <c r="AM213">
        <v>125033.697</v>
      </c>
      <c r="AN213">
        <v>125851.9749</v>
      </c>
      <c r="AO213">
        <v>126742.1243</v>
      </c>
      <c r="AP213">
        <v>127657.54240000001</v>
      </c>
      <c r="AQ213">
        <v>128587.8444</v>
      </c>
      <c r="AR213">
        <v>129494.05070000001</v>
      </c>
      <c r="AS213">
        <v>130443.511</v>
      </c>
      <c r="AT213">
        <v>131376.02679999999</v>
      </c>
      <c r="AU213">
        <v>132265.97099999999</v>
      </c>
      <c r="AV213">
        <v>133085.266</v>
      </c>
      <c r="AW213">
        <v>133879.1539</v>
      </c>
    </row>
    <row r="214" spans="2:49" x14ac:dyDescent="0.3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8693332.0319999997</v>
      </c>
      <c r="G214">
        <v>8973604.5010000002</v>
      </c>
      <c r="H214">
        <v>9059289.9370000008</v>
      </c>
      <c r="I214">
        <v>9770952.6879999898</v>
      </c>
      <c r="J214">
        <v>10133201.33</v>
      </c>
      <c r="K214">
        <v>10062524.66</v>
      </c>
      <c r="L214">
        <v>10162034.07</v>
      </c>
      <c r="M214">
        <v>10597180</v>
      </c>
      <c r="N214">
        <v>11502472.449999999</v>
      </c>
      <c r="O214">
        <v>12013569.609999999</v>
      </c>
      <c r="P214">
        <v>11519850</v>
      </c>
      <c r="Q214">
        <v>10174670.42</v>
      </c>
      <c r="R214">
        <v>8874695.8220000006</v>
      </c>
      <c r="S214">
        <v>7933374.2439999999</v>
      </c>
      <c r="T214">
        <v>7399791.0350000001</v>
      </c>
      <c r="U214">
        <v>6952291.8550000004</v>
      </c>
      <c r="V214">
        <v>6598850.8600000003</v>
      </c>
      <c r="W214">
        <v>6341131.9100000001</v>
      </c>
      <c r="X214">
        <v>6116208.2019999996</v>
      </c>
      <c r="Y214">
        <v>6137912.2889999999</v>
      </c>
      <c r="Z214">
        <v>6189077.5300000003</v>
      </c>
      <c r="AA214">
        <v>6233288.1979999999</v>
      </c>
      <c r="AB214">
        <v>6258422.7220000001</v>
      </c>
      <c r="AC214">
        <v>6266248.7960000001</v>
      </c>
      <c r="AD214">
        <v>6262480.5650000004</v>
      </c>
      <c r="AE214">
        <v>6239973.176</v>
      </c>
      <c r="AF214">
        <v>6204131.966</v>
      </c>
      <c r="AG214">
        <v>6157262.6560000004</v>
      </c>
      <c r="AH214">
        <v>6103689.1349999998</v>
      </c>
      <c r="AI214">
        <v>6082562.2810000004</v>
      </c>
      <c r="AJ214">
        <v>6059107.6890000002</v>
      </c>
      <c r="AK214">
        <v>6033506.9119999995</v>
      </c>
      <c r="AL214">
        <v>6004939.0310000004</v>
      </c>
      <c r="AM214">
        <v>5974222.4369999999</v>
      </c>
      <c r="AN214">
        <v>5894530.6189999999</v>
      </c>
      <c r="AO214">
        <v>5801090.1639999999</v>
      </c>
      <c r="AP214">
        <v>5703598.0259999996</v>
      </c>
      <c r="AQ214">
        <v>5605666.3109999998</v>
      </c>
      <c r="AR214">
        <v>5507885.9189999998</v>
      </c>
      <c r="AS214">
        <v>5408893.8229999999</v>
      </c>
      <c r="AT214">
        <v>5309036.6720000003</v>
      </c>
      <c r="AU214">
        <v>5208426.9919999996</v>
      </c>
      <c r="AV214">
        <v>5107304.4270000001</v>
      </c>
      <c r="AW214">
        <v>5006688.8770000003</v>
      </c>
    </row>
    <row r="215" spans="2:49" x14ac:dyDescent="0.3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4798070.8839999996</v>
      </c>
      <c r="G215">
        <v>4859951.892</v>
      </c>
      <c r="H215">
        <v>5158262.4649999999</v>
      </c>
      <c r="I215">
        <v>5355459.5039999997</v>
      </c>
      <c r="J215">
        <v>5419514.0049999999</v>
      </c>
      <c r="K215">
        <v>5382173.4479999999</v>
      </c>
      <c r="L215">
        <v>5436746.5269999998</v>
      </c>
      <c r="M215">
        <v>5571908.0810000002</v>
      </c>
      <c r="N215">
        <v>5888929.9129999997</v>
      </c>
      <c r="O215">
        <v>5925458.9189999998</v>
      </c>
      <c r="P215">
        <v>5519322.3480000002</v>
      </c>
      <c r="Q215">
        <v>4799026.9819999998</v>
      </c>
      <c r="R215">
        <v>4142543.35</v>
      </c>
      <c r="S215">
        <v>3672103.1570000001</v>
      </c>
      <c r="T215">
        <v>3433724.6910000001</v>
      </c>
      <c r="U215">
        <v>3252329.5619999999</v>
      </c>
      <c r="V215">
        <v>3119254.2650000001</v>
      </c>
      <c r="W215">
        <v>3003545.8220000002</v>
      </c>
      <c r="X215">
        <v>2896849.0959999999</v>
      </c>
      <c r="Y215">
        <v>2864255.139</v>
      </c>
      <c r="Z215">
        <v>2849215.3429999999</v>
      </c>
      <c r="AA215">
        <v>2836582.6680000001</v>
      </c>
      <c r="AB215">
        <v>2820198.057</v>
      </c>
      <c r="AC215">
        <v>2799525.3</v>
      </c>
      <c r="AD215">
        <v>2774717.4559999998</v>
      </c>
      <c r="AE215">
        <v>2742500.2889999999</v>
      </c>
      <c r="AF215">
        <v>2705335.8360000001</v>
      </c>
      <c r="AG215">
        <v>2664411.9270000001</v>
      </c>
      <c r="AH215">
        <v>2621885.5099999998</v>
      </c>
      <c r="AI215">
        <v>2594562.7370000002</v>
      </c>
      <c r="AJ215">
        <v>2567628.091</v>
      </c>
      <c r="AK215">
        <v>2541274.9909999999</v>
      </c>
      <c r="AL215">
        <v>2515083.105</v>
      </c>
      <c r="AM215">
        <v>2489288.8470000001</v>
      </c>
      <c r="AN215">
        <v>2455597.1690000002</v>
      </c>
      <c r="AO215">
        <v>2421017.2489999998</v>
      </c>
      <c r="AP215">
        <v>2386617.4759999998</v>
      </c>
      <c r="AQ215">
        <v>2352815.52</v>
      </c>
      <c r="AR215">
        <v>2319393.398</v>
      </c>
      <c r="AS215">
        <v>2285721.2930000001</v>
      </c>
      <c r="AT215">
        <v>2251981.0559999999</v>
      </c>
      <c r="AU215">
        <v>2218102.838</v>
      </c>
      <c r="AV215">
        <v>2184147.3829999999</v>
      </c>
      <c r="AW215">
        <v>2150693.7749999999</v>
      </c>
    </row>
    <row r="216" spans="2:49" x14ac:dyDescent="0.35">
      <c r="B216" s="274" t="s">
        <v>315</v>
      </c>
      <c r="C216">
        <v>0.96864644472622397</v>
      </c>
      <c r="D216">
        <v>0.984198376713873</v>
      </c>
      <c r="E216">
        <v>1</v>
      </c>
      <c r="F216">
        <v>0.99390500540000004</v>
      </c>
      <c r="G216">
        <v>0.96010805030000002</v>
      </c>
      <c r="H216">
        <v>0.92135276330000004</v>
      </c>
      <c r="I216">
        <v>0.90827865610000003</v>
      </c>
      <c r="J216">
        <v>0.88359798000000001</v>
      </c>
      <c r="K216">
        <v>0.84943166079999999</v>
      </c>
      <c r="L216">
        <v>0.82232242259999999</v>
      </c>
      <c r="M216">
        <v>0.80591342079999995</v>
      </c>
      <c r="N216">
        <v>0.79918993360000001</v>
      </c>
      <c r="O216">
        <v>0.77663291560000003</v>
      </c>
      <c r="P216">
        <v>0.73676578820000005</v>
      </c>
      <c r="Q216">
        <v>0.68431607959999996</v>
      </c>
      <c r="R216">
        <v>0.63537637619999998</v>
      </c>
      <c r="S216">
        <v>0.61433699090000005</v>
      </c>
      <c r="T216">
        <v>0.60945317789999998</v>
      </c>
      <c r="U216">
        <v>0.60239947329999999</v>
      </c>
      <c r="V216">
        <v>0.59620937029999999</v>
      </c>
      <c r="W216">
        <v>0.58072543170000002</v>
      </c>
      <c r="X216">
        <v>0.5625935031</v>
      </c>
      <c r="Y216">
        <v>0.54653976829999995</v>
      </c>
      <c r="Z216">
        <v>0.53317422989999996</v>
      </c>
      <c r="AA216">
        <v>0.52177401069999996</v>
      </c>
      <c r="AB216">
        <v>0.51149576399999996</v>
      </c>
      <c r="AC216">
        <v>0.50201159689999997</v>
      </c>
      <c r="AD216">
        <v>0.49515340359999999</v>
      </c>
      <c r="AE216">
        <v>0.48826881719999998</v>
      </c>
      <c r="AF216">
        <v>0.48120224039999998</v>
      </c>
      <c r="AG216">
        <v>0.47395796099999998</v>
      </c>
      <c r="AH216">
        <v>0.46673295580000002</v>
      </c>
      <c r="AI216">
        <v>0.46187161519999997</v>
      </c>
      <c r="AJ216">
        <v>0.4568448403</v>
      </c>
      <c r="AK216">
        <v>0.4519415363</v>
      </c>
      <c r="AL216">
        <v>0.44701418069999999</v>
      </c>
      <c r="AM216">
        <v>0.44218190940000002</v>
      </c>
      <c r="AN216">
        <v>0.43774978619999999</v>
      </c>
      <c r="AO216">
        <v>0.43364160979999999</v>
      </c>
      <c r="AP216">
        <v>0.42968817409999999</v>
      </c>
      <c r="AQ216">
        <v>0.42601886880000001</v>
      </c>
      <c r="AR216">
        <v>0.42241105420000002</v>
      </c>
      <c r="AS216">
        <v>0.41890673379999999</v>
      </c>
      <c r="AT216">
        <v>0.41552537229999997</v>
      </c>
      <c r="AU216" s="39">
        <v>0.4123198696</v>
      </c>
      <c r="AV216">
        <v>0.40920266090000001</v>
      </c>
      <c r="AW216">
        <v>0.40674825060000003</v>
      </c>
    </row>
    <row r="217" spans="2:49" x14ac:dyDescent="0.3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8257684.2309999997</v>
      </c>
      <c r="G217">
        <v>8002152.5990000004</v>
      </c>
      <c r="H217">
        <v>7306254.0920000002</v>
      </c>
      <c r="I217">
        <v>7065670.9460000005</v>
      </c>
      <c r="J217">
        <v>6891905.8540000003</v>
      </c>
      <c r="K217">
        <v>6632542.2680000002</v>
      </c>
      <c r="L217">
        <v>6287450.0199999996</v>
      </c>
      <c r="M217">
        <v>5954735.9919999996</v>
      </c>
      <c r="N217">
        <v>5589398.5760000004</v>
      </c>
      <c r="O217">
        <v>5783328.2139999997</v>
      </c>
      <c r="P217">
        <v>6074339.9179999996</v>
      </c>
      <c r="Q217">
        <v>6363578.5140000004</v>
      </c>
      <c r="R217">
        <v>6457586.3700000001</v>
      </c>
      <c r="S217">
        <v>8855023.7390000001</v>
      </c>
      <c r="T217">
        <v>6971289.4970000004</v>
      </c>
      <c r="U217">
        <v>4812330.0039999997</v>
      </c>
      <c r="V217">
        <v>2796630.35</v>
      </c>
      <c r="W217">
        <v>2625834.7919999999</v>
      </c>
      <c r="X217">
        <v>2599070.3969999999</v>
      </c>
      <c r="Y217">
        <v>2603388.2200000002</v>
      </c>
      <c r="Z217">
        <v>2597145.6639999999</v>
      </c>
      <c r="AA217">
        <v>2580973.5249999999</v>
      </c>
      <c r="AB217">
        <v>2559829.3960000002</v>
      </c>
      <c r="AC217">
        <v>2535656.9550000001</v>
      </c>
      <c r="AD217">
        <v>2529291.196</v>
      </c>
      <c r="AE217">
        <v>2522042.4939999999</v>
      </c>
      <c r="AF217">
        <v>2514997.1060000001</v>
      </c>
      <c r="AG217">
        <v>2508743.804</v>
      </c>
      <c r="AH217">
        <v>2503947.4369999999</v>
      </c>
      <c r="AI217">
        <v>2513803.3909999998</v>
      </c>
      <c r="AJ217">
        <v>2523866.5720000002</v>
      </c>
      <c r="AK217">
        <v>2534180.5789999999</v>
      </c>
      <c r="AL217">
        <v>2544216.4040000001</v>
      </c>
      <c r="AM217">
        <v>2554159.585</v>
      </c>
      <c r="AN217">
        <v>2560460.736</v>
      </c>
      <c r="AO217">
        <v>2565259.7349999999</v>
      </c>
      <c r="AP217">
        <v>2568998.7230000002</v>
      </c>
      <c r="AQ217">
        <v>2572167.909</v>
      </c>
      <c r="AR217">
        <v>2574534.6359999999</v>
      </c>
      <c r="AS217">
        <v>3427498.7689999999</v>
      </c>
      <c r="AT217">
        <v>4384659.3030000003</v>
      </c>
      <c r="AU217">
        <v>5350985.8899999997</v>
      </c>
      <c r="AV217">
        <v>6311326.0080000004</v>
      </c>
      <c r="AW217">
        <v>7265372.7810000004</v>
      </c>
    </row>
    <row r="218" spans="2:49" x14ac:dyDescent="0.3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480598.68070000003</v>
      </c>
      <c r="G218">
        <v>469285.34399999998</v>
      </c>
      <c r="H218">
        <v>452528.85129999998</v>
      </c>
      <c r="I218">
        <v>461123.51409999997</v>
      </c>
      <c r="J218">
        <v>522324.22070000001</v>
      </c>
      <c r="K218">
        <v>571573.85919999995</v>
      </c>
      <c r="L218">
        <v>634658.82550000004</v>
      </c>
      <c r="M218">
        <v>717609.19460000005</v>
      </c>
      <c r="N218">
        <v>822821.80530000001</v>
      </c>
      <c r="O218">
        <v>787691.36880000005</v>
      </c>
      <c r="P218">
        <v>725018.72640000004</v>
      </c>
      <c r="Q218">
        <v>638051.68500000006</v>
      </c>
      <c r="R218">
        <v>555932.84609999997</v>
      </c>
      <c r="S218">
        <v>271119.18849999999</v>
      </c>
      <c r="T218">
        <v>247519.5129</v>
      </c>
      <c r="U218">
        <v>227963.00769999999</v>
      </c>
      <c r="V218">
        <v>208471.06150000001</v>
      </c>
      <c r="W218">
        <v>199761.35339999999</v>
      </c>
      <c r="X218">
        <v>190758.48250000001</v>
      </c>
      <c r="Y218">
        <v>179189.522</v>
      </c>
      <c r="Z218">
        <v>170200.7665</v>
      </c>
      <c r="AA218">
        <v>162856.83489999999</v>
      </c>
      <c r="AB218">
        <v>156706.476</v>
      </c>
      <c r="AC218">
        <v>151355.3363</v>
      </c>
      <c r="AD218">
        <v>149074.65349999999</v>
      </c>
      <c r="AE218">
        <v>147094.73379999999</v>
      </c>
      <c r="AF218">
        <v>145685.7634</v>
      </c>
      <c r="AG218">
        <v>144000.36919999999</v>
      </c>
      <c r="AH218">
        <v>142370.6888</v>
      </c>
      <c r="AI218">
        <v>141119.7873</v>
      </c>
      <c r="AJ218">
        <v>139925.24780000001</v>
      </c>
      <c r="AK218">
        <v>138802.84229999999</v>
      </c>
      <c r="AL218">
        <v>137725.29680000001</v>
      </c>
      <c r="AM218">
        <v>136677.943</v>
      </c>
      <c r="AN218">
        <v>135458.57010000001</v>
      </c>
      <c r="AO218">
        <v>134226.5926</v>
      </c>
      <c r="AP218">
        <v>133007.6586</v>
      </c>
      <c r="AQ218">
        <v>131831.39850000001</v>
      </c>
      <c r="AR218">
        <v>130662.4969</v>
      </c>
      <c r="AS218">
        <v>129872.89109999999</v>
      </c>
      <c r="AT218">
        <v>129079.9794</v>
      </c>
      <c r="AU218">
        <v>128269.38499999999</v>
      </c>
      <c r="AV218">
        <v>127444.8015</v>
      </c>
      <c r="AW218">
        <v>126703.7931</v>
      </c>
    </row>
    <row r="219" spans="2:49" x14ac:dyDescent="0.3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257691817.40000001</v>
      </c>
      <c r="G219">
        <v>243686558.69999999</v>
      </c>
      <c r="H219">
        <v>223719577.90000001</v>
      </c>
      <c r="I219">
        <v>226813103.90000001</v>
      </c>
      <c r="J219">
        <v>222777720.59999999</v>
      </c>
      <c r="K219">
        <v>209541620.59999999</v>
      </c>
      <c r="L219">
        <v>202617667.19999999</v>
      </c>
      <c r="M219">
        <v>200962237.40000001</v>
      </c>
      <c r="N219">
        <v>200129813.30000001</v>
      </c>
      <c r="O219">
        <v>198821321.90000001</v>
      </c>
      <c r="P219">
        <v>192041381.19999999</v>
      </c>
      <c r="Q219">
        <v>182477607.19999999</v>
      </c>
      <c r="R219">
        <v>175652349.40000001</v>
      </c>
      <c r="S219">
        <v>169147471.59999999</v>
      </c>
      <c r="T219">
        <v>166915647.5</v>
      </c>
      <c r="U219">
        <v>165138436.69999999</v>
      </c>
      <c r="V219">
        <v>162662810.5</v>
      </c>
      <c r="W219">
        <v>155290234.19999999</v>
      </c>
      <c r="X219">
        <v>146752599.69999999</v>
      </c>
      <c r="Y219">
        <v>140675108.30000001</v>
      </c>
      <c r="Z219">
        <v>136072554.30000001</v>
      </c>
      <c r="AA219">
        <v>132594913.09999999</v>
      </c>
      <c r="AB219">
        <v>130012508.09999999</v>
      </c>
      <c r="AC219">
        <v>128095464.3</v>
      </c>
      <c r="AD219">
        <v>128587907.8</v>
      </c>
      <c r="AE219">
        <v>129250405.8</v>
      </c>
      <c r="AF219">
        <v>129662199.40000001</v>
      </c>
      <c r="AG219">
        <v>130305243.7</v>
      </c>
      <c r="AH219">
        <v>130959250.2</v>
      </c>
      <c r="AI219">
        <v>131569517</v>
      </c>
      <c r="AJ219">
        <v>132152100.3</v>
      </c>
      <c r="AK219">
        <v>132774839.59999999</v>
      </c>
      <c r="AL219">
        <v>133449375.8</v>
      </c>
      <c r="AM219">
        <v>134156035.59999999</v>
      </c>
      <c r="AN219">
        <v>135000109.80000001</v>
      </c>
      <c r="AO219">
        <v>135892878.59999999</v>
      </c>
      <c r="AP219">
        <v>136822265.19999999</v>
      </c>
      <c r="AQ219">
        <v>137814936.19999999</v>
      </c>
      <c r="AR219">
        <v>138820665.69999999</v>
      </c>
      <c r="AS219">
        <v>140619956.09999999</v>
      </c>
      <c r="AT219">
        <v>142548895.09999999</v>
      </c>
      <c r="AU219">
        <v>144501166.80000001</v>
      </c>
      <c r="AV219">
        <v>146464954.09999999</v>
      </c>
      <c r="AW219">
        <v>148563407.90000001</v>
      </c>
    </row>
    <row r="220" spans="2:49" x14ac:dyDescent="0.3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41572599.229999997</v>
      </c>
      <c r="G220">
        <v>37518829.280000001</v>
      </c>
      <c r="H220">
        <v>32585872.09</v>
      </c>
      <c r="I220">
        <v>32810425.010000002</v>
      </c>
      <c r="J220">
        <v>31683660.84</v>
      </c>
      <c r="K220">
        <v>30061221.030000001</v>
      </c>
      <c r="L220">
        <v>29975911.41</v>
      </c>
      <c r="M220">
        <v>29707435.460000001</v>
      </c>
      <c r="N220">
        <v>28769075.07</v>
      </c>
      <c r="O220">
        <v>24935426.550000001</v>
      </c>
      <c r="P220">
        <v>21298433.32</v>
      </c>
      <c r="Q220">
        <v>18793358.34</v>
      </c>
      <c r="R220">
        <v>17073624.260000002</v>
      </c>
      <c r="S220">
        <v>11949854.949999999</v>
      </c>
      <c r="T220">
        <v>10884817.029999999</v>
      </c>
      <c r="U220">
        <v>10341567.65</v>
      </c>
      <c r="V220">
        <v>9867205.1129999999</v>
      </c>
      <c r="W220">
        <v>9490972.9199999999</v>
      </c>
      <c r="X220">
        <v>8955070.4790000003</v>
      </c>
      <c r="Y220">
        <v>8644836.8379999995</v>
      </c>
      <c r="Z220">
        <v>8341572.557</v>
      </c>
      <c r="AA220">
        <v>8049898.8490000004</v>
      </c>
      <c r="AB220">
        <v>7781827.4280000003</v>
      </c>
      <c r="AC220">
        <v>7540306.7300000004</v>
      </c>
      <c r="AD220">
        <v>7564399.7539999997</v>
      </c>
      <c r="AE220">
        <v>7651116.2019999996</v>
      </c>
      <c r="AF220">
        <v>7760912.2230000002</v>
      </c>
      <c r="AG220">
        <v>7879502.8779999996</v>
      </c>
      <c r="AH220">
        <v>8002921.7719999999</v>
      </c>
      <c r="AI220">
        <v>8126256.9029999999</v>
      </c>
      <c r="AJ220">
        <v>8251957.0089999996</v>
      </c>
      <c r="AK220">
        <v>8383743.7599999998</v>
      </c>
      <c r="AL220">
        <v>8519858.1370000001</v>
      </c>
      <c r="AM220">
        <v>8660249.1559999995</v>
      </c>
      <c r="AN220">
        <v>8802125.0529999901</v>
      </c>
      <c r="AO220">
        <v>8949417.591</v>
      </c>
      <c r="AP220">
        <v>9101378.0130000003</v>
      </c>
      <c r="AQ220">
        <v>9259853.7990000006</v>
      </c>
      <c r="AR220">
        <v>9421682.0899999999</v>
      </c>
      <c r="AS220">
        <v>9595566.66599999</v>
      </c>
      <c r="AT220">
        <v>9776301.4910000004</v>
      </c>
      <c r="AU220">
        <v>9962548.7190000005</v>
      </c>
      <c r="AV220">
        <v>10153714.140000001</v>
      </c>
      <c r="AW220">
        <v>10357867.220000001</v>
      </c>
    </row>
    <row r="221" spans="2:49" x14ac:dyDescent="0.3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163103572.69999999</v>
      </c>
      <c r="G221">
        <v>154353933.59999999</v>
      </c>
      <c r="H221">
        <v>142540102.80000001</v>
      </c>
      <c r="I221">
        <v>143956515.09999999</v>
      </c>
      <c r="J221">
        <v>140533271.69999999</v>
      </c>
      <c r="K221">
        <v>130688093.90000001</v>
      </c>
      <c r="L221">
        <v>124950614</v>
      </c>
      <c r="M221">
        <v>123555344.90000001</v>
      </c>
      <c r="N221">
        <v>122921225.3</v>
      </c>
      <c r="O221">
        <v>124650406.5</v>
      </c>
      <c r="P221">
        <v>122538525.5</v>
      </c>
      <c r="Q221">
        <v>118469580.3</v>
      </c>
      <c r="R221">
        <v>116618631</v>
      </c>
      <c r="S221">
        <v>115485523.40000001</v>
      </c>
      <c r="T221">
        <v>117541330.7</v>
      </c>
      <c r="U221">
        <v>119482314.3</v>
      </c>
      <c r="V221">
        <v>120634103.59999999</v>
      </c>
      <c r="W221">
        <v>117239816.5</v>
      </c>
      <c r="X221">
        <v>112369442.8</v>
      </c>
      <c r="Y221">
        <v>108565160.8</v>
      </c>
      <c r="Z221">
        <v>105692411.09999999</v>
      </c>
      <c r="AA221">
        <v>103612399.5</v>
      </c>
      <c r="AB221">
        <v>102200933.90000001</v>
      </c>
      <c r="AC221">
        <v>101283087</v>
      </c>
      <c r="AD221">
        <v>101797584.8</v>
      </c>
      <c r="AE221">
        <v>102351932</v>
      </c>
      <c r="AF221">
        <v>102617660.40000001</v>
      </c>
      <c r="AG221">
        <v>103112215</v>
      </c>
      <c r="AH221">
        <v>103616099.59999999</v>
      </c>
      <c r="AI221">
        <v>103969227.7</v>
      </c>
      <c r="AJ221">
        <v>104291916.8</v>
      </c>
      <c r="AK221">
        <v>104643814.90000001</v>
      </c>
      <c r="AL221">
        <v>105043949.09999999</v>
      </c>
      <c r="AM221">
        <v>105470847.90000001</v>
      </c>
      <c r="AN221">
        <v>106161458.09999999</v>
      </c>
      <c r="AO221">
        <v>106906622.90000001</v>
      </c>
      <c r="AP221">
        <v>107684480.5</v>
      </c>
      <c r="AQ221">
        <v>108512902.59999999</v>
      </c>
      <c r="AR221">
        <v>109349943.09999999</v>
      </c>
      <c r="AS221">
        <v>110113300</v>
      </c>
      <c r="AT221">
        <v>110893004.3</v>
      </c>
      <c r="AU221">
        <v>111681256.7</v>
      </c>
      <c r="AV221">
        <v>112481666.8</v>
      </c>
      <c r="AW221">
        <v>113395982.90000001</v>
      </c>
    </row>
    <row r="222" spans="2:49" x14ac:dyDescent="0.35">
      <c r="B222" t="s">
        <v>321</v>
      </c>
      <c r="C222">
        <v>50816086.547106199</v>
      </c>
      <c r="D222">
        <v>51631955.253548898</v>
      </c>
      <c r="E222">
        <v>52460923</v>
      </c>
      <c r="F222">
        <v>53015645.520000003</v>
      </c>
      <c r="G222">
        <v>51813795.859999999</v>
      </c>
      <c r="H222">
        <v>48593603.039999999</v>
      </c>
      <c r="I222">
        <v>50046163.850000001</v>
      </c>
      <c r="J222">
        <v>50560788.149999999</v>
      </c>
      <c r="K222">
        <v>48792305.710000001</v>
      </c>
      <c r="L222">
        <v>47691141.799999997</v>
      </c>
      <c r="M222">
        <v>47699456.950000003</v>
      </c>
      <c r="N222">
        <v>48439512.939999998</v>
      </c>
      <c r="O222">
        <v>49235488.799999997</v>
      </c>
      <c r="P222">
        <v>48204422.390000001</v>
      </c>
      <c r="Q222">
        <v>45214668.490000002</v>
      </c>
      <c r="R222">
        <v>41960094.149999999</v>
      </c>
      <c r="S222">
        <v>41712093.189999998</v>
      </c>
      <c r="T222">
        <v>38489499.799999997</v>
      </c>
      <c r="U222">
        <v>35314554.799999997</v>
      </c>
      <c r="V222">
        <v>32161501.84</v>
      </c>
      <c r="W222">
        <v>28559444.760000002</v>
      </c>
      <c r="X222">
        <v>25428086.460000001</v>
      </c>
      <c r="Y222">
        <v>23465110.579999998</v>
      </c>
      <c r="Z222">
        <v>22038570.57</v>
      </c>
      <c r="AA222">
        <v>20932614.760000002</v>
      </c>
      <c r="AB222">
        <v>20029746.859999999</v>
      </c>
      <c r="AC222">
        <v>19272070.579999998</v>
      </c>
      <c r="AD222">
        <v>19225923.300000001</v>
      </c>
      <c r="AE222">
        <v>19247357.539999999</v>
      </c>
      <c r="AF222">
        <v>19283626.760000002</v>
      </c>
      <c r="AG222">
        <v>19313525.829999998</v>
      </c>
      <c r="AH222">
        <v>19340228.809999999</v>
      </c>
      <c r="AI222">
        <v>19474032.390000001</v>
      </c>
      <c r="AJ222">
        <v>19608226.440000001</v>
      </c>
      <c r="AK222">
        <v>19747280.93</v>
      </c>
      <c r="AL222">
        <v>19885568.52</v>
      </c>
      <c r="AM222">
        <v>20024938.530000001</v>
      </c>
      <c r="AN222">
        <v>20036526.66</v>
      </c>
      <c r="AO222">
        <v>20036838.170000002</v>
      </c>
      <c r="AP222">
        <v>20036406.68</v>
      </c>
      <c r="AQ222">
        <v>20042179.84</v>
      </c>
      <c r="AR222">
        <v>20049040.510000002</v>
      </c>
      <c r="AS222">
        <v>20911089.440000001</v>
      </c>
      <c r="AT222">
        <v>21879589.309999999</v>
      </c>
      <c r="AU222">
        <v>22857361.440000001</v>
      </c>
      <c r="AV222">
        <v>23829573.149999999</v>
      </c>
      <c r="AW222">
        <v>24809557.850000001</v>
      </c>
    </row>
    <row r="223" spans="2:49" x14ac:dyDescent="0.3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415499564</v>
      </c>
      <c r="G223">
        <v>396874544.80000001</v>
      </c>
      <c r="H223">
        <v>376397078.5</v>
      </c>
      <c r="I223">
        <v>376231519.89999998</v>
      </c>
      <c r="J223">
        <v>368348858.39999998</v>
      </c>
      <c r="K223">
        <v>350568854.10000002</v>
      </c>
      <c r="L223">
        <v>340194968.89999998</v>
      </c>
      <c r="M223">
        <v>335625044.80000001</v>
      </c>
      <c r="N223">
        <v>333435748.19999999</v>
      </c>
      <c r="O223">
        <v>330195503</v>
      </c>
      <c r="P223">
        <v>319850000.69999999</v>
      </c>
      <c r="Q223">
        <v>305672474.10000002</v>
      </c>
      <c r="R223">
        <v>295240149.5</v>
      </c>
      <c r="S223">
        <v>288395244.69999999</v>
      </c>
      <c r="T223">
        <v>284226545.5</v>
      </c>
      <c r="U223">
        <v>280205450.60000002</v>
      </c>
      <c r="V223">
        <v>275184117.5</v>
      </c>
      <c r="W223">
        <v>264902910.09999999</v>
      </c>
      <c r="X223">
        <v>253219412.09999999</v>
      </c>
      <c r="Y223">
        <v>244728768.69999999</v>
      </c>
      <c r="Z223">
        <v>237923633</v>
      </c>
      <c r="AA223">
        <v>232394687.90000001</v>
      </c>
      <c r="AB223">
        <v>227843197.19999999</v>
      </c>
      <c r="AC223">
        <v>223982565.69999999</v>
      </c>
      <c r="AD223">
        <v>222474087.80000001</v>
      </c>
      <c r="AE223">
        <v>221064078.19999999</v>
      </c>
      <c r="AF223">
        <v>219326451.90000001</v>
      </c>
      <c r="AG223">
        <v>217735124.40000001</v>
      </c>
      <c r="AH223">
        <v>216084419.90000001</v>
      </c>
      <c r="AI223">
        <v>214399437</v>
      </c>
      <c r="AJ223">
        <v>212626693.69999999</v>
      </c>
      <c r="AK223">
        <v>210849343.90000001</v>
      </c>
      <c r="AL223">
        <v>209085428.19999999</v>
      </c>
      <c r="AM223">
        <v>207328401.09999999</v>
      </c>
      <c r="AN223">
        <v>205664913.40000001</v>
      </c>
      <c r="AO223">
        <v>204054632.40000001</v>
      </c>
      <c r="AP223">
        <v>202495107.19999999</v>
      </c>
      <c r="AQ223">
        <v>201029276.19999999</v>
      </c>
      <c r="AR223">
        <v>199613739.09999999</v>
      </c>
      <c r="AS223">
        <v>199034265.40000001</v>
      </c>
      <c r="AT223">
        <v>198643627.30000001</v>
      </c>
      <c r="AU223">
        <v>198339365.69999999</v>
      </c>
      <c r="AV223">
        <v>198116993.80000001</v>
      </c>
      <c r="AW223">
        <v>198123511.90000001</v>
      </c>
    </row>
    <row r="224" spans="2:49" x14ac:dyDescent="0.3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42679634.659999996</v>
      </c>
      <c r="G224">
        <v>38596812.719999999</v>
      </c>
      <c r="H224">
        <v>33634421.850000001</v>
      </c>
      <c r="I224">
        <v>33834699.509999998</v>
      </c>
      <c r="J224">
        <v>32683783.190000001</v>
      </c>
      <c r="K224">
        <v>31034585.620000001</v>
      </c>
      <c r="L224">
        <v>30920104.940000001</v>
      </c>
      <c r="M224">
        <v>30623464.75</v>
      </c>
      <c r="N224">
        <v>29660723.739999998</v>
      </c>
      <c r="O224">
        <v>25809198.73</v>
      </c>
      <c r="P224">
        <v>22157935.629999999</v>
      </c>
      <c r="Q224">
        <v>19637216.550000001</v>
      </c>
      <c r="R224">
        <v>17895551.93</v>
      </c>
      <c r="S224">
        <v>12749842.15</v>
      </c>
      <c r="T224">
        <v>11663881.060000001</v>
      </c>
      <c r="U224">
        <v>11099912.82</v>
      </c>
      <c r="V224">
        <v>10601570.439999999</v>
      </c>
      <c r="W224">
        <v>10200437.48</v>
      </c>
      <c r="X224">
        <v>9637852.4130000006</v>
      </c>
      <c r="Y224">
        <v>9301276.7349999994</v>
      </c>
      <c r="Z224">
        <v>8974077.5</v>
      </c>
      <c r="AA224">
        <v>8661452.31399999</v>
      </c>
      <c r="AB224">
        <v>8375150.9460000005</v>
      </c>
      <c r="AC224">
        <v>8117614.6210000003</v>
      </c>
      <c r="AD224">
        <v>8127435.2340000002</v>
      </c>
      <c r="AE224">
        <v>8201242.6320000002</v>
      </c>
      <c r="AF224">
        <v>8299194.0580000002</v>
      </c>
      <c r="AG224">
        <v>8406790.7109999899</v>
      </c>
      <c r="AH224">
        <v>8519929.8680000007</v>
      </c>
      <c r="AI224">
        <v>8633549.6219999995</v>
      </c>
      <c r="AJ224">
        <v>8749934.5380000006</v>
      </c>
      <c r="AK224">
        <v>8872712.3629999999</v>
      </c>
      <c r="AL224">
        <v>9000057.7589999996</v>
      </c>
      <c r="AM224">
        <v>9131874.7349999994</v>
      </c>
      <c r="AN224">
        <v>9265341.6270000003</v>
      </c>
      <c r="AO224">
        <v>9404329.9859999996</v>
      </c>
      <c r="AP224">
        <v>9548068.5079999994</v>
      </c>
      <c r="AQ224">
        <v>9698413.1050000004</v>
      </c>
      <c r="AR224">
        <v>9852202.0399999898</v>
      </c>
      <c r="AS224">
        <v>10018136.35</v>
      </c>
      <c r="AT224">
        <v>10190985.390000001</v>
      </c>
      <c r="AU224">
        <v>10369389.27</v>
      </c>
      <c r="AV224">
        <v>10552749.039999999</v>
      </c>
      <c r="AW224">
        <v>10749242.43</v>
      </c>
    </row>
    <row r="225" spans="2:49" x14ac:dyDescent="0.3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281123576</v>
      </c>
      <c r="G225">
        <v>268801551.60000002</v>
      </c>
      <c r="H225">
        <v>256887159.5</v>
      </c>
      <c r="I225">
        <v>255273806.90000001</v>
      </c>
      <c r="J225">
        <v>248929130.5</v>
      </c>
      <c r="K225">
        <v>235960816</v>
      </c>
      <c r="L225">
        <v>227745814.90000001</v>
      </c>
      <c r="M225">
        <v>224111040.90000001</v>
      </c>
      <c r="N225">
        <v>222492892.90000001</v>
      </c>
      <c r="O225">
        <v>223183079.19999999</v>
      </c>
      <c r="P225">
        <v>219238984.69999999</v>
      </c>
      <c r="Q225">
        <v>213134308.40000001</v>
      </c>
      <c r="R225">
        <v>210204458.19999999</v>
      </c>
      <c r="S225">
        <v>210797792.69999999</v>
      </c>
      <c r="T225">
        <v>211805737.40000001</v>
      </c>
      <c r="U225">
        <v>212028798.90000001</v>
      </c>
      <c r="V225">
        <v>211202891.09999999</v>
      </c>
      <c r="W225">
        <v>205702913.69999999</v>
      </c>
      <c r="X225">
        <v>198533314.59999999</v>
      </c>
      <c r="Y225">
        <v>192815267.59999999</v>
      </c>
      <c r="Z225">
        <v>188223184.30000001</v>
      </c>
      <c r="AA225">
        <v>184546073.09999999</v>
      </c>
      <c r="AB225">
        <v>181592672.80000001</v>
      </c>
      <c r="AC225">
        <v>179130769.80000001</v>
      </c>
      <c r="AD225">
        <v>178029823.30000001</v>
      </c>
      <c r="AE225">
        <v>176898588</v>
      </c>
      <c r="AF225">
        <v>175391311.5</v>
      </c>
      <c r="AG225">
        <v>174018949.5</v>
      </c>
      <c r="AH225">
        <v>172568693.30000001</v>
      </c>
      <c r="AI225">
        <v>170856172.80000001</v>
      </c>
      <c r="AJ225">
        <v>169040998</v>
      </c>
      <c r="AK225">
        <v>167198784.69999999</v>
      </c>
      <c r="AL225">
        <v>165361124.90000001</v>
      </c>
      <c r="AM225">
        <v>163519600.30000001</v>
      </c>
      <c r="AN225">
        <v>161910582.59999999</v>
      </c>
      <c r="AO225">
        <v>160354828.90000001</v>
      </c>
      <c r="AP225">
        <v>158844203.30000001</v>
      </c>
      <c r="AQ225">
        <v>157412247.5</v>
      </c>
      <c r="AR225">
        <v>156027296.5</v>
      </c>
      <c r="AS225">
        <v>154611814.59999999</v>
      </c>
      <c r="AT225">
        <v>153274927.90000001</v>
      </c>
      <c r="AU225">
        <v>152013997.69999999</v>
      </c>
      <c r="AV225">
        <v>150839408.5</v>
      </c>
      <c r="AW225">
        <v>149867005.69999999</v>
      </c>
    </row>
    <row r="226" spans="2:49" x14ac:dyDescent="0.3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91696353.329999998</v>
      </c>
      <c r="G226">
        <v>89476180.560000002</v>
      </c>
      <c r="H226">
        <v>85875497.120000005</v>
      </c>
      <c r="I226">
        <v>87123013.420000002</v>
      </c>
      <c r="J226">
        <v>86735944.769999996</v>
      </c>
      <c r="K226">
        <v>83573452.459999904</v>
      </c>
      <c r="L226">
        <v>81529049.099999994</v>
      </c>
      <c r="M226">
        <v>80890539.109999999</v>
      </c>
      <c r="N226">
        <v>81282131.599999994</v>
      </c>
      <c r="O226">
        <v>81203224.989999995</v>
      </c>
      <c r="P226">
        <v>78453080.420000002</v>
      </c>
      <c r="Q226">
        <v>72900949.170000002</v>
      </c>
      <c r="R226">
        <v>67140139.450000003</v>
      </c>
      <c r="S226">
        <v>64847609.880000003</v>
      </c>
      <c r="T226">
        <v>60756927</v>
      </c>
      <c r="U226">
        <v>57076738.950000003</v>
      </c>
      <c r="V226">
        <v>53379655.890000001</v>
      </c>
      <c r="W226">
        <v>48999558.93</v>
      </c>
      <c r="X226">
        <v>45048245.060000002</v>
      </c>
      <c r="Y226">
        <v>42612224.450000003</v>
      </c>
      <c r="Z226">
        <v>40726371.270000003</v>
      </c>
      <c r="AA226">
        <v>39187162.460000001</v>
      </c>
      <c r="AB226">
        <v>37875373.460000001</v>
      </c>
      <c r="AC226">
        <v>36734181.25</v>
      </c>
      <c r="AD226">
        <v>36316829.289999999</v>
      </c>
      <c r="AE226">
        <v>35964247.590000004</v>
      </c>
      <c r="AF226">
        <v>35635946.350000001</v>
      </c>
      <c r="AG226">
        <v>35309384.229999997</v>
      </c>
      <c r="AH226">
        <v>34995796.810000002</v>
      </c>
      <c r="AI226">
        <v>34909714.57</v>
      </c>
      <c r="AJ226">
        <v>34835761.200000003</v>
      </c>
      <c r="AK226">
        <v>34777846.789999999</v>
      </c>
      <c r="AL226">
        <v>34724245.509999998</v>
      </c>
      <c r="AM226">
        <v>34676926.100000001</v>
      </c>
      <c r="AN226">
        <v>34488989.149999999</v>
      </c>
      <c r="AO226">
        <v>34295473.560000002</v>
      </c>
      <c r="AP226">
        <v>34102835.310000002</v>
      </c>
      <c r="AQ226">
        <v>33918615.600000001</v>
      </c>
      <c r="AR226">
        <v>33734240.530000001</v>
      </c>
      <c r="AS226">
        <v>34404314.450000003</v>
      </c>
      <c r="AT226">
        <v>35177713.950000003</v>
      </c>
      <c r="AU226">
        <v>35955978.799999997</v>
      </c>
      <c r="AV226">
        <v>36724836.280000001</v>
      </c>
      <c r="AW226">
        <v>37507263.75</v>
      </c>
    </row>
    <row r="227" spans="2:49" x14ac:dyDescent="0.3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443095867.30000001</v>
      </c>
      <c r="G227">
        <v>423919521.10000002</v>
      </c>
      <c r="H227">
        <v>400741610.80000001</v>
      </c>
      <c r="I227">
        <v>401542340.39999998</v>
      </c>
      <c r="J227">
        <v>394360638.10000002</v>
      </c>
      <c r="K227">
        <v>375999046.5</v>
      </c>
      <c r="L227">
        <v>365380892.19999999</v>
      </c>
      <c r="M227">
        <v>360868575.30000001</v>
      </c>
      <c r="N227">
        <v>358786320.69999999</v>
      </c>
      <c r="O227">
        <v>356148233.39999998</v>
      </c>
      <c r="P227">
        <v>346296259.5</v>
      </c>
      <c r="Q227">
        <v>332531936.30000001</v>
      </c>
      <c r="R227">
        <v>322486744.69999999</v>
      </c>
      <c r="S227">
        <v>316141691.19999999</v>
      </c>
      <c r="T227">
        <v>311862740.19999999</v>
      </c>
      <c r="U227">
        <v>307736626.39999998</v>
      </c>
      <c r="V227">
        <v>302844443</v>
      </c>
      <c r="W227">
        <v>292093402.39999998</v>
      </c>
      <c r="X227">
        <v>279953111.10000002</v>
      </c>
      <c r="Y227">
        <v>271057586.30000001</v>
      </c>
      <c r="Z227">
        <v>264010617.80000001</v>
      </c>
      <c r="AA227">
        <v>258286878.69999999</v>
      </c>
      <c r="AB227">
        <v>253555934.59999999</v>
      </c>
      <c r="AC227">
        <v>249535808.90000001</v>
      </c>
      <c r="AD227">
        <v>248113631.69999999</v>
      </c>
      <c r="AE227">
        <v>246801474.09999999</v>
      </c>
      <c r="AF227">
        <v>245159260.09999999</v>
      </c>
      <c r="AG227">
        <v>243687606.69999999</v>
      </c>
      <c r="AH227">
        <v>242183246</v>
      </c>
      <c r="AI227">
        <v>240655395.59999999</v>
      </c>
      <c r="AJ227">
        <v>239030971.80000001</v>
      </c>
      <c r="AK227">
        <v>237445757.19999999</v>
      </c>
      <c r="AL227">
        <v>235883621.09999999</v>
      </c>
      <c r="AM227">
        <v>234346222.80000001</v>
      </c>
      <c r="AN227">
        <v>232904257.40000001</v>
      </c>
      <c r="AO227">
        <v>231529708.90000001</v>
      </c>
      <c r="AP227">
        <v>230211975.80000001</v>
      </c>
      <c r="AQ227">
        <v>229023555.40000001</v>
      </c>
      <c r="AR227">
        <v>227875591.5</v>
      </c>
      <c r="AS227">
        <v>227584107</v>
      </c>
      <c r="AT227">
        <v>227478100.40000001</v>
      </c>
      <c r="AU227">
        <v>227475210.90000001</v>
      </c>
      <c r="AV227">
        <v>227539559.69999999</v>
      </c>
      <c r="AW227">
        <v>227910282.59999999</v>
      </c>
    </row>
    <row r="228" spans="2:49" x14ac:dyDescent="0.3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274.72021289999998</v>
      </c>
      <c r="G228">
        <v>275.22298590000003</v>
      </c>
      <c r="H228">
        <v>264.4273834</v>
      </c>
      <c r="I228">
        <v>273.27161419999999</v>
      </c>
      <c r="J228">
        <v>274.24474559999999</v>
      </c>
      <c r="K228">
        <v>268.39945399999999</v>
      </c>
      <c r="L228">
        <v>263.32219700000002</v>
      </c>
      <c r="M228">
        <v>260.89241379999999</v>
      </c>
      <c r="N228">
        <v>258.2113296</v>
      </c>
      <c r="O228">
        <v>256.20314819999999</v>
      </c>
      <c r="P228">
        <v>252.79607730000001</v>
      </c>
      <c r="Q228">
        <v>248.17971120000001</v>
      </c>
      <c r="R228">
        <v>242.03553350000001</v>
      </c>
      <c r="S228">
        <v>230.43489829999999</v>
      </c>
      <c r="T228">
        <v>224.835398</v>
      </c>
      <c r="U228">
        <v>220.8119686</v>
      </c>
      <c r="V228">
        <v>216.4272503</v>
      </c>
      <c r="W228">
        <v>222.90898759999999</v>
      </c>
      <c r="X228">
        <v>229.93196520000001</v>
      </c>
      <c r="Y228">
        <v>230.11091329999999</v>
      </c>
      <c r="Z228">
        <v>230.1135975</v>
      </c>
      <c r="AA228">
        <v>229.9843128</v>
      </c>
      <c r="AB228">
        <v>229.5233815</v>
      </c>
      <c r="AC228">
        <v>229.0853908</v>
      </c>
      <c r="AD228">
        <v>226.21496110000001</v>
      </c>
      <c r="AE228">
        <v>223.18797620000001</v>
      </c>
      <c r="AF228">
        <v>221.64683909999999</v>
      </c>
      <c r="AG228">
        <v>219.2192009</v>
      </c>
      <c r="AH228">
        <v>216.8854043</v>
      </c>
      <c r="AI228">
        <v>214.83603719999999</v>
      </c>
      <c r="AJ228">
        <v>212.7740111</v>
      </c>
      <c r="AK228">
        <v>210.7324351</v>
      </c>
      <c r="AL228">
        <v>208.7491192</v>
      </c>
      <c r="AM228">
        <v>206.78098009999999</v>
      </c>
      <c r="AN228">
        <v>204.87923409999999</v>
      </c>
      <c r="AO228">
        <v>202.9240709</v>
      </c>
      <c r="AP228">
        <v>200.96232989999999</v>
      </c>
      <c r="AQ228">
        <v>199.0400454</v>
      </c>
      <c r="AR228">
        <v>197.1308138</v>
      </c>
      <c r="AS228">
        <v>195.96793529999999</v>
      </c>
      <c r="AT228">
        <v>194.77905730000001</v>
      </c>
      <c r="AU228">
        <v>193.58022740000001</v>
      </c>
      <c r="AV228">
        <v>192.35517440000001</v>
      </c>
      <c r="AW228">
        <v>191.20073110000001</v>
      </c>
    </row>
    <row r="229" spans="2:49" x14ac:dyDescent="0.3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5.7774927590000003</v>
      </c>
      <c r="G229">
        <v>4.9993960059999996</v>
      </c>
      <c r="H229">
        <v>4.2504549039999997</v>
      </c>
      <c r="I229">
        <v>4.5163964910000001</v>
      </c>
      <c r="J229">
        <v>4.4004118659999998</v>
      </c>
      <c r="K229">
        <v>4.2012929750000003</v>
      </c>
      <c r="L229">
        <v>4.424850964</v>
      </c>
      <c r="M229">
        <v>4.5880081590000001</v>
      </c>
      <c r="N229">
        <v>4.5938672729999999</v>
      </c>
      <c r="O229">
        <v>3.9255054870000001</v>
      </c>
      <c r="P229">
        <v>3.2603414910000001</v>
      </c>
      <c r="Q229">
        <v>2.8432188639999998</v>
      </c>
      <c r="R229">
        <v>2.6412724430000001</v>
      </c>
      <c r="S229">
        <v>2.4775696190000001</v>
      </c>
      <c r="T229">
        <v>2.4043815999999998</v>
      </c>
      <c r="U229">
        <v>2.3940256870000001</v>
      </c>
      <c r="V229">
        <v>2.3857202549999998</v>
      </c>
      <c r="W229">
        <v>2.3432828849999998</v>
      </c>
      <c r="X229">
        <v>2.2597385800000001</v>
      </c>
      <c r="Y229">
        <v>2.1764121539999999</v>
      </c>
      <c r="Z229">
        <v>2.0915411659999998</v>
      </c>
      <c r="AA229">
        <v>2.0107913470000001</v>
      </c>
      <c r="AB229">
        <v>1.937114437</v>
      </c>
      <c r="AC229">
        <v>1.871041153</v>
      </c>
      <c r="AD229">
        <v>1.8708015220000001</v>
      </c>
      <c r="AE229">
        <v>1.8867331270000001</v>
      </c>
      <c r="AF229">
        <v>1.9087652669999999</v>
      </c>
      <c r="AG229">
        <v>1.9331604929999999</v>
      </c>
      <c r="AH229">
        <v>1.958868085</v>
      </c>
      <c r="AI229">
        <v>1.984622895</v>
      </c>
      <c r="AJ229">
        <v>2.0110754329999998</v>
      </c>
      <c r="AK229">
        <v>2.0391241450000002</v>
      </c>
      <c r="AL229">
        <v>2.0683298269999999</v>
      </c>
      <c r="AM229">
        <v>2.0986703499999999</v>
      </c>
      <c r="AN229">
        <v>2.129456539</v>
      </c>
      <c r="AO229">
        <v>2.1617471240000001</v>
      </c>
      <c r="AP229">
        <v>2.1953103129999998</v>
      </c>
      <c r="AQ229">
        <v>2.2305682870000001</v>
      </c>
      <c r="AR229">
        <v>2.2667515470000001</v>
      </c>
      <c r="AS229">
        <v>2.3058989749999999</v>
      </c>
      <c r="AT229">
        <v>2.3467887599999999</v>
      </c>
      <c r="AU229">
        <v>2.3891297630000001</v>
      </c>
      <c r="AV229">
        <v>2.4328050459999999</v>
      </c>
      <c r="AW229">
        <v>2.4797799010000001</v>
      </c>
    </row>
    <row r="230" spans="2:49" x14ac:dyDescent="0.3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5.7774927590000003</v>
      </c>
      <c r="G230">
        <v>4.9993960059999996</v>
      </c>
      <c r="H230">
        <v>4.2504549039999997</v>
      </c>
      <c r="I230">
        <v>4.5163964910000001</v>
      </c>
      <c r="J230">
        <v>4.4004118659999998</v>
      </c>
      <c r="K230">
        <v>4.2012929750000003</v>
      </c>
      <c r="L230">
        <v>4.424850964</v>
      </c>
      <c r="M230">
        <v>4.5880081590000001</v>
      </c>
      <c r="N230">
        <v>4.5938672729999999</v>
      </c>
      <c r="O230">
        <v>3.9255054870000001</v>
      </c>
      <c r="P230">
        <v>3.2603414910000001</v>
      </c>
      <c r="Q230">
        <v>2.8432188639999998</v>
      </c>
      <c r="R230">
        <v>2.6412724430000001</v>
      </c>
      <c r="S230">
        <v>2.4775696190000001</v>
      </c>
      <c r="T230">
        <v>2.4043815999999998</v>
      </c>
      <c r="U230">
        <v>2.3940256870000001</v>
      </c>
      <c r="V230">
        <v>2.3857202549999998</v>
      </c>
      <c r="W230">
        <v>2.3432828849999998</v>
      </c>
      <c r="X230">
        <v>2.2597385800000001</v>
      </c>
      <c r="Y230">
        <v>2.1764121539999999</v>
      </c>
      <c r="Z230">
        <v>2.0915411659999998</v>
      </c>
      <c r="AA230">
        <v>2.0107913470000001</v>
      </c>
      <c r="AB230">
        <v>1.937114437</v>
      </c>
      <c r="AC230">
        <v>1.871041153</v>
      </c>
      <c r="AD230">
        <v>1.8708015220000001</v>
      </c>
      <c r="AE230">
        <v>1.8867331270000001</v>
      </c>
      <c r="AF230">
        <v>1.9087652669999999</v>
      </c>
      <c r="AG230">
        <v>1.9331604929999999</v>
      </c>
      <c r="AH230">
        <v>1.958868085</v>
      </c>
      <c r="AI230">
        <v>1.984622895</v>
      </c>
      <c r="AJ230">
        <v>2.0110754329999998</v>
      </c>
      <c r="AK230">
        <v>2.0391241450000002</v>
      </c>
      <c r="AL230">
        <v>2.0683298269999999</v>
      </c>
      <c r="AM230">
        <v>2.0986703499999999</v>
      </c>
      <c r="AN230">
        <v>2.129456539</v>
      </c>
      <c r="AO230">
        <v>2.1617471240000001</v>
      </c>
      <c r="AP230">
        <v>2.1953103129999998</v>
      </c>
      <c r="AQ230">
        <v>2.2305682870000001</v>
      </c>
      <c r="AR230">
        <v>2.2667515470000001</v>
      </c>
      <c r="AS230">
        <v>2.3058989749999999</v>
      </c>
      <c r="AT230">
        <v>2.3467887599999999</v>
      </c>
      <c r="AU230">
        <v>2.3891297630000001</v>
      </c>
      <c r="AV230">
        <v>2.4328050459999999</v>
      </c>
      <c r="AW230">
        <v>2.4797799010000001</v>
      </c>
    </row>
    <row r="231" spans="2:49" x14ac:dyDescent="0.3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88.317586399999996</v>
      </c>
      <c r="G231">
        <v>84.473529339999999</v>
      </c>
      <c r="H231">
        <v>80.765240219999995</v>
      </c>
      <c r="I231">
        <v>80.377160590000003</v>
      </c>
      <c r="J231">
        <v>78.492928660000004</v>
      </c>
      <c r="K231">
        <v>74.449836340000004</v>
      </c>
      <c r="L231">
        <v>71.9402781</v>
      </c>
      <c r="M231">
        <v>70.905884639999996</v>
      </c>
      <c r="N231">
        <v>70.502560200000005</v>
      </c>
      <c r="O231">
        <v>70.793156429999996</v>
      </c>
      <c r="P231">
        <v>69.572284539999998</v>
      </c>
      <c r="Q231">
        <v>67.642977950000002</v>
      </c>
      <c r="R231">
        <v>66.739395139999999</v>
      </c>
      <c r="S231">
        <v>67.056013849999999</v>
      </c>
      <c r="T231">
        <v>67.141939960000002</v>
      </c>
      <c r="U231">
        <v>66.967771440000007</v>
      </c>
      <c r="V231">
        <v>66.468223859999995</v>
      </c>
      <c r="W231">
        <v>64.751688549999997</v>
      </c>
      <c r="X231">
        <v>62.531651750000002</v>
      </c>
      <c r="Y231">
        <v>60.696151010000001</v>
      </c>
      <c r="Z231">
        <v>59.219950189999999</v>
      </c>
      <c r="AA231">
        <v>58.042404580000003</v>
      </c>
      <c r="AB231">
        <v>57.0998211</v>
      </c>
      <c r="AC231">
        <v>56.318457410000001</v>
      </c>
      <c r="AD231">
        <v>55.960503869999997</v>
      </c>
      <c r="AE231">
        <v>55.592734030000003</v>
      </c>
      <c r="AF231">
        <v>55.114954990000001</v>
      </c>
      <c r="AG231">
        <v>54.673206659999998</v>
      </c>
      <c r="AH231">
        <v>54.207031809999997</v>
      </c>
      <c r="AI231">
        <v>53.675545990000003</v>
      </c>
      <c r="AJ231">
        <v>53.113639390000003</v>
      </c>
      <c r="AK231">
        <v>52.543992459999998</v>
      </c>
      <c r="AL231">
        <v>51.976028329999998</v>
      </c>
      <c r="AM231">
        <v>51.407466030000002</v>
      </c>
      <c r="AN231">
        <v>50.900577329999997</v>
      </c>
      <c r="AO231">
        <v>50.409672460000003</v>
      </c>
      <c r="AP231">
        <v>49.933424240000001</v>
      </c>
      <c r="AQ231">
        <v>49.48250634</v>
      </c>
      <c r="AR231">
        <v>49.046574749999998</v>
      </c>
      <c r="AS231">
        <v>48.608544799999997</v>
      </c>
      <c r="AT231">
        <v>48.195683709999997</v>
      </c>
      <c r="AU231">
        <v>47.806750170000001</v>
      </c>
      <c r="AV231">
        <v>47.445098209999998</v>
      </c>
      <c r="AW231">
        <v>47.147784100000003</v>
      </c>
    </row>
    <row r="232" spans="2:49" x14ac:dyDescent="0.3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1.1064569339999999</v>
      </c>
      <c r="G232">
        <v>1.4521841980000001</v>
      </c>
      <c r="H232">
        <v>1.766863104</v>
      </c>
      <c r="I232">
        <v>2.1368160820000002</v>
      </c>
      <c r="J232">
        <v>2.4726853950000001</v>
      </c>
      <c r="K232">
        <v>2.7157531160000001</v>
      </c>
      <c r="L232">
        <v>2.9859513899999999</v>
      </c>
      <c r="M232">
        <v>3.3029453869999998</v>
      </c>
      <c r="N232">
        <v>3.6451046009999999</v>
      </c>
      <c r="O232">
        <v>3.8701138629999998</v>
      </c>
      <c r="P232">
        <v>4.0215821089999997</v>
      </c>
      <c r="Q232">
        <v>4.1343996230000002</v>
      </c>
      <c r="R232">
        <v>4.3132229110000004</v>
      </c>
      <c r="S232">
        <v>3.3384315720000002</v>
      </c>
      <c r="T232">
        <v>3.5341433929999999</v>
      </c>
      <c r="U232">
        <v>3.7122614359999999</v>
      </c>
      <c r="V232">
        <v>3.8669168599999999</v>
      </c>
      <c r="W232">
        <v>3.8840949459999998</v>
      </c>
      <c r="X232">
        <v>3.864883962</v>
      </c>
      <c r="Y232">
        <v>3.7472823630000001</v>
      </c>
      <c r="Z232">
        <v>3.6520870849999998</v>
      </c>
      <c r="AA232">
        <v>3.5754876910000002</v>
      </c>
      <c r="AB232">
        <v>3.514025679</v>
      </c>
      <c r="AC232">
        <v>3.4626550059999999</v>
      </c>
      <c r="AD232">
        <v>3.4322613999999998</v>
      </c>
      <c r="AE232">
        <v>3.4012351519999999</v>
      </c>
      <c r="AF232">
        <v>3.3686519349999999</v>
      </c>
      <c r="AG232">
        <v>3.3346798689999999</v>
      </c>
      <c r="AH232">
        <v>3.2991730229999998</v>
      </c>
      <c r="AI232">
        <v>3.2649292519999999</v>
      </c>
      <c r="AJ232">
        <v>3.2289539779999998</v>
      </c>
      <c r="AK232">
        <v>3.1926315770000002</v>
      </c>
      <c r="AL232">
        <v>3.15551161</v>
      </c>
      <c r="AM232">
        <v>3.1184799430000001</v>
      </c>
      <c r="AN232">
        <v>3.097255901</v>
      </c>
      <c r="AO232">
        <v>3.0772614740000002</v>
      </c>
      <c r="AP232">
        <v>3.0584379130000001</v>
      </c>
      <c r="AQ232">
        <v>3.0414649580000002</v>
      </c>
      <c r="AR232">
        <v>3.0257374869999998</v>
      </c>
      <c r="AS232">
        <v>3.0136682619999999</v>
      </c>
      <c r="AT232">
        <v>3.0032426060000001</v>
      </c>
      <c r="AU232">
        <v>2.9944094720000001</v>
      </c>
      <c r="AV232">
        <v>2.9874067910000002</v>
      </c>
      <c r="AW232">
        <v>2.9846117730000001</v>
      </c>
    </row>
    <row r="233" spans="2:49" x14ac:dyDescent="0.3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88.317586399999996</v>
      </c>
      <c r="G233">
        <v>84.473529339999999</v>
      </c>
      <c r="H233">
        <v>80.765240219999995</v>
      </c>
      <c r="I233">
        <v>80.377160590000003</v>
      </c>
      <c r="J233">
        <v>78.492928660000004</v>
      </c>
      <c r="K233">
        <v>74.449836340000004</v>
      </c>
      <c r="L233">
        <v>71.9402781</v>
      </c>
      <c r="M233">
        <v>70.905884639999996</v>
      </c>
      <c r="N233">
        <v>70.502560200000005</v>
      </c>
      <c r="O233">
        <v>70.793156429999996</v>
      </c>
      <c r="P233">
        <v>69.572284539999998</v>
      </c>
      <c r="Q233">
        <v>67.642977950000002</v>
      </c>
      <c r="R233">
        <v>66.739395139999999</v>
      </c>
      <c r="S233">
        <v>67.056013849999999</v>
      </c>
      <c r="T233">
        <v>67.141939960000002</v>
      </c>
      <c r="U233">
        <v>66.967771440000007</v>
      </c>
      <c r="V233">
        <v>66.468223859999995</v>
      </c>
      <c r="W233">
        <v>64.751688549999997</v>
      </c>
      <c r="X233">
        <v>62.531651750000002</v>
      </c>
      <c r="Y233">
        <v>60.696151010000001</v>
      </c>
      <c r="Z233">
        <v>59.219950189999999</v>
      </c>
      <c r="AA233">
        <v>58.042404580000003</v>
      </c>
      <c r="AB233">
        <v>57.0998211</v>
      </c>
      <c r="AC233">
        <v>56.318457410000001</v>
      </c>
      <c r="AD233">
        <v>55.960503869999997</v>
      </c>
      <c r="AE233">
        <v>55.592734030000003</v>
      </c>
      <c r="AF233">
        <v>55.114954990000001</v>
      </c>
      <c r="AG233">
        <v>54.673206659999998</v>
      </c>
      <c r="AH233">
        <v>54.207031809999997</v>
      </c>
      <c r="AI233">
        <v>53.675545990000003</v>
      </c>
      <c r="AJ233">
        <v>53.113639390000003</v>
      </c>
      <c r="AK233">
        <v>52.543992459999998</v>
      </c>
      <c r="AL233">
        <v>51.976028329999998</v>
      </c>
      <c r="AM233">
        <v>51.407466030000002</v>
      </c>
      <c r="AN233">
        <v>50.900577329999997</v>
      </c>
      <c r="AO233">
        <v>50.409672460000003</v>
      </c>
      <c r="AP233">
        <v>49.933424240000001</v>
      </c>
      <c r="AQ233">
        <v>49.48250634</v>
      </c>
      <c r="AR233">
        <v>49.046574749999998</v>
      </c>
      <c r="AS233">
        <v>48.608544799999997</v>
      </c>
      <c r="AT233">
        <v>48.195683709999997</v>
      </c>
      <c r="AU233">
        <v>47.806750170000001</v>
      </c>
      <c r="AV233">
        <v>47.445098209999998</v>
      </c>
      <c r="AW233">
        <v>47.147784100000003</v>
      </c>
    </row>
    <row r="234" spans="2:49" x14ac:dyDescent="0.3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1.1064569339999999</v>
      </c>
      <c r="G234">
        <v>1.4521841980000001</v>
      </c>
      <c r="H234">
        <v>1.766863104</v>
      </c>
      <c r="I234">
        <v>2.1368160820000002</v>
      </c>
      <c r="J234">
        <v>2.4726853950000001</v>
      </c>
      <c r="K234">
        <v>2.7157531160000001</v>
      </c>
      <c r="L234">
        <v>2.9859513899999999</v>
      </c>
      <c r="M234">
        <v>3.3029453869999998</v>
      </c>
      <c r="N234">
        <v>3.6451046009999999</v>
      </c>
      <c r="O234">
        <v>3.8701138629999998</v>
      </c>
      <c r="P234">
        <v>4.0215821089999997</v>
      </c>
      <c r="Q234">
        <v>4.1343996230000002</v>
      </c>
      <c r="R234">
        <v>4.3132229110000004</v>
      </c>
      <c r="S234">
        <v>3.3384315720000002</v>
      </c>
      <c r="T234">
        <v>3.5341433929999999</v>
      </c>
      <c r="U234">
        <v>3.7122614359999999</v>
      </c>
      <c r="V234">
        <v>3.8669168599999999</v>
      </c>
      <c r="W234">
        <v>3.8840949459999998</v>
      </c>
      <c r="X234">
        <v>3.864883962</v>
      </c>
      <c r="Y234">
        <v>3.7472823630000001</v>
      </c>
      <c r="Z234">
        <v>3.6520870849999998</v>
      </c>
      <c r="AA234">
        <v>3.5754876910000002</v>
      </c>
      <c r="AB234">
        <v>3.514025679</v>
      </c>
      <c r="AC234">
        <v>3.4626550059999999</v>
      </c>
      <c r="AD234">
        <v>3.4322613999999998</v>
      </c>
      <c r="AE234">
        <v>3.4012351519999999</v>
      </c>
      <c r="AF234">
        <v>3.3686519349999999</v>
      </c>
      <c r="AG234">
        <v>3.3346798689999999</v>
      </c>
      <c r="AH234">
        <v>3.2991730229999998</v>
      </c>
      <c r="AI234">
        <v>3.2649292519999999</v>
      </c>
      <c r="AJ234">
        <v>3.2289539779999998</v>
      </c>
      <c r="AK234">
        <v>3.1926315770000002</v>
      </c>
      <c r="AL234">
        <v>3.15551161</v>
      </c>
      <c r="AM234">
        <v>3.1184799430000001</v>
      </c>
      <c r="AN234">
        <v>3.097255901</v>
      </c>
      <c r="AO234">
        <v>3.0772614740000002</v>
      </c>
      <c r="AP234">
        <v>3.0584379130000001</v>
      </c>
      <c r="AQ234">
        <v>3.0414649580000002</v>
      </c>
      <c r="AR234">
        <v>3.0257374869999998</v>
      </c>
      <c r="AS234">
        <v>3.0136682619999999</v>
      </c>
      <c r="AT234">
        <v>3.0032426060000001</v>
      </c>
      <c r="AU234">
        <v>2.9944094720000001</v>
      </c>
      <c r="AV234">
        <v>2.9874067910000002</v>
      </c>
      <c r="AW234">
        <v>2.9846117730000001</v>
      </c>
    </row>
    <row r="235" spans="2:49" x14ac:dyDescent="0.3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123.551569</v>
      </c>
      <c r="G235">
        <v>128.69002330000001</v>
      </c>
      <c r="H235">
        <v>124.1361656</v>
      </c>
      <c r="I235">
        <v>131.21027169999999</v>
      </c>
      <c r="J235">
        <v>133.32419530000001</v>
      </c>
      <c r="K235">
        <v>132.59197929999999</v>
      </c>
      <c r="L235">
        <v>130.24361830000001</v>
      </c>
      <c r="M235">
        <v>128.30797860000001</v>
      </c>
      <c r="N235">
        <v>125.195652</v>
      </c>
      <c r="O235">
        <v>121.8359798</v>
      </c>
      <c r="P235">
        <v>119.5649518</v>
      </c>
      <c r="Q235">
        <v>117.6849642</v>
      </c>
      <c r="R235">
        <v>113.114419</v>
      </c>
      <c r="S235">
        <v>103.2349202</v>
      </c>
      <c r="T235">
        <v>99.464259409999997</v>
      </c>
      <c r="U235">
        <v>96.884685559999994</v>
      </c>
      <c r="V235">
        <v>94.415434529999999</v>
      </c>
      <c r="W235">
        <v>103.7272119</v>
      </c>
      <c r="X235">
        <v>113.9422965</v>
      </c>
      <c r="Y235">
        <v>116.545033</v>
      </c>
      <c r="Z235">
        <v>118.38932339999999</v>
      </c>
      <c r="AA235">
        <v>119.6738845</v>
      </c>
      <c r="AB235">
        <v>120.3910621</v>
      </c>
      <c r="AC235">
        <v>120.8996329</v>
      </c>
      <c r="AD235">
        <v>117.7696396</v>
      </c>
      <c r="AE235">
        <v>114.49341509999999</v>
      </c>
      <c r="AF235">
        <v>112.6007501</v>
      </c>
      <c r="AG235">
        <v>109.86548310000001</v>
      </c>
      <c r="AH235">
        <v>107.2403996</v>
      </c>
      <c r="AI235">
        <v>104.7896033</v>
      </c>
      <c r="AJ235">
        <v>102.3770845</v>
      </c>
      <c r="AK235">
        <v>100.0063109</v>
      </c>
      <c r="AL235">
        <v>97.618335130000006</v>
      </c>
      <c r="AM235">
        <v>95.262658680000001</v>
      </c>
      <c r="AN235">
        <v>92.965686250000005</v>
      </c>
      <c r="AO235">
        <v>90.62661602</v>
      </c>
      <c r="AP235">
        <v>88.279735990000006</v>
      </c>
      <c r="AQ235">
        <v>85.946898559999994</v>
      </c>
      <c r="AR235">
        <v>83.622469379999998</v>
      </c>
      <c r="AS235">
        <v>81.512669770000002</v>
      </c>
      <c r="AT235">
        <v>79.366619779999894</v>
      </c>
      <c r="AU235">
        <v>77.199498750000004</v>
      </c>
      <c r="AV235">
        <v>74.999241389999995</v>
      </c>
      <c r="AW235">
        <v>72.791522169999894</v>
      </c>
    </row>
    <row r="236" spans="2:49" x14ac:dyDescent="0.3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1.246876581</v>
      </c>
      <c r="G236">
        <v>1.175457134</v>
      </c>
      <c r="H236">
        <v>1.026256308</v>
      </c>
      <c r="I236">
        <v>0.98181576709999996</v>
      </c>
      <c r="J236">
        <v>0.91268976700000004</v>
      </c>
      <c r="K236">
        <v>0.83036227309999999</v>
      </c>
      <c r="L236">
        <v>0.74615123999999999</v>
      </c>
      <c r="M236">
        <v>0.67240023049999997</v>
      </c>
      <c r="N236">
        <v>0.60013747719999999</v>
      </c>
      <c r="O236">
        <v>0.53357749269999999</v>
      </c>
      <c r="P236">
        <v>0.47836902019999999</v>
      </c>
      <c r="Q236">
        <v>0.43012380690000002</v>
      </c>
      <c r="R236">
        <v>0.37764114430000001</v>
      </c>
      <c r="S236">
        <v>0.3273617513</v>
      </c>
      <c r="T236">
        <v>0.51334502520000003</v>
      </c>
      <c r="U236">
        <v>0.68423712169999995</v>
      </c>
      <c r="V236">
        <v>0.83838789469999997</v>
      </c>
      <c r="W236">
        <v>0.79603856989999999</v>
      </c>
      <c r="X236">
        <v>0.73892318629999998</v>
      </c>
      <c r="Y236">
        <v>0.74990809989999996</v>
      </c>
      <c r="Z236">
        <v>0.75577371760000001</v>
      </c>
      <c r="AA236">
        <v>0.75789271039999995</v>
      </c>
      <c r="AB236">
        <v>0.75653560880000004</v>
      </c>
      <c r="AC236">
        <v>0.75380875189999996</v>
      </c>
      <c r="AD236">
        <v>0.75907615009999996</v>
      </c>
      <c r="AE236">
        <v>0.76258156740000005</v>
      </c>
      <c r="AF236">
        <v>0.77378830269999999</v>
      </c>
      <c r="AG236">
        <v>0.78054873160000005</v>
      </c>
      <c r="AH236">
        <v>0.7874417588</v>
      </c>
      <c r="AI236">
        <v>0.77823058030000003</v>
      </c>
      <c r="AJ236">
        <v>0.76916508829999997</v>
      </c>
      <c r="AK236">
        <v>0.76027523699999999</v>
      </c>
      <c r="AL236">
        <v>0.75138260629999998</v>
      </c>
      <c r="AM236">
        <v>0.74261396150000003</v>
      </c>
      <c r="AN236">
        <v>0.7516212363</v>
      </c>
      <c r="AO236">
        <v>0.75998973479999998</v>
      </c>
      <c r="AP236">
        <v>0.76796091470000005</v>
      </c>
      <c r="AQ236" s="39">
        <v>0.77570402869999999</v>
      </c>
      <c r="AR236" s="39">
        <v>0.78315825640000003</v>
      </c>
      <c r="AS236" s="39">
        <v>0.78793267980000004</v>
      </c>
      <c r="AT236" s="39">
        <v>0.79240584270000003</v>
      </c>
      <c r="AU236" s="39">
        <v>0.79670395640000002</v>
      </c>
      <c r="AV236" s="39">
        <v>0.80068038779999995</v>
      </c>
      <c r="AW236" s="39">
        <v>0.8045852725</v>
      </c>
    </row>
    <row r="237" spans="2:49" x14ac:dyDescent="0.3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3.5670692700000002</v>
      </c>
      <c r="G237">
        <v>3.5439028530000001</v>
      </c>
      <c r="H237">
        <v>3.2608788949999998</v>
      </c>
      <c r="I237">
        <v>3.2879912280000001</v>
      </c>
      <c r="J237">
        <v>3.2382088819999999</v>
      </c>
      <c r="K237">
        <v>3.121277976</v>
      </c>
      <c r="L237">
        <v>2.9715084690000002</v>
      </c>
      <c r="M237">
        <v>2.8370390620000001</v>
      </c>
      <c r="N237">
        <v>2.6827340959999999</v>
      </c>
      <c r="O237">
        <v>2.9058255179999999</v>
      </c>
      <c r="P237">
        <v>3.1740230309999999</v>
      </c>
      <c r="Q237">
        <v>3.4773300759999999</v>
      </c>
      <c r="R237">
        <v>3.7202158910000001</v>
      </c>
      <c r="S237">
        <v>5.7498111449999998</v>
      </c>
      <c r="T237">
        <v>4.2103075849999998</v>
      </c>
      <c r="U237">
        <v>2.859970224</v>
      </c>
      <c r="V237">
        <v>1.6271242400000001</v>
      </c>
      <c r="W237">
        <v>1.699572281</v>
      </c>
      <c r="X237">
        <v>1.773304322</v>
      </c>
      <c r="Y237">
        <v>1.7983170479999999</v>
      </c>
      <c r="Z237">
        <v>1.811116006</v>
      </c>
      <c r="AA237">
        <v>1.815018816</v>
      </c>
      <c r="AB237">
        <v>1.8113755659999999</v>
      </c>
      <c r="AC237">
        <v>1.8044534649999999</v>
      </c>
      <c r="AD237">
        <v>1.785959909</v>
      </c>
      <c r="AE237">
        <v>1.763887446</v>
      </c>
      <c r="AF237">
        <v>1.770499702</v>
      </c>
      <c r="AG237">
        <v>1.7598262010000001</v>
      </c>
      <c r="AH237">
        <v>1.7498703790000001</v>
      </c>
      <c r="AI237">
        <v>1.743102224</v>
      </c>
      <c r="AJ237">
        <v>1.7362246400000001</v>
      </c>
      <c r="AK237">
        <v>1.7293132819999999</v>
      </c>
      <c r="AL237">
        <v>1.7232578750000001</v>
      </c>
      <c r="AM237">
        <v>1.717075363</v>
      </c>
      <c r="AN237">
        <v>1.712926255</v>
      </c>
      <c r="AO237">
        <v>1.7074599559999999</v>
      </c>
      <c r="AP237">
        <v>1.7012595150000001</v>
      </c>
      <c r="AQ237">
        <v>1.6947181609999999</v>
      </c>
      <c r="AR237">
        <v>1.687711985</v>
      </c>
      <c r="AS237">
        <v>2.3095653010000001</v>
      </c>
      <c r="AT237">
        <v>2.9256135689999998</v>
      </c>
      <c r="AU237">
        <v>3.5357051030000002</v>
      </c>
      <c r="AV237">
        <v>4.1386738049999998</v>
      </c>
      <c r="AW237">
        <v>4.7352836280000004</v>
      </c>
    </row>
    <row r="238" spans="2:49" x14ac:dyDescent="0.3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5.123442077</v>
      </c>
      <c r="G238">
        <v>4.9806303889999999</v>
      </c>
      <c r="H238">
        <v>4.4840713289999998</v>
      </c>
      <c r="I238">
        <v>4.4237016660000004</v>
      </c>
      <c r="J238">
        <v>4.2405107129999999</v>
      </c>
      <c r="K238">
        <v>3.978338639</v>
      </c>
      <c r="L238">
        <v>3.686380491</v>
      </c>
      <c r="M238">
        <v>3.4256288129999999</v>
      </c>
      <c r="N238">
        <v>3.152843056</v>
      </c>
      <c r="O238">
        <v>2.864625406</v>
      </c>
      <c r="P238">
        <v>2.6241516040000001</v>
      </c>
      <c r="Q238">
        <v>2.410543734</v>
      </c>
      <c r="R238">
        <v>2.1619210600000001</v>
      </c>
      <c r="S238">
        <v>0.90222437639999997</v>
      </c>
      <c r="T238">
        <v>0.70824854820000005</v>
      </c>
      <c r="U238">
        <v>0.54029817150000004</v>
      </c>
      <c r="V238">
        <v>0.3874511853</v>
      </c>
      <c r="W238">
        <v>0.3361271582</v>
      </c>
      <c r="X238">
        <v>0.27126647079999999</v>
      </c>
      <c r="Y238">
        <v>0.27737899269999999</v>
      </c>
      <c r="Z238">
        <v>0.28168684109999997</v>
      </c>
      <c r="AA238">
        <v>0.2846644404</v>
      </c>
      <c r="AB238">
        <v>0.28627751330000001</v>
      </c>
      <c r="AC238">
        <v>0.28739470709999998</v>
      </c>
      <c r="AD238">
        <v>0.28557133750000002</v>
      </c>
      <c r="AE238">
        <v>0.2831900235</v>
      </c>
      <c r="AF238">
        <v>0.28418296589999997</v>
      </c>
      <c r="AG238">
        <v>0.28316610079999999</v>
      </c>
      <c r="AH238">
        <v>0.28227362410000001</v>
      </c>
      <c r="AI238">
        <v>0.28196433139999999</v>
      </c>
      <c r="AJ238">
        <v>0.28164648580000001</v>
      </c>
      <c r="AK238">
        <v>0.2813324935</v>
      </c>
      <c r="AL238">
        <v>0.28111408129999998</v>
      </c>
      <c r="AM238">
        <v>0.28088394529999999</v>
      </c>
      <c r="AN238">
        <v>0.28105389559999999</v>
      </c>
      <c r="AO238">
        <v>0.28101649960000002</v>
      </c>
      <c r="AP238">
        <v>0.28086621109999999</v>
      </c>
      <c r="AQ238">
        <v>0.28066720039999998</v>
      </c>
      <c r="AR238">
        <v>0.28039852040000002</v>
      </c>
      <c r="AS238">
        <v>0.28108425370000001</v>
      </c>
      <c r="AT238">
        <v>0.28166188260000002</v>
      </c>
      <c r="AU238">
        <v>0.28217726650000002</v>
      </c>
      <c r="AV238">
        <v>0.28257931159999999</v>
      </c>
      <c r="AW238">
        <v>0.28295717510000001</v>
      </c>
    </row>
    <row r="239" spans="2:49" x14ac:dyDescent="0.3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0.60907173920000002</v>
      </c>
      <c r="G239">
        <v>0.83692291760000004</v>
      </c>
      <c r="H239">
        <v>0.97351521750000003</v>
      </c>
      <c r="I239">
        <v>1.1750326310000001</v>
      </c>
      <c r="J239">
        <v>1.365845714</v>
      </c>
      <c r="K239">
        <v>1.5106075450000001</v>
      </c>
      <c r="L239">
        <v>1.612095171</v>
      </c>
      <c r="M239">
        <v>1.6895861080000001</v>
      </c>
      <c r="N239">
        <v>1.718354344</v>
      </c>
      <c r="O239">
        <v>1.9345705550000001</v>
      </c>
      <c r="P239">
        <v>2.1963780160000002</v>
      </c>
      <c r="Q239">
        <v>2.501076216</v>
      </c>
      <c r="R239">
        <v>2.7812188180000001</v>
      </c>
      <c r="S239">
        <v>3.6737778950000002</v>
      </c>
      <c r="T239">
        <v>3.7451262449999998</v>
      </c>
      <c r="U239">
        <v>3.843630085</v>
      </c>
      <c r="V239">
        <v>3.9321652899999999</v>
      </c>
      <c r="W239">
        <v>4.5841384339999998</v>
      </c>
      <c r="X239">
        <v>5.3090600940000003</v>
      </c>
      <c r="Y239">
        <v>5.7957858629999999</v>
      </c>
      <c r="Z239">
        <v>6.2595552400000001</v>
      </c>
      <c r="AA239">
        <v>6.7044179350000004</v>
      </c>
      <c r="AB239">
        <v>7.0045918800000004</v>
      </c>
      <c r="AC239">
        <v>7.2953951190000002</v>
      </c>
      <c r="AD239">
        <v>7.695533932</v>
      </c>
      <c r="AE239">
        <v>8.0770576520000006</v>
      </c>
      <c r="AF239">
        <v>8.4543003260000003</v>
      </c>
      <c r="AG239">
        <v>8.8483250449999904</v>
      </c>
      <c r="AH239">
        <v>9.2425280179999998</v>
      </c>
      <c r="AI239">
        <v>9.6597317240000002</v>
      </c>
      <c r="AJ239">
        <v>10.07482207</v>
      </c>
      <c r="AK239">
        <v>10.48837928</v>
      </c>
      <c r="AL239">
        <v>10.91545298</v>
      </c>
      <c r="AM239">
        <v>11.340617460000001</v>
      </c>
      <c r="AN239">
        <v>11.779781379999999</v>
      </c>
      <c r="AO239">
        <v>12.209689470000001</v>
      </c>
      <c r="AP239">
        <v>12.633715459999999</v>
      </c>
      <c r="AQ239">
        <v>13.054405060000001</v>
      </c>
      <c r="AR239">
        <v>13.47060784</v>
      </c>
      <c r="AS239">
        <v>13.910520890000001</v>
      </c>
      <c r="AT239">
        <v>14.34662443</v>
      </c>
      <c r="AU239">
        <v>14.78086023</v>
      </c>
      <c r="AV239">
        <v>15.210217119999999</v>
      </c>
      <c r="AW239">
        <v>15.63914097</v>
      </c>
    </row>
    <row r="240" spans="2:49" x14ac:dyDescent="0.3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0.1047925492</v>
      </c>
      <c r="G240">
        <v>0.13230218630000001</v>
      </c>
      <c r="H240">
        <v>0.15466130880000001</v>
      </c>
      <c r="I240">
        <v>0.19807786099999999</v>
      </c>
      <c r="J240">
        <v>0.25364041459999997</v>
      </c>
      <c r="K240">
        <v>0.31797762489999998</v>
      </c>
      <c r="L240">
        <v>0.39386283490000001</v>
      </c>
      <c r="M240">
        <v>0.48944348729999998</v>
      </c>
      <c r="N240">
        <v>0.60264559949999996</v>
      </c>
      <c r="O240">
        <v>0.70009191159999995</v>
      </c>
      <c r="P240">
        <v>0.82016040150000002</v>
      </c>
      <c r="Q240">
        <v>0.96369555849999999</v>
      </c>
      <c r="R240">
        <v>1.105781482</v>
      </c>
      <c r="S240">
        <v>1.619052758</v>
      </c>
      <c r="T240">
        <v>1.6504963420000001</v>
      </c>
      <c r="U240">
        <v>1.6939074890000001</v>
      </c>
      <c r="V240">
        <v>1.7329254080000001</v>
      </c>
      <c r="W240">
        <v>1.9395567840000001</v>
      </c>
      <c r="X240">
        <v>2.1673716000000001</v>
      </c>
      <c r="Y240">
        <v>2.38108969</v>
      </c>
      <c r="Z240">
        <v>2.5859394259999999</v>
      </c>
      <c r="AA240">
        <v>2.7833598070000001</v>
      </c>
      <c r="AB240">
        <v>2.9739451460000002</v>
      </c>
      <c r="AC240">
        <v>3.161220803</v>
      </c>
      <c r="AD240">
        <v>3.5547198139999998</v>
      </c>
      <c r="AE240">
        <v>3.9370595279999998</v>
      </c>
      <c r="AF240">
        <v>4.3145961970000002</v>
      </c>
      <c r="AG240">
        <v>4.7075697449999998</v>
      </c>
      <c r="AH240">
        <v>5.0984621800000003</v>
      </c>
      <c r="AI240">
        <v>5.5083490949999998</v>
      </c>
      <c r="AJ240">
        <v>5.9158507829999998</v>
      </c>
      <c r="AK240">
        <v>6.3213647210000001</v>
      </c>
      <c r="AL240">
        <v>6.7406669900000002</v>
      </c>
      <c r="AM240">
        <v>7.1578585710000002</v>
      </c>
      <c r="AN240">
        <v>7.5903262739999997</v>
      </c>
      <c r="AO240">
        <v>8.0163951630000003</v>
      </c>
      <c r="AP240">
        <v>8.4380381040000003</v>
      </c>
      <c r="AQ240">
        <v>8.8568472489999994</v>
      </c>
      <c r="AR240">
        <v>9.2719889860000002</v>
      </c>
      <c r="AS240">
        <v>9.5190379489999994</v>
      </c>
      <c r="AT240">
        <v>9.7632905329999904</v>
      </c>
      <c r="AU240">
        <v>10.006119139999999</v>
      </c>
      <c r="AV240">
        <v>10.245527429999999</v>
      </c>
      <c r="AW240">
        <v>10.484553310000001</v>
      </c>
    </row>
    <row r="241" spans="2:49" x14ac:dyDescent="0.3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4.7494946889999996</v>
      </c>
      <c r="G241">
        <v>4.8481677059999999</v>
      </c>
      <c r="H241">
        <v>4.5827959370000002</v>
      </c>
      <c r="I241">
        <v>4.7464454119999999</v>
      </c>
      <c r="J241">
        <v>4.8921559739999996</v>
      </c>
      <c r="K241">
        <v>4.9364153579999996</v>
      </c>
      <c r="L241">
        <v>4.9212611549999998</v>
      </c>
      <c r="M241">
        <v>4.9218929559999998</v>
      </c>
      <c r="N241">
        <v>4.8772007659999996</v>
      </c>
      <c r="O241">
        <v>4.9798829299999996</v>
      </c>
      <c r="P241">
        <v>5.1276049610000003</v>
      </c>
      <c r="Q241">
        <v>5.2954581970000003</v>
      </c>
      <c r="R241">
        <v>5.3404411759999997</v>
      </c>
      <c r="S241">
        <v>4.8247325999999999</v>
      </c>
      <c r="T241">
        <v>4.9152211819999998</v>
      </c>
      <c r="U241">
        <v>5.0412088659999998</v>
      </c>
      <c r="V241">
        <v>5.1539669290000001</v>
      </c>
      <c r="W241">
        <v>5.3133597039999998</v>
      </c>
      <c r="X241">
        <v>5.4731787980000002</v>
      </c>
      <c r="Y241">
        <v>5.5825906439999997</v>
      </c>
      <c r="Z241">
        <v>5.6552049650000003</v>
      </c>
      <c r="AA241">
        <v>5.7007953640000002</v>
      </c>
      <c r="AB241">
        <v>5.7298382979999998</v>
      </c>
      <c r="AC241">
        <v>5.7489253930000004</v>
      </c>
      <c r="AD241">
        <v>5.7614825549999997</v>
      </c>
      <c r="AE241">
        <v>5.7633076259999996</v>
      </c>
      <c r="AF241">
        <v>5.7810655960000004</v>
      </c>
      <c r="AG241">
        <v>5.7915806400000003</v>
      </c>
      <c r="AH241">
        <v>5.8049561369999996</v>
      </c>
      <c r="AI241">
        <v>5.8253766469999997</v>
      </c>
      <c r="AJ241">
        <v>5.8459531299999998</v>
      </c>
      <c r="AK241">
        <v>5.8669474299999997</v>
      </c>
      <c r="AL241">
        <v>5.8886193459999996</v>
      </c>
      <c r="AM241">
        <v>5.9103672229999997</v>
      </c>
      <c r="AN241">
        <v>5.9321293160000002</v>
      </c>
      <c r="AO241">
        <v>5.9497148360000001</v>
      </c>
      <c r="AP241">
        <v>5.9650914259999999</v>
      </c>
      <c r="AQ241">
        <v>5.9796059570000004</v>
      </c>
      <c r="AR241">
        <v>5.9928030310000002</v>
      </c>
      <c r="AS241">
        <v>6.0123007389999996</v>
      </c>
      <c r="AT241">
        <v>6.0295289820000004</v>
      </c>
      <c r="AU241">
        <v>6.0454648830000002</v>
      </c>
      <c r="AV241">
        <v>6.0590098670000003</v>
      </c>
      <c r="AW241">
        <v>6.0720714420000004</v>
      </c>
    </row>
    <row r="242" spans="2:49" x14ac:dyDescent="0.3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1.604724171</v>
      </c>
      <c r="G242">
        <v>1.749847779</v>
      </c>
      <c r="H242">
        <v>1.766955665</v>
      </c>
      <c r="I242">
        <v>1.9549504179999999</v>
      </c>
      <c r="J242">
        <v>2.09112264</v>
      </c>
      <c r="K242">
        <v>2.189134573</v>
      </c>
      <c r="L242">
        <v>2.2634880970000002</v>
      </c>
      <c r="M242">
        <v>2.3470573159999999</v>
      </c>
      <c r="N242">
        <v>2.4103998710000001</v>
      </c>
      <c r="O242">
        <v>2.6724341119999999</v>
      </c>
      <c r="P242">
        <v>2.985298834</v>
      </c>
      <c r="Q242">
        <v>3.341595597</v>
      </c>
      <c r="R242">
        <v>3.648964893</v>
      </c>
      <c r="S242">
        <v>2.6284451209999999</v>
      </c>
      <c r="T242">
        <v>3.2017239480000002</v>
      </c>
      <c r="U242">
        <v>3.683437224</v>
      </c>
      <c r="V242">
        <v>4.0588516920000002</v>
      </c>
      <c r="W242">
        <v>4.2951896190000003</v>
      </c>
      <c r="X242">
        <v>4.5476266259999996</v>
      </c>
      <c r="Y242">
        <v>4.6073093649999999</v>
      </c>
      <c r="Z242">
        <v>4.6174103290000001</v>
      </c>
      <c r="AA242">
        <v>4.5858566940000003</v>
      </c>
      <c r="AB242">
        <v>4.5672779769999998</v>
      </c>
      <c r="AC242">
        <v>4.524996507</v>
      </c>
      <c r="AD242">
        <v>4.4402083299999999</v>
      </c>
      <c r="AE242">
        <v>4.3432230870000001</v>
      </c>
      <c r="AF242">
        <v>4.3909587009999997</v>
      </c>
      <c r="AG242">
        <v>4.3529586949999999</v>
      </c>
      <c r="AH242">
        <v>4.314625296</v>
      </c>
      <c r="AI242">
        <v>4.3895482550000002</v>
      </c>
      <c r="AJ242">
        <v>4.4409497519999999</v>
      </c>
      <c r="AK242">
        <v>4.469267973</v>
      </c>
      <c r="AL242">
        <v>4.536295988</v>
      </c>
      <c r="AM242">
        <v>4.5848079449999997</v>
      </c>
      <c r="AN242">
        <v>4.5824476199999999</v>
      </c>
      <c r="AO242">
        <v>4.5751964059999999</v>
      </c>
      <c r="AP242">
        <v>4.5646104679999997</v>
      </c>
      <c r="AQ242">
        <v>4.5517479620000003</v>
      </c>
      <c r="AR242">
        <v>4.5362828789999998</v>
      </c>
      <c r="AS242">
        <v>4.5516329100000004</v>
      </c>
      <c r="AT242">
        <v>4.5637302100000001</v>
      </c>
      <c r="AU242">
        <v>4.573307475</v>
      </c>
      <c r="AV242">
        <v>4.5795294000000002</v>
      </c>
      <c r="AW242">
        <v>4.5838359730000002</v>
      </c>
    </row>
    <row r="243" spans="2:49" x14ac:dyDescent="0.3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123.551569</v>
      </c>
      <c r="G243">
        <v>128.69002330000001</v>
      </c>
      <c r="H243">
        <v>124.1361656</v>
      </c>
      <c r="I243">
        <v>131.21027169999999</v>
      </c>
      <c r="J243">
        <v>133.32419530000001</v>
      </c>
      <c r="K243">
        <v>132.59197929999999</v>
      </c>
      <c r="L243">
        <v>130.24361830000001</v>
      </c>
      <c r="M243">
        <v>128.30797860000001</v>
      </c>
      <c r="N243">
        <v>125.195652</v>
      </c>
      <c r="O243">
        <v>121.8359798</v>
      </c>
      <c r="P243">
        <v>119.5649518</v>
      </c>
      <c r="Q243">
        <v>117.6849642</v>
      </c>
      <c r="R243">
        <v>113.114419</v>
      </c>
      <c r="S243">
        <v>103.2349202</v>
      </c>
      <c r="T243">
        <v>99.464259409999997</v>
      </c>
      <c r="U243">
        <v>96.884685559999994</v>
      </c>
      <c r="V243">
        <v>94.415434529999999</v>
      </c>
      <c r="W243">
        <v>103.7272119</v>
      </c>
      <c r="X243">
        <v>113.9422965</v>
      </c>
      <c r="Y243">
        <v>116.545033</v>
      </c>
      <c r="Z243">
        <v>118.38932339999999</v>
      </c>
      <c r="AA243">
        <v>119.6738845</v>
      </c>
      <c r="AB243">
        <v>120.3910621</v>
      </c>
      <c r="AC243">
        <v>120.8996329</v>
      </c>
      <c r="AD243">
        <v>117.7696396</v>
      </c>
      <c r="AE243">
        <v>114.49341509999999</v>
      </c>
      <c r="AF243">
        <v>112.6007501</v>
      </c>
      <c r="AG243">
        <v>109.86548310000001</v>
      </c>
      <c r="AH243">
        <v>107.2403996</v>
      </c>
      <c r="AI243">
        <v>104.7896033</v>
      </c>
      <c r="AJ243">
        <v>102.3770845</v>
      </c>
      <c r="AK243">
        <v>100.0063109</v>
      </c>
      <c r="AL243">
        <v>97.618335130000006</v>
      </c>
      <c r="AM243">
        <v>95.262658680000001</v>
      </c>
      <c r="AN243">
        <v>92.965686250000005</v>
      </c>
      <c r="AO243">
        <v>90.62661602</v>
      </c>
      <c r="AP243">
        <v>88.279735990000006</v>
      </c>
      <c r="AQ243">
        <v>85.946898559999994</v>
      </c>
      <c r="AR243">
        <v>83.622469379999998</v>
      </c>
      <c r="AS243">
        <v>81.512669770000002</v>
      </c>
      <c r="AT243">
        <v>79.366619779999894</v>
      </c>
      <c r="AU243">
        <v>77.199498750000004</v>
      </c>
      <c r="AV243">
        <v>74.999241389999995</v>
      </c>
      <c r="AW243">
        <v>72.791522169999894</v>
      </c>
    </row>
    <row r="244" spans="2:49" x14ac:dyDescent="0.3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1.246876581</v>
      </c>
      <c r="G244">
        <v>1.175457134</v>
      </c>
      <c r="H244">
        <v>1.026256308</v>
      </c>
      <c r="I244">
        <v>0.98181576709999996</v>
      </c>
      <c r="J244">
        <v>0.91268976700000004</v>
      </c>
      <c r="K244">
        <v>0.83036227309999999</v>
      </c>
      <c r="L244">
        <v>0.74615123999999999</v>
      </c>
      <c r="M244">
        <v>0.67240023049999997</v>
      </c>
      <c r="N244">
        <v>0.60013747719999999</v>
      </c>
      <c r="O244">
        <v>0.53357749269999999</v>
      </c>
      <c r="P244">
        <v>0.47836902019999999</v>
      </c>
      <c r="Q244">
        <v>0.43012380690000002</v>
      </c>
      <c r="R244">
        <v>0.37764114430000001</v>
      </c>
      <c r="S244">
        <v>0.3273617513</v>
      </c>
      <c r="T244">
        <v>0.51334502520000003</v>
      </c>
      <c r="U244">
        <v>0.68423712169999995</v>
      </c>
      <c r="V244">
        <v>0.83838789469999997</v>
      </c>
      <c r="W244">
        <v>0.79603856989999999</v>
      </c>
      <c r="X244">
        <v>0.73892318629999998</v>
      </c>
      <c r="Y244">
        <v>0.74990809989999996</v>
      </c>
      <c r="Z244">
        <v>0.75577371760000001</v>
      </c>
      <c r="AA244">
        <v>0.75789271039999995</v>
      </c>
      <c r="AB244">
        <v>0.75653560880000004</v>
      </c>
      <c r="AC244">
        <v>0.75380875189999996</v>
      </c>
      <c r="AD244">
        <v>0.75907615009999996</v>
      </c>
      <c r="AE244">
        <v>0.76258156740000005</v>
      </c>
      <c r="AF244">
        <v>0.77378830269999999</v>
      </c>
      <c r="AG244">
        <v>0.78054873160000005</v>
      </c>
      <c r="AH244">
        <v>0.7874417588</v>
      </c>
      <c r="AI244">
        <v>0.77823058030000003</v>
      </c>
      <c r="AJ244">
        <v>0.76916508829999997</v>
      </c>
      <c r="AK244">
        <v>0.76027523699999999</v>
      </c>
      <c r="AL244">
        <v>0.75138260629999998</v>
      </c>
      <c r="AM244">
        <v>0.74261396150000003</v>
      </c>
      <c r="AN244">
        <v>0.7516212363</v>
      </c>
      <c r="AO244">
        <v>0.75998973479999998</v>
      </c>
      <c r="AP244">
        <v>0.76796091470000005</v>
      </c>
      <c r="AQ244" s="39">
        <v>0.77570402869999999</v>
      </c>
      <c r="AR244" s="39">
        <v>0.78315825640000003</v>
      </c>
      <c r="AS244" s="39">
        <v>0.78793267980000004</v>
      </c>
      <c r="AT244" s="39">
        <v>0.79240584270000003</v>
      </c>
      <c r="AU244" s="39">
        <v>0.79670395640000002</v>
      </c>
      <c r="AV244" s="39">
        <v>0.80068038779999995</v>
      </c>
      <c r="AW244" s="39">
        <v>0.8045852725</v>
      </c>
    </row>
    <row r="245" spans="2:49" x14ac:dyDescent="0.3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3.5670692700000002</v>
      </c>
      <c r="G245">
        <v>3.5439028530000001</v>
      </c>
      <c r="H245">
        <v>3.2608788949999998</v>
      </c>
      <c r="I245">
        <v>3.2879912280000001</v>
      </c>
      <c r="J245">
        <v>3.2382088819999999</v>
      </c>
      <c r="K245">
        <v>3.121277976</v>
      </c>
      <c r="L245">
        <v>2.9715084690000002</v>
      </c>
      <c r="M245">
        <v>2.8370390620000001</v>
      </c>
      <c r="N245">
        <v>2.6827340959999999</v>
      </c>
      <c r="O245">
        <v>2.9058255179999999</v>
      </c>
      <c r="P245">
        <v>3.1740230309999999</v>
      </c>
      <c r="Q245">
        <v>3.4773300759999999</v>
      </c>
      <c r="R245">
        <v>3.7202158910000001</v>
      </c>
      <c r="S245">
        <v>5.7498111449999998</v>
      </c>
      <c r="T245">
        <v>4.2103075849999998</v>
      </c>
      <c r="U245">
        <v>2.859970224</v>
      </c>
      <c r="V245">
        <v>1.6271242400000001</v>
      </c>
      <c r="W245">
        <v>1.699572281</v>
      </c>
      <c r="X245">
        <v>1.773304322</v>
      </c>
      <c r="Y245">
        <v>1.7983170479999999</v>
      </c>
      <c r="Z245">
        <v>1.811116006</v>
      </c>
      <c r="AA245">
        <v>1.815018816</v>
      </c>
      <c r="AB245">
        <v>1.8113755659999999</v>
      </c>
      <c r="AC245">
        <v>1.8044534649999999</v>
      </c>
      <c r="AD245">
        <v>1.785959909</v>
      </c>
      <c r="AE245">
        <v>1.763887446</v>
      </c>
      <c r="AF245">
        <v>1.770499702</v>
      </c>
      <c r="AG245">
        <v>1.7598262010000001</v>
      </c>
      <c r="AH245">
        <v>1.7498703790000001</v>
      </c>
      <c r="AI245">
        <v>1.743102224</v>
      </c>
      <c r="AJ245">
        <v>1.7362246400000001</v>
      </c>
      <c r="AK245">
        <v>1.7293132819999999</v>
      </c>
      <c r="AL245">
        <v>1.7232578750000001</v>
      </c>
      <c r="AM245">
        <v>1.717075363</v>
      </c>
      <c r="AN245">
        <v>1.712926255</v>
      </c>
      <c r="AO245">
        <v>1.7074599559999999</v>
      </c>
      <c r="AP245">
        <v>1.7012595150000001</v>
      </c>
      <c r="AQ245">
        <v>1.6947181609999999</v>
      </c>
      <c r="AR245">
        <v>1.687711985</v>
      </c>
      <c r="AS245">
        <v>2.3095653010000001</v>
      </c>
      <c r="AT245">
        <v>2.9256135689999998</v>
      </c>
      <c r="AU245">
        <v>3.5357051030000002</v>
      </c>
      <c r="AV245">
        <v>4.1386738049999998</v>
      </c>
      <c r="AW245">
        <v>4.7352836280000004</v>
      </c>
    </row>
    <row r="246" spans="2:49" x14ac:dyDescent="0.3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5.123442077</v>
      </c>
      <c r="G246">
        <v>4.9806303889999999</v>
      </c>
      <c r="H246">
        <v>4.4840713289999998</v>
      </c>
      <c r="I246">
        <v>4.4237016660000004</v>
      </c>
      <c r="J246">
        <v>4.2405107129999999</v>
      </c>
      <c r="K246">
        <v>3.978338639</v>
      </c>
      <c r="L246">
        <v>3.686380491</v>
      </c>
      <c r="M246">
        <v>3.4256288129999999</v>
      </c>
      <c r="N246">
        <v>3.152843056</v>
      </c>
      <c r="O246">
        <v>2.864625406</v>
      </c>
      <c r="P246">
        <v>2.6241516040000001</v>
      </c>
      <c r="Q246">
        <v>2.410543734</v>
      </c>
      <c r="R246">
        <v>2.1619210600000001</v>
      </c>
      <c r="S246">
        <v>0.90222437639999997</v>
      </c>
      <c r="T246">
        <v>0.70824854820000005</v>
      </c>
      <c r="U246">
        <v>0.54029817150000004</v>
      </c>
      <c r="V246">
        <v>0.3874511853</v>
      </c>
      <c r="W246">
        <v>0.3361271582</v>
      </c>
      <c r="X246">
        <v>0.27126647079999999</v>
      </c>
      <c r="Y246">
        <v>0.27737899269999999</v>
      </c>
      <c r="Z246">
        <v>0.28168684109999997</v>
      </c>
      <c r="AA246">
        <v>0.2846644404</v>
      </c>
      <c r="AB246">
        <v>0.28627751330000001</v>
      </c>
      <c r="AC246">
        <v>0.28739470709999998</v>
      </c>
      <c r="AD246">
        <v>0.28557133750000002</v>
      </c>
      <c r="AE246">
        <v>0.2831900235</v>
      </c>
      <c r="AF246">
        <v>0.28418296589999997</v>
      </c>
      <c r="AG246">
        <v>0.28316610079999999</v>
      </c>
      <c r="AH246">
        <v>0.28227362410000001</v>
      </c>
      <c r="AI246">
        <v>0.28196433139999999</v>
      </c>
      <c r="AJ246">
        <v>0.28164648580000001</v>
      </c>
      <c r="AK246">
        <v>0.2813324935</v>
      </c>
      <c r="AL246">
        <v>0.28111408129999998</v>
      </c>
      <c r="AM246">
        <v>0.28088394529999999</v>
      </c>
      <c r="AN246">
        <v>0.28105389559999999</v>
      </c>
      <c r="AO246">
        <v>0.28101649960000002</v>
      </c>
      <c r="AP246">
        <v>0.28086621109999999</v>
      </c>
      <c r="AQ246">
        <v>0.28066720039999998</v>
      </c>
      <c r="AR246">
        <v>0.28039852040000002</v>
      </c>
      <c r="AS246">
        <v>0.28108425370000001</v>
      </c>
      <c r="AT246">
        <v>0.28166188260000002</v>
      </c>
      <c r="AU246">
        <v>0.28217726650000002</v>
      </c>
      <c r="AV246">
        <v>0.28257931159999999</v>
      </c>
      <c r="AW246">
        <v>0.28295717510000001</v>
      </c>
    </row>
    <row r="247" spans="2:49" x14ac:dyDescent="0.3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0.60907173920000002</v>
      </c>
      <c r="G247">
        <v>0.83692291760000004</v>
      </c>
      <c r="H247">
        <v>0.97351521750000003</v>
      </c>
      <c r="I247">
        <v>1.1750326310000001</v>
      </c>
      <c r="J247">
        <v>1.365845714</v>
      </c>
      <c r="K247">
        <v>1.5106075450000001</v>
      </c>
      <c r="L247">
        <v>1.612095171</v>
      </c>
      <c r="M247">
        <v>1.6895861080000001</v>
      </c>
      <c r="N247">
        <v>1.718354344</v>
      </c>
      <c r="O247">
        <v>1.9345705550000001</v>
      </c>
      <c r="P247">
        <v>2.1963780160000002</v>
      </c>
      <c r="Q247">
        <v>2.501076216</v>
      </c>
      <c r="R247">
        <v>2.7812188180000001</v>
      </c>
      <c r="S247">
        <v>3.6737778950000002</v>
      </c>
      <c r="T247">
        <v>3.7451262449999998</v>
      </c>
      <c r="U247">
        <v>3.843630085</v>
      </c>
      <c r="V247">
        <v>3.9321652899999999</v>
      </c>
      <c r="W247">
        <v>4.5841384339999998</v>
      </c>
      <c r="X247">
        <v>5.3090600940000003</v>
      </c>
      <c r="Y247">
        <v>5.7957858629999999</v>
      </c>
      <c r="Z247">
        <v>6.2595552400000001</v>
      </c>
      <c r="AA247">
        <v>6.7044179350000004</v>
      </c>
      <c r="AB247">
        <v>7.0045918800000004</v>
      </c>
      <c r="AC247">
        <v>7.2953951190000002</v>
      </c>
      <c r="AD247">
        <v>7.695533932</v>
      </c>
      <c r="AE247">
        <v>8.0770576520000006</v>
      </c>
      <c r="AF247">
        <v>8.4543003260000003</v>
      </c>
      <c r="AG247">
        <v>8.8483250449999904</v>
      </c>
      <c r="AH247">
        <v>9.2425280179999998</v>
      </c>
      <c r="AI247">
        <v>9.6597317240000002</v>
      </c>
      <c r="AJ247">
        <v>10.07482207</v>
      </c>
      <c r="AK247">
        <v>10.48837928</v>
      </c>
      <c r="AL247">
        <v>10.91545298</v>
      </c>
      <c r="AM247">
        <v>11.340617460000001</v>
      </c>
      <c r="AN247">
        <v>11.779781379999999</v>
      </c>
      <c r="AO247">
        <v>12.209689470000001</v>
      </c>
      <c r="AP247">
        <v>12.633715459999999</v>
      </c>
      <c r="AQ247">
        <v>13.054405060000001</v>
      </c>
      <c r="AR247">
        <v>13.47060784</v>
      </c>
      <c r="AS247">
        <v>13.910520890000001</v>
      </c>
      <c r="AT247">
        <v>14.34662443</v>
      </c>
      <c r="AU247">
        <v>14.78086023</v>
      </c>
      <c r="AV247">
        <v>15.210217119999999</v>
      </c>
      <c r="AW247">
        <v>15.63914097</v>
      </c>
    </row>
    <row r="248" spans="2:49" x14ac:dyDescent="0.3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0.1047925492</v>
      </c>
      <c r="G248">
        <v>0.13230218630000001</v>
      </c>
      <c r="H248">
        <v>0.15466130880000001</v>
      </c>
      <c r="I248">
        <v>0.19807786099999999</v>
      </c>
      <c r="J248">
        <v>0.25364041459999997</v>
      </c>
      <c r="K248">
        <v>0.31797762489999998</v>
      </c>
      <c r="L248">
        <v>0.39386283490000001</v>
      </c>
      <c r="M248">
        <v>0.48944348729999998</v>
      </c>
      <c r="N248">
        <v>0.60264559949999996</v>
      </c>
      <c r="O248">
        <v>0.70009191159999995</v>
      </c>
      <c r="P248">
        <v>0.82016040150000002</v>
      </c>
      <c r="Q248">
        <v>0.96369555849999999</v>
      </c>
      <c r="R248">
        <v>1.105781482</v>
      </c>
      <c r="S248">
        <v>1.619052758</v>
      </c>
      <c r="T248">
        <v>1.6504963420000001</v>
      </c>
      <c r="U248">
        <v>1.6939074890000001</v>
      </c>
      <c r="V248">
        <v>1.7329254080000001</v>
      </c>
      <c r="W248">
        <v>1.9395567840000001</v>
      </c>
      <c r="X248">
        <v>2.1673716000000001</v>
      </c>
      <c r="Y248">
        <v>2.38108969</v>
      </c>
      <c r="Z248">
        <v>2.5859394259999999</v>
      </c>
      <c r="AA248">
        <v>2.7833598070000001</v>
      </c>
      <c r="AB248">
        <v>2.9739451460000002</v>
      </c>
      <c r="AC248">
        <v>3.161220803</v>
      </c>
      <c r="AD248">
        <v>3.5547198139999998</v>
      </c>
      <c r="AE248">
        <v>3.9370595279999998</v>
      </c>
      <c r="AF248">
        <v>4.3145961970000002</v>
      </c>
      <c r="AG248">
        <v>4.7075697449999998</v>
      </c>
      <c r="AH248">
        <v>5.0984621800000003</v>
      </c>
      <c r="AI248">
        <v>5.5083490949999998</v>
      </c>
      <c r="AJ248">
        <v>5.9158507829999998</v>
      </c>
      <c r="AK248">
        <v>6.3213647210000001</v>
      </c>
      <c r="AL248">
        <v>6.7406669900000002</v>
      </c>
      <c r="AM248">
        <v>7.1578585710000002</v>
      </c>
      <c r="AN248">
        <v>7.5903262739999997</v>
      </c>
      <c r="AO248">
        <v>8.0163951630000003</v>
      </c>
      <c r="AP248">
        <v>8.4380381040000003</v>
      </c>
      <c r="AQ248">
        <v>8.8568472489999994</v>
      </c>
      <c r="AR248">
        <v>9.2719889860000002</v>
      </c>
      <c r="AS248">
        <v>9.5190379489999994</v>
      </c>
      <c r="AT248">
        <v>9.7632905329999904</v>
      </c>
      <c r="AU248">
        <v>10.006119139999999</v>
      </c>
      <c r="AV248">
        <v>10.245527429999999</v>
      </c>
      <c r="AW248">
        <v>10.484553310000001</v>
      </c>
    </row>
    <row r="249" spans="2:49" x14ac:dyDescent="0.3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4.7494946889999996</v>
      </c>
      <c r="G249">
        <v>4.8481677059999999</v>
      </c>
      <c r="H249">
        <v>4.5827959370000002</v>
      </c>
      <c r="I249">
        <v>4.7464454119999999</v>
      </c>
      <c r="J249">
        <v>4.8921559739999996</v>
      </c>
      <c r="K249">
        <v>4.9364153579999996</v>
      </c>
      <c r="L249">
        <v>4.9212611549999998</v>
      </c>
      <c r="M249">
        <v>4.9218929559999998</v>
      </c>
      <c r="N249">
        <v>4.8772007659999996</v>
      </c>
      <c r="O249">
        <v>4.9798829299999996</v>
      </c>
      <c r="P249">
        <v>5.1276049610000003</v>
      </c>
      <c r="Q249">
        <v>5.2954581970000003</v>
      </c>
      <c r="R249">
        <v>5.3404411759999997</v>
      </c>
      <c r="S249">
        <v>4.8247325999999999</v>
      </c>
      <c r="T249">
        <v>4.9152211819999998</v>
      </c>
      <c r="U249">
        <v>5.0412088659999998</v>
      </c>
      <c r="V249">
        <v>5.1539669290000001</v>
      </c>
      <c r="W249">
        <v>5.3133597039999998</v>
      </c>
      <c r="X249">
        <v>5.4731787980000002</v>
      </c>
      <c r="Y249">
        <v>5.5825906439999997</v>
      </c>
      <c r="Z249">
        <v>5.6552049650000003</v>
      </c>
      <c r="AA249">
        <v>5.7007953640000002</v>
      </c>
      <c r="AB249">
        <v>5.7298382979999998</v>
      </c>
      <c r="AC249">
        <v>5.7489253930000004</v>
      </c>
      <c r="AD249">
        <v>5.7614825549999997</v>
      </c>
      <c r="AE249">
        <v>5.7633076259999996</v>
      </c>
      <c r="AF249">
        <v>5.7810655960000004</v>
      </c>
      <c r="AG249">
        <v>5.7915806400000003</v>
      </c>
      <c r="AH249">
        <v>5.8049561369999996</v>
      </c>
      <c r="AI249">
        <v>5.8253766469999997</v>
      </c>
      <c r="AJ249">
        <v>5.8459531299999998</v>
      </c>
      <c r="AK249">
        <v>5.8669474299999997</v>
      </c>
      <c r="AL249">
        <v>5.8886193459999996</v>
      </c>
      <c r="AM249">
        <v>5.9103672229999997</v>
      </c>
      <c r="AN249">
        <v>5.9321293160000002</v>
      </c>
      <c r="AO249">
        <v>5.9497148360000001</v>
      </c>
      <c r="AP249">
        <v>5.9650914259999999</v>
      </c>
      <c r="AQ249">
        <v>5.9796059570000004</v>
      </c>
      <c r="AR249">
        <v>5.9928030310000002</v>
      </c>
      <c r="AS249">
        <v>6.0123007389999996</v>
      </c>
      <c r="AT249">
        <v>6.0295289820000004</v>
      </c>
      <c r="AU249">
        <v>6.0454648830000002</v>
      </c>
      <c r="AV249">
        <v>6.0590098670000003</v>
      </c>
      <c r="AW249">
        <v>6.0720714420000004</v>
      </c>
    </row>
    <row r="250" spans="2:49" x14ac:dyDescent="0.3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1.604724171</v>
      </c>
      <c r="G250">
        <v>1.749847779</v>
      </c>
      <c r="H250">
        <v>1.766955665</v>
      </c>
      <c r="I250">
        <v>1.9549504179999999</v>
      </c>
      <c r="J250">
        <v>2.09112264</v>
      </c>
      <c r="K250">
        <v>2.189134573</v>
      </c>
      <c r="L250">
        <v>2.2634880970000002</v>
      </c>
      <c r="M250">
        <v>2.3470573159999999</v>
      </c>
      <c r="N250">
        <v>2.4103998710000001</v>
      </c>
      <c r="O250">
        <v>2.6724341119999999</v>
      </c>
      <c r="P250">
        <v>2.985298834</v>
      </c>
      <c r="Q250">
        <v>3.341595597</v>
      </c>
      <c r="R250">
        <v>3.648964893</v>
      </c>
      <c r="S250">
        <v>2.6284451209999999</v>
      </c>
      <c r="T250">
        <v>3.2017239480000002</v>
      </c>
      <c r="U250">
        <v>3.683437224</v>
      </c>
      <c r="V250">
        <v>4.0588516920000002</v>
      </c>
      <c r="W250">
        <v>4.2951896190000003</v>
      </c>
      <c r="X250">
        <v>4.5476266259999996</v>
      </c>
      <c r="Y250">
        <v>4.6073093649999999</v>
      </c>
      <c r="Z250">
        <v>4.6174103290000001</v>
      </c>
      <c r="AA250">
        <v>4.5858566940000003</v>
      </c>
      <c r="AB250">
        <v>4.5672779769999998</v>
      </c>
      <c r="AC250">
        <v>4.524996507</v>
      </c>
      <c r="AD250">
        <v>4.4402083299999999</v>
      </c>
      <c r="AE250">
        <v>4.3432230870000001</v>
      </c>
      <c r="AF250">
        <v>4.3909587009999997</v>
      </c>
      <c r="AG250">
        <v>4.3529586949999999</v>
      </c>
      <c r="AH250">
        <v>4.314625296</v>
      </c>
      <c r="AI250">
        <v>4.3895482550000002</v>
      </c>
      <c r="AJ250">
        <v>4.4409497519999999</v>
      </c>
      <c r="AK250">
        <v>4.469267973</v>
      </c>
      <c r="AL250">
        <v>4.536295988</v>
      </c>
      <c r="AM250">
        <v>4.5848079449999997</v>
      </c>
      <c r="AN250">
        <v>4.5824476199999999</v>
      </c>
      <c r="AO250">
        <v>4.5751964059999999</v>
      </c>
      <c r="AP250">
        <v>4.5646104679999997</v>
      </c>
      <c r="AQ250">
        <v>4.5517479620000003</v>
      </c>
      <c r="AR250">
        <v>4.5362828789999998</v>
      </c>
      <c r="AS250">
        <v>4.5516329100000004</v>
      </c>
      <c r="AT250">
        <v>4.5637302100000001</v>
      </c>
      <c r="AU250">
        <v>4.573307475</v>
      </c>
      <c r="AV250">
        <v>4.5795294000000002</v>
      </c>
      <c r="AW250">
        <v>4.5838359730000002</v>
      </c>
    </row>
    <row r="251" spans="2:49" x14ac:dyDescent="0.3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35.492060449999997</v>
      </c>
      <c r="G251">
        <v>34.656574120000002</v>
      </c>
      <c r="H251">
        <v>33.419112429999998</v>
      </c>
      <c r="I251">
        <v>34.05382556</v>
      </c>
      <c r="J251">
        <v>34.068371089999999</v>
      </c>
      <c r="K251">
        <v>32.943219370000001</v>
      </c>
      <c r="L251">
        <v>32.341805229999999</v>
      </c>
      <c r="M251">
        <v>32.353482829999997</v>
      </c>
      <c r="N251">
        <v>32.844403499999999</v>
      </c>
      <c r="O251">
        <v>32.673978599999998</v>
      </c>
      <c r="P251">
        <v>31.305898689999999</v>
      </c>
      <c r="Q251">
        <v>28.732271369999999</v>
      </c>
      <c r="R251">
        <v>26.160993390000002</v>
      </c>
      <c r="S251">
        <v>23.737295450000001</v>
      </c>
      <c r="T251">
        <v>22.78014318</v>
      </c>
      <c r="U251">
        <v>22.114744330000001</v>
      </c>
      <c r="V251">
        <v>21.382794669999999</v>
      </c>
      <c r="W251">
        <v>19.615908139999998</v>
      </c>
      <c r="X251">
        <v>17.967259930000001</v>
      </c>
      <c r="Y251">
        <v>16.932114299999999</v>
      </c>
      <c r="Z251">
        <v>16.134868019999999</v>
      </c>
      <c r="AA251">
        <v>15.48887903</v>
      </c>
      <c r="AB251">
        <v>14.94165799</v>
      </c>
      <c r="AC251">
        <v>14.46806129</v>
      </c>
      <c r="AD251">
        <v>14.293725540000001</v>
      </c>
      <c r="AE251">
        <v>14.147250489999999</v>
      </c>
      <c r="AF251">
        <v>14.011738790000001</v>
      </c>
      <c r="AG251">
        <v>13.876146950000001</v>
      </c>
      <c r="AH251">
        <v>13.745416329999999</v>
      </c>
      <c r="AI251">
        <v>13.703777150000001</v>
      </c>
      <c r="AJ251">
        <v>13.66717689</v>
      </c>
      <c r="AK251">
        <v>13.63725386</v>
      </c>
      <c r="AL251">
        <v>13.60930887</v>
      </c>
      <c r="AM251">
        <v>13.58406031</v>
      </c>
      <c r="AN251">
        <v>13.501476889999999</v>
      </c>
      <c r="AO251">
        <v>13.417163240000001</v>
      </c>
      <c r="AP251">
        <v>13.333675449999999</v>
      </c>
      <c r="AQ251">
        <v>13.25399956</v>
      </c>
      <c r="AR251">
        <v>13.17460788</v>
      </c>
      <c r="AS251">
        <v>13.097452840000001</v>
      </c>
      <c r="AT251">
        <v>13.01993536</v>
      </c>
      <c r="AU251">
        <v>12.94060483</v>
      </c>
      <c r="AV251">
        <v>12.859832920000001</v>
      </c>
      <c r="AW251">
        <v>12.787465389999999</v>
      </c>
    </row>
    <row r="252" spans="2:49" x14ac:dyDescent="0.35">
      <c r="B252" t="s">
        <v>351</v>
      </c>
      <c r="C252">
        <v>1.54983431156195</v>
      </c>
      <c r="D252">
        <v>1.57471740274219</v>
      </c>
      <c r="E252">
        <v>1.60860863</v>
      </c>
      <c r="F252">
        <v>1.873045428</v>
      </c>
      <c r="G252">
        <v>2.0754839629999999</v>
      </c>
      <c r="H252">
        <v>2.2326587369999999</v>
      </c>
      <c r="I252">
        <v>2.5031579580000001</v>
      </c>
      <c r="J252">
        <v>2.713248047</v>
      </c>
      <c r="K252">
        <v>2.8130972179999998</v>
      </c>
      <c r="L252">
        <v>2.933568374</v>
      </c>
      <c r="M252">
        <v>3.0904058409999999</v>
      </c>
      <c r="N252">
        <v>3.2769184330000001</v>
      </c>
      <c r="O252">
        <v>4.2821670090000001</v>
      </c>
      <c r="P252">
        <v>5.3894810370000004</v>
      </c>
      <c r="Q252">
        <v>6.4975823899999998</v>
      </c>
      <c r="R252">
        <v>7.7713954410000001</v>
      </c>
      <c r="S252">
        <v>6.5679752159999998</v>
      </c>
      <c r="T252">
        <v>6.5454130490000004</v>
      </c>
      <c r="U252">
        <v>6.5874094989999996</v>
      </c>
      <c r="V252">
        <v>6.5929353470000001</v>
      </c>
      <c r="W252">
        <v>6.1243891619999999</v>
      </c>
      <c r="X252">
        <v>5.681977796</v>
      </c>
      <c r="Y252">
        <v>5.4773566069999999</v>
      </c>
      <c r="Z252">
        <v>5.3390615459999999</v>
      </c>
      <c r="AA252">
        <v>5.2427509199999998</v>
      </c>
      <c r="AB252">
        <v>5.175161417</v>
      </c>
      <c r="AC252">
        <v>5.1277181369999996</v>
      </c>
      <c r="AD252">
        <v>5.1802247230000003</v>
      </c>
      <c r="AE252">
        <v>5.2417376229999997</v>
      </c>
      <c r="AF252">
        <v>5.3061568110000001</v>
      </c>
      <c r="AG252">
        <v>5.3713745619999997</v>
      </c>
      <c r="AH252">
        <v>5.4377954009999998</v>
      </c>
      <c r="AI252">
        <v>5.4586604730000001</v>
      </c>
      <c r="AJ252">
        <v>5.4815027189999999</v>
      </c>
      <c r="AK252">
        <v>5.5070249489999998</v>
      </c>
      <c r="AL252">
        <v>5.533570095</v>
      </c>
      <c r="AM252">
        <v>5.5612629389999997</v>
      </c>
      <c r="AN252">
        <v>5.5854341060000001</v>
      </c>
      <c r="AO252">
        <v>5.6088102429999998</v>
      </c>
      <c r="AP252">
        <v>5.6324470529999999</v>
      </c>
      <c r="AQ252">
        <v>5.6576286290000004</v>
      </c>
      <c r="AR252">
        <v>5.6828831830000004</v>
      </c>
      <c r="AS252">
        <v>5.6865842539999996</v>
      </c>
      <c r="AT252">
        <v>5.6903017680000003</v>
      </c>
      <c r="AU252">
        <v>5.6933987339999996</v>
      </c>
      <c r="AV252">
        <v>5.696028117</v>
      </c>
      <c r="AW252">
        <v>5.702571957</v>
      </c>
    </row>
    <row r="253" spans="2:49" x14ac:dyDescent="0.3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0.1902792512</v>
      </c>
      <c r="G253">
        <v>0.175165448</v>
      </c>
      <c r="H253">
        <v>0.1592429887</v>
      </c>
      <c r="I253">
        <v>0.15297973670000001</v>
      </c>
      <c r="J253">
        <v>0.14373262389999999</v>
      </c>
      <c r="K253">
        <v>0.13046261989999999</v>
      </c>
      <c r="L253">
        <v>0.1201579775</v>
      </c>
      <c r="M253">
        <v>0.1126934901</v>
      </c>
      <c r="N253">
        <v>0.1071803511</v>
      </c>
      <c r="O253">
        <v>0.1069929949</v>
      </c>
      <c r="P253">
        <v>0.10286814079999999</v>
      </c>
      <c r="Q253">
        <v>9.4738812500000005E-2</v>
      </c>
      <c r="R253">
        <v>8.6560020099999996E-2</v>
      </c>
      <c r="S253">
        <v>0.36732076029999999</v>
      </c>
      <c r="T253">
        <v>0.33166772719999998</v>
      </c>
      <c r="U253">
        <v>0.30193184449999999</v>
      </c>
      <c r="V253">
        <v>0.27272971639999999</v>
      </c>
      <c r="W253">
        <v>0.32450199610000002</v>
      </c>
      <c r="X253">
        <v>0.36755522969999999</v>
      </c>
      <c r="Y253">
        <v>0.34973587480000001</v>
      </c>
      <c r="Z253">
        <v>0.33653930110000002</v>
      </c>
      <c r="AA253">
        <v>0.32627673639999999</v>
      </c>
      <c r="AB253">
        <v>0.31791903129999999</v>
      </c>
      <c r="AC253">
        <v>0.31098336500000001</v>
      </c>
      <c r="AD253">
        <v>0.3218102638</v>
      </c>
      <c r="AE253">
        <v>0.33312562870000001</v>
      </c>
      <c r="AF253">
        <v>0.34457461859999999</v>
      </c>
      <c r="AG253">
        <v>0.35610683139999999</v>
      </c>
      <c r="AH253">
        <v>0.36767742799999997</v>
      </c>
      <c r="AI253">
        <v>0.38253011809999998</v>
      </c>
      <c r="AJ253">
        <v>0.39751181600000002</v>
      </c>
      <c r="AK253">
        <v>0.41268973009999999</v>
      </c>
      <c r="AL253">
        <v>0.4282366648</v>
      </c>
      <c r="AM253">
        <v>0.44389193249999997</v>
      </c>
      <c r="AN253">
        <v>0.45689632670000002</v>
      </c>
      <c r="AO253">
        <v>0.4698214101</v>
      </c>
      <c r="AP253">
        <v>0.48275321409999999</v>
      </c>
      <c r="AQ253">
        <v>0.49580600250000001</v>
      </c>
      <c r="AR253">
        <v>0.50885703419999995</v>
      </c>
      <c r="AS253">
        <v>0.51968308299999999</v>
      </c>
      <c r="AT253">
        <v>0.53055974110000004</v>
      </c>
      <c r="AU253">
        <v>0.54142677250000004</v>
      </c>
      <c r="AV253">
        <v>0.5522957892</v>
      </c>
      <c r="AW253">
        <v>0.56359749410000004</v>
      </c>
    </row>
    <row r="254" spans="2:49" x14ac:dyDescent="0.3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0.73782271310000003</v>
      </c>
      <c r="G254">
        <v>0.71181624259999998</v>
      </c>
      <c r="H254">
        <v>0.67817009049999999</v>
      </c>
      <c r="I254">
        <v>0.68276473900000001</v>
      </c>
      <c r="J254">
        <v>0.67228185789999995</v>
      </c>
      <c r="K254">
        <v>0.63950065860000005</v>
      </c>
      <c r="L254">
        <v>0.61725749620000003</v>
      </c>
      <c r="M254">
        <v>0.60669645179999998</v>
      </c>
      <c r="N254">
        <v>0.60470932249999998</v>
      </c>
      <c r="O254">
        <v>0.61982612640000001</v>
      </c>
      <c r="P254">
        <v>0.61186537860000001</v>
      </c>
      <c r="Q254">
        <v>0.57854941979999996</v>
      </c>
      <c r="R254">
        <v>0.5426804234</v>
      </c>
      <c r="S254">
        <v>1.4171178879999999</v>
      </c>
      <c r="T254">
        <v>1.1943019589999999</v>
      </c>
      <c r="U254">
        <v>1.000600913</v>
      </c>
      <c r="V254">
        <v>0.81584344249999996</v>
      </c>
      <c r="W254">
        <v>0.76476271439999999</v>
      </c>
      <c r="X254">
        <v>0.71592620250000005</v>
      </c>
      <c r="Y254">
        <v>0.68029234260000004</v>
      </c>
      <c r="Z254">
        <v>0.65372963399999995</v>
      </c>
      <c r="AA254">
        <v>0.63292564760000003</v>
      </c>
      <c r="AB254">
        <v>0.61575156249999996</v>
      </c>
      <c r="AC254">
        <v>0.60137620940000003</v>
      </c>
      <c r="AD254">
        <v>0.59520124330000002</v>
      </c>
      <c r="AE254">
        <v>0.59018110079999997</v>
      </c>
      <c r="AF254">
        <v>0.58638255750000001</v>
      </c>
      <c r="AG254">
        <v>0.58211518250000005</v>
      </c>
      <c r="AH254">
        <v>0.57804677599999998</v>
      </c>
      <c r="AI254">
        <v>0.5764356101</v>
      </c>
      <c r="AJ254">
        <v>0.57503736559999996</v>
      </c>
      <c r="AK254">
        <v>0.57392114500000002</v>
      </c>
      <c r="AL254">
        <v>0.57293729019999995</v>
      </c>
      <c r="AM254">
        <v>0.57206834819999997</v>
      </c>
      <c r="AN254">
        <v>0.57071671660000001</v>
      </c>
      <c r="AO254">
        <v>0.56928970609999996</v>
      </c>
      <c r="AP254">
        <v>0.56789529949999995</v>
      </c>
      <c r="AQ254">
        <v>0.56666150820000005</v>
      </c>
      <c r="AR254">
        <v>0.56543875779999997</v>
      </c>
      <c r="AS254">
        <v>0.56609596979999999</v>
      </c>
      <c r="AT254">
        <v>0.56675649159999997</v>
      </c>
      <c r="AU254">
        <v>0.56735685739999997</v>
      </c>
      <c r="AV254">
        <v>0.56791223170000005</v>
      </c>
      <c r="AW254">
        <v>0.56885968090000005</v>
      </c>
    </row>
    <row r="255" spans="2:49" x14ac:dyDescent="0.3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0.21079329229999999</v>
      </c>
      <c r="G255">
        <v>0.21497064090000001</v>
      </c>
      <c r="H255">
        <v>0.21649924200000001</v>
      </c>
      <c r="I255">
        <v>0.23040681630000001</v>
      </c>
      <c r="J255">
        <v>0.2398181902</v>
      </c>
      <c r="K255">
        <v>0.2411449749</v>
      </c>
      <c r="L255">
        <v>0.2460424732</v>
      </c>
      <c r="M255">
        <v>0.25563579009999998</v>
      </c>
      <c r="N255">
        <v>0.2693415509</v>
      </c>
      <c r="O255">
        <v>0.28780940310000003</v>
      </c>
      <c r="P255">
        <v>0.29620472250000002</v>
      </c>
      <c r="Q255">
        <v>0.29201185130000001</v>
      </c>
      <c r="R255">
        <v>0.28559548890000003</v>
      </c>
      <c r="S255">
        <v>0.32123836729999999</v>
      </c>
      <c r="T255">
        <v>0.30026052349999999</v>
      </c>
      <c r="U255">
        <v>0.28377321439999997</v>
      </c>
      <c r="V255">
        <v>0.26698928280000001</v>
      </c>
      <c r="W255">
        <v>0.25149525109999998</v>
      </c>
      <c r="X255">
        <v>0.2365802327</v>
      </c>
      <c r="Y255">
        <v>0.2278285031</v>
      </c>
      <c r="Z255">
        <v>0.2218552074</v>
      </c>
      <c r="AA255">
        <v>0.2176410543</v>
      </c>
      <c r="AB255">
        <v>0.21454879509999999</v>
      </c>
      <c r="AC255">
        <v>0.2123044707</v>
      </c>
      <c r="AD255">
        <v>0.21058427069999999</v>
      </c>
      <c r="AE255">
        <v>0.20926638489999999</v>
      </c>
      <c r="AF255">
        <v>0.20809055260000001</v>
      </c>
      <c r="AG255">
        <v>0.2069439062</v>
      </c>
      <c r="AH255">
        <v>0.2058646163</v>
      </c>
      <c r="AI255">
        <v>0.20561744130000001</v>
      </c>
      <c r="AJ255">
        <v>0.20544547930000001</v>
      </c>
      <c r="AK255">
        <v>0.2053738185</v>
      </c>
      <c r="AL255">
        <v>0.20536195900000001</v>
      </c>
      <c r="AM255">
        <v>0.205391251</v>
      </c>
      <c r="AN255">
        <v>0.2052999566</v>
      </c>
      <c r="AO255">
        <v>0.20518070820000001</v>
      </c>
      <c r="AP255">
        <v>0.20507233850000001</v>
      </c>
      <c r="AQ255">
        <v>0.20502122680000001</v>
      </c>
      <c r="AR255">
        <v>0.20497348400000001</v>
      </c>
      <c r="AS255">
        <v>0.2054751269</v>
      </c>
      <c r="AT255">
        <v>0.2059790866</v>
      </c>
      <c r="AU255">
        <v>0.20646227549999999</v>
      </c>
      <c r="AV255">
        <v>0.2069301378</v>
      </c>
      <c r="AW255">
        <v>0.20754207180000001</v>
      </c>
    </row>
    <row r="256" spans="2:49" x14ac:dyDescent="0.3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0.45763562050000001</v>
      </c>
      <c r="G256">
        <v>0.50661170879999995</v>
      </c>
      <c r="H256">
        <v>0.55384149400000005</v>
      </c>
      <c r="I256">
        <v>0.63981949839999996</v>
      </c>
      <c r="J256">
        <v>0.72289847279999997</v>
      </c>
      <c r="K256">
        <v>0.78905348180000001</v>
      </c>
      <c r="L256">
        <v>0.87391933129999999</v>
      </c>
      <c r="M256">
        <v>0.9856346373</v>
      </c>
      <c r="N256">
        <v>1.1272771269999999</v>
      </c>
      <c r="O256">
        <v>1.216610537</v>
      </c>
      <c r="P256">
        <v>1.264613545</v>
      </c>
      <c r="Q256">
        <v>1.259173528</v>
      </c>
      <c r="R256">
        <v>1.243814762</v>
      </c>
      <c r="S256">
        <v>2.1916097379999999</v>
      </c>
      <c r="T256">
        <v>2.194418287</v>
      </c>
      <c r="U256">
        <v>2.2180755130000001</v>
      </c>
      <c r="V256">
        <v>2.2287896840000001</v>
      </c>
      <c r="W256">
        <v>2.1576695020000001</v>
      </c>
      <c r="X256">
        <v>2.0833639150000001</v>
      </c>
      <c r="Y256">
        <v>2.0863274120000002</v>
      </c>
      <c r="Z256">
        <v>2.1079554059999999</v>
      </c>
      <c r="AA256">
        <v>2.141265475</v>
      </c>
      <c r="AB256">
        <v>2.1864773770000001</v>
      </c>
      <c r="AC256">
        <v>2.2369660809999998</v>
      </c>
      <c r="AD256">
        <v>2.297656564</v>
      </c>
      <c r="AE256">
        <v>2.3619905619999999</v>
      </c>
      <c r="AF256">
        <v>2.427381644</v>
      </c>
      <c r="AG256">
        <v>2.4960081629999999</v>
      </c>
      <c r="AH256">
        <v>2.564973776</v>
      </c>
      <c r="AI256">
        <v>2.6080121169999999</v>
      </c>
      <c r="AJ256">
        <v>2.6519715239999999</v>
      </c>
      <c r="AK256">
        <v>2.697232128</v>
      </c>
      <c r="AL256">
        <v>2.7447095620000002</v>
      </c>
      <c r="AM256">
        <v>2.7928058899999999</v>
      </c>
      <c r="AN256">
        <v>2.8361481159999999</v>
      </c>
      <c r="AO256">
        <v>2.879046422</v>
      </c>
      <c r="AP256">
        <v>2.9220359490000001</v>
      </c>
      <c r="AQ256">
        <v>2.9657947130000002</v>
      </c>
      <c r="AR256">
        <v>3.009568765</v>
      </c>
      <c r="AS256">
        <v>3.0797874869999999</v>
      </c>
      <c r="AT256">
        <v>3.15033451</v>
      </c>
      <c r="AU256">
        <v>3.2208516899999999</v>
      </c>
      <c r="AV256">
        <v>3.2914064760000001</v>
      </c>
      <c r="AW256">
        <v>3.364568808</v>
      </c>
    </row>
    <row r="257" spans="2:49" x14ac:dyDescent="0.3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35.492060449999997</v>
      </c>
      <c r="G257">
        <v>34.656574120000002</v>
      </c>
      <c r="H257">
        <v>33.419112429999998</v>
      </c>
      <c r="I257">
        <v>34.05382556</v>
      </c>
      <c r="J257">
        <v>34.068371089999999</v>
      </c>
      <c r="K257">
        <v>32.943219370000001</v>
      </c>
      <c r="L257">
        <v>32.341805229999999</v>
      </c>
      <c r="M257">
        <v>32.353482829999997</v>
      </c>
      <c r="N257">
        <v>32.844403499999999</v>
      </c>
      <c r="O257">
        <v>32.673978599999998</v>
      </c>
      <c r="P257">
        <v>31.305898689999999</v>
      </c>
      <c r="Q257">
        <v>28.732271369999999</v>
      </c>
      <c r="R257">
        <v>26.160993390000002</v>
      </c>
      <c r="S257">
        <v>23.737295450000001</v>
      </c>
      <c r="T257">
        <v>22.78014318</v>
      </c>
      <c r="U257">
        <v>22.114744330000001</v>
      </c>
      <c r="V257">
        <v>21.382794669999999</v>
      </c>
      <c r="W257">
        <v>19.615908139999998</v>
      </c>
      <c r="X257">
        <v>17.967259930000001</v>
      </c>
      <c r="Y257">
        <v>16.932114299999999</v>
      </c>
      <c r="Z257">
        <v>16.134868019999999</v>
      </c>
      <c r="AA257">
        <v>15.48887903</v>
      </c>
      <c r="AB257">
        <v>14.94165799</v>
      </c>
      <c r="AC257">
        <v>14.46806129</v>
      </c>
      <c r="AD257">
        <v>14.293725540000001</v>
      </c>
      <c r="AE257">
        <v>14.147250489999999</v>
      </c>
      <c r="AF257">
        <v>14.011738790000001</v>
      </c>
      <c r="AG257">
        <v>13.876146950000001</v>
      </c>
      <c r="AH257">
        <v>13.745416329999999</v>
      </c>
      <c r="AI257">
        <v>13.703777150000001</v>
      </c>
      <c r="AJ257">
        <v>13.66717689</v>
      </c>
      <c r="AK257">
        <v>13.63725386</v>
      </c>
      <c r="AL257">
        <v>13.60930887</v>
      </c>
      <c r="AM257">
        <v>13.58406031</v>
      </c>
      <c r="AN257">
        <v>13.501476889999999</v>
      </c>
      <c r="AO257">
        <v>13.417163240000001</v>
      </c>
      <c r="AP257">
        <v>13.333675449999999</v>
      </c>
      <c r="AQ257">
        <v>13.25399956</v>
      </c>
      <c r="AR257">
        <v>13.17460788</v>
      </c>
      <c r="AS257">
        <v>13.097452840000001</v>
      </c>
      <c r="AT257">
        <v>13.01993536</v>
      </c>
      <c r="AU257">
        <v>12.94060483</v>
      </c>
      <c r="AV257">
        <v>12.859832920000001</v>
      </c>
      <c r="AW257">
        <v>12.787465389999999</v>
      </c>
    </row>
    <row r="258" spans="2:49" x14ac:dyDescent="0.35">
      <c r="B258" t="s">
        <v>357</v>
      </c>
      <c r="C258">
        <v>1.54983431156195</v>
      </c>
      <c r="D258">
        <v>1.57471740274219</v>
      </c>
      <c r="E258">
        <v>1.60860863</v>
      </c>
      <c r="F258">
        <v>1.873045428</v>
      </c>
      <c r="G258">
        <v>2.0754839629999999</v>
      </c>
      <c r="H258">
        <v>2.2326587369999999</v>
      </c>
      <c r="I258">
        <v>2.5031579580000001</v>
      </c>
      <c r="J258">
        <v>2.713248047</v>
      </c>
      <c r="K258">
        <v>2.8130972179999998</v>
      </c>
      <c r="L258">
        <v>2.933568374</v>
      </c>
      <c r="M258">
        <v>3.0904058409999999</v>
      </c>
      <c r="N258">
        <v>3.2769184330000001</v>
      </c>
      <c r="O258">
        <v>4.2821670090000001</v>
      </c>
      <c r="P258">
        <v>5.3894810370000004</v>
      </c>
      <c r="Q258">
        <v>6.4975823899999998</v>
      </c>
      <c r="R258">
        <v>7.7713954410000001</v>
      </c>
      <c r="S258">
        <v>6.5679752159999998</v>
      </c>
      <c r="T258">
        <v>6.5454130490000004</v>
      </c>
      <c r="U258">
        <v>6.5874094989999996</v>
      </c>
      <c r="V258">
        <v>6.5929353470000001</v>
      </c>
      <c r="W258">
        <v>6.1243891619999999</v>
      </c>
      <c r="X258">
        <v>5.681977796</v>
      </c>
      <c r="Y258">
        <v>5.4773566069999999</v>
      </c>
      <c r="Z258">
        <v>5.3390615459999999</v>
      </c>
      <c r="AA258">
        <v>5.2427509199999998</v>
      </c>
      <c r="AB258">
        <v>5.175161417</v>
      </c>
      <c r="AC258">
        <v>5.1277181369999996</v>
      </c>
      <c r="AD258">
        <v>5.1802247230000003</v>
      </c>
      <c r="AE258">
        <v>5.2417376229999997</v>
      </c>
      <c r="AF258">
        <v>5.3061568110000001</v>
      </c>
      <c r="AG258">
        <v>5.3713745619999997</v>
      </c>
      <c r="AH258">
        <v>5.4377954009999998</v>
      </c>
      <c r="AI258">
        <v>5.4586604730000001</v>
      </c>
      <c r="AJ258">
        <v>5.4815027189999999</v>
      </c>
      <c r="AK258">
        <v>5.5070249489999998</v>
      </c>
      <c r="AL258">
        <v>5.533570095</v>
      </c>
      <c r="AM258">
        <v>5.5612629389999997</v>
      </c>
      <c r="AN258">
        <v>5.5854341060000001</v>
      </c>
      <c r="AO258">
        <v>5.6088102429999998</v>
      </c>
      <c r="AP258">
        <v>5.6324470529999999</v>
      </c>
      <c r="AQ258">
        <v>5.6576286290000004</v>
      </c>
      <c r="AR258">
        <v>5.6828831830000004</v>
      </c>
      <c r="AS258">
        <v>5.6865842539999996</v>
      </c>
      <c r="AT258">
        <v>5.6903017680000003</v>
      </c>
      <c r="AU258">
        <v>5.6933987339999996</v>
      </c>
      <c r="AV258">
        <v>5.696028117</v>
      </c>
      <c r="AW258">
        <v>5.702571957</v>
      </c>
    </row>
    <row r="259" spans="2:49" x14ac:dyDescent="0.3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0.1902792512</v>
      </c>
      <c r="G259">
        <v>0.175165448</v>
      </c>
      <c r="H259">
        <v>0.1592429887</v>
      </c>
      <c r="I259">
        <v>0.15297973670000001</v>
      </c>
      <c r="J259">
        <v>0.14373262389999999</v>
      </c>
      <c r="K259">
        <v>0.13046261989999999</v>
      </c>
      <c r="L259">
        <v>0.1201579775</v>
      </c>
      <c r="M259">
        <v>0.1126934901</v>
      </c>
      <c r="N259">
        <v>0.1071803511</v>
      </c>
      <c r="O259">
        <v>0.1069929949</v>
      </c>
      <c r="P259">
        <v>0.10286814079999999</v>
      </c>
      <c r="Q259">
        <v>9.4738812500000005E-2</v>
      </c>
      <c r="R259">
        <v>8.6560020099999996E-2</v>
      </c>
      <c r="S259">
        <v>0.36732076029999999</v>
      </c>
      <c r="T259">
        <v>0.33166772719999998</v>
      </c>
      <c r="U259">
        <v>0.30193184449999999</v>
      </c>
      <c r="V259">
        <v>0.27272971639999999</v>
      </c>
      <c r="W259">
        <v>0.32450199610000002</v>
      </c>
      <c r="X259">
        <v>0.36755522969999999</v>
      </c>
      <c r="Y259">
        <v>0.34973587480000001</v>
      </c>
      <c r="Z259">
        <v>0.33653930110000002</v>
      </c>
      <c r="AA259">
        <v>0.32627673639999999</v>
      </c>
      <c r="AB259">
        <v>0.31791903129999999</v>
      </c>
      <c r="AC259">
        <v>0.31098336500000001</v>
      </c>
      <c r="AD259">
        <v>0.3218102638</v>
      </c>
      <c r="AE259">
        <v>0.33312562870000001</v>
      </c>
      <c r="AF259">
        <v>0.34457461859999999</v>
      </c>
      <c r="AG259">
        <v>0.35610683139999999</v>
      </c>
      <c r="AH259">
        <v>0.36767742799999997</v>
      </c>
      <c r="AI259">
        <v>0.38253011809999998</v>
      </c>
      <c r="AJ259">
        <v>0.39751181600000002</v>
      </c>
      <c r="AK259">
        <v>0.41268973009999999</v>
      </c>
      <c r="AL259">
        <v>0.4282366648</v>
      </c>
      <c r="AM259">
        <v>0.44389193249999997</v>
      </c>
      <c r="AN259">
        <v>0.45689632670000002</v>
      </c>
      <c r="AO259">
        <v>0.4698214101</v>
      </c>
      <c r="AP259">
        <v>0.48275321409999999</v>
      </c>
      <c r="AQ259">
        <v>0.49580600250000001</v>
      </c>
      <c r="AR259">
        <v>0.50885703419999995</v>
      </c>
      <c r="AS259">
        <v>0.51968308299999999</v>
      </c>
      <c r="AT259">
        <v>0.53055974110000004</v>
      </c>
      <c r="AU259">
        <v>0.54142677250000004</v>
      </c>
      <c r="AV259">
        <v>0.5522957892</v>
      </c>
      <c r="AW259">
        <v>0.56359749410000004</v>
      </c>
    </row>
    <row r="260" spans="2:49" x14ac:dyDescent="0.3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0.73782271310000003</v>
      </c>
      <c r="G260">
        <v>0.71181624259999998</v>
      </c>
      <c r="H260">
        <v>0.67817009049999999</v>
      </c>
      <c r="I260">
        <v>0.68276473900000001</v>
      </c>
      <c r="J260">
        <v>0.67228185789999995</v>
      </c>
      <c r="K260">
        <v>0.63950065860000005</v>
      </c>
      <c r="L260">
        <v>0.61725749620000003</v>
      </c>
      <c r="M260">
        <v>0.60669645179999998</v>
      </c>
      <c r="N260">
        <v>0.60470932249999998</v>
      </c>
      <c r="O260">
        <v>0.61982612640000001</v>
      </c>
      <c r="P260">
        <v>0.61186537860000001</v>
      </c>
      <c r="Q260">
        <v>0.57854941979999996</v>
      </c>
      <c r="R260">
        <v>0.5426804234</v>
      </c>
      <c r="S260">
        <v>1.4171178879999999</v>
      </c>
      <c r="T260">
        <v>1.1943019589999999</v>
      </c>
      <c r="U260">
        <v>1.000600913</v>
      </c>
      <c r="V260">
        <v>0.81584344249999996</v>
      </c>
      <c r="W260">
        <v>0.76476271439999999</v>
      </c>
      <c r="X260">
        <v>0.71592620250000005</v>
      </c>
      <c r="Y260">
        <v>0.68029234260000004</v>
      </c>
      <c r="Z260">
        <v>0.65372963399999995</v>
      </c>
      <c r="AA260">
        <v>0.63292564760000003</v>
      </c>
      <c r="AB260">
        <v>0.61575156249999996</v>
      </c>
      <c r="AC260">
        <v>0.60137620940000003</v>
      </c>
      <c r="AD260">
        <v>0.59520124330000002</v>
      </c>
      <c r="AE260">
        <v>0.59018110079999997</v>
      </c>
      <c r="AF260">
        <v>0.58638255750000001</v>
      </c>
      <c r="AG260">
        <v>0.58211518250000005</v>
      </c>
      <c r="AH260">
        <v>0.57804677599999998</v>
      </c>
      <c r="AI260">
        <v>0.5764356101</v>
      </c>
      <c r="AJ260">
        <v>0.57503736559999996</v>
      </c>
      <c r="AK260">
        <v>0.57392114500000002</v>
      </c>
      <c r="AL260">
        <v>0.57293729019999995</v>
      </c>
      <c r="AM260">
        <v>0.57206834819999997</v>
      </c>
      <c r="AN260">
        <v>0.57071671660000001</v>
      </c>
      <c r="AO260">
        <v>0.56928970609999996</v>
      </c>
      <c r="AP260">
        <v>0.56789529949999995</v>
      </c>
      <c r="AQ260">
        <v>0.56666150820000005</v>
      </c>
      <c r="AR260">
        <v>0.56543875779999997</v>
      </c>
      <c r="AS260">
        <v>0.56609596979999999</v>
      </c>
      <c r="AT260">
        <v>0.56675649159999997</v>
      </c>
      <c r="AU260">
        <v>0.56735685739999997</v>
      </c>
      <c r="AV260">
        <v>0.56791223170000005</v>
      </c>
      <c r="AW260">
        <v>0.56885968090000005</v>
      </c>
    </row>
    <row r="261" spans="2:49" x14ac:dyDescent="0.3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0.21079329229999999</v>
      </c>
      <c r="G261">
        <v>0.21497064090000001</v>
      </c>
      <c r="H261">
        <v>0.21649924200000001</v>
      </c>
      <c r="I261">
        <v>0.23040681630000001</v>
      </c>
      <c r="J261">
        <v>0.2398181902</v>
      </c>
      <c r="K261">
        <v>0.2411449749</v>
      </c>
      <c r="L261">
        <v>0.2460424732</v>
      </c>
      <c r="M261">
        <v>0.25563579009999998</v>
      </c>
      <c r="N261">
        <v>0.2693415509</v>
      </c>
      <c r="O261">
        <v>0.28780940310000003</v>
      </c>
      <c r="P261">
        <v>0.29620472250000002</v>
      </c>
      <c r="Q261">
        <v>0.29201185130000001</v>
      </c>
      <c r="R261">
        <v>0.28559548890000003</v>
      </c>
      <c r="S261">
        <v>0.32123836729999999</v>
      </c>
      <c r="T261">
        <v>0.30026052349999999</v>
      </c>
      <c r="U261">
        <v>0.28377321439999997</v>
      </c>
      <c r="V261">
        <v>0.26698928280000001</v>
      </c>
      <c r="W261">
        <v>0.25149525109999998</v>
      </c>
      <c r="X261">
        <v>0.2365802327</v>
      </c>
      <c r="Y261">
        <v>0.2278285031</v>
      </c>
      <c r="Z261">
        <v>0.2218552074</v>
      </c>
      <c r="AA261">
        <v>0.2176410543</v>
      </c>
      <c r="AB261">
        <v>0.21454879509999999</v>
      </c>
      <c r="AC261">
        <v>0.2123044707</v>
      </c>
      <c r="AD261">
        <v>0.21058427069999999</v>
      </c>
      <c r="AE261">
        <v>0.20926638489999999</v>
      </c>
      <c r="AF261">
        <v>0.20809055260000001</v>
      </c>
      <c r="AG261">
        <v>0.2069439062</v>
      </c>
      <c r="AH261">
        <v>0.2058646163</v>
      </c>
      <c r="AI261">
        <v>0.20561744130000001</v>
      </c>
      <c r="AJ261">
        <v>0.20544547930000001</v>
      </c>
      <c r="AK261">
        <v>0.2053738185</v>
      </c>
      <c r="AL261">
        <v>0.20536195900000001</v>
      </c>
      <c r="AM261">
        <v>0.205391251</v>
      </c>
      <c r="AN261">
        <v>0.2052999566</v>
      </c>
      <c r="AO261">
        <v>0.20518070820000001</v>
      </c>
      <c r="AP261">
        <v>0.20507233850000001</v>
      </c>
      <c r="AQ261">
        <v>0.20502122680000001</v>
      </c>
      <c r="AR261">
        <v>0.20497348400000001</v>
      </c>
      <c r="AS261">
        <v>0.2054751269</v>
      </c>
      <c r="AT261">
        <v>0.2059790866</v>
      </c>
      <c r="AU261">
        <v>0.20646227549999999</v>
      </c>
      <c r="AV261">
        <v>0.2069301378</v>
      </c>
      <c r="AW261">
        <v>0.20754207180000001</v>
      </c>
    </row>
    <row r="262" spans="2:49" x14ac:dyDescent="0.3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0.45763562050000001</v>
      </c>
      <c r="G262">
        <v>0.50661170879999995</v>
      </c>
      <c r="H262">
        <v>0.55384149400000005</v>
      </c>
      <c r="I262">
        <v>0.63981949839999996</v>
      </c>
      <c r="J262">
        <v>0.72289847279999997</v>
      </c>
      <c r="K262">
        <v>0.78905348180000001</v>
      </c>
      <c r="L262">
        <v>0.87391933129999999</v>
      </c>
      <c r="M262">
        <v>0.9856346373</v>
      </c>
      <c r="N262">
        <v>1.1272771269999999</v>
      </c>
      <c r="O262">
        <v>1.216610537</v>
      </c>
      <c r="P262">
        <v>1.264613545</v>
      </c>
      <c r="Q262">
        <v>1.259173528</v>
      </c>
      <c r="R262">
        <v>1.243814762</v>
      </c>
      <c r="S262">
        <v>2.1916097379999999</v>
      </c>
      <c r="T262">
        <v>2.194418287</v>
      </c>
      <c r="U262">
        <v>2.2180755130000001</v>
      </c>
      <c r="V262">
        <v>2.2287896840000001</v>
      </c>
      <c r="W262">
        <v>2.1576695020000001</v>
      </c>
      <c r="X262">
        <v>2.0833639150000001</v>
      </c>
      <c r="Y262">
        <v>2.0863274120000002</v>
      </c>
      <c r="Z262">
        <v>2.1079554059999999</v>
      </c>
      <c r="AA262">
        <v>2.141265475</v>
      </c>
      <c r="AB262">
        <v>2.1864773770000001</v>
      </c>
      <c r="AC262">
        <v>2.2369660809999998</v>
      </c>
      <c r="AD262">
        <v>2.297656564</v>
      </c>
      <c r="AE262">
        <v>2.3619905619999999</v>
      </c>
      <c r="AF262">
        <v>2.427381644</v>
      </c>
      <c r="AG262">
        <v>2.4960081629999999</v>
      </c>
      <c r="AH262">
        <v>2.564973776</v>
      </c>
      <c r="AI262">
        <v>2.6080121169999999</v>
      </c>
      <c r="AJ262">
        <v>2.6519715239999999</v>
      </c>
      <c r="AK262">
        <v>2.697232128</v>
      </c>
      <c r="AL262">
        <v>2.7447095620000002</v>
      </c>
      <c r="AM262">
        <v>2.7928058899999999</v>
      </c>
      <c r="AN262">
        <v>2.8361481159999999</v>
      </c>
      <c r="AO262">
        <v>2.879046422</v>
      </c>
      <c r="AP262">
        <v>2.9220359490000001</v>
      </c>
      <c r="AQ262">
        <v>2.9657947130000002</v>
      </c>
      <c r="AR262">
        <v>3.009568765</v>
      </c>
      <c r="AS262">
        <v>3.0797874869999999</v>
      </c>
      <c r="AT262">
        <v>3.15033451</v>
      </c>
      <c r="AU262">
        <v>3.2208516899999999</v>
      </c>
      <c r="AV262">
        <v>3.2914064760000001</v>
      </c>
      <c r="AW262">
        <v>3.364568808</v>
      </c>
    </row>
    <row r="263" spans="2:49" x14ac:dyDescent="0.3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1.231521087</v>
      </c>
      <c r="G263">
        <v>1.1449187439999999</v>
      </c>
      <c r="H263">
        <v>0.92601530710000002</v>
      </c>
      <c r="I263">
        <v>1.0179874470000001</v>
      </c>
      <c r="J263">
        <v>1.042558673</v>
      </c>
      <c r="K263">
        <v>0.98423607619999998</v>
      </c>
      <c r="L263">
        <v>0.97519033239999997</v>
      </c>
      <c r="M263">
        <v>0.97964770840000004</v>
      </c>
      <c r="N263">
        <v>0.95446486350000004</v>
      </c>
      <c r="O263">
        <v>0.94806624319999999</v>
      </c>
      <c r="P263">
        <v>0.93623604069999999</v>
      </c>
      <c r="Q263">
        <v>0.92345923740000002</v>
      </c>
      <c r="R263">
        <v>0.91245304920000003</v>
      </c>
      <c r="S263">
        <v>0.90503627809999998</v>
      </c>
      <c r="T263">
        <v>0.89471600340000002</v>
      </c>
      <c r="U263">
        <v>0.8945509734</v>
      </c>
      <c r="V263">
        <v>0.88942630629999997</v>
      </c>
      <c r="W263">
        <v>0.87990340410000001</v>
      </c>
      <c r="X263">
        <v>0.87131730699999999</v>
      </c>
      <c r="Y263">
        <v>0.8697955101</v>
      </c>
      <c r="Z263">
        <v>0.86987739720000001</v>
      </c>
      <c r="AA263">
        <v>0.87108196169999996</v>
      </c>
      <c r="AB263">
        <v>0.8733659171</v>
      </c>
      <c r="AC263">
        <v>0.87683661229999998</v>
      </c>
      <c r="AD263">
        <v>0.89004593899999995</v>
      </c>
      <c r="AE263">
        <v>0.90382158180000005</v>
      </c>
      <c r="AF263">
        <v>0.9182352453</v>
      </c>
      <c r="AG263">
        <v>0.93323670189999997</v>
      </c>
      <c r="AH263">
        <v>0.94882668439999995</v>
      </c>
      <c r="AI263">
        <v>0.96443991289999997</v>
      </c>
      <c r="AJ263">
        <v>0.98030620400000001</v>
      </c>
      <c r="AK263">
        <v>0.99661324870000001</v>
      </c>
      <c r="AL263">
        <v>1.013240326</v>
      </c>
      <c r="AM263" s="39">
        <v>1.0301785999999999</v>
      </c>
      <c r="AN263" s="39">
        <v>1.046705349</v>
      </c>
      <c r="AO263" s="39">
        <v>1.0634616219999999</v>
      </c>
      <c r="AP263" s="39">
        <v>1.0804268779999999</v>
      </c>
      <c r="AQ263" s="39">
        <v>1.09766192</v>
      </c>
      <c r="AR263" s="39">
        <v>1.1149281630000001</v>
      </c>
      <c r="AS263" s="39">
        <v>1.1328884720000001</v>
      </c>
      <c r="AT263" s="39">
        <v>1.150885682</v>
      </c>
      <c r="AU263" s="39">
        <v>1.16881843</v>
      </c>
      <c r="AV263">
        <v>1.1867181710000001</v>
      </c>
      <c r="AW263">
        <v>1.2049612750000001</v>
      </c>
    </row>
    <row r="264" spans="2:49" x14ac:dyDescent="0.35">
      <c r="B264" t="s">
        <v>363</v>
      </c>
      <c r="C264">
        <v>1.7112081308179601</v>
      </c>
      <c r="D264">
        <v>1.7386821308642</v>
      </c>
      <c r="E264">
        <v>1.766597204</v>
      </c>
      <c r="F264">
        <v>1.7874173</v>
      </c>
      <c r="G264">
        <v>1.8102049140000001</v>
      </c>
      <c r="H264">
        <v>1.7022870960000001</v>
      </c>
      <c r="I264">
        <v>1.7767754929999999</v>
      </c>
      <c r="J264">
        <v>1.8105801399999999</v>
      </c>
      <c r="K264">
        <v>1.791703525</v>
      </c>
      <c r="L264">
        <v>1.799214453</v>
      </c>
      <c r="M264">
        <v>1.8081051349999999</v>
      </c>
      <c r="N264">
        <v>1.846006977</v>
      </c>
      <c r="O264">
        <v>1.8929714070000001</v>
      </c>
      <c r="P264">
        <v>1.9151731320000001</v>
      </c>
      <c r="Q264">
        <v>1.9258867399999999</v>
      </c>
      <c r="R264">
        <v>1.9410522589999999</v>
      </c>
      <c r="S264">
        <v>1.9615188370000001</v>
      </c>
      <c r="T264">
        <v>1.9624971339999999</v>
      </c>
      <c r="U264">
        <v>1.965888525</v>
      </c>
      <c r="V264">
        <v>1.9538698210000001</v>
      </c>
      <c r="W264">
        <v>1.929222467</v>
      </c>
      <c r="X264">
        <v>1.89998847</v>
      </c>
      <c r="Y264">
        <v>1.8924625349999999</v>
      </c>
      <c r="Z264">
        <v>1.89526244</v>
      </c>
      <c r="AA264">
        <v>1.901461877</v>
      </c>
      <c r="AB264">
        <v>1.9075537840000001</v>
      </c>
      <c r="AC264">
        <v>1.9120255049999999</v>
      </c>
      <c r="AD264">
        <v>1.943205412</v>
      </c>
      <c r="AE264">
        <v>1.976240566</v>
      </c>
      <c r="AF264">
        <v>2.008529469</v>
      </c>
      <c r="AG264">
        <v>2.0446059929999998</v>
      </c>
      <c r="AH264">
        <v>2.0808342579999999</v>
      </c>
      <c r="AI264">
        <v>2.1185043810000002</v>
      </c>
      <c r="AJ264">
        <v>2.155213319</v>
      </c>
      <c r="AK264">
        <v>2.1952267010000002</v>
      </c>
      <c r="AL264">
        <v>2.2344148619999999</v>
      </c>
      <c r="AM264">
        <v>2.2767514809999998</v>
      </c>
      <c r="AN264">
        <v>2.3170558799999998</v>
      </c>
      <c r="AO264">
        <v>2.3597998480000002</v>
      </c>
      <c r="AP264">
        <v>2.4015989740000001</v>
      </c>
      <c r="AQ264">
        <v>2.4461053590000001</v>
      </c>
      <c r="AR264">
        <v>2.4892182420000002</v>
      </c>
      <c r="AS264">
        <v>2.5346021470000002</v>
      </c>
      <c r="AT264">
        <v>2.5771821109999999</v>
      </c>
      <c r="AU264">
        <v>2.6241868789999998</v>
      </c>
      <c r="AV264">
        <v>2.667478155</v>
      </c>
      <c r="AW264">
        <v>2.7169108990000002</v>
      </c>
    </row>
    <row r="265" spans="2:49" x14ac:dyDescent="0.3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3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1.6389765730000001</v>
      </c>
      <c r="G266">
        <v>1.663232466</v>
      </c>
      <c r="H266">
        <v>1.551760222</v>
      </c>
      <c r="I266">
        <v>1.62886401</v>
      </c>
      <c r="J266">
        <v>1.676107923</v>
      </c>
      <c r="K266">
        <v>1.6664689850000001</v>
      </c>
      <c r="L266">
        <v>1.67327509</v>
      </c>
      <c r="M266">
        <v>1.6801263360000001</v>
      </c>
      <c r="N266">
        <v>1.6967187770000001</v>
      </c>
      <c r="O266">
        <v>1.770988781</v>
      </c>
      <c r="P266">
        <v>1.848845122</v>
      </c>
      <c r="Q266">
        <v>1.917891228</v>
      </c>
      <c r="R266">
        <v>1.9761282689999999</v>
      </c>
      <c r="S266">
        <v>2.0205658839999998</v>
      </c>
      <c r="T266">
        <v>2.0144914429999998</v>
      </c>
      <c r="U266">
        <v>2.0045461370000002</v>
      </c>
      <c r="V266">
        <v>1.9783775530000001</v>
      </c>
      <c r="W266">
        <v>1.8847878360000001</v>
      </c>
      <c r="X266">
        <v>1.8015944749999999</v>
      </c>
      <c r="Y266">
        <v>1.762767119</v>
      </c>
      <c r="Z266">
        <v>1.7442145710000001</v>
      </c>
      <c r="AA266">
        <v>1.7336576420000001</v>
      </c>
      <c r="AB266">
        <v>1.725490932</v>
      </c>
      <c r="AC266">
        <v>1.7175362590000001</v>
      </c>
      <c r="AD266">
        <v>1.7401266</v>
      </c>
      <c r="AE266">
        <v>1.7669220729999999</v>
      </c>
      <c r="AF266">
        <v>1.7940891349999999</v>
      </c>
      <c r="AG266">
        <v>1.825070051</v>
      </c>
      <c r="AH266">
        <v>1.8563655320000001</v>
      </c>
      <c r="AI266">
        <v>1.8892990270000001</v>
      </c>
      <c r="AJ266">
        <v>1.921545356</v>
      </c>
      <c r="AK266">
        <v>1.9568167759999999</v>
      </c>
      <c r="AL266">
        <v>1.99138438</v>
      </c>
      <c r="AM266">
        <v>2.0287701149999999</v>
      </c>
      <c r="AN266">
        <v>2.064432541</v>
      </c>
      <c r="AO266">
        <v>2.1023321739999998</v>
      </c>
      <c r="AP266">
        <v>2.1394150500000002</v>
      </c>
      <c r="AQ266">
        <v>2.1789044180000001</v>
      </c>
      <c r="AR266">
        <v>2.2171226470000001</v>
      </c>
      <c r="AS266">
        <v>2.2573623820000002</v>
      </c>
      <c r="AT266">
        <v>2.2950446250000001</v>
      </c>
      <c r="AU266" s="39">
        <v>2.336587932</v>
      </c>
      <c r="AV266">
        <v>2.3747302640000001</v>
      </c>
      <c r="AW266">
        <v>2.4182289909999999</v>
      </c>
    </row>
    <row r="267" spans="2:49" x14ac:dyDescent="0.3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0.98719299760000001</v>
      </c>
      <c r="G267">
        <v>0.9825309123</v>
      </c>
      <c r="H267">
        <v>0.97786704410000003</v>
      </c>
      <c r="I267">
        <v>0.97325872589999995</v>
      </c>
      <c r="J267">
        <v>0.96867471719999998</v>
      </c>
      <c r="K267">
        <v>0.96412077439999999</v>
      </c>
      <c r="L267">
        <v>0.95959348479999995</v>
      </c>
      <c r="M267">
        <v>0.95507471290000001</v>
      </c>
      <c r="N267">
        <v>0.95058949699999995</v>
      </c>
      <c r="O267">
        <v>0.94786272760000001</v>
      </c>
      <c r="P267">
        <v>0.94500641190000001</v>
      </c>
      <c r="Q267">
        <v>0.94201181119999999</v>
      </c>
      <c r="R267">
        <v>0.93884565080000004</v>
      </c>
      <c r="S267">
        <v>0.95295320849999998</v>
      </c>
      <c r="T267">
        <v>0.95006153459999998</v>
      </c>
      <c r="U267">
        <v>0.9472085509</v>
      </c>
      <c r="V267">
        <v>0.94438248960000004</v>
      </c>
      <c r="W267">
        <v>0.94265010429999996</v>
      </c>
      <c r="X267">
        <v>0.94091553510000003</v>
      </c>
      <c r="Y267">
        <v>0.94096521109999998</v>
      </c>
      <c r="Z267">
        <v>0.94101675090000003</v>
      </c>
      <c r="AA267">
        <v>0.94106463849999999</v>
      </c>
      <c r="AB267">
        <v>0.94108899109999999</v>
      </c>
      <c r="AC267">
        <v>0.94110656010000004</v>
      </c>
      <c r="AD267">
        <v>0.94120260919999998</v>
      </c>
      <c r="AE267">
        <v>0.94130412600000002</v>
      </c>
      <c r="AF267">
        <v>0.94140930909999998</v>
      </c>
      <c r="AG267">
        <v>0.94151514489999999</v>
      </c>
      <c r="AH267">
        <v>0.94162586130000003</v>
      </c>
      <c r="AI267">
        <v>0.94166346810000001</v>
      </c>
      <c r="AJ267">
        <v>0.94170131619999997</v>
      </c>
      <c r="AK267">
        <v>0.94174298749999996</v>
      </c>
      <c r="AL267">
        <v>0.94179400749999997</v>
      </c>
      <c r="AM267">
        <v>0.94184891579999996</v>
      </c>
      <c r="AN267">
        <v>0.94170961389999996</v>
      </c>
      <c r="AO267">
        <v>0.94156589290000003</v>
      </c>
      <c r="AP267">
        <v>0.9414136206</v>
      </c>
      <c r="AQ267">
        <v>0.94125577829999996</v>
      </c>
      <c r="AR267">
        <v>0.94108772559999998</v>
      </c>
      <c r="AS267">
        <v>0.94087896859999998</v>
      </c>
      <c r="AT267">
        <v>0.94066096669999999</v>
      </c>
      <c r="AU267">
        <v>0.94044194079999999</v>
      </c>
      <c r="AV267">
        <v>0.94021176289999997</v>
      </c>
      <c r="AW267">
        <v>0.93997926659999997</v>
      </c>
    </row>
    <row r="268" spans="2:49" x14ac:dyDescent="0.3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1.28070024E-2</v>
      </c>
      <c r="G268">
        <v>1.74690877E-2</v>
      </c>
      <c r="H268">
        <v>2.2132955900000001E-2</v>
      </c>
      <c r="I268">
        <v>2.67412741E-2</v>
      </c>
      <c r="J268">
        <v>3.13252828E-2</v>
      </c>
      <c r="K268">
        <v>3.5879225600000002E-2</v>
      </c>
      <c r="L268">
        <v>4.04065152E-2</v>
      </c>
      <c r="M268">
        <v>4.4925287100000003E-2</v>
      </c>
      <c r="N268">
        <v>4.9410503000000001E-2</v>
      </c>
      <c r="O268">
        <v>5.2137272399999997E-2</v>
      </c>
      <c r="P268">
        <v>5.4993588099999997E-2</v>
      </c>
      <c r="Q268">
        <v>5.79881888E-2</v>
      </c>
      <c r="R268">
        <v>6.1154349199999999E-2</v>
      </c>
      <c r="S268">
        <v>4.7046791499999997E-2</v>
      </c>
      <c r="T268">
        <v>4.99384654E-2</v>
      </c>
      <c r="U268">
        <v>5.2791449099999999E-2</v>
      </c>
      <c r="V268">
        <v>5.56175104E-2</v>
      </c>
      <c r="W268">
        <v>5.73498957E-2</v>
      </c>
      <c r="X268">
        <v>5.9084464900000001E-2</v>
      </c>
      <c r="Y268">
        <v>5.9034788900000003E-2</v>
      </c>
      <c r="Z268">
        <v>5.8983249100000003E-2</v>
      </c>
      <c r="AA268">
        <v>5.8935361499999998E-2</v>
      </c>
      <c r="AB268">
        <v>5.8911008899999999E-2</v>
      </c>
      <c r="AC268">
        <v>5.8893439899999997E-2</v>
      </c>
      <c r="AD268">
        <v>5.8797390800000002E-2</v>
      </c>
      <c r="AE268">
        <v>5.8695874000000002E-2</v>
      </c>
      <c r="AF268">
        <v>5.8590690899999999E-2</v>
      </c>
      <c r="AG268">
        <v>5.8484855099999997E-2</v>
      </c>
      <c r="AH268">
        <v>5.8374138700000001E-2</v>
      </c>
      <c r="AI268">
        <v>5.8336531900000002E-2</v>
      </c>
      <c r="AJ268">
        <v>5.8298683800000001E-2</v>
      </c>
      <c r="AK268">
        <v>5.8257012499999997E-2</v>
      </c>
      <c r="AL268">
        <v>5.8205992499999998E-2</v>
      </c>
      <c r="AM268">
        <v>5.8151084200000001E-2</v>
      </c>
      <c r="AN268">
        <v>5.8290386100000001E-2</v>
      </c>
      <c r="AO268">
        <v>5.84341071E-2</v>
      </c>
      <c r="AP268">
        <v>5.8586379399999999E-2</v>
      </c>
      <c r="AQ268">
        <v>5.8744221700000002E-2</v>
      </c>
      <c r="AR268">
        <v>5.8912274399999999E-2</v>
      </c>
      <c r="AS268">
        <v>5.9121031400000003E-2</v>
      </c>
      <c r="AT268">
        <v>5.9339033300000003E-2</v>
      </c>
      <c r="AU268">
        <v>5.9558059199999999E-2</v>
      </c>
      <c r="AV268">
        <v>5.9788237100000002E-2</v>
      </c>
      <c r="AW268">
        <v>6.0020733399999998E-2</v>
      </c>
    </row>
    <row r="269" spans="2:49" x14ac:dyDescent="0.3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3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3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3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3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3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3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3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3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0.90892120880000005</v>
      </c>
      <c r="H277">
        <v>0.90182099569999996</v>
      </c>
      <c r="I277">
        <v>0.89502773629999999</v>
      </c>
      <c r="J277">
        <v>0.88831503030000003</v>
      </c>
      <c r="K277">
        <v>0.88167422770000003</v>
      </c>
      <c r="L277">
        <v>0.87507793840000003</v>
      </c>
      <c r="M277">
        <v>0.86844089150000003</v>
      </c>
      <c r="N277">
        <v>0.86180687919999999</v>
      </c>
      <c r="O277">
        <v>0.83691506230000001</v>
      </c>
      <c r="P277">
        <v>0.80739077049999997</v>
      </c>
      <c r="Q277">
        <v>0.77289297359999998</v>
      </c>
      <c r="R277">
        <v>0.73287770029999999</v>
      </c>
      <c r="S277">
        <v>0.70219445469999997</v>
      </c>
      <c r="T277">
        <v>0.69979039480000005</v>
      </c>
      <c r="U277">
        <v>0.69723240099999995</v>
      </c>
      <c r="V277">
        <v>0.69466913249999995</v>
      </c>
      <c r="W277">
        <v>0.68868552549999995</v>
      </c>
      <c r="X277">
        <v>0.68274246039999997</v>
      </c>
      <c r="Y277">
        <v>0.67694214559999999</v>
      </c>
      <c r="Z277">
        <v>0.6711673628</v>
      </c>
      <c r="AA277">
        <v>0.6653513915</v>
      </c>
      <c r="AB277">
        <v>0.65930344129999996</v>
      </c>
      <c r="AC277">
        <v>0.6531817419</v>
      </c>
      <c r="AD277">
        <v>0.64791835639999995</v>
      </c>
      <c r="AE277">
        <v>0.64271937869999995</v>
      </c>
      <c r="AF277">
        <v>0.63755807649999996</v>
      </c>
      <c r="AG277">
        <v>0.63236616140000002</v>
      </c>
      <c r="AH277">
        <v>0.62722166749999997</v>
      </c>
      <c r="AI277">
        <v>0.62514164989999998</v>
      </c>
      <c r="AJ277">
        <v>0.62305518699999995</v>
      </c>
      <c r="AK277">
        <v>0.62101484060000001</v>
      </c>
      <c r="AL277">
        <v>0.61891363219999995</v>
      </c>
      <c r="AM277">
        <v>0.616862943</v>
      </c>
      <c r="AN277">
        <v>0.61420506870000002</v>
      </c>
      <c r="AO277">
        <v>0.61159777579999997</v>
      </c>
      <c r="AP277">
        <v>0.60898768260000002</v>
      </c>
      <c r="AQ277">
        <v>0.60641741270000005</v>
      </c>
      <c r="AR277">
        <v>0.6038378418</v>
      </c>
      <c r="AS277">
        <v>0.6012046794</v>
      </c>
      <c r="AT277">
        <v>0.59852610370000003</v>
      </c>
      <c r="AU277">
        <v>0.59590864850000003</v>
      </c>
      <c r="AV277">
        <v>0.59323530329999996</v>
      </c>
      <c r="AW277">
        <v>0.59061716959999999</v>
      </c>
    </row>
    <row r="278" spans="2:49" x14ac:dyDescent="0.3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5.3373629700000001E-2</v>
      </c>
      <c r="H278">
        <v>5.9166886699999997E-2</v>
      </c>
      <c r="I278">
        <v>6.4519893600000003E-2</v>
      </c>
      <c r="J278">
        <v>6.9541581000000005E-2</v>
      </c>
      <c r="K278">
        <v>7.4210763099999896E-2</v>
      </c>
      <c r="L278">
        <v>7.8514808399999997E-2</v>
      </c>
      <c r="M278">
        <v>8.2473338600000001E-2</v>
      </c>
      <c r="N278">
        <v>8.6019352699999996E-2</v>
      </c>
      <c r="O278">
        <v>0.1092374599</v>
      </c>
      <c r="P278">
        <v>0.1374960536</v>
      </c>
      <c r="Q278">
        <v>0.17125810499999999</v>
      </c>
      <c r="R278">
        <v>0.21108880529999999</v>
      </c>
      <c r="S278">
        <v>0.18305739900000001</v>
      </c>
      <c r="T278">
        <v>0.18864908259999999</v>
      </c>
      <c r="U278">
        <v>0.19424306159999999</v>
      </c>
      <c r="V278">
        <v>0.19975348330000001</v>
      </c>
      <c r="W278">
        <v>0.20003279600000001</v>
      </c>
      <c r="X278">
        <v>0.20025119050000001</v>
      </c>
      <c r="Y278">
        <v>0.20236742520000001</v>
      </c>
      <c r="Z278">
        <v>0.20447067620000001</v>
      </c>
      <c r="AA278">
        <v>0.20660231630000001</v>
      </c>
      <c r="AB278">
        <v>0.2087950938</v>
      </c>
      <c r="AC278">
        <v>0.21103522769999999</v>
      </c>
      <c r="AD278">
        <v>0.21345535130000001</v>
      </c>
      <c r="AE278">
        <v>0.21584325609999999</v>
      </c>
      <c r="AF278">
        <v>0.2182150615</v>
      </c>
      <c r="AG278">
        <v>0.2205365671</v>
      </c>
      <c r="AH278">
        <v>0.2228369691</v>
      </c>
      <c r="AI278">
        <v>0.2230391561</v>
      </c>
      <c r="AJ278">
        <v>0.22325225360000001</v>
      </c>
      <c r="AK278">
        <v>0.2234450321</v>
      </c>
      <c r="AL278">
        <v>0.22363292339999999</v>
      </c>
      <c r="AM278">
        <v>0.22379822660000001</v>
      </c>
      <c r="AN278">
        <v>0.2244523913</v>
      </c>
      <c r="AO278">
        <v>0.2250807735</v>
      </c>
      <c r="AP278">
        <v>0.22571443699999999</v>
      </c>
      <c r="AQ278">
        <v>0.22632875760000001</v>
      </c>
      <c r="AR278">
        <v>0.2269520455</v>
      </c>
      <c r="AS278">
        <v>0.2266382619</v>
      </c>
      <c r="AT278">
        <v>0.2263490084</v>
      </c>
      <c r="AU278">
        <v>0.2260241093</v>
      </c>
      <c r="AV278">
        <v>0.22572933249999999</v>
      </c>
      <c r="AW278">
        <v>0.22540279390000001</v>
      </c>
    </row>
    <row r="279" spans="2:49" x14ac:dyDescent="0.3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4.5045955199999998E-3</v>
      </c>
      <c r="H279">
        <v>4.2200412099999999E-3</v>
      </c>
      <c r="I279">
        <v>3.9431136599999998E-3</v>
      </c>
      <c r="J279">
        <v>3.6839219E-3</v>
      </c>
      <c r="K279">
        <v>3.44166228E-3</v>
      </c>
      <c r="L279">
        <v>3.2159402399999999E-3</v>
      </c>
      <c r="M279">
        <v>3.0074394299999998E-3</v>
      </c>
      <c r="N279">
        <v>2.81349219E-3</v>
      </c>
      <c r="O279">
        <v>2.7293757999999999E-3</v>
      </c>
      <c r="P279">
        <v>2.6243646300000002E-3</v>
      </c>
      <c r="Q279">
        <v>2.4970502099999998E-3</v>
      </c>
      <c r="R279">
        <v>2.3511673499999998E-3</v>
      </c>
      <c r="S279">
        <v>1.0237673100000001E-2</v>
      </c>
      <c r="T279">
        <v>9.5591847299999998E-3</v>
      </c>
      <c r="U279">
        <v>8.9030697000000002E-3</v>
      </c>
      <c r="V279">
        <v>8.2631950699999998E-3</v>
      </c>
      <c r="W279">
        <v>1.0598778099999999E-2</v>
      </c>
      <c r="X279">
        <v>1.2953829599999999E-2</v>
      </c>
      <c r="Y279">
        <v>1.2921406E-2</v>
      </c>
      <c r="Z279">
        <v>1.2888485700000001E-2</v>
      </c>
      <c r="AA279">
        <v>1.2857664E-2</v>
      </c>
      <c r="AB279">
        <v>1.2826640300000001E-2</v>
      </c>
      <c r="AC279">
        <v>1.2798762199999999E-2</v>
      </c>
      <c r="AD279">
        <v>1.3260452299999999E-2</v>
      </c>
      <c r="AE279">
        <v>1.37173826E-2</v>
      </c>
      <c r="AF279">
        <v>1.4170589799999999E-2</v>
      </c>
      <c r="AG279">
        <v>1.4620946100000001E-2</v>
      </c>
      <c r="AH279">
        <v>1.50671582E-2</v>
      </c>
      <c r="AI279">
        <v>1.56300607E-2</v>
      </c>
      <c r="AJ279">
        <v>1.6189978099999999E-2</v>
      </c>
      <c r="AK279">
        <v>1.67446981E-2</v>
      </c>
      <c r="AL279">
        <v>1.73066963E-2</v>
      </c>
      <c r="AM279">
        <v>1.7863249500000001E-2</v>
      </c>
      <c r="AN279">
        <v>1.8360519700000001E-2</v>
      </c>
      <c r="AO279">
        <v>1.8853867699999999E-2</v>
      </c>
      <c r="AP279">
        <v>1.93458312E-2</v>
      </c>
      <c r="AQ279">
        <v>1.98343094E-2</v>
      </c>
      <c r="AR279">
        <v>2.03217524E-2</v>
      </c>
      <c r="AS279">
        <v>2.0711918700000002E-2</v>
      </c>
      <c r="AT279">
        <v>2.1104622600000001E-2</v>
      </c>
      <c r="AU279">
        <v>2.1494279599999999E-2</v>
      </c>
      <c r="AV279">
        <v>2.1887068900000001E-2</v>
      </c>
      <c r="AW279">
        <v>2.22770446E-2</v>
      </c>
    </row>
    <row r="280" spans="2:49" x14ac:dyDescent="0.3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1.4644186E-2</v>
      </c>
      <c r="H280">
        <v>1.4377553499999999E-2</v>
      </c>
      <c r="I280">
        <v>1.4078826500000001E-2</v>
      </c>
      <c r="J280">
        <v>1.3784672099999999E-2</v>
      </c>
      <c r="K280">
        <v>1.34962508E-2</v>
      </c>
      <c r="L280">
        <v>1.32163557E-2</v>
      </c>
      <c r="M280">
        <v>1.2952676E-2</v>
      </c>
      <c r="N280">
        <v>1.26989318E-2</v>
      </c>
      <c r="O280">
        <v>1.27405673E-2</v>
      </c>
      <c r="P280">
        <v>1.2669327500000001E-2</v>
      </c>
      <c r="Q280">
        <v>1.24669616E-2</v>
      </c>
      <c r="R280">
        <v>1.21400603E-2</v>
      </c>
      <c r="S280">
        <v>3.4474362699999997E-2</v>
      </c>
      <c r="T280">
        <v>3.01007771E-2</v>
      </c>
      <c r="U280">
        <v>2.5849409600000001E-2</v>
      </c>
      <c r="V280">
        <v>2.16968024E-2</v>
      </c>
      <c r="W280">
        <v>2.1995549100000001E-2</v>
      </c>
      <c r="X280">
        <v>2.2290218600000002E-2</v>
      </c>
      <c r="Y280">
        <v>2.22697928E-2</v>
      </c>
      <c r="Z280">
        <v>2.22484407E-2</v>
      </c>
      <c r="AA280">
        <v>2.2230644800000001E-2</v>
      </c>
      <c r="AB280">
        <v>2.2203935899999999E-2</v>
      </c>
      <c r="AC280">
        <v>2.2182633899999998E-2</v>
      </c>
      <c r="AD280">
        <v>2.2011746799999999E-2</v>
      </c>
      <c r="AE280">
        <v>2.1841262300000001E-2</v>
      </c>
      <c r="AF280">
        <v>2.1672794700000001E-2</v>
      </c>
      <c r="AG280">
        <v>2.1499188499999999E-2</v>
      </c>
      <c r="AH280">
        <v>2.1327228300000001E-2</v>
      </c>
      <c r="AI280">
        <v>2.1225111299999998E-2</v>
      </c>
      <c r="AJ280">
        <v>2.11248619E-2</v>
      </c>
      <c r="AK280">
        <v>2.1023513399999999E-2</v>
      </c>
      <c r="AL280">
        <v>2.09229727E-2</v>
      </c>
      <c r="AM280">
        <v>2.0821116300000001E-2</v>
      </c>
      <c r="AN280">
        <v>2.07604921E-2</v>
      </c>
      <c r="AO280">
        <v>2.0697977999999999E-2</v>
      </c>
      <c r="AP280">
        <v>2.06364484E-2</v>
      </c>
      <c r="AQ280">
        <v>2.0573649100000001E-2</v>
      </c>
      <c r="AR280">
        <v>2.0512162E-2</v>
      </c>
      <c r="AS280">
        <v>2.0511318300000001E-2</v>
      </c>
      <c r="AT280">
        <v>2.0512714200000001E-2</v>
      </c>
      <c r="AU280">
        <v>2.0510898E-2</v>
      </c>
      <c r="AV280">
        <v>2.0511832800000001E-2</v>
      </c>
      <c r="AW280">
        <v>2.0509899000000002E-2</v>
      </c>
    </row>
    <row r="281" spans="2:49" x14ac:dyDescent="0.3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5.5282351399999997E-3</v>
      </c>
      <c r="H281">
        <v>5.7373685999999998E-3</v>
      </c>
      <c r="I281">
        <v>5.9388274799999996E-3</v>
      </c>
      <c r="J281">
        <v>6.14663156E-3</v>
      </c>
      <c r="K281">
        <v>6.3615123200000002E-3</v>
      </c>
      <c r="L281">
        <v>6.5851465399999996E-3</v>
      </c>
      <c r="M281">
        <v>6.8221256899999999E-3</v>
      </c>
      <c r="N281">
        <v>7.0702357499999998E-3</v>
      </c>
      <c r="O281">
        <v>7.3419761700000002E-3</v>
      </c>
      <c r="P281">
        <v>7.5567536300000003E-3</v>
      </c>
      <c r="Q281">
        <v>7.69661596E-3</v>
      </c>
      <c r="R281">
        <v>7.7574241300000001E-3</v>
      </c>
      <c r="S281">
        <v>8.9533011399999998E-3</v>
      </c>
      <c r="T281">
        <v>8.6539797999999994E-3</v>
      </c>
      <c r="U281">
        <v>8.3676258499999906E-3</v>
      </c>
      <c r="V281">
        <v>8.0892707799999995E-3</v>
      </c>
      <c r="W281">
        <v>8.2142556399999907E-3</v>
      </c>
      <c r="X281">
        <v>8.3378490700000002E-3</v>
      </c>
      <c r="Y281">
        <v>8.4173938099999998E-3</v>
      </c>
      <c r="Z281">
        <v>8.4964153099999998E-3</v>
      </c>
      <c r="AA281">
        <v>8.5766321200000002E-3</v>
      </c>
      <c r="AB281">
        <v>8.6561040700000001E-3</v>
      </c>
      <c r="AC281">
        <v>8.7375556000000004E-3</v>
      </c>
      <c r="AD281">
        <v>8.6772952699999996E-3</v>
      </c>
      <c r="AE281">
        <v>8.6171306500000006E-3</v>
      </c>
      <c r="AF281">
        <v>8.5576989800000003E-3</v>
      </c>
      <c r="AG281">
        <v>8.4966516700000008E-3</v>
      </c>
      <c r="AH281">
        <v>8.4361848399999995E-3</v>
      </c>
      <c r="AI281">
        <v>8.4014642099999905E-3</v>
      </c>
      <c r="AJ281">
        <v>8.3674438600000005E-3</v>
      </c>
      <c r="AK281">
        <v>8.3329492599999999E-3</v>
      </c>
      <c r="AL281">
        <v>8.2994693200000007E-3</v>
      </c>
      <c r="AM281">
        <v>8.2654242799999906E-3</v>
      </c>
      <c r="AN281">
        <v>8.2500420400000007E-3</v>
      </c>
      <c r="AO281">
        <v>8.2338732299999905E-3</v>
      </c>
      <c r="AP281">
        <v>8.2180599300000004E-3</v>
      </c>
      <c r="AQ281">
        <v>8.2017047399999994E-3</v>
      </c>
      <c r="AR281">
        <v>8.1858363000000007E-3</v>
      </c>
      <c r="AS281">
        <v>8.1891911799999995E-3</v>
      </c>
      <c r="AT281">
        <v>8.1934427899999999E-3</v>
      </c>
      <c r="AU281">
        <v>8.1964137999999999E-3</v>
      </c>
      <c r="AV281">
        <v>8.2004865300000004E-3</v>
      </c>
      <c r="AW281">
        <v>8.2034147399999997E-3</v>
      </c>
    </row>
    <row r="282" spans="2:49" x14ac:dyDescent="0.3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1.30281449E-2</v>
      </c>
      <c r="H282">
        <v>1.46771544E-2</v>
      </c>
      <c r="I282">
        <v>1.6491602500000001E-2</v>
      </c>
      <c r="J282">
        <v>1.8528163199999999E-2</v>
      </c>
      <c r="K282">
        <v>2.0815583799999999E-2</v>
      </c>
      <c r="L282">
        <v>2.3389810699999999E-2</v>
      </c>
      <c r="M282">
        <v>2.63035288E-2</v>
      </c>
      <c r="N282">
        <v>2.95911084E-2</v>
      </c>
      <c r="O282">
        <v>3.1035558500000001E-2</v>
      </c>
      <c r="P282">
        <v>3.2262730099999998E-2</v>
      </c>
      <c r="Q282">
        <v>3.3188293600000002E-2</v>
      </c>
      <c r="R282">
        <v>3.3784842599999997E-2</v>
      </c>
      <c r="S282">
        <v>6.10828094E-2</v>
      </c>
      <c r="T282">
        <v>6.3246580999999996E-2</v>
      </c>
      <c r="U282">
        <v>6.5404432299999996E-2</v>
      </c>
      <c r="V282">
        <v>6.7528115999999999E-2</v>
      </c>
      <c r="W282">
        <v>7.0473095700000002E-2</v>
      </c>
      <c r="X282">
        <v>7.3424451700000004E-2</v>
      </c>
      <c r="Y282">
        <v>7.7081836500000001E-2</v>
      </c>
      <c r="Z282">
        <v>8.0728619299999999E-2</v>
      </c>
      <c r="AA282">
        <v>8.4381351300000004E-2</v>
      </c>
      <c r="AB282">
        <v>8.8214784500000004E-2</v>
      </c>
      <c r="AC282">
        <v>9.2064078699999996E-2</v>
      </c>
      <c r="AD282">
        <v>9.4676797899999998E-2</v>
      </c>
      <c r="AE282">
        <v>9.7261589699999998E-2</v>
      </c>
      <c r="AF282">
        <v>9.9825778500000004E-2</v>
      </c>
      <c r="AG282">
        <v>0.10248048529999999</v>
      </c>
      <c r="AH282">
        <v>0.1051107921</v>
      </c>
      <c r="AI282">
        <v>0.1065625577</v>
      </c>
      <c r="AJ282">
        <v>0.1080102756</v>
      </c>
      <c r="AK282">
        <v>0.10943896660000001</v>
      </c>
      <c r="AL282">
        <v>0.11092430609999999</v>
      </c>
      <c r="AM282">
        <v>0.1123890404</v>
      </c>
      <c r="AN282">
        <v>0.11397148629999999</v>
      </c>
      <c r="AO282">
        <v>0.11553573170000001</v>
      </c>
      <c r="AP282">
        <v>0.11709754090000001</v>
      </c>
      <c r="AQ282">
        <v>0.1186441665</v>
      </c>
      <c r="AR282">
        <v>0.1201903621</v>
      </c>
      <c r="AS282">
        <v>0.12274463049999999</v>
      </c>
      <c r="AT282">
        <v>0.1253141083</v>
      </c>
      <c r="AU282">
        <v>0.12786565080000001</v>
      </c>
      <c r="AV282">
        <v>0.13043597600000001</v>
      </c>
      <c r="AW282">
        <v>0.13298967819999999</v>
      </c>
    </row>
    <row r="283" spans="2:49" x14ac:dyDescent="0.3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3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3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412015962.30000001</v>
      </c>
      <c r="G285">
        <v>421142212.10000002</v>
      </c>
      <c r="H285">
        <v>439537486.80000001</v>
      </c>
      <c r="I285">
        <v>454174313.39999998</v>
      </c>
      <c r="J285">
        <v>471398228.10000002</v>
      </c>
      <c r="K285">
        <v>493295712.30000001</v>
      </c>
      <c r="L285">
        <v>519357854.80000001</v>
      </c>
      <c r="M285">
        <v>549571059</v>
      </c>
      <c r="N285">
        <v>565396615.60000002</v>
      </c>
      <c r="O285">
        <v>564683210.29999995</v>
      </c>
      <c r="P285">
        <v>564402753.60000002</v>
      </c>
      <c r="Q285">
        <v>563171617.29999995</v>
      </c>
      <c r="R285">
        <v>562964885.29999995</v>
      </c>
      <c r="S285">
        <v>568362087</v>
      </c>
      <c r="T285">
        <v>573115868.20000005</v>
      </c>
      <c r="U285">
        <v>575727820</v>
      </c>
      <c r="V285">
        <v>577598176.60000002</v>
      </c>
      <c r="W285">
        <v>578406125.29999995</v>
      </c>
      <c r="X285">
        <v>578448835.60000002</v>
      </c>
      <c r="Y285">
        <v>579311192.10000002</v>
      </c>
      <c r="Z285">
        <v>581003810.79999995</v>
      </c>
      <c r="AA285">
        <v>583337725</v>
      </c>
      <c r="AB285">
        <v>586118477.20000005</v>
      </c>
      <c r="AC285">
        <v>589178825.20000005</v>
      </c>
      <c r="AD285">
        <v>592433910.20000005</v>
      </c>
      <c r="AE285">
        <v>595887440.70000005</v>
      </c>
      <c r="AF285">
        <v>599355992.70000005</v>
      </c>
      <c r="AG285">
        <v>602741333.5</v>
      </c>
      <c r="AH285">
        <v>606022142.79999995</v>
      </c>
      <c r="AI285">
        <v>609181455.39999998</v>
      </c>
      <c r="AJ285">
        <v>612273318.89999998</v>
      </c>
      <c r="AK285">
        <v>615364891.89999998</v>
      </c>
      <c r="AL285">
        <v>618512688.60000002</v>
      </c>
      <c r="AM285">
        <v>621753430</v>
      </c>
      <c r="AN285">
        <v>625199900.70000005</v>
      </c>
      <c r="AO285">
        <v>628844304.89999998</v>
      </c>
      <c r="AP285">
        <v>632640414.60000002</v>
      </c>
      <c r="AQ285">
        <v>636562248.79999995</v>
      </c>
      <c r="AR285">
        <v>640563632.89999998</v>
      </c>
      <c r="AS285">
        <v>644606611.20000005</v>
      </c>
      <c r="AT285">
        <v>648671046.89999998</v>
      </c>
      <c r="AU285">
        <v>652750030.5</v>
      </c>
      <c r="AV285">
        <v>656818180.60000002</v>
      </c>
      <c r="AW285">
        <v>660919552</v>
      </c>
    </row>
    <row r="286" spans="2:49" x14ac:dyDescent="0.3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277098.17139999999</v>
      </c>
      <c r="G286">
        <v>283660.36800000002</v>
      </c>
      <c r="H286">
        <v>284994.24369999999</v>
      </c>
      <c r="I286">
        <v>276966.96340000001</v>
      </c>
      <c r="J286">
        <v>276307.57490000001</v>
      </c>
      <c r="K286">
        <v>278553.35220000002</v>
      </c>
      <c r="L286">
        <v>278770.52230000001</v>
      </c>
      <c r="M286">
        <v>284109.21220000001</v>
      </c>
      <c r="N286">
        <v>292973.05290000001</v>
      </c>
      <c r="O286">
        <v>300358.946</v>
      </c>
      <c r="P286">
        <v>308855.7721</v>
      </c>
      <c r="Q286">
        <v>317341.32799999998</v>
      </c>
      <c r="R286">
        <v>328564.49160000001</v>
      </c>
      <c r="S286">
        <v>327841.35139999999</v>
      </c>
      <c r="T286">
        <v>327168.7499</v>
      </c>
      <c r="U286">
        <v>327379.74579999998</v>
      </c>
      <c r="V286">
        <v>326738.89419999998</v>
      </c>
      <c r="W286">
        <v>333295.8677</v>
      </c>
      <c r="X286">
        <v>338318.29560000001</v>
      </c>
      <c r="Y286">
        <v>344005.5981</v>
      </c>
      <c r="Z286">
        <v>350091.32530000003</v>
      </c>
      <c r="AA286">
        <v>356621.25809999998</v>
      </c>
      <c r="AB286">
        <v>363347.50709999999</v>
      </c>
      <c r="AC286">
        <v>370151.28370000003</v>
      </c>
      <c r="AD286">
        <v>377215.74910000002</v>
      </c>
      <c r="AE286">
        <v>385478.82650000002</v>
      </c>
      <c r="AF286">
        <v>393804.67200000002</v>
      </c>
      <c r="AG286">
        <v>401849.30969999998</v>
      </c>
      <c r="AH286">
        <v>409531.57419999997</v>
      </c>
      <c r="AI286">
        <v>416923.21669999999</v>
      </c>
      <c r="AJ286">
        <v>424075.99819999997</v>
      </c>
      <c r="AK286">
        <v>431181.17910000001</v>
      </c>
      <c r="AL286">
        <v>438494.56339999998</v>
      </c>
      <c r="AM286">
        <v>446145.15230000002</v>
      </c>
      <c r="AN286">
        <v>454252.53539999999</v>
      </c>
      <c r="AO286">
        <v>462914.08649999998</v>
      </c>
      <c r="AP286">
        <v>472041.78169999999</v>
      </c>
      <c r="AQ286">
        <v>481736.33309999999</v>
      </c>
      <c r="AR286">
        <v>491938.06719999999</v>
      </c>
      <c r="AS286">
        <v>502619.78419999999</v>
      </c>
      <c r="AT286">
        <v>513771.9878</v>
      </c>
      <c r="AU286">
        <v>525442.73950000003</v>
      </c>
      <c r="AV286">
        <v>537458.49479999999</v>
      </c>
      <c r="AW286">
        <v>550135.10320000001</v>
      </c>
    </row>
    <row r="287" spans="2:49" x14ac:dyDescent="0.3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168432.2249</v>
      </c>
      <c r="G287">
        <v>175099.30350000001</v>
      </c>
      <c r="H287">
        <v>184374.94149999999</v>
      </c>
      <c r="I287">
        <v>192029.98379999999</v>
      </c>
      <c r="J287">
        <v>200640.10509999999</v>
      </c>
      <c r="K287">
        <v>215029.0747</v>
      </c>
      <c r="L287">
        <v>230854.71179999999</v>
      </c>
      <c r="M287">
        <v>247455.28940000001</v>
      </c>
      <c r="N287">
        <v>260445.78839999999</v>
      </c>
      <c r="O287">
        <v>261238.1514</v>
      </c>
      <c r="P287">
        <v>258850.94699999999</v>
      </c>
      <c r="Q287">
        <v>254983.5484</v>
      </c>
      <c r="R287">
        <v>253647.4817</v>
      </c>
      <c r="S287">
        <v>254230.49170000001</v>
      </c>
      <c r="T287">
        <v>257182.2623</v>
      </c>
      <c r="U287">
        <v>258535.5496</v>
      </c>
      <c r="V287">
        <v>259377.25949999999</v>
      </c>
      <c r="W287">
        <v>259872.9994</v>
      </c>
      <c r="X287">
        <v>259902.0264</v>
      </c>
      <c r="Y287">
        <v>260361.31760000001</v>
      </c>
      <c r="Z287">
        <v>261137.99479999999</v>
      </c>
      <c r="AA287">
        <v>262080.12100000001</v>
      </c>
      <c r="AB287">
        <v>263124.26799999998</v>
      </c>
      <c r="AC287">
        <v>264140.7917</v>
      </c>
      <c r="AD287">
        <v>265157.71010000003</v>
      </c>
      <c r="AE287">
        <v>266120.41690000001</v>
      </c>
      <c r="AF287">
        <v>267091.60889999999</v>
      </c>
      <c r="AG287">
        <v>268008.49690000003</v>
      </c>
      <c r="AH287">
        <v>268842.83279999997</v>
      </c>
      <c r="AI287">
        <v>269557.91499999998</v>
      </c>
      <c r="AJ287">
        <v>270193.51569999999</v>
      </c>
      <c r="AK287">
        <v>270795.01919999998</v>
      </c>
      <c r="AL287">
        <v>271392.6349</v>
      </c>
      <c r="AM287">
        <v>272019.64350000001</v>
      </c>
      <c r="AN287">
        <v>272599.42050000001</v>
      </c>
      <c r="AO287">
        <v>273250.25109999999</v>
      </c>
      <c r="AP287">
        <v>274000.08679999999</v>
      </c>
      <c r="AQ287">
        <v>274838.81430000003</v>
      </c>
      <c r="AR287">
        <v>275761.72850000003</v>
      </c>
      <c r="AS287">
        <v>276746.74829999998</v>
      </c>
      <c r="AT287">
        <v>277788.7843</v>
      </c>
      <c r="AU287">
        <v>278880.5</v>
      </c>
      <c r="AV287">
        <v>280019.9865</v>
      </c>
      <c r="AW287">
        <v>281190.50719999999</v>
      </c>
    </row>
    <row r="288" spans="2:49" x14ac:dyDescent="0.3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549193.42940000002</v>
      </c>
      <c r="G288">
        <v>552125.424</v>
      </c>
      <c r="H288">
        <v>567688.75829999999</v>
      </c>
      <c r="I288">
        <v>577880.36120000004</v>
      </c>
      <c r="J288">
        <v>590937.15729999996</v>
      </c>
      <c r="K288">
        <v>606345.13639999996</v>
      </c>
      <c r="L288">
        <v>626358.06810000003</v>
      </c>
      <c r="M288">
        <v>651245.54460000002</v>
      </c>
      <c r="N288">
        <v>668533.77690000006</v>
      </c>
      <c r="O288">
        <v>664358.68770000001</v>
      </c>
      <c r="P288">
        <v>663251.12190000003</v>
      </c>
      <c r="Q288">
        <v>661826.89619999996</v>
      </c>
      <c r="R288">
        <v>660062.11250000005</v>
      </c>
      <c r="S288">
        <v>665308.74250000005</v>
      </c>
      <c r="T288">
        <v>667763.55669999996</v>
      </c>
      <c r="U288">
        <v>668178.27229999995</v>
      </c>
      <c r="V288">
        <v>667854.64170000004</v>
      </c>
      <c r="W288">
        <v>666199.42570000002</v>
      </c>
      <c r="X288">
        <v>663758.92649999994</v>
      </c>
      <c r="Y288">
        <v>662215.52269999997</v>
      </c>
      <c r="Z288">
        <v>661659.43839999998</v>
      </c>
      <c r="AA288">
        <v>661916.17859999998</v>
      </c>
      <c r="AB288">
        <v>662739.76100000006</v>
      </c>
      <c r="AC288">
        <v>663977.2953</v>
      </c>
      <c r="AD288">
        <v>665480.27529999998</v>
      </c>
      <c r="AE288">
        <v>667292.88</v>
      </c>
      <c r="AF288">
        <v>669099.11450000003</v>
      </c>
      <c r="AG288">
        <v>670803.96849999996</v>
      </c>
      <c r="AH288">
        <v>672399.0895</v>
      </c>
      <c r="AI288">
        <v>673889.11219999997</v>
      </c>
      <c r="AJ288">
        <v>675323.26159999997</v>
      </c>
      <c r="AK288">
        <v>676764.39800000004</v>
      </c>
      <c r="AL288">
        <v>678270.5111</v>
      </c>
      <c r="AM288">
        <v>679868.17909999995</v>
      </c>
      <c r="AN288">
        <v>681774.12710000004</v>
      </c>
      <c r="AO288">
        <v>683885.77269999997</v>
      </c>
      <c r="AP288">
        <v>686114.51529999997</v>
      </c>
      <c r="AQ288">
        <v>688429.68310000002</v>
      </c>
      <c r="AR288">
        <v>690768.63450000004</v>
      </c>
      <c r="AS288">
        <v>693094.07010000001</v>
      </c>
      <c r="AT288">
        <v>695381.35580000002</v>
      </c>
      <c r="AU288">
        <v>697626.27130000002</v>
      </c>
      <c r="AV288">
        <v>699795.00470000005</v>
      </c>
      <c r="AW288">
        <v>701961.32819999999</v>
      </c>
    </row>
    <row r="289" spans="2:49" x14ac:dyDescent="0.35">
      <c r="B289" t="s">
        <v>508</v>
      </c>
      <c r="C289">
        <v>82711.5521017555</v>
      </c>
      <c r="D289">
        <v>84039.512824558697</v>
      </c>
      <c r="E289">
        <v>85388.794420000006</v>
      </c>
      <c r="F289">
        <v>94624.031529999906</v>
      </c>
      <c r="G289">
        <v>97309.646099999998</v>
      </c>
      <c r="H289">
        <v>103596.4118</v>
      </c>
      <c r="I289">
        <v>107572.5601</v>
      </c>
      <c r="J289">
        <v>114867.7651</v>
      </c>
      <c r="K289">
        <v>120272.13800000001</v>
      </c>
      <c r="L289">
        <v>126784.7227</v>
      </c>
      <c r="M289">
        <v>135783.02499999999</v>
      </c>
      <c r="N289">
        <v>145684.86230000001</v>
      </c>
      <c r="O289">
        <v>136447.04019999999</v>
      </c>
      <c r="P289">
        <v>131142.5851</v>
      </c>
      <c r="Q289">
        <v>126033.62059999999</v>
      </c>
      <c r="R289">
        <v>114474.7169</v>
      </c>
      <c r="S289">
        <v>113953.833</v>
      </c>
      <c r="T289">
        <v>113448.8186</v>
      </c>
      <c r="U289">
        <v>113138.3812</v>
      </c>
      <c r="V289">
        <v>113071.1799</v>
      </c>
      <c r="W289">
        <v>112822.321</v>
      </c>
      <c r="X289">
        <v>112665.50780000001</v>
      </c>
      <c r="Y289">
        <v>112383.78419999999</v>
      </c>
      <c r="Z289">
        <v>112212.51</v>
      </c>
      <c r="AA289">
        <v>112200.1577</v>
      </c>
      <c r="AB289">
        <v>112393.3607</v>
      </c>
      <c r="AC289">
        <v>112643.18339999999</v>
      </c>
      <c r="AD289">
        <v>113011.2668</v>
      </c>
      <c r="AE289">
        <v>113537.3361</v>
      </c>
      <c r="AF289">
        <v>114068.9421</v>
      </c>
      <c r="AG289">
        <v>114591.42200000001</v>
      </c>
      <c r="AH289">
        <v>115110.39290000001</v>
      </c>
      <c r="AI289">
        <v>115646.6838</v>
      </c>
      <c r="AJ289">
        <v>116194.49129999999</v>
      </c>
      <c r="AK289">
        <v>116758.6253</v>
      </c>
      <c r="AL289">
        <v>117348.143</v>
      </c>
      <c r="AM289">
        <v>117960.4216</v>
      </c>
      <c r="AN289">
        <v>118633.6732</v>
      </c>
      <c r="AO289">
        <v>119323.80560000001</v>
      </c>
      <c r="AP289">
        <v>120007.5545</v>
      </c>
      <c r="AQ289">
        <v>120690.7009</v>
      </c>
      <c r="AR289">
        <v>121358.5304</v>
      </c>
      <c r="AS289">
        <v>122012.9794</v>
      </c>
      <c r="AT289">
        <v>122648.04949999999</v>
      </c>
      <c r="AU289">
        <v>123262.8786</v>
      </c>
      <c r="AV289">
        <v>123825.7325</v>
      </c>
      <c r="AW289">
        <v>124373.1367</v>
      </c>
    </row>
    <row r="290" spans="2:49" x14ac:dyDescent="0.35">
      <c r="B290" t="s">
        <v>509</v>
      </c>
      <c r="C290">
        <v>45689.201708803201</v>
      </c>
      <c r="D290">
        <v>46422.756620829103</v>
      </c>
      <c r="E290">
        <v>47168.089010000003</v>
      </c>
      <c r="F290">
        <v>49526.529009999998</v>
      </c>
      <c r="G290">
        <v>49189.343150000001</v>
      </c>
      <c r="H290">
        <v>50577.637569999999</v>
      </c>
      <c r="I290">
        <v>51404.562720000002</v>
      </c>
      <c r="J290">
        <v>52652.134910000001</v>
      </c>
      <c r="K290">
        <v>53240.112910000003</v>
      </c>
      <c r="L290">
        <v>54441.532870000003</v>
      </c>
      <c r="M290">
        <v>56441.933389999998</v>
      </c>
      <c r="N290">
        <v>57915.954149999998</v>
      </c>
      <c r="O290">
        <v>56789.152040000001</v>
      </c>
      <c r="P290">
        <v>56686.277950000003</v>
      </c>
      <c r="Q290">
        <v>56746.732080000002</v>
      </c>
      <c r="R290">
        <v>55973.500339999999</v>
      </c>
      <c r="S290">
        <v>56546.588459999999</v>
      </c>
      <c r="T290">
        <v>56515.004670000002</v>
      </c>
      <c r="U290">
        <v>56387.674180000002</v>
      </c>
      <c r="V290">
        <v>56253.9061</v>
      </c>
      <c r="W290">
        <v>55975.649259999998</v>
      </c>
      <c r="X290">
        <v>55669.007599999997</v>
      </c>
      <c r="Y290">
        <v>55417.333899999998</v>
      </c>
      <c r="Z290">
        <v>55271.805079999998</v>
      </c>
      <c r="AA290">
        <v>55231.894780000002</v>
      </c>
      <c r="AB290">
        <v>55274.934079999999</v>
      </c>
      <c r="AC290">
        <v>55387.39705</v>
      </c>
      <c r="AD290">
        <v>55547.453009999997</v>
      </c>
      <c r="AE290">
        <v>55767.540609999996</v>
      </c>
      <c r="AF290">
        <v>55986.050210000001</v>
      </c>
      <c r="AG290">
        <v>56199.263919999998</v>
      </c>
      <c r="AH290">
        <v>56411.170160000001</v>
      </c>
      <c r="AI290">
        <v>56628.918689999999</v>
      </c>
      <c r="AJ290">
        <v>56853.147149999997</v>
      </c>
      <c r="AK290">
        <v>57085.980490000002</v>
      </c>
      <c r="AL290">
        <v>57330.986360000003</v>
      </c>
      <c r="AM290">
        <v>57586.422989999999</v>
      </c>
      <c r="AN290">
        <v>57898.879529999998</v>
      </c>
      <c r="AO290">
        <v>58231.586360000001</v>
      </c>
      <c r="AP290">
        <v>58565.897749999996</v>
      </c>
      <c r="AQ290">
        <v>58898.962310000003</v>
      </c>
      <c r="AR290">
        <v>59221.224829999999</v>
      </c>
      <c r="AS290">
        <v>59530.732150000003</v>
      </c>
      <c r="AT290">
        <v>59824.226699999999</v>
      </c>
      <c r="AU290">
        <v>60101.954790000003</v>
      </c>
      <c r="AV290">
        <v>60357.569439999999</v>
      </c>
      <c r="AW290">
        <v>60606.63177</v>
      </c>
    </row>
    <row r="291" spans="2:49" x14ac:dyDescent="0.3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598711.18130000005</v>
      </c>
      <c r="G291">
        <v>601302.59230000002</v>
      </c>
      <c r="H291">
        <v>618253.87769999995</v>
      </c>
      <c r="I291">
        <v>629272.12410000002</v>
      </c>
      <c r="J291">
        <v>643576.13659999997</v>
      </c>
      <c r="K291">
        <v>659566.48300000001</v>
      </c>
      <c r="L291">
        <v>680777.6324</v>
      </c>
      <c r="M291">
        <v>707664.42610000004</v>
      </c>
      <c r="N291">
        <v>726426.06330000004</v>
      </c>
      <c r="O291">
        <v>721119.62459999998</v>
      </c>
      <c r="P291">
        <v>719909.23149999999</v>
      </c>
      <c r="Q291">
        <v>718545.24360000005</v>
      </c>
      <c r="R291">
        <v>716004.15899999999</v>
      </c>
      <c r="S291">
        <v>721823.48750000005</v>
      </c>
      <c r="T291">
        <v>726365.23990000004</v>
      </c>
      <c r="U291">
        <v>727323.49879999994</v>
      </c>
      <c r="V291">
        <v>727534.87300000002</v>
      </c>
      <c r="W291">
        <v>726261.62360000005</v>
      </c>
      <c r="X291">
        <v>724166.58019999997</v>
      </c>
      <c r="Y291">
        <v>723026.32519999996</v>
      </c>
      <c r="Z291">
        <v>722986.20449999999</v>
      </c>
      <c r="AA291">
        <v>723872.59140000003</v>
      </c>
      <c r="AB291">
        <v>725416.57259999996</v>
      </c>
      <c r="AC291">
        <v>727451.62639999995</v>
      </c>
      <c r="AD291">
        <v>729806.65220000001</v>
      </c>
      <c r="AE291">
        <v>732539.84759999998</v>
      </c>
      <c r="AF291">
        <v>735269.34550000005</v>
      </c>
      <c r="AG291">
        <v>737894.91769999999</v>
      </c>
      <c r="AH291">
        <v>740411.82709999999</v>
      </c>
      <c r="AI291">
        <v>742831.73149999999</v>
      </c>
      <c r="AJ291">
        <v>745205.09510000004</v>
      </c>
      <c r="AK291">
        <v>747597.97939999995</v>
      </c>
      <c r="AL291">
        <v>750073.19530000002</v>
      </c>
      <c r="AM291">
        <v>752656.31440000003</v>
      </c>
      <c r="AN291">
        <v>755616.554</v>
      </c>
      <c r="AO291">
        <v>758812.49690000003</v>
      </c>
      <c r="AP291">
        <v>762135.05200000003</v>
      </c>
      <c r="AQ291">
        <v>765550.22779999999</v>
      </c>
      <c r="AR291">
        <v>768984.26159999997</v>
      </c>
      <c r="AS291">
        <v>772396.92020000005</v>
      </c>
      <c r="AT291">
        <v>775759.49549999996</v>
      </c>
      <c r="AU291">
        <v>779067.76280000003</v>
      </c>
      <c r="AV291">
        <v>782280.24890000001</v>
      </c>
      <c r="AW291">
        <v>785488.70189999999</v>
      </c>
    </row>
    <row r="292" spans="2:49" x14ac:dyDescent="0.3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262898.28019999998</v>
      </c>
      <c r="G292">
        <v>272241.68109999999</v>
      </c>
      <c r="H292">
        <v>287790.53649999999</v>
      </c>
      <c r="I292">
        <v>299414.1102</v>
      </c>
      <c r="J292">
        <v>315292.22749999998</v>
      </c>
      <c r="K292">
        <v>335051.05609999999</v>
      </c>
      <c r="L292">
        <v>357358.8982</v>
      </c>
      <c r="M292">
        <v>382937.66470000002</v>
      </c>
      <c r="N292">
        <v>405794.8578</v>
      </c>
      <c r="O292">
        <v>397143.10960000003</v>
      </c>
      <c r="P292">
        <v>389421.31660000002</v>
      </c>
      <c r="Q292">
        <v>380432.32750000001</v>
      </c>
      <c r="R292">
        <v>367224.37280000001</v>
      </c>
      <c r="S292">
        <v>367284.49930000002</v>
      </c>
      <c r="T292">
        <v>369715.20120000001</v>
      </c>
      <c r="U292">
        <v>370752.96409999998</v>
      </c>
      <c r="V292">
        <v>371524.97249999997</v>
      </c>
      <c r="W292">
        <v>371770.57689999999</v>
      </c>
      <c r="X292">
        <v>371643.01909999998</v>
      </c>
      <c r="Y292">
        <v>371819.43160000001</v>
      </c>
      <c r="Z292">
        <v>372422.53619999997</v>
      </c>
      <c r="AA292">
        <v>373349.45890000003</v>
      </c>
      <c r="AB292">
        <v>374583.53169999999</v>
      </c>
      <c r="AC292">
        <v>375846.6226</v>
      </c>
      <c r="AD292">
        <v>377228.16560000001</v>
      </c>
      <c r="AE292">
        <v>378713.19669999997</v>
      </c>
      <c r="AF292">
        <v>380212.21360000002</v>
      </c>
      <c r="AG292">
        <v>381647.94819999998</v>
      </c>
      <c r="AH292">
        <v>382997.8077</v>
      </c>
      <c r="AI292">
        <v>384245.9069</v>
      </c>
      <c r="AJ292">
        <v>385426.1422</v>
      </c>
      <c r="AK292">
        <v>386588.59899999999</v>
      </c>
      <c r="AL292">
        <v>387772.44890000002</v>
      </c>
      <c r="AM292">
        <v>389008.3051</v>
      </c>
      <c r="AN292">
        <v>390257.6888</v>
      </c>
      <c r="AO292">
        <v>391594.82559999998</v>
      </c>
      <c r="AP292">
        <v>393024.46659999999</v>
      </c>
      <c r="AQ292">
        <v>394542.2561</v>
      </c>
      <c r="AR292">
        <v>396128.8322</v>
      </c>
      <c r="AS292">
        <v>397764.06920000003</v>
      </c>
      <c r="AT292">
        <v>399436.9007</v>
      </c>
      <c r="AU292">
        <v>401139.13459999999</v>
      </c>
      <c r="AV292">
        <v>402837.21389999997</v>
      </c>
      <c r="AW292">
        <v>404550.84620000003</v>
      </c>
    </row>
    <row r="293" spans="2:49" x14ac:dyDescent="0.3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412015962.30000001</v>
      </c>
      <c r="G293">
        <v>421142212.10000002</v>
      </c>
      <c r="H293">
        <v>439537486.80000001</v>
      </c>
      <c r="I293">
        <v>454174313.39999998</v>
      </c>
      <c r="J293">
        <v>471398228.10000002</v>
      </c>
      <c r="K293">
        <v>493295712.30000001</v>
      </c>
      <c r="L293">
        <v>519357854.80000001</v>
      </c>
      <c r="M293">
        <v>549571059</v>
      </c>
      <c r="N293">
        <v>565396615.60000002</v>
      </c>
      <c r="O293">
        <v>564683210.29999995</v>
      </c>
      <c r="P293">
        <v>564402753.60000002</v>
      </c>
      <c r="Q293">
        <v>563171617.29999995</v>
      </c>
      <c r="R293">
        <v>562964885.29999995</v>
      </c>
      <c r="S293">
        <v>568362087</v>
      </c>
      <c r="T293">
        <v>573115868.20000005</v>
      </c>
      <c r="U293">
        <v>575727820</v>
      </c>
      <c r="V293">
        <v>577594314.5</v>
      </c>
      <c r="W293">
        <v>578398319.5</v>
      </c>
      <c r="X293">
        <v>578433649.79999995</v>
      </c>
      <c r="Y293">
        <v>579285695.10000002</v>
      </c>
      <c r="Z293">
        <v>580972731</v>
      </c>
      <c r="AA293">
        <v>583324047.70000005</v>
      </c>
      <c r="AB293">
        <v>586123926.20000005</v>
      </c>
      <c r="AC293">
        <v>589223359.29999995</v>
      </c>
      <c r="AD293">
        <v>592437211.70000005</v>
      </c>
      <c r="AE293">
        <v>595688711.60000002</v>
      </c>
      <c r="AF293">
        <v>598932978.20000005</v>
      </c>
      <c r="AG293">
        <v>602155924.60000002</v>
      </c>
      <c r="AH293">
        <v>605373538.20000005</v>
      </c>
      <c r="AI293">
        <v>608553937.79999995</v>
      </c>
      <c r="AJ293">
        <v>611734748.70000005</v>
      </c>
      <c r="AK293">
        <v>614942948.70000005</v>
      </c>
      <c r="AL293">
        <v>618207057.79999995</v>
      </c>
      <c r="AM293">
        <v>621539912.39999998</v>
      </c>
      <c r="AN293">
        <v>625045893</v>
      </c>
      <c r="AO293">
        <v>628707016</v>
      </c>
      <c r="AP293">
        <v>632482565.39999998</v>
      </c>
      <c r="AQ293">
        <v>636348286.29999995</v>
      </c>
      <c r="AR293">
        <v>640272506.89999998</v>
      </c>
      <c r="AS293">
        <v>644221805.39999998</v>
      </c>
      <c r="AT293">
        <v>648191867.20000005</v>
      </c>
      <c r="AU293">
        <v>652176934.5</v>
      </c>
      <c r="AV293">
        <v>656171475.5</v>
      </c>
      <c r="AW293">
        <v>660207024.10000002</v>
      </c>
    </row>
    <row r="294" spans="2:49" x14ac:dyDescent="0.3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277098.17139999999</v>
      </c>
      <c r="G294">
        <v>283660.36800000002</v>
      </c>
      <c r="H294">
        <v>284994.24369999999</v>
      </c>
      <c r="I294">
        <v>276966.96340000001</v>
      </c>
      <c r="J294">
        <v>276307.57490000001</v>
      </c>
      <c r="K294">
        <v>278553.35220000002</v>
      </c>
      <c r="L294">
        <v>278770.52230000001</v>
      </c>
      <c r="M294">
        <v>284109.21220000001</v>
      </c>
      <c r="N294">
        <v>292973.05290000001</v>
      </c>
      <c r="O294">
        <v>300358.946</v>
      </c>
      <c r="P294">
        <v>308855.7721</v>
      </c>
      <c r="Q294">
        <v>317341.32799999998</v>
      </c>
      <c r="R294">
        <v>328564.49160000001</v>
      </c>
      <c r="S294">
        <v>327841.35139999999</v>
      </c>
      <c r="T294">
        <v>327168.7499</v>
      </c>
      <c r="U294">
        <v>327379.74579999998</v>
      </c>
      <c r="V294">
        <v>326731.90610000002</v>
      </c>
      <c r="W294">
        <v>333177.48690000002</v>
      </c>
      <c r="X294">
        <v>338071.2499</v>
      </c>
      <c r="Y294">
        <v>343654.88</v>
      </c>
      <c r="Z294">
        <v>349708.81969999999</v>
      </c>
      <c r="AA294">
        <v>356332.87290000002</v>
      </c>
      <c r="AB294">
        <v>363302.31770000001</v>
      </c>
      <c r="AC294">
        <v>370504.56</v>
      </c>
      <c r="AD294">
        <v>377905.0736</v>
      </c>
      <c r="AE294">
        <v>385343.60950000002</v>
      </c>
      <c r="AF294">
        <v>392684.98759999999</v>
      </c>
      <c r="AG294">
        <v>399901.79509999999</v>
      </c>
      <c r="AH294">
        <v>407063.76870000002</v>
      </c>
      <c r="AI294">
        <v>414158.94189999998</v>
      </c>
      <c r="AJ294">
        <v>421248.54590000003</v>
      </c>
      <c r="AK294">
        <v>428349.83789999998</v>
      </c>
      <c r="AL294">
        <v>435656.00439999998</v>
      </c>
      <c r="AM294">
        <v>443218.42</v>
      </c>
      <c r="AN294">
        <v>451142.08679999999</v>
      </c>
      <c r="AO294">
        <v>459462.18939999997</v>
      </c>
      <c r="AP294">
        <v>468126.29580000002</v>
      </c>
      <c r="AQ294">
        <v>477206.22570000001</v>
      </c>
      <c r="AR294">
        <v>486703.11949999997</v>
      </c>
      <c r="AS294">
        <v>496562.201</v>
      </c>
      <c r="AT294">
        <v>506854.71980000002</v>
      </c>
      <c r="AU294">
        <v>517569.85769999999</v>
      </c>
      <c r="AV294">
        <v>528668.55850000004</v>
      </c>
      <c r="AW294">
        <v>540355.22609999997</v>
      </c>
    </row>
    <row r="295" spans="2:49" x14ac:dyDescent="0.3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168432.2249</v>
      </c>
      <c r="G295">
        <v>175099.30350000001</v>
      </c>
      <c r="H295">
        <v>184374.94149999999</v>
      </c>
      <c r="I295">
        <v>192029.98379999999</v>
      </c>
      <c r="J295">
        <v>200640.10509999999</v>
      </c>
      <c r="K295">
        <v>215029.0747</v>
      </c>
      <c r="L295">
        <v>230854.71179999999</v>
      </c>
      <c r="M295">
        <v>247455.28940000001</v>
      </c>
      <c r="N295">
        <v>260445.78839999999</v>
      </c>
      <c r="O295">
        <v>261238.1514</v>
      </c>
      <c r="P295">
        <v>258850.94699999999</v>
      </c>
      <c r="Q295">
        <v>254983.5484</v>
      </c>
      <c r="R295">
        <v>253647.4817</v>
      </c>
      <c r="S295">
        <v>254230.49170000001</v>
      </c>
      <c r="T295">
        <v>257182.2623</v>
      </c>
      <c r="U295">
        <v>258535.5496</v>
      </c>
      <c r="V295">
        <v>259377.2709</v>
      </c>
      <c r="W295">
        <v>259892.6231</v>
      </c>
      <c r="X295">
        <v>259943.50440000001</v>
      </c>
      <c r="Y295">
        <v>260423.20069999999</v>
      </c>
      <c r="Z295">
        <v>261222.08540000001</v>
      </c>
      <c r="AA295">
        <v>262211.57169999997</v>
      </c>
      <c r="AB295">
        <v>263271.3161</v>
      </c>
      <c r="AC295">
        <v>264329.41690000001</v>
      </c>
      <c r="AD295">
        <v>265408.5539</v>
      </c>
      <c r="AE295">
        <v>266421.23200000002</v>
      </c>
      <c r="AF295">
        <v>267346.78009999997</v>
      </c>
      <c r="AG295">
        <v>268178.83179999999</v>
      </c>
      <c r="AH295">
        <v>268928.33529999998</v>
      </c>
      <c r="AI295">
        <v>269580.93459999998</v>
      </c>
      <c r="AJ295">
        <v>270171.71059999999</v>
      </c>
      <c r="AK295">
        <v>270747.25910000002</v>
      </c>
      <c r="AL295">
        <v>271325.37119999999</v>
      </c>
      <c r="AM295">
        <v>271931.27519999997</v>
      </c>
      <c r="AN295">
        <v>272481.26130000001</v>
      </c>
      <c r="AO295">
        <v>273094.4425</v>
      </c>
      <c r="AP295">
        <v>273794.38069999998</v>
      </c>
      <c r="AQ295">
        <v>274573.66989999998</v>
      </c>
      <c r="AR295">
        <v>275426.1778</v>
      </c>
      <c r="AS295">
        <v>276334.81319999998</v>
      </c>
      <c r="AT295">
        <v>277293.17849999998</v>
      </c>
      <c r="AU295">
        <v>278300.23959999997</v>
      </c>
      <c r="AV295">
        <v>279355.54869999998</v>
      </c>
      <c r="AW295">
        <v>280451.11080000002</v>
      </c>
    </row>
    <row r="296" spans="2:49" x14ac:dyDescent="0.3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549193.42940000002</v>
      </c>
      <c r="G296">
        <v>552125.424</v>
      </c>
      <c r="H296">
        <v>567688.75829999999</v>
      </c>
      <c r="I296">
        <v>577880.36120000004</v>
      </c>
      <c r="J296">
        <v>590937.15729999996</v>
      </c>
      <c r="K296">
        <v>606345.13639999996</v>
      </c>
      <c r="L296">
        <v>626358.06810000003</v>
      </c>
      <c r="M296">
        <v>651245.54460000002</v>
      </c>
      <c r="N296">
        <v>668533.77690000006</v>
      </c>
      <c r="O296">
        <v>664358.68770000001</v>
      </c>
      <c r="P296">
        <v>663251.12190000003</v>
      </c>
      <c r="Q296">
        <v>661826.89619999996</v>
      </c>
      <c r="R296">
        <v>660062.11250000005</v>
      </c>
      <c r="S296">
        <v>665308.74250000005</v>
      </c>
      <c r="T296">
        <v>667763.55669999996</v>
      </c>
      <c r="U296">
        <v>668178.27229999995</v>
      </c>
      <c r="V296">
        <v>667848.86060000001</v>
      </c>
      <c r="W296">
        <v>666173.00679999997</v>
      </c>
      <c r="X296">
        <v>663705.1078</v>
      </c>
      <c r="Y296">
        <v>662131.11569999997</v>
      </c>
      <c r="Z296">
        <v>661550.15910000005</v>
      </c>
      <c r="AA296">
        <v>661796.98499999999</v>
      </c>
      <c r="AB296">
        <v>662636.96939999994</v>
      </c>
      <c r="AC296">
        <v>663900.40350000001</v>
      </c>
      <c r="AD296">
        <v>665296.09459999995</v>
      </c>
      <c r="AE296">
        <v>666776.81110000005</v>
      </c>
      <c r="AF296">
        <v>668292.57819999999</v>
      </c>
      <c r="AG296">
        <v>669827.98329999996</v>
      </c>
      <c r="AH296">
        <v>671398.22259999998</v>
      </c>
      <c r="AI296">
        <v>672968.37800000003</v>
      </c>
      <c r="AJ296">
        <v>674566.58490000002</v>
      </c>
      <c r="AK296">
        <v>676196.43729999999</v>
      </c>
      <c r="AL296">
        <v>677884.98860000004</v>
      </c>
      <c r="AM296">
        <v>679630.90179999999</v>
      </c>
      <c r="AN296">
        <v>681644.61690000002</v>
      </c>
      <c r="AO296">
        <v>683808.91520000005</v>
      </c>
      <c r="AP296">
        <v>686046.80559999996</v>
      </c>
      <c r="AQ296">
        <v>688328.45990000002</v>
      </c>
      <c r="AR296">
        <v>690613.08629999997</v>
      </c>
      <c r="AS296">
        <v>692866.22050000005</v>
      </c>
      <c r="AT296">
        <v>695086.47829999996</v>
      </c>
      <c r="AU296">
        <v>697266.49690000003</v>
      </c>
      <c r="AV296">
        <v>699398.87959999999</v>
      </c>
      <c r="AW296">
        <v>701533.25340000005</v>
      </c>
    </row>
    <row r="297" spans="2:49" x14ac:dyDescent="0.35">
      <c r="B297" t="s">
        <v>516</v>
      </c>
      <c r="C297">
        <v>82711.5521017555</v>
      </c>
      <c r="D297">
        <v>84039.512824558697</v>
      </c>
      <c r="E297">
        <v>85388.794420000006</v>
      </c>
      <c r="F297">
        <v>94624.031529999906</v>
      </c>
      <c r="G297">
        <v>97309.646099999998</v>
      </c>
      <c r="H297">
        <v>103596.4118</v>
      </c>
      <c r="I297">
        <v>107572.5601</v>
      </c>
      <c r="J297">
        <v>114867.7651</v>
      </c>
      <c r="K297">
        <v>120272.13800000001</v>
      </c>
      <c r="L297">
        <v>126784.7227</v>
      </c>
      <c r="M297">
        <v>135783.02499999999</v>
      </c>
      <c r="N297">
        <v>145684.86230000001</v>
      </c>
      <c r="O297">
        <v>136447.04019999999</v>
      </c>
      <c r="P297">
        <v>131142.5851</v>
      </c>
      <c r="Q297">
        <v>126033.62059999999</v>
      </c>
      <c r="R297">
        <v>114474.7169</v>
      </c>
      <c r="S297">
        <v>113953.833</v>
      </c>
      <c r="T297">
        <v>113448.8186</v>
      </c>
      <c r="U297">
        <v>113138.3812</v>
      </c>
      <c r="V297">
        <v>113069.3615</v>
      </c>
      <c r="W297">
        <v>112871.89019999999</v>
      </c>
      <c r="X297">
        <v>112774.1679</v>
      </c>
      <c r="Y297">
        <v>112538.74649999999</v>
      </c>
      <c r="Z297">
        <v>112402.3846</v>
      </c>
      <c r="AA297">
        <v>112469.70170000001</v>
      </c>
      <c r="AB297">
        <v>112594.80379999999</v>
      </c>
      <c r="AC297">
        <v>112818.924</v>
      </c>
      <c r="AD297">
        <v>113135.969</v>
      </c>
      <c r="AE297">
        <v>113539.7884</v>
      </c>
      <c r="AF297">
        <v>114007.91</v>
      </c>
      <c r="AG297">
        <v>114528.0196</v>
      </c>
      <c r="AH297">
        <v>115095.8532</v>
      </c>
      <c r="AI297">
        <v>115708.8799</v>
      </c>
      <c r="AJ297">
        <v>116354.1519</v>
      </c>
      <c r="AK297">
        <v>117016.41190000001</v>
      </c>
      <c r="AL297">
        <v>117700.26459999999</v>
      </c>
      <c r="AM297">
        <v>118396.3119</v>
      </c>
      <c r="AN297">
        <v>119143.8322</v>
      </c>
      <c r="AO297">
        <v>119894.94070000001</v>
      </c>
      <c r="AP297">
        <v>120632.53200000001</v>
      </c>
      <c r="AQ297">
        <v>121361.72319999999</v>
      </c>
      <c r="AR297">
        <v>122076.0738</v>
      </c>
      <c r="AS297">
        <v>122776.5251</v>
      </c>
      <c r="AT297">
        <v>123466.02619999999</v>
      </c>
      <c r="AU297">
        <v>124140.0995</v>
      </c>
      <c r="AV297">
        <v>124794.5956</v>
      </c>
      <c r="AW297">
        <v>125451.1066</v>
      </c>
    </row>
    <row r="298" spans="2:49" x14ac:dyDescent="0.35">
      <c r="B298" t="s">
        <v>517</v>
      </c>
      <c r="C298">
        <v>45689.201708803201</v>
      </c>
      <c r="D298">
        <v>46422.756620829103</v>
      </c>
      <c r="E298">
        <v>47168.089010000003</v>
      </c>
      <c r="F298">
        <v>49526.529009999998</v>
      </c>
      <c r="G298">
        <v>49189.343150000001</v>
      </c>
      <c r="H298">
        <v>50577.637569999999</v>
      </c>
      <c r="I298">
        <v>51404.562720000002</v>
      </c>
      <c r="J298">
        <v>52652.134910000001</v>
      </c>
      <c r="K298">
        <v>53240.112910000003</v>
      </c>
      <c r="L298">
        <v>54441.532870000003</v>
      </c>
      <c r="M298">
        <v>56441.933389999998</v>
      </c>
      <c r="N298">
        <v>57915.954149999998</v>
      </c>
      <c r="O298">
        <v>56789.152040000001</v>
      </c>
      <c r="P298">
        <v>56686.277950000003</v>
      </c>
      <c r="Q298">
        <v>56746.732080000002</v>
      </c>
      <c r="R298">
        <v>55973.500339999999</v>
      </c>
      <c r="S298">
        <v>56546.588459999999</v>
      </c>
      <c r="T298">
        <v>56515.004670000002</v>
      </c>
      <c r="U298">
        <v>56387.674180000002</v>
      </c>
      <c r="V298">
        <v>56252.905409999999</v>
      </c>
      <c r="W298">
        <v>55972.984219999998</v>
      </c>
      <c r="X298">
        <v>55664.073559999997</v>
      </c>
      <c r="Y298">
        <v>55408.928339999999</v>
      </c>
      <c r="Z298">
        <v>55259.40206</v>
      </c>
      <c r="AA298">
        <v>55216.584300000002</v>
      </c>
      <c r="AB298">
        <v>55253.992160000002</v>
      </c>
      <c r="AC298">
        <v>55360.710570000003</v>
      </c>
      <c r="AD298">
        <v>55490.02635</v>
      </c>
      <c r="AE298">
        <v>55648.50632</v>
      </c>
      <c r="AF298">
        <v>55830.970150000001</v>
      </c>
      <c r="AG298">
        <v>56035.418019999997</v>
      </c>
      <c r="AH298">
        <v>56261.987609999996</v>
      </c>
      <c r="AI298">
        <v>56507.392310000003</v>
      </c>
      <c r="AJ298">
        <v>56769.400880000001</v>
      </c>
      <c r="AK298">
        <v>57040.584139999999</v>
      </c>
      <c r="AL298">
        <v>57321.799319999998</v>
      </c>
      <c r="AM298">
        <v>57608.193399999996</v>
      </c>
      <c r="AN298">
        <v>57946.6224</v>
      </c>
      <c r="AO298">
        <v>58297.973189999997</v>
      </c>
      <c r="AP298">
        <v>58646.253369999999</v>
      </c>
      <c r="AQ298">
        <v>58988.310640000003</v>
      </c>
      <c r="AR298">
        <v>59318.406020000002</v>
      </c>
      <c r="AS298">
        <v>59634.226439999999</v>
      </c>
      <c r="AT298">
        <v>59936.510060000001</v>
      </c>
      <c r="AU298">
        <v>60224.020420000001</v>
      </c>
      <c r="AV298">
        <v>60495.605089999997</v>
      </c>
      <c r="AW298">
        <v>60761.057719999997</v>
      </c>
    </row>
    <row r="299" spans="2:49" x14ac:dyDescent="0.3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598711.18130000005</v>
      </c>
      <c r="G299">
        <v>601302.59230000002</v>
      </c>
      <c r="H299">
        <v>618253.87769999995</v>
      </c>
      <c r="I299">
        <v>629272.12410000002</v>
      </c>
      <c r="J299">
        <v>643576.13659999997</v>
      </c>
      <c r="K299">
        <v>659566.48300000001</v>
      </c>
      <c r="L299">
        <v>680777.6324</v>
      </c>
      <c r="M299">
        <v>707664.42610000004</v>
      </c>
      <c r="N299">
        <v>726426.06330000004</v>
      </c>
      <c r="O299">
        <v>721119.62459999998</v>
      </c>
      <c r="P299">
        <v>719909.23149999999</v>
      </c>
      <c r="Q299">
        <v>718545.24360000005</v>
      </c>
      <c r="R299">
        <v>716004.15899999999</v>
      </c>
      <c r="S299">
        <v>721823.48750000005</v>
      </c>
      <c r="T299">
        <v>726365.23990000004</v>
      </c>
      <c r="U299">
        <v>727323.49879999994</v>
      </c>
      <c r="V299">
        <v>727528.05830000003</v>
      </c>
      <c r="W299">
        <v>726232.37479999999</v>
      </c>
      <c r="X299">
        <v>724107.44059999997</v>
      </c>
      <c r="Y299">
        <v>722932.8138</v>
      </c>
      <c r="Z299">
        <v>722863.49109999998</v>
      </c>
      <c r="AA299">
        <v>723736.8236</v>
      </c>
      <c r="AB299">
        <v>725291.5625</v>
      </c>
      <c r="AC299">
        <v>727346.89509999997</v>
      </c>
      <c r="AD299">
        <v>729562.1422</v>
      </c>
      <c r="AE299">
        <v>731896.52619999996</v>
      </c>
      <c r="AF299">
        <v>734294.41410000005</v>
      </c>
      <c r="AG299">
        <v>736738.27720000001</v>
      </c>
      <c r="AH299">
        <v>739243.79119999998</v>
      </c>
      <c r="AI299">
        <v>741772.24890000001</v>
      </c>
      <c r="AJ299">
        <v>744350.06</v>
      </c>
      <c r="AK299">
        <v>746973.44909999997</v>
      </c>
      <c r="AL299">
        <v>749670.99250000005</v>
      </c>
      <c r="AM299">
        <v>752436.57700000005</v>
      </c>
      <c r="AN299">
        <v>755533.15419999999</v>
      </c>
      <c r="AO299">
        <v>758801.8297</v>
      </c>
      <c r="AP299">
        <v>762147.93330000003</v>
      </c>
      <c r="AQ299">
        <v>765537.89439999999</v>
      </c>
      <c r="AR299">
        <v>768924.12919999997</v>
      </c>
      <c r="AS299">
        <v>772268.88249999995</v>
      </c>
      <c r="AT299">
        <v>775571.37450000003</v>
      </c>
      <c r="AU299">
        <v>778822.64780000004</v>
      </c>
      <c r="AV299">
        <v>782013.76370000001</v>
      </c>
      <c r="AW299">
        <v>785205.75679999997</v>
      </c>
    </row>
    <row r="300" spans="2:49" x14ac:dyDescent="0.3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262898.28019999998</v>
      </c>
      <c r="G300">
        <v>272241.68109999999</v>
      </c>
      <c r="H300">
        <v>287790.53649999999</v>
      </c>
      <c r="I300">
        <v>299414.1102</v>
      </c>
      <c r="J300">
        <v>315292.22749999998</v>
      </c>
      <c r="K300">
        <v>335051.05609999999</v>
      </c>
      <c r="L300">
        <v>357358.8982</v>
      </c>
      <c r="M300">
        <v>382937.66470000002</v>
      </c>
      <c r="N300">
        <v>405794.8578</v>
      </c>
      <c r="O300">
        <v>397143.10960000003</v>
      </c>
      <c r="P300">
        <v>389421.31660000002</v>
      </c>
      <c r="Q300">
        <v>380432.32750000001</v>
      </c>
      <c r="R300">
        <v>367224.37280000001</v>
      </c>
      <c r="S300">
        <v>367284.49930000002</v>
      </c>
      <c r="T300">
        <v>369715.20120000001</v>
      </c>
      <c r="U300">
        <v>370752.96409999998</v>
      </c>
      <c r="V300">
        <v>371523.16519999999</v>
      </c>
      <c r="W300">
        <v>371839.71029999998</v>
      </c>
      <c r="X300">
        <v>371792.94130000001</v>
      </c>
      <c r="Y300">
        <v>372036.00309999997</v>
      </c>
      <c r="Z300">
        <v>372696.16389999999</v>
      </c>
      <c r="AA300">
        <v>373749.9437</v>
      </c>
      <c r="AB300">
        <v>374931.50900000002</v>
      </c>
      <c r="AC300">
        <v>376210.38030000002</v>
      </c>
      <c r="AD300">
        <v>377603.02630000003</v>
      </c>
      <c r="AE300">
        <v>379015.99849999999</v>
      </c>
      <c r="AF300">
        <v>380406.18530000001</v>
      </c>
      <c r="AG300">
        <v>381754.90010000003</v>
      </c>
      <c r="AH300">
        <v>383068.77380000002</v>
      </c>
      <c r="AI300">
        <v>384330.91440000001</v>
      </c>
      <c r="AJ300">
        <v>385563.4253</v>
      </c>
      <c r="AK300">
        <v>386797.63929999998</v>
      </c>
      <c r="AL300">
        <v>388055.902</v>
      </c>
      <c r="AM300">
        <v>389354.05560000002</v>
      </c>
      <c r="AN300">
        <v>390647.57169999997</v>
      </c>
      <c r="AO300">
        <v>392007.77970000001</v>
      </c>
      <c r="AP300">
        <v>393441.18569999997</v>
      </c>
      <c r="AQ300">
        <v>394945.47100000002</v>
      </c>
      <c r="AR300">
        <v>396508.08880000003</v>
      </c>
      <c r="AS300">
        <v>398112.90139999997</v>
      </c>
      <c r="AT300">
        <v>399756.45069999999</v>
      </c>
      <c r="AU300">
        <v>401433.23700000002</v>
      </c>
      <c r="AV300">
        <v>403138.67</v>
      </c>
      <c r="AW300">
        <v>404886.28129999997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5" zoomScale="80" zoomScaleNormal="80" workbookViewId="0">
      <selection activeCell="A18" sqref="A18:H81"/>
    </sheetView>
  </sheetViews>
  <sheetFormatPr baseColWidth="10" defaultRowHeight="14.5" x14ac:dyDescent="0.35"/>
  <cols>
    <col min="1" max="2" width="29.81640625" customWidth="1"/>
    <col min="6" max="7" width="11.453125" customWidth="1"/>
    <col min="9" max="9" width="13.1796875" customWidth="1"/>
    <col min="10" max="12" width="11.453125" style="3"/>
    <col min="13" max="13" width="11.453125" style="3" customWidth="1"/>
    <col min="14" max="15" width="11.453125" style="3"/>
    <col min="16" max="16" width="13.453125" style="3" customWidth="1"/>
    <col min="17" max="19" width="11.453125" style="3"/>
    <col min="20" max="20" width="11.453125" style="3" customWidth="1"/>
    <col min="21" max="74" width="11.453125" style="3"/>
  </cols>
  <sheetData>
    <row r="1" spans="1:28" ht="23.5" x14ac:dyDescent="0.55000000000000004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5" x14ac:dyDescent="0.45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5" x14ac:dyDescent="0.55000000000000004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3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35">
      <c r="A6" s="162" t="s">
        <v>18</v>
      </c>
      <c r="B6" s="187"/>
      <c r="C6" s="36">
        <f>C7+C8</f>
        <v>0</v>
      </c>
      <c r="D6" s="36">
        <f>D7+D8</f>
        <v>128.69422959162193</v>
      </c>
      <c r="E6" s="36">
        <f>E7+E8</f>
        <v>0.57623376078281308</v>
      </c>
      <c r="F6" s="36">
        <f>F7+F8</f>
        <v>0.47161807764840896</v>
      </c>
      <c r="G6" s="36">
        <f>G7+G8</f>
        <v>0</v>
      </c>
      <c r="H6" s="163">
        <f t="shared" ref="H6:H15" si="0">SUM(C6:G6)</f>
        <v>129.74208143005316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35">
      <c r="A7" s="148" t="s">
        <v>19</v>
      </c>
      <c r="B7" s="35"/>
      <c r="C7" s="16">
        <v>0</v>
      </c>
      <c r="D7" s="16">
        <f>'T energie usages'!I12*3.2*Résultats!L283</f>
        <v>78.278924031621926</v>
      </c>
      <c r="E7" s="16">
        <f>'T energie usages'!J12/'T energie usages'!J$20*(Résultats!N$192+Résultats!N$193+Résultats!N$194)/1000000</f>
        <v>7.7560850294451662E-3</v>
      </c>
      <c r="F7" s="16">
        <f>'T energie usages'!K12*2.394*Résultats!L284</f>
        <v>3.6806538408911035E-5</v>
      </c>
      <c r="G7" s="16">
        <v>0</v>
      </c>
      <c r="H7" s="95">
        <f t="shared" si="0"/>
        <v>78.286716923189772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3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50.415305559999993</v>
      </c>
      <c r="E8" s="16">
        <f>'T energie usages'!J13/'T energie usages'!J$20*(Résultats!N$192+Résultats!N$193+Résultats!N$194)/1000000</f>
        <v>0.56847767575336794</v>
      </c>
      <c r="F8" s="16">
        <f>(Résultats!N$209+Résultats!N$210+Résultats!N$211+Résultats!N$212+Résultats!N$213)/1000000</f>
        <v>0.47158127111000003</v>
      </c>
      <c r="G8" s="16">
        <v>0</v>
      </c>
      <c r="H8" s="95">
        <f t="shared" si="0"/>
        <v>51.455364506863361</v>
      </c>
      <c r="I8" s="166"/>
      <c r="J8" s="166"/>
      <c r="K8" s="197" t="s">
        <v>18</v>
      </c>
      <c r="L8" s="45">
        <f>H19</f>
        <v>131.33649681349516</v>
      </c>
      <c r="M8" s="45">
        <f>H45</f>
        <v>118.08598805008948</v>
      </c>
      <c r="N8" s="86">
        <f>H71</f>
        <v>87.495353846713599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35">
      <c r="A9" s="162" t="s">
        <v>21</v>
      </c>
      <c r="B9" s="187"/>
      <c r="C9" s="36">
        <f>Résultats!N$135/1000000</f>
        <v>0.89164866789999997</v>
      </c>
      <c r="D9" s="36">
        <f>'T energie usages'!I14*3.2*Résultats!L283</f>
        <v>22.20367454167393</v>
      </c>
      <c r="E9" s="36">
        <f>'T energie usages'!J14/'T energie usages'!J$20*(Résultats!N$192+Résultats!N$193+Résultats!N$194)/1000000</f>
        <v>6.8965477094578755</v>
      </c>
      <c r="F9" s="36">
        <f>('T energie usages'!K14-8)*2.394*Résultats!L284</f>
        <v>26.89790540892745</v>
      </c>
      <c r="G9" s="36">
        <v>0</v>
      </c>
      <c r="H9" s="163">
        <f t="shared" si="0"/>
        <v>56.889776327959254</v>
      </c>
      <c r="I9" s="166"/>
      <c r="J9" s="166"/>
      <c r="K9" s="197" t="s">
        <v>87</v>
      </c>
      <c r="L9" s="45">
        <f>H22</f>
        <v>46.421282426939285</v>
      </c>
      <c r="M9" s="45">
        <f>H48</f>
        <v>36.014180925222419</v>
      </c>
      <c r="N9" s="86">
        <f>H74</f>
        <v>28.13225153984169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3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11.881973332099999</v>
      </c>
      <c r="E10" s="36">
        <f>'T energie usages'!J15/'T energie usages'!J$20*(Résultats!N$192+Résultats!N$193+Résultats!N$194)/1000000</f>
        <v>6.1860672433497204</v>
      </c>
      <c r="F10" s="36">
        <f>(Résultats!N$214+Résultats!N$215)/1000000</f>
        <v>17.391402362999997</v>
      </c>
      <c r="G10" s="36">
        <v>0</v>
      </c>
      <c r="H10" s="163">
        <f t="shared" si="0"/>
        <v>35.459442938449719</v>
      </c>
      <c r="I10" s="166"/>
      <c r="J10" s="166"/>
      <c r="K10" s="157" t="s">
        <v>22</v>
      </c>
      <c r="L10" s="45">
        <f>H23</f>
        <v>25.096086218187605</v>
      </c>
      <c r="M10" s="45">
        <f>H49</f>
        <v>17.761823658954029</v>
      </c>
      <c r="N10" s="86">
        <f>H75</f>
        <v>15.392574870941194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35">
      <c r="A11" s="162" t="s">
        <v>23</v>
      </c>
      <c r="B11" s="187"/>
      <c r="C11" s="36">
        <f>C12+C13</f>
        <v>21.030055656799998</v>
      </c>
      <c r="D11" s="36">
        <f>D12+D13</f>
        <v>64.481106409473909</v>
      </c>
      <c r="E11" s="36">
        <f>E12+E13</f>
        <v>5.28490769640959</v>
      </c>
      <c r="F11" s="36">
        <f>F12+F13</f>
        <v>28.765717046989934</v>
      </c>
      <c r="G11" s="36">
        <f>G12+G13</f>
        <v>12.099488490000001</v>
      </c>
      <c r="H11" s="163">
        <f t="shared" si="0"/>
        <v>131.66127529967343</v>
      </c>
      <c r="I11" s="166"/>
      <c r="J11" s="166"/>
      <c r="K11" s="198" t="s">
        <v>88</v>
      </c>
      <c r="L11" s="199">
        <f>H24</f>
        <v>109.79107189588187</v>
      </c>
      <c r="M11" s="199">
        <f>H50</f>
        <v>77.504394615984467</v>
      </c>
      <c r="N11" s="89">
        <f>H76</f>
        <v>96.77906973641592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35">
      <c r="A12" s="149" t="s">
        <v>24</v>
      </c>
      <c r="B12" s="35"/>
      <c r="C12" s="16">
        <f>(Résultats!N$162+Résultats!N$163+Résultats!N$164+Résultats!N$165+Résultats!N$166+Résultats!N$167)/1000000</f>
        <v>21.030055656799998</v>
      </c>
      <c r="D12" s="16">
        <f>(Résultats!N$171+Résultats!N$173+Résultats!N$174+Résultats!N$175+Résultats!N$176+Résultats!N$177+Résultats!N$178+Résultats!N$179+Résultats!N$180+Résultats!N$181+Résultats!N$182)/1000000</f>
        <v>57.971542090473903</v>
      </c>
      <c r="E12" s="16">
        <f>'T energie usages'!J17/'T energie usages'!J$20*(Résultats!N$192+Résultats!N$193+Résultats!N$194)/1000000</f>
        <v>5.1384122888621455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28.068708425189936</v>
      </c>
      <c r="G12" s="16">
        <f>Résultats!N$133/1000000</f>
        <v>12.099488490000001</v>
      </c>
      <c r="H12" s="95">
        <f t="shared" si="0"/>
        <v>124.30820695132599</v>
      </c>
      <c r="I12" s="166"/>
      <c r="J12" s="166"/>
      <c r="K12" s="200" t="s">
        <v>1</v>
      </c>
      <c r="L12" s="188">
        <f>SUM(L8:L11)</f>
        <v>312.6449373545039</v>
      </c>
      <c r="M12" s="188">
        <f t="shared" ref="M12:N12" si="1">SUM(M8:M11)</f>
        <v>249.3663872502504</v>
      </c>
      <c r="N12" s="188">
        <f t="shared" si="1"/>
        <v>227.79924999391241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35">
      <c r="A13" s="149" t="s">
        <v>25</v>
      </c>
      <c r="B13" s="35"/>
      <c r="C13" s="16">
        <v>0</v>
      </c>
      <c r="D13" s="16">
        <f>(Résultats!N$172)/1000000</f>
        <v>6.5095643189999999</v>
      </c>
      <c r="E13" s="16">
        <f>'T energie usages'!J19/'T energie usages'!J$20*(Résultats!N$192+Résultats!N$193+Résultats!N$194)/1000000</f>
        <v>0.14649540754744408</v>
      </c>
      <c r="F13" s="16">
        <f>(Résultats!N$196)/1000000</f>
        <v>0.69700862180000001</v>
      </c>
      <c r="G13" s="16">
        <v>0</v>
      </c>
      <c r="H13" s="95">
        <f t="shared" si="0"/>
        <v>7.3530683483474446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35">
      <c r="A14" s="48" t="s">
        <v>41</v>
      </c>
      <c r="B14" s="37"/>
      <c r="C14" s="37">
        <f>SUM(C9:C11)+C6</f>
        <v>21.921704324699999</v>
      </c>
      <c r="D14" s="37">
        <f>SUM(D9:D11)+D6</f>
        <v>227.26098387486977</v>
      </c>
      <c r="E14" s="37">
        <f>SUM(E9:E11)+E6</f>
        <v>18.943756409999999</v>
      </c>
      <c r="F14" s="37">
        <f>SUM(F9:F11)+F6</f>
        <v>73.526642896565804</v>
      </c>
      <c r="G14" s="37">
        <f>SUM(G9:G11)+G6</f>
        <v>12.099488490000001</v>
      </c>
      <c r="H14" s="167">
        <f t="shared" si="0"/>
        <v>353.75257599613559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3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21.921704324699999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226.35005290157392</v>
      </c>
      <c r="E15" s="165">
        <f>(Résultats!N$192+Résultats!N$193+Résultats!N$194)/1000000</f>
        <v>18.943756409999999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79.47131935109995</v>
      </c>
      <c r="G15" s="165">
        <f>Résultats!N$133/1000000</f>
        <v>12.099488490000001</v>
      </c>
      <c r="H15" s="188">
        <f t="shared" si="0"/>
        <v>358.78632147737386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35">
      <c r="A16" s="164"/>
      <c r="B16" s="164"/>
      <c r="C16" s="189"/>
      <c r="D16" s="189"/>
      <c r="E16" s="189"/>
      <c r="F16" s="189"/>
      <c r="G16" s="189"/>
      <c r="H16" s="165">
        <f>Résultats!N227/1000000</f>
        <v>358.78632069999998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3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35">
      <c r="A19" s="162" t="s">
        <v>18</v>
      </c>
      <c r="B19" s="187"/>
      <c r="C19" s="36">
        <f>C20+C21</f>
        <v>0</v>
      </c>
      <c r="D19" s="36">
        <f>D20+D21</f>
        <v>130.54655077524382</v>
      </c>
      <c r="E19" s="36">
        <f>E20+E21</f>
        <v>0.47626195786320941</v>
      </c>
      <c r="F19" s="36">
        <f>F20+F21</f>
        <v>0.3136840803881164</v>
      </c>
      <c r="G19" s="36">
        <f>G20+G21</f>
        <v>0</v>
      </c>
      <c r="H19" s="163">
        <f>SUM(C19:G19)</f>
        <v>131.33649681349516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35">
      <c r="A20" s="148" t="s">
        <v>19</v>
      </c>
      <c r="B20" s="35"/>
      <c r="C20" s="16">
        <v>0</v>
      </c>
      <c r="D20" s="16">
        <f>'T energie usages'!I25*3.2*Résultats!S283</f>
        <v>74.309381566243829</v>
      </c>
      <c r="E20" s="16">
        <f>'T energie usages'!J25/'T energie usages'!J$33*(Résultats!S$192+Résultats!S$193+Résultats!S$194)/1000000</f>
        <v>2.0248526827003923E-2</v>
      </c>
      <c r="F20" s="16">
        <f>'T energie usages'!K25*2.394*Résultats!S284</f>
        <v>4.6801438116410821E-5</v>
      </c>
      <c r="G20" s="16">
        <v>0</v>
      </c>
      <c r="H20" s="95">
        <f>SUM(C20:G20)</f>
        <v>74.32967689450895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3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56.237169209000001</v>
      </c>
      <c r="E21" s="16">
        <f>'T energie usages'!J26/'T energie usages'!J$33*(Résultats!S$192+Résultats!S$193+Résultats!S$194)/1000000</f>
        <v>0.45601343103620551</v>
      </c>
      <c r="F21" s="16">
        <f>(Résultats!S$209+Résultats!S$210+Résultats!S$211+Résultats!S$212+Résultats!S$213)/1000000</f>
        <v>0.31363727894999999</v>
      </c>
      <c r="G21" s="16">
        <v>0</v>
      </c>
      <c r="H21" s="95">
        <f>SUM(C21:G21)</f>
        <v>57.006819918986203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35">
      <c r="A22" s="162" t="s">
        <v>21</v>
      </c>
      <c r="B22" s="187"/>
      <c r="C22" s="36">
        <f>Résultats!S$135/1000000</f>
        <v>0.79998720440000004</v>
      </c>
      <c r="D22" s="36">
        <f>'T energie usages'!I27*3.2*Résultats!S283</f>
        <v>20.945325074177447</v>
      </c>
      <c r="E22" s="36">
        <f>'T energie usages'!J27/'T energie usages'!J$33*(Résultats!S$192+Résultats!S$193+Résultats!S$194)/1000000</f>
        <v>4.9796921118277133</v>
      </c>
      <c r="F22" s="36">
        <f>('T energie usages'!K27-8)*2.394*Résultats!S284</f>
        <v>19.696278036534121</v>
      </c>
      <c r="G22" s="36">
        <v>0</v>
      </c>
      <c r="H22" s="163">
        <f>SUM(C22:G22)</f>
        <v>46.421282426939285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3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9.2991754840000009</v>
      </c>
      <c r="E23" s="36">
        <f>'T energie usages'!J28/'T energie usages'!J$33*(Résultats!S$192+Résultats!S$193+Résultats!S$194)/1000000</f>
        <v>4.1914333331876037</v>
      </c>
      <c r="F23" s="36">
        <f>(Résultats!S$214+Résultats!S$215)/1000000</f>
        <v>11.605477401</v>
      </c>
      <c r="G23" s="36">
        <v>0</v>
      </c>
      <c r="H23" s="163">
        <f t="shared" ref="H23:H28" si="2">SUM(C23:G23)</f>
        <v>25.096086218187605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35">
      <c r="A24" s="162" t="s">
        <v>23</v>
      </c>
      <c r="B24" s="187"/>
      <c r="C24" s="36">
        <f>C25+C26</f>
        <v>12.4867351301</v>
      </c>
      <c r="D24" s="36">
        <f>D25+D26</f>
        <v>54.807188389123397</v>
      </c>
      <c r="E24" s="36">
        <f>E25+E26</f>
        <v>3.4558849131214751</v>
      </c>
      <c r="F24" s="36">
        <f>F25+F26</f>
        <v>24.53847554353699</v>
      </c>
      <c r="G24" s="36">
        <f>G25+G26</f>
        <v>14.502787919999999</v>
      </c>
      <c r="H24" s="163">
        <f t="shared" si="2"/>
        <v>109.79107189588187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35">
      <c r="A25" s="149" t="s">
        <v>24</v>
      </c>
      <c r="B25" s="35"/>
      <c r="C25" s="16">
        <f>(Résultats!S$162+Résultats!S$163+Résultats!S$164+Résultats!S$165+Résultats!S$166+Résultats!S$167)/1000000</f>
        <v>12.4867351301</v>
      </c>
      <c r="D25" s="16">
        <f>(Résultats!S$171+Résultats!S$173+Résultats!S$174+Résultats!S$175+Résultats!S$176+Résultats!S$177+Résultats!S$178+Résultats!S$179+Résultats!S$180+Résultats!S$181+Résultats!S$182)/1000000</f>
        <v>47.4138577681234</v>
      </c>
      <c r="E25" s="16">
        <f>'T energie usages'!J30/'T energie usages'!J$33*(Résultats!S$192+Résultats!S$193+Résultats!S$194)/1000000</f>
        <v>3.3508555718219997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24.016763825136991</v>
      </c>
      <c r="G25" s="16">
        <f>Résultats!S$133/1000000</f>
        <v>14.502787919999999</v>
      </c>
      <c r="H25" s="95">
        <f t="shared" si="2"/>
        <v>101.7710002151824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35">
      <c r="A26" s="149" t="s">
        <v>25</v>
      </c>
      <c r="B26" s="35"/>
      <c r="C26" s="16">
        <v>0</v>
      </c>
      <c r="D26" s="16">
        <f>(Résultats!S$172)/1000000</f>
        <v>7.3933306210000005</v>
      </c>
      <c r="E26" s="16">
        <f>'T energie usages'!J32/'T energie usages'!J$33*(Résultats!S$192+Résultats!S$193+Résultats!S$194)/1000000</f>
        <v>0.10502934129947529</v>
      </c>
      <c r="F26" s="16">
        <f>(Résultats!S$196)/1000000</f>
        <v>0.52171171839999997</v>
      </c>
      <c r="G26" s="16">
        <v>0</v>
      </c>
      <c r="H26" s="95">
        <f t="shared" si="2"/>
        <v>8.0200716806994752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35">
      <c r="A27" s="48" t="s">
        <v>41</v>
      </c>
      <c r="B27" s="37"/>
      <c r="C27" s="37">
        <f>SUM(C22:C24)+C19</f>
        <v>13.2867223345</v>
      </c>
      <c r="D27" s="37">
        <f>SUM(D22:D24)+D19</f>
        <v>215.59823972254466</v>
      </c>
      <c r="E27" s="37">
        <f>SUM(E22:E24)+E19</f>
        <v>13.103272316000002</v>
      </c>
      <c r="F27" s="37">
        <f>SUM(F22:F24)+F19</f>
        <v>56.153915061459223</v>
      </c>
      <c r="G27" s="37">
        <f>SUM(G22:G24)+G19</f>
        <v>14.502787919999999</v>
      </c>
      <c r="H27" s="167">
        <f t="shared" si="2"/>
        <v>312.6449373545039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3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13.2867223345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215.65580232212341</v>
      </c>
      <c r="E28" s="165">
        <f>(Résultats!S$192+Résultats!S$193+Résultats!S$194)/1000000</f>
        <v>13.103272316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59.593106913487006</v>
      </c>
      <c r="G28" s="165">
        <f>Résultats!S$133/1000000</f>
        <v>14.502787919999999</v>
      </c>
      <c r="H28" s="188">
        <f t="shared" si="2"/>
        <v>316.14169180611043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35">
      <c r="A29" s="164"/>
      <c r="B29" s="164"/>
      <c r="C29" s="189"/>
      <c r="D29" s="189"/>
      <c r="E29" s="189"/>
      <c r="F29" s="189"/>
      <c r="G29" s="189"/>
      <c r="H29" s="165">
        <f>Résultats!S227/1000000</f>
        <v>316.14169119999997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3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35">
      <c r="A32" s="162" t="s">
        <v>18</v>
      </c>
      <c r="B32" s="187"/>
      <c r="C32" s="36">
        <f>C33+C34</f>
        <v>0</v>
      </c>
      <c r="D32" s="36">
        <f>D33+D34</f>
        <v>123.66476083861048</v>
      </c>
      <c r="E32" s="36">
        <f>E33+E34</f>
        <v>0.26215879965581312</v>
      </c>
      <c r="F32" s="36">
        <f>F33+F34</f>
        <v>0.30700463171734593</v>
      </c>
      <c r="G32" s="36">
        <f>G33+G34</f>
        <v>0</v>
      </c>
      <c r="H32" s="163">
        <f>SUM(C32:G32)</f>
        <v>124.23392426998363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35">
      <c r="A33" s="148" t="s">
        <v>19</v>
      </c>
      <c r="B33" s="35"/>
      <c r="C33" s="16">
        <v>0</v>
      </c>
      <c r="D33" s="16">
        <f>'T energie usages'!I38*3.2*Résultats!X283</f>
        <v>68.133451082610478</v>
      </c>
      <c r="E33" s="16">
        <f>'T energie usages'!J38/'T energie usages'!J$46*(Résultats!X$192+Résultats!X$193+Résultats!X$194)/1000000</f>
        <v>5.0302567272353362E-2</v>
      </c>
      <c r="F33" s="16">
        <f>'T energie usages'!K38*2.394*Résultats!X284</f>
        <v>6.7307757345908776E-5</v>
      </c>
      <c r="G33" s="16">
        <v>0</v>
      </c>
      <c r="H33" s="95">
        <f>SUM(C33:G33)</f>
        <v>68.183820957640179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3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55.531309755999999</v>
      </c>
      <c r="E34" s="16">
        <f>'T energie usages'!J39/'T energie usages'!J$46*(Résultats!X$192+Résultats!X$193+Résultats!X$194)/1000000</f>
        <v>0.21185623238345977</v>
      </c>
      <c r="F34" s="16">
        <f>(Résultats!X$209+Résultats!X$210+Résultats!X$211+Résultats!X$212+Résultats!X$213)/1000000</f>
        <v>0.30693732396000001</v>
      </c>
      <c r="G34" s="16">
        <v>0</v>
      </c>
      <c r="H34" s="95">
        <f>SUM(C34:G34)</f>
        <v>56.05010331234346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35">
      <c r="A35" s="162" t="s">
        <v>21</v>
      </c>
      <c r="B35" s="187"/>
      <c r="C35" s="36">
        <f>Résultats!X$135/1000000</f>
        <v>0.68278193389999997</v>
      </c>
      <c r="D35" s="36">
        <f>'T energie usages'!I40*3.2*Résultats!X283</f>
        <v>17.978383233145024</v>
      </c>
      <c r="E35" s="36">
        <f>'T energie usages'!J40/'T energie usages'!J$46*(Résultats!X$192+Résultats!X$193+Résultats!X$194)/1000000</f>
        <v>2.2081088224403667</v>
      </c>
      <c r="F35" s="36">
        <f>('T energie usages'!K40-8)*2.394*Résultats!X284</f>
        <v>19.482556643000475</v>
      </c>
      <c r="G35" s="36">
        <v>0</v>
      </c>
      <c r="H35" s="163">
        <f>SUM(C35:G35)</f>
        <v>40.351830632485864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3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7.9440687426999999</v>
      </c>
      <c r="E36" s="36">
        <f>'T energie usages'!J41/'T energie usages'!J$46*(Résultats!X$192+Résultats!X$193+Résultats!X$194)/1000000</f>
        <v>1.7101432346058618</v>
      </c>
      <c r="F36" s="36">
        <f>(Résultats!X$214+Résultats!X$215)/1000000</f>
        <v>9.0130572979999997</v>
      </c>
      <c r="G36" s="36">
        <v>0</v>
      </c>
      <c r="H36" s="163">
        <f t="shared" ref="H36:H41" si="3">SUM(C36:G36)</f>
        <v>18.667269275305863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35">
      <c r="A37" s="162" t="s">
        <v>23</v>
      </c>
      <c r="B37" s="187"/>
      <c r="C37" s="36">
        <f>C38+C39</f>
        <v>11.633444769999999</v>
      </c>
      <c r="D37" s="36">
        <f>D38+D39</f>
        <v>52.14568153901002</v>
      </c>
      <c r="E37" s="36">
        <f>E38+E39</f>
        <v>1.7315611219979574</v>
      </c>
      <c r="F37" s="36">
        <f>F38+F39</f>
        <v>16.61057604114351</v>
      </c>
      <c r="G37" s="36">
        <f>G38+G39</f>
        <v>14.389251880000002</v>
      </c>
      <c r="H37" s="163">
        <f t="shared" si="3"/>
        <v>96.510515352151501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35">
      <c r="A38" s="149" t="s">
        <v>24</v>
      </c>
      <c r="B38" s="35"/>
      <c r="C38" s="16">
        <f>(Résultats!X$162+Résultats!X$163+Résultats!X$164+Résultats!X$165+Résultats!X$166+Résultats!X$167)/1000000</f>
        <v>11.633444769999999</v>
      </c>
      <c r="D38" s="16">
        <f>(Résultats!X$171+Résultats!X$173+Résultats!X$174+Résultats!X$175+Résultats!X$176+Résultats!X$177+Résultats!X$178+Résultats!X$179+Résultats!X$180+Résultats!X$181+Résultats!X$182)/1000000</f>
        <v>44.76590617201002</v>
      </c>
      <c r="E38" s="16">
        <f>'T energie usages'!J43/'T energie usages'!J$46*(Résultats!X$192+Résultats!X$193+Résultats!X$194)/1000000</f>
        <v>1.6819817986396111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16.098396244143508</v>
      </c>
      <c r="G38" s="16">
        <f>Résultats!X$133/1000000</f>
        <v>14.389251880000002</v>
      </c>
      <c r="H38" s="95">
        <f t="shared" si="3"/>
        <v>88.568980864793147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35">
      <c r="A39" s="149" t="s">
        <v>25</v>
      </c>
      <c r="B39" s="35"/>
      <c r="C39" s="16">
        <v>0</v>
      </c>
      <c r="D39" s="16">
        <f>(Résultats!X$172)/1000000</f>
        <v>7.3797753669999997</v>
      </c>
      <c r="E39" s="16">
        <f>'T energie usages'!J45/'T energie usages'!J$46*(Résultats!X$192+Résultats!X$193+Résultats!X$194)/1000000</f>
        <v>4.9579323358346396E-2</v>
      </c>
      <c r="F39" s="16">
        <f>(Résultats!X$196)/1000000</f>
        <v>0.51217979700000005</v>
      </c>
      <c r="G39" s="16">
        <v>0</v>
      </c>
      <c r="H39" s="95">
        <f t="shared" si="3"/>
        <v>7.9415344873583464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35">
      <c r="A40" s="48" t="s">
        <v>41</v>
      </c>
      <c r="B40" s="37"/>
      <c r="C40" s="37">
        <f>SUM(C35:C37)+C32</f>
        <v>12.316226703899998</v>
      </c>
      <c r="D40" s="37">
        <f>SUM(D35:D37)+D32</f>
        <v>201.73289435346553</v>
      </c>
      <c r="E40" s="37">
        <f>SUM(E35:E37)+E32</f>
        <v>5.9119719786999987</v>
      </c>
      <c r="F40" s="37">
        <f>SUM(F35:F37)+F32</f>
        <v>45.413194613861336</v>
      </c>
      <c r="G40" s="37">
        <f>SUM(G35:G37)+G32</f>
        <v>14.389251880000002</v>
      </c>
      <c r="H40" s="167">
        <f t="shared" si="3"/>
        <v>279.76353952992685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3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12.3162267039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201.78493187771005</v>
      </c>
      <c r="E41" s="165">
        <f>(Résultats!X$192+Résultats!X$193+Résultats!X$194)/1000000</f>
        <v>5.9119719786999987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45.550729263103506</v>
      </c>
      <c r="G41" s="165">
        <f>Résultats!X$133/1000000</f>
        <v>14.389251880000002</v>
      </c>
      <c r="H41" s="188">
        <f t="shared" si="3"/>
        <v>279.95311170341353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35">
      <c r="A42" s="164"/>
      <c r="B42" s="164"/>
      <c r="C42" s="189"/>
      <c r="D42" s="189"/>
      <c r="E42" s="189"/>
      <c r="F42" s="189"/>
      <c r="G42" s="189"/>
      <c r="H42" s="165">
        <f>Résultats!X227/1000000</f>
        <v>279.9531111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3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35">
      <c r="A45" s="162" t="s">
        <v>18</v>
      </c>
      <c r="B45" s="187"/>
      <c r="C45" s="36">
        <f>C46+C47</f>
        <v>0</v>
      </c>
      <c r="D45" s="36">
        <f>D46+D47</f>
        <v>117.46973813789387</v>
      </c>
      <c r="E45" s="36">
        <f>E46+E47</f>
        <v>0.30671901578574057</v>
      </c>
      <c r="F45" s="36">
        <f>F46+F47</f>
        <v>0.30953089640987358</v>
      </c>
      <c r="G45" s="36">
        <f>G46+G47</f>
        <v>0</v>
      </c>
      <c r="H45" s="163">
        <f>SUM(C45:G45)</f>
        <v>118.08598805008948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35">
      <c r="A46" s="148" t="s">
        <v>19</v>
      </c>
      <c r="B46" s="35"/>
      <c r="C46" s="16">
        <v>0</v>
      </c>
      <c r="D46" s="16">
        <f>'T energie usages'!I51*3.2*Résultats!AC283</f>
        <v>61.644065509893885</v>
      </c>
      <c r="E46" s="16">
        <f>'T energie usages'!J51/'T energie usages'!J$59*(Résultats!AC$192+Résultats!AC$193+Résultats!AC$194)/1000000</f>
        <v>0.11148212185472264</v>
      </c>
      <c r="F46" s="16">
        <f>'T energie usages'!K51*2.394*Résultats!AC284</f>
        <v>8.435965987359096E-5</v>
      </c>
      <c r="G46" s="16">
        <v>0</v>
      </c>
      <c r="H46" s="95">
        <f>SUM(C46:G46)</f>
        <v>61.755631991408478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3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55.825672627999992</v>
      </c>
      <c r="E47" s="16">
        <f>'T energie usages'!J52/'T energie usages'!J$59*(Résultats!AC$192+Résultats!AC$193+Résultats!AC$194)/1000000</f>
        <v>0.19523689393101792</v>
      </c>
      <c r="F47" s="16">
        <f>(Résultats!AC$209+Résultats!AC$210+Résultats!AC$211+Résultats!AC$212+Résultats!AC$213)/1000000</f>
        <v>0.30944653675</v>
      </c>
      <c r="G47" s="16">
        <v>0</v>
      </c>
      <c r="H47" s="95">
        <f>SUM(C47:G47)</f>
        <v>56.330356058681012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35">
      <c r="A48" s="162" t="s">
        <v>21</v>
      </c>
      <c r="B48" s="187"/>
      <c r="C48" s="36">
        <f>Résultats!AC$135/1000000</f>
        <v>0.57730789110000003</v>
      </c>
      <c r="D48" s="36">
        <f>'T energie usages'!I53*3.2*Résultats!AC283</f>
        <v>16.156602259139522</v>
      </c>
      <c r="E48" s="36">
        <f>'T energie usages'!J53/'T energie usages'!J$59*(Résultats!AC$192+Résultats!AC$193+Résultats!AC$194)/1000000</f>
        <v>1.9406515075175528</v>
      </c>
      <c r="F48" s="36">
        <f>('T energie usages'!K53-8)*2.394*Résultats!AC284</f>
        <v>17.339619267465341</v>
      </c>
      <c r="G48" s="36">
        <v>0</v>
      </c>
      <c r="H48" s="163">
        <f>SUM(C48:G48)</f>
        <v>36.014180925222419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3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7.0636900077</v>
      </c>
      <c r="E49" s="36">
        <f>'T energie usages'!J54/'T energie usages'!J$59*(Résultats!AC$192+Résultats!AC$193+Résultats!AC$194)/1000000</f>
        <v>1.632359555254026</v>
      </c>
      <c r="F49" s="36">
        <f>(Résultats!AC$214+Résultats!AC$215)/1000000</f>
        <v>9.0657740960000002</v>
      </c>
      <c r="G49" s="36">
        <v>0</v>
      </c>
      <c r="H49" s="163">
        <f t="shared" ref="H49:H54" si="4">SUM(C49:G49)</f>
        <v>17.761823658954029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35">
      <c r="A50" s="162" t="s">
        <v>23</v>
      </c>
      <c r="B50" s="187"/>
      <c r="C50" s="36">
        <f>C51+C52</f>
        <v>10.238337036100001</v>
      </c>
      <c r="D50" s="36">
        <f>D51+D52</f>
        <v>41.745387775430189</v>
      </c>
      <c r="E50" s="36">
        <f>E51+E52</f>
        <v>1.9075499109426808</v>
      </c>
      <c r="F50" s="36">
        <f>F51+F52</f>
        <v>10.164070093511597</v>
      </c>
      <c r="G50" s="36">
        <f>G51+G52</f>
        <v>13.449049800000001</v>
      </c>
      <c r="H50" s="163">
        <f t="shared" si="4"/>
        <v>77.504394615984467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35">
      <c r="A51" s="149" t="s">
        <v>24</v>
      </c>
      <c r="B51" s="35"/>
      <c r="C51" s="16">
        <f>(Résultats!AC$162+Résultats!AC$163+Résultats!AC$164+Résultats!AC$165+Résultats!AC$166+Résultats!AC$167)/1000000</f>
        <v>10.238337036100001</v>
      </c>
      <c r="D51" s="16">
        <f>(Résultats!AC$171+Résultats!AC$173+Résultats!AC$174+Résultats!AC$175+Résultats!AC$176+Résultats!AC$177+Résultats!AC$178+Résultats!AC$179+Résultats!AC$180+Résultats!AC$181+Résultats!AC$182)/1000000</f>
        <v>34.230139192430187</v>
      </c>
      <c r="E51" s="16">
        <f>'T energie usages'!J56/'T energie usages'!J$59*(Résultats!AC$192+Résultats!AC$193+Résultats!AC$194)/1000000</f>
        <v>1.8629355663551199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9.6581756076115965</v>
      </c>
      <c r="G51" s="16">
        <f>Résultats!AC$133/1000000</f>
        <v>13.449049800000001</v>
      </c>
      <c r="H51" s="95">
        <f t="shared" si="4"/>
        <v>69.438637202496906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35">
      <c r="A52" s="149" t="s">
        <v>25</v>
      </c>
      <c r="B52" s="35"/>
      <c r="C52" s="16">
        <v>0</v>
      </c>
      <c r="D52" s="16">
        <f>(Résultats!AC$172)/1000000</f>
        <v>7.515248583</v>
      </c>
      <c r="E52" s="16">
        <f>'T energie usages'!J58/'T energie usages'!J$59*(Résultats!AC$192+Résultats!AC$193+Résultats!AC$194)/1000000</f>
        <v>4.4614344587560952E-2</v>
      </c>
      <c r="F52" s="16">
        <f>(Résultats!AC$196)/1000000</f>
        <v>0.50589448590000008</v>
      </c>
      <c r="G52" s="16">
        <v>0</v>
      </c>
      <c r="H52" s="95">
        <f t="shared" si="4"/>
        <v>8.065757413487562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35">
      <c r="A53" s="48" t="s">
        <v>41</v>
      </c>
      <c r="B53" s="37"/>
      <c r="C53" s="37">
        <f>SUM(C48:C50)+C45</f>
        <v>10.815644927200001</v>
      </c>
      <c r="D53" s="37">
        <f>SUM(D48:D50)+D45</f>
        <v>182.43541818016359</v>
      </c>
      <c r="E53" s="37">
        <f>SUM(E48:E50)+E45</f>
        <v>5.7872799895000009</v>
      </c>
      <c r="F53" s="37">
        <f>SUM(F48:F50)+F45</f>
        <v>36.878994353386815</v>
      </c>
      <c r="G53" s="37">
        <f>SUM(G48:G50)+G45</f>
        <v>13.449049800000001</v>
      </c>
      <c r="H53" s="167">
        <f t="shared" si="4"/>
        <v>249.36638725025043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3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10.815644927200001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182.48243325113023</v>
      </c>
      <c r="E54" s="165">
        <f>(Résultats!AC$192+Résultats!AC$193+Résultats!AC$194)/1000000</f>
        <v>5.7872799895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37.001401396261606</v>
      </c>
      <c r="G54" s="165">
        <f>Résultats!AC$133/1000000</f>
        <v>13.449049800000001</v>
      </c>
      <c r="H54" s="188">
        <f t="shared" si="4"/>
        <v>249.53580936409185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35">
      <c r="A55" s="164"/>
      <c r="B55" s="164"/>
      <c r="C55" s="189"/>
      <c r="D55" s="189"/>
      <c r="E55" s="189"/>
      <c r="F55" s="189"/>
      <c r="G55" s="189"/>
      <c r="H55" s="165">
        <f>Résultats!AC227/1000000</f>
        <v>249.53580890000001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3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35">
      <c r="A58" s="162" t="s">
        <v>18</v>
      </c>
      <c r="B58" s="187"/>
      <c r="C58" s="36">
        <f>C59+C60</f>
        <v>0</v>
      </c>
      <c r="D58" s="36">
        <f>D59+D60</f>
        <v>110.2663920821289</v>
      </c>
      <c r="E58" s="36">
        <f>E59+E60</f>
        <v>0.415507602846165</v>
      </c>
      <c r="F58" s="36">
        <f>F59+F60</f>
        <v>0.83041834040498919</v>
      </c>
      <c r="G58" s="36">
        <f>G59+G60</f>
        <v>0</v>
      </c>
      <c r="H58" s="163">
        <f t="shared" ref="H58:H67" si="5">SUM(C58:G58)</f>
        <v>111.51231802538005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35">
      <c r="A59" s="148" t="s">
        <v>19</v>
      </c>
      <c r="B59" s="35"/>
      <c r="C59" s="16">
        <v>0</v>
      </c>
      <c r="D59" s="16">
        <f>'T energie usages'!I64*3.2*Résultats!AH283</f>
        <v>53.844829428128897</v>
      </c>
      <c r="E59" s="16">
        <f>'T energie usages'!J64/'T energie usages'!J$72*(Résultats!AH$192+Résultats!AH$193+Résultats!AH$194)/1000000</f>
        <v>0.21343070699996769</v>
      </c>
      <c r="F59" s="16">
        <f>'T energie usages'!K64*2.394*Résultats!AH284</f>
        <v>8.8543514989244468E-5</v>
      </c>
      <c r="G59" s="16">
        <v>0</v>
      </c>
      <c r="H59" s="95">
        <f t="shared" si="5"/>
        <v>54.058348678643853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3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56.421562653999999</v>
      </c>
      <c r="E60" s="16">
        <f>'T energie usages'!J65/'T energie usages'!J$72*(Résultats!AH$192+Résultats!AH$193+Résultats!AH$194)/1000000</f>
        <v>0.20207689584619731</v>
      </c>
      <c r="F60" s="16">
        <f>(Résultats!AH$209+Résultats!AH$210+Résultats!AH$211+Résultats!AH$212+Résultats!AH$213)/1000000</f>
        <v>0.83032979688999997</v>
      </c>
      <c r="G60" s="16">
        <v>0</v>
      </c>
      <c r="H60" s="95">
        <f t="shared" si="5"/>
        <v>57.453969346736194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35">
      <c r="A61" s="162" t="s">
        <v>21</v>
      </c>
      <c r="B61" s="187"/>
      <c r="C61" s="36">
        <f>Résultats!AH$135/1000000</f>
        <v>0.51700809560000005</v>
      </c>
      <c r="D61" s="36">
        <f>'T energie usages'!I66*3.2*Résultats!AH283</f>
        <v>15.066121202452624</v>
      </c>
      <c r="E61" s="36">
        <f>'T energie usages'!J66/'T energie usages'!J$72*(Résultats!AH$192+Résultats!AH$193+Résultats!AH$194)/1000000</f>
        <v>1.8992946646095259</v>
      </c>
      <c r="F61" s="36">
        <f>('T energie usages'!K66-8)*2.394*Résultats!AH284</f>
        <v>15.545736033517263</v>
      </c>
      <c r="G61" s="36">
        <v>0</v>
      </c>
      <c r="H61" s="163">
        <f t="shared" si="5"/>
        <v>33.028159996179411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3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6.380798898200001</v>
      </c>
      <c r="E62" s="36">
        <f>'T energie usages'!J67/'T energie usages'!J$72*(Résultats!AH$192+Résultats!AH$193+Résultats!AH$194)/1000000</f>
        <v>1.6628167169803383</v>
      </c>
      <c r="F62" s="36">
        <f>(Résultats!AH$214+Résultats!AH$215)/1000000</f>
        <v>8.725574645</v>
      </c>
      <c r="G62" s="36">
        <v>0</v>
      </c>
      <c r="H62" s="163">
        <f t="shared" si="5"/>
        <v>16.769190260180338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35">
      <c r="A63" s="162" t="s">
        <v>23</v>
      </c>
      <c r="B63" s="187"/>
      <c r="C63" s="36">
        <f>C64+C65</f>
        <v>10.9562740612</v>
      </c>
      <c r="D63" s="36">
        <f>D64+D65</f>
        <v>44.451255520022173</v>
      </c>
      <c r="E63" s="36">
        <f>E64+E65</f>
        <v>2.0380697136639703</v>
      </c>
      <c r="F63" s="36">
        <f>F64+F65</f>
        <v>10.163497231502959</v>
      </c>
      <c r="G63" s="36">
        <f>G64+G65</f>
        <v>13.113095230000001</v>
      </c>
      <c r="H63" s="163">
        <f t="shared" si="5"/>
        <v>80.722191756389094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35">
      <c r="A64" s="149" t="s">
        <v>24</v>
      </c>
      <c r="B64" s="35"/>
      <c r="C64" s="75">
        <f>(Résultats!AH$162+Résultats!AH$163+Résultats!AH$164+Résultats!AH$165+Résultats!AH$166+Résultats!AH$167)/1000000</f>
        <v>10.9562740612</v>
      </c>
      <c r="D64" s="16">
        <f>(Résultats!AH$171+Résultats!AH$173+Résultats!AH$174+Résultats!AH$175+Résultats!AH$176+Résultats!AH$177+Résultats!AH$178+Résultats!AH$179+Résultats!AH$180+Résultats!AH$181+Résultats!AH$182)/1000000</f>
        <v>35.816414787022183</v>
      </c>
      <c r="E64" s="16">
        <f>'T energie usages'!J69/'T energie usages'!J$72*(Résultats!AH$192+Résultats!AH$193+Résultats!AH$194)/1000000</f>
        <v>1.9895869524900971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9.629813150202958</v>
      </c>
      <c r="G64" s="16">
        <f>Résultats!AH$133/1000000</f>
        <v>13.113095230000001</v>
      </c>
      <c r="H64" s="95">
        <f t="shared" si="5"/>
        <v>71.505184180915236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35">
      <c r="A65" s="149" t="s">
        <v>25</v>
      </c>
      <c r="B65" s="35"/>
      <c r="C65" s="16">
        <v>0</v>
      </c>
      <c r="D65" s="16">
        <f>(Résultats!AH$172)/1000000</f>
        <v>8.6348407329999901</v>
      </c>
      <c r="E65" s="16">
        <f>'T energie usages'!J71/'T energie usages'!J$72*(Résultats!AH$192+Résultats!AH$193+Résultats!AH$194)/1000000</f>
        <v>4.8482761173873332E-2</v>
      </c>
      <c r="F65" s="16">
        <f>(Résultats!AH$196)/1000000</f>
        <v>0.5336840813</v>
      </c>
      <c r="G65" s="16">
        <v>0</v>
      </c>
      <c r="H65" s="95">
        <f t="shared" si="5"/>
        <v>9.2170075754738647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35">
      <c r="A66" s="48" t="s">
        <v>41</v>
      </c>
      <c r="B66" s="37"/>
      <c r="C66" s="37">
        <f>SUM(C61:C63)+C58</f>
        <v>11.4732821568</v>
      </c>
      <c r="D66" s="37">
        <f>SUM(D61:D63)+D58</f>
        <v>176.16456770280371</v>
      </c>
      <c r="E66" s="37">
        <f>SUM(E61:E63)+E58</f>
        <v>6.0156886980999991</v>
      </c>
      <c r="F66" s="37">
        <f>SUM(F61:F63)+F58</f>
        <v>35.265226250425215</v>
      </c>
      <c r="G66" s="37">
        <f>SUM(G61:G63)+G58</f>
        <v>13.113095230000001</v>
      </c>
      <c r="H66" s="167">
        <f t="shared" si="5"/>
        <v>242.03186003812891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3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11.4732821568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176.20621072222221</v>
      </c>
      <c r="E67" s="165">
        <f>(Résultats!AH$192+Résultats!AH$193+Résultats!AH$194)/1000000</f>
        <v>6.0156886981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35.374969673392954</v>
      </c>
      <c r="G67" s="165">
        <f>Résultats!AH$133/1000000</f>
        <v>13.113095230000001</v>
      </c>
      <c r="H67" s="188">
        <f t="shared" si="5"/>
        <v>242.18324648051515</v>
      </c>
      <c r="I67" s="45"/>
      <c r="K67" s="45"/>
      <c r="L67" s="166"/>
    </row>
    <row r="68" spans="1:28" x14ac:dyDescent="0.35">
      <c r="A68" s="164"/>
      <c r="B68" s="164"/>
      <c r="C68" s="165"/>
      <c r="D68" s="165"/>
      <c r="E68" s="165"/>
      <c r="F68" s="165"/>
      <c r="G68" s="165"/>
      <c r="H68" s="165">
        <f>Résultats!AH227/1000000</f>
        <v>242.183246</v>
      </c>
      <c r="I68" s="45"/>
      <c r="K68" s="45"/>
      <c r="L68" s="166"/>
    </row>
    <row r="69" spans="1:28" x14ac:dyDescent="0.3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35">
      <c r="A71" s="162" t="s">
        <v>18</v>
      </c>
      <c r="B71" s="187"/>
      <c r="C71" s="36">
        <f>C72+C73</f>
        <v>2.3414262958492297E-6</v>
      </c>
      <c r="D71" s="36">
        <f>D72+D73</f>
        <v>84.14019405604104</v>
      </c>
      <c r="E71" s="36">
        <f>E72+E73</f>
        <v>1.5000339106563771</v>
      </c>
      <c r="F71" s="36">
        <f>F72+F73</f>
        <v>1.8551235385898996</v>
      </c>
      <c r="G71" s="36">
        <f>G72+G73</f>
        <v>0</v>
      </c>
      <c r="H71" s="163">
        <f t="shared" ref="H71:H80" si="6">SUM(C71:G71)</f>
        <v>87.495353846713599</v>
      </c>
      <c r="I71" s="3"/>
    </row>
    <row r="72" spans="1:28" x14ac:dyDescent="0.35">
      <c r="A72" s="148" t="s">
        <v>19</v>
      </c>
      <c r="B72" s="35"/>
      <c r="C72" s="16">
        <f>Résultats!AF$118/1000000</f>
        <v>2.3414262958492297E-6</v>
      </c>
      <c r="D72" s="16">
        <f>'T energie usages'!I90*3.2*Résultats!AW283</f>
        <v>24.453487332241043</v>
      </c>
      <c r="E72" s="16">
        <f>'T energie usages'!J90/'T energie usages'!J$98*(Résultats!AW$192+Résultats!AW$193+Résultats!AW$194)/1000000</f>
        <v>1.0616724528334296</v>
      </c>
      <c r="F72" s="16">
        <f>'T energie usages'!K90*2.394*Résultats!AW284</f>
        <v>5.225653989971714E-5</v>
      </c>
      <c r="G72" s="16">
        <v>0</v>
      </c>
      <c r="H72" s="95">
        <f t="shared" si="6"/>
        <v>25.515214383040668</v>
      </c>
      <c r="I72" s="3"/>
    </row>
    <row r="73" spans="1:28" x14ac:dyDescent="0.3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59.686706723799993</v>
      </c>
      <c r="E73" s="16">
        <f>'T energie usages'!J91/'T energie usages'!J$98*(Résultats!AW$192+Résultats!AW$193+Résultats!AW$194)/1000000</f>
        <v>0.43836145782294755</v>
      </c>
      <c r="F73" s="192">
        <f>(Résultats!AW$209+Résultats!AW$210+Résultats!AW$211+Résultats!AW$212+Résultats!AW$213)/1000000</f>
        <v>1.8550712820499999</v>
      </c>
      <c r="G73" s="16">
        <v>0</v>
      </c>
      <c r="H73" s="95">
        <f t="shared" si="6"/>
        <v>61.980139463672941</v>
      </c>
      <c r="I73" s="3"/>
    </row>
    <row r="74" spans="1:28" x14ac:dyDescent="0.35">
      <c r="A74" s="162" t="s">
        <v>21</v>
      </c>
      <c r="B74" s="187"/>
      <c r="C74" s="36">
        <f>Résultats!AW$135/1000000</f>
        <v>0.39137521190000002</v>
      </c>
      <c r="D74" s="36">
        <f>'T energie usages'!I92*3.2*Résultats!AW283</f>
        <v>11.995509342835934</v>
      </c>
      <c r="E74" s="36">
        <f>'T energie usages'!J92/'T energie usages'!J$98*(Résultats!AW$192+Résultats!AW$193+Résultats!AW$194)/1000000</f>
        <v>3.1367225389744178</v>
      </c>
      <c r="F74" s="36">
        <f>('T energie usages'!K92-8)*2.394*Résultats!AW284</f>
        <v>12.608644446131338</v>
      </c>
      <c r="G74" s="36">
        <v>0</v>
      </c>
      <c r="H74" s="163">
        <f t="shared" si="6"/>
        <v>28.13225153984169</v>
      </c>
      <c r="I74" s="3"/>
    </row>
    <row r="75" spans="1:28" x14ac:dyDescent="0.3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5.6367168603</v>
      </c>
      <c r="E75" s="36">
        <f>'T energie usages'!J93/'T energie usages'!J$98*(Résultats!AW$192+Résultats!AW$193+Résultats!AW$194)/1000000</f>
        <v>2.5984753586411942</v>
      </c>
      <c r="F75" s="36">
        <f>(Résultats!AW$214+Résultats!AW$215)/1000000</f>
        <v>7.1573826520000008</v>
      </c>
      <c r="G75" s="36">
        <v>0</v>
      </c>
      <c r="H75" s="163">
        <f t="shared" si="6"/>
        <v>15.392574870941194</v>
      </c>
      <c r="I75" s="3"/>
    </row>
    <row r="76" spans="1:28" x14ac:dyDescent="0.35">
      <c r="A76" s="162" t="s">
        <v>23</v>
      </c>
      <c r="B76" s="187"/>
      <c r="C76" s="36">
        <f>C77+C78</f>
        <v>14.228364295000002</v>
      </c>
      <c r="D76" s="36">
        <f>D77+D78</f>
        <v>53.265183353369657</v>
      </c>
      <c r="E76" s="36">
        <f>E77+E78</f>
        <v>3.996923230728012</v>
      </c>
      <c r="F76" s="36">
        <f>F77+F78</f>
        <v>11.977859397318248</v>
      </c>
      <c r="G76" s="36">
        <f>G77+G78</f>
        <v>13.310739460000001</v>
      </c>
      <c r="H76" s="163">
        <f t="shared" si="6"/>
        <v>96.77906973641592</v>
      </c>
      <c r="I76" s="3"/>
    </row>
    <row r="77" spans="1:28" x14ac:dyDescent="0.35">
      <c r="A77" s="149" t="s">
        <v>24</v>
      </c>
      <c r="B77" s="35"/>
      <c r="C77" s="16">
        <f>(Résultats!AW$162+Résultats!AW$163+Résultats!AW$164+Résultats!AW$165+Résultats!AW$166+Résultats!AW$167)/1000000</f>
        <v>14.228364295000002</v>
      </c>
      <c r="D77" s="16">
        <f>(Résultats!AW$171+Résultats!AW$173+Résultats!AW$174+Résultats!AW$175+Résultats!AW$176+Résultats!AW$177+Résultats!AW$178+Résultats!AW$179+Résultats!AW$180+Résultats!AW$181+Résultats!AW$182)/1000000</f>
        <v>41.859118473369655</v>
      </c>
      <c r="E77" s="16">
        <f>'T energie usages'!J95/'T energie usages'!J$98*(Résultats!AW$192+Résultats!AW$193+Résultats!AW$194)/1000000</f>
        <v>3.8904468835580266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11.338357845618248</v>
      </c>
      <c r="G77" s="16">
        <f>Résultats!AW$133/1000000</f>
        <v>13.310739460000001</v>
      </c>
      <c r="H77" s="95">
        <f t="shared" si="6"/>
        <v>84.627026957545922</v>
      </c>
      <c r="I77" s="3"/>
    </row>
    <row r="78" spans="1:28" x14ac:dyDescent="0.35">
      <c r="A78" s="149" t="s">
        <v>25</v>
      </c>
      <c r="B78" s="35"/>
      <c r="C78" s="16">
        <v>0</v>
      </c>
      <c r="D78" s="16">
        <f>(Résultats!AW$172)/1000000</f>
        <v>11.406064880000001</v>
      </c>
      <c r="E78" s="16">
        <f>'T energie usages'!J97/'T energie usages'!J$98*(Résultats!AW$192+Résultats!AW$193+Résultats!AW$194)/1000000</f>
        <v>0.10647634716998564</v>
      </c>
      <c r="F78" s="16">
        <f>(Résultats!AW$196)/1000000</f>
        <v>0.6395015517</v>
      </c>
      <c r="G78" s="16">
        <v>0</v>
      </c>
      <c r="H78" s="95">
        <f t="shared" si="6"/>
        <v>12.152042778869987</v>
      </c>
      <c r="I78" s="3"/>
    </row>
    <row r="79" spans="1:28" x14ac:dyDescent="0.35">
      <c r="A79" s="48" t="s">
        <v>41</v>
      </c>
      <c r="B79" s="37"/>
      <c r="C79" s="37">
        <f>SUM(C74:C76)+C71</f>
        <v>14.619741848326298</v>
      </c>
      <c r="D79" s="37">
        <f>SUM(D74:D76)+D71</f>
        <v>155.03760361254663</v>
      </c>
      <c r="E79" s="37">
        <f>SUM(E74:E76)+E71</f>
        <v>11.232155039</v>
      </c>
      <c r="F79" s="37">
        <f>SUM(F74:F76)+F71</f>
        <v>33.599010034039487</v>
      </c>
      <c r="G79" s="37">
        <f>SUM(G74:G76)+G71</f>
        <v>13.310739460000001</v>
      </c>
      <c r="H79" s="167">
        <f t="shared" si="6"/>
        <v>227.79924999391241</v>
      </c>
      <c r="I79" s="3"/>
    </row>
    <row r="80" spans="1:28" x14ac:dyDescent="0.3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14.619739506900002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155.05962980746966</v>
      </c>
      <c r="E80" s="165">
        <f>(Résultats!AW$192+Résultats!AW$193+Résultats!AW$194)/1000000</f>
        <v>11.232155039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33.688019231368244</v>
      </c>
      <c r="G80" s="165">
        <f>Résultats!AW133/1000000</f>
        <v>13.310739460000001</v>
      </c>
      <c r="H80" s="188">
        <f t="shared" si="6"/>
        <v>227.91028304473789</v>
      </c>
      <c r="I80" s="47"/>
    </row>
    <row r="81" spans="1:9" x14ac:dyDescent="0.35">
      <c r="A81" s="164"/>
      <c r="B81" s="164"/>
      <c r="C81" s="165"/>
      <c r="D81" s="165"/>
      <c r="E81" s="165"/>
      <c r="F81" s="165"/>
      <c r="G81" s="165"/>
      <c r="H81" s="165">
        <f>Résultats!AW227/1000000</f>
        <v>227.91028259999999</v>
      </c>
      <c r="I81" s="3"/>
    </row>
    <row r="82" spans="1:9" x14ac:dyDescent="0.3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35"/>
    <row r="85" spans="1:9" s="3" customFormat="1" x14ac:dyDescent="0.35">
      <c r="G85" s="45"/>
    </row>
    <row r="86" spans="1:9" s="3" customFormat="1" x14ac:dyDescent="0.35">
      <c r="H86" s="47"/>
    </row>
    <row r="87" spans="1:9" s="3" customFormat="1" x14ac:dyDescent="0.35">
      <c r="C87" s="45"/>
      <c r="H87" s="47"/>
    </row>
    <row r="88" spans="1:9" s="3" customFormat="1" x14ac:dyDescent="0.35">
      <c r="C88" s="45"/>
      <c r="H88" s="47"/>
    </row>
    <row r="89" spans="1:9" s="3" customFormat="1" x14ac:dyDescent="0.35">
      <c r="C89" s="45"/>
      <c r="H89" s="47"/>
    </row>
    <row r="90" spans="1:9" s="3" customFormat="1" x14ac:dyDescent="0.35">
      <c r="C90" s="45"/>
      <c r="H90" s="47"/>
    </row>
    <row r="91" spans="1:9" s="3" customFormat="1" x14ac:dyDescent="0.35">
      <c r="C91" s="45"/>
      <c r="H91" s="47"/>
    </row>
    <row r="92" spans="1:9" s="3" customFormat="1" x14ac:dyDescent="0.35">
      <c r="C92" s="45"/>
    </row>
    <row r="93" spans="1:9" s="3" customFormat="1" x14ac:dyDescent="0.35">
      <c r="C93" s="45"/>
    </row>
    <row r="94" spans="1:9" s="3" customFormat="1" x14ac:dyDescent="0.35">
      <c r="C94" s="45"/>
    </row>
    <row r="95" spans="1:9" s="3" customFormat="1" x14ac:dyDescent="0.35">
      <c r="C95" s="45"/>
    </row>
    <row r="96" spans="1:9" s="3" customFormat="1" x14ac:dyDescent="0.35">
      <c r="C96" s="45"/>
    </row>
    <row r="97" spans="3:5" s="3" customFormat="1" x14ac:dyDescent="0.35">
      <c r="C97" s="45"/>
    </row>
    <row r="98" spans="3:5" s="3" customFormat="1" x14ac:dyDescent="0.35">
      <c r="C98" s="45"/>
    </row>
    <row r="99" spans="3:5" s="3" customFormat="1" x14ac:dyDescent="0.35">
      <c r="C99" s="45"/>
    </row>
    <row r="100" spans="3:5" s="3" customFormat="1" x14ac:dyDescent="0.35">
      <c r="C100" s="45"/>
    </row>
    <row r="101" spans="3:5" s="3" customFormat="1" x14ac:dyDescent="0.35">
      <c r="C101" s="45"/>
    </row>
    <row r="102" spans="3:5" s="3" customFormat="1" x14ac:dyDescent="0.35">
      <c r="C102" s="45"/>
    </row>
    <row r="103" spans="3:5" s="3" customFormat="1" x14ac:dyDescent="0.35"/>
    <row r="104" spans="3:5" s="3" customFormat="1" x14ac:dyDescent="0.35">
      <c r="C104" s="45"/>
    </row>
    <row r="105" spans="3:5" s="3" customFormat="1" x14ac:dyDescent="0.35">
      <c r="C105" s="45"/>
    </row>
    <row r="106" spans="3:5" s="3" customFormat="1" x14ac:dyDescent="0.35">
      <c r="C106" s="45"/>
    </row>
    <row r="107" spans="3:5" s="3" customFormat="1" x14ac:dyDescent="0.35">
      <c r="C107" s="45"/>
    </row>
    <row r="108" spans="3:5" s="3" customFormat="1" x14ac:dyDescent="0.35">
      <c r="C108" s="45"/>
    </row>
    <row r="109" spans="3:5" s="3" customFormat="1" x14ac:dyDescent="0.35">
      <c r="C109" s="45"/>
    </row>
    <row r="110" spans="3:5" s="3" customFormat="1" x14ac:dyDescent="0.35">
      <c r="C110" s="45"/>
    </row>
    <row r="111" spans="3:5" s="3" customFormat="1" x14ac:dyDescent="0.35">
      <c r="C111" s="45"/>
    </row>
    <row r="112" spans="3:5" s="3" customFormat="1" x14ac:dyDescent="0.35">
      <c r="C112" s="45"/>
      <c r="D112" s="212"/>
      <c r="E112" s="212"/>
    </row>
    <row r="113" spans="3:3" s="3" customFormat="1" x14ac:dyDescent="0.35">
      <c r="C113" s="45"/>
    </row>
    <row r="114" spans="3:3" s="3" customFormat="1" x14ac:dyDescent="0.35">
      <c r="C114" s="45"/>
    </row>
    <row r="115" spans="3:3" s="3" customFormat="1" x14ac:dyDescent="0.35">
      <c r="C115" s="45"/>
    </row>
    <row r="116" spans="3:3" s="3" customFormat="1" x14ac:dyDescent="0.35">
      <c r="C116" s="45"/>
    </row>
    <row r="117" spans="3:3" s="3" customFormat="1" x14ac:dyDescent="0.35">
      <c r="C117" s="45"/>
    </row>
    <row r="118" spans="3:3" s="3" customFormat="1" x14ac:dyDescent="0.35">
      <c r="C118" s="45"/>
    </row>
    <row r="119" spans="3:3" s="3" customFormat="1" x14ac:dyDescent="0.35">
      <c r="C119" s="45"/>
    </row>
    <row r="120" spans="3:3" s="3" customFormat="1" x14ac:dyDescent="0.35">
      <c r="C120" s="45"/>
    </row>
    <row r="121" spans="3:3" s="3" customFormat="1" x14ac:dyDescent="0.35">
      <c r="C121" s="45"/>
    </row>
    <row r="122" spans="3:3" s="3" customFormat="1" x14ac:dyDescent="0.35"/>
    <row r="123" spans="3:3" s="3" customFormat="1" x14ac:dyDescent="0.35"/>
    <row r="124" spans="3:3" s="3" customFormat="1" x14ac:dyDescent="0.35"/>
    <row r="125" spans="3:3" s="3" customFormat="1" x14ac:dyDescent="0.35"/>
    <row r="126" spans="3:3" s="3" customFormat="1" x14ac:dyDescent="0.35"/>
    <row r="127" spans="3:3" s="3" customFormat="1" x14ac:dyDescent="0.35"/>
    <row r="128" spans="3:3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4.5" x14ac:dyDescent="0.35"/>
  <cols>
    <col min="2" max="2" width="19.7265625" customWidth="1"/>
    <col min="3" max="3" width="21.54296875" bestFit="1" customWidth="1"/>
    <col min="4" max="6" width="13.54296875" hidden="1" customWidth="1"/>
    <col min="7" max="8" width="7.1796875" customWidth="1"/>
    <col min="9" max="18" width="7.1796875" bestFit="1" customWidth="1"/>
    <col min="19" max="19" width="7.81640625" customWidth="1"/>
    <col min="20" max="22" width="7.1796875" bestFit="1" customWidth="1"/>
    <col min="23" max="23" width="7.81640625" customWidth="1"/>
    <col min="30" max="30" width="19.7265625" hidden="1" customWidth="1"/>
    <col min="31" max="31" width="21.54296875" hidden="1" customWidth="1"/>
    <col min="32" max="34" width="13.54296875" hidden="1" customWidth="1"/>
    <col min="35" max="46" width="7.1796875" hidden="1" customWidth="1"/>
    <col min="47" max="47" width="7.81640625" customWidth="1"/>
    <col min="48" max="50" width="7.1796875" bestFit="1" customWidth="1"/>
    <col min="51" max="51" width="7.81640625" customWidth="1"/>
  </cols>
  <sheetData>
    <row r="1" spans="1:56" s="3" customFormat="1" ht="23.5" x14ac:dyDescent="0.55000000000000004">
      <c r="A1" s="46" t="s">
        <v>99</v>
      </c>
      <c r="AC1" s="46" t="s">
        <v>99</v>
      </c>
    </row>
    <row r="2" spans="1:56" s="3" customFormat="1" ht="23.5" x14ac:dyDescent="0.55000000000000004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5" x14ac:dyDescent="0.55000000000000004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5" x14ac:dyDescent="0.55000000000000004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3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82599772.810000002</v>
      </c>
      <c r="G5" s="101">
        <f>VLOOKUP($D5,Résultats!$B$2:$AX$212,G$2,FALSE)/1000000</f>
        <v>127.5597985</v>
      </c>
      <c r="H5" s="25">
        <f>VLOOKUP($D5,Résultats!$B$2:$AX$212,H$2,FALSE)/1000000</f>
        <v>144.273563</v>
      </c>
      <c r="I5" s="102">
        <f>VLOOKUP($D5,Résultats!$B$2:$AX$212,I$2,FALSE)/1000000</f>
        <v>163.2556017</v>
      </c>
      <c r="J5" s="101">
        <f>VLOOKUP($D5,Résultats!$B$2:$AX$212,J$2,FALSE)/1000000</f>
        <v>182.9948066</v>
      </c>
      <c r="K5" s="25">
        <f>VLOOKUP($D5,Résultats!$B$2:$AX$212,K$2,FALSE)/1000000</f>
        <v>205.44107550000001</v>
      </c>
      <c r="L5" s="25">
        <f>VLOOKUP($D5,Résultats!$B$2:$AX$212,L$2,FALSE)/1000000</f>
        <v>228.81779030000001</v>
      </c>
      <c r="M5" s="25">
        <f>VLOOKUP($D5,Résultats!$B$2:$AX$212,M$2,FALSE)/1000000</f>
        <v>253.70423289999999</v>
      </c>
      <c r="N5" s="102">
        <f>VLOOKUP($D5,Résultats!$B$2:$AX$212,N$2,FALSE)/1000000</f>
        <v>278.66646120000001</v>
      </c>
      <c r="O5" s="101">
        <f>VLOOKUP($D5,Résultats!$B$2:$AX$212,O$2,FALSE)/1000000</f>
        <v>304.95959319999997</v>
      </c>
      <c r="P5" s="25">
        <f>VLOOKUP($D5,Résultats!$B$2:$AX$212,P$2,FALSE)/1000000</f>
        <v>332.00005880000003</v>
      </c>
      <c r="Q5" s="25">
        <f>VLOOKUP($D5,Résultats!$B$2:$AX$212,Q$2,FALSE)/1000000</f>
        <v>359.34292499999998</v>
      </c>
      <c r="R5" s="25">
        <f>VLOOKUP($D5,Résultats!$B$2:$AX$212,R$2,FALSE)/1000000</f>
        <v>386.82446199999998</v>
      </c>
      <c r="S5" s="102">
        <f>VLOOKUP($D5,Résultats!$B$2:$AX$212,S$2,FALSE)/1000000</f>
        <v>414.44303719999999</v>
      </c>
      <c r="T5" s="105">
        <f>VLOOKUP($D5,Résultats!$B$2:$AX$212,T$2,FALSE)/1000000</f>
        <v>553.85773700000004</v>
      </c>
      <c r="U5" s="105">
        <f>VLOOKUP($D5,Résultats!$B$2:$AX$212,U$2,FALSE)/1000000</f>
        <v>686.74878000000001</v>
      </c>
      <c r="V5" s="25">
        <f>VLOOKUP($D5,Résultats!$B$2:$AX$212,V$2,FALSE)/1000000</f>
        <v>817.45821049999995</v>
      </c>
      <c r="W5" s="105">
        <f>VLOOKUP($D5,Résultats!$B$2:$AX$212,W$2,FALSE)/1000000</f>
        <v>955.17226760000005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3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56564403.969999999</v>
      </c>
      <c r="G6" s="101">
        <f>VLOOKUP($D6,Résultats!$B$2:$AX$212,G$2,FALSE)/1000000</f>
        <v>58.518860270000005</v>
      </c>
      <c r="H6" s="25">
        <f>VLOOKUP($D6,Résultats!$B$2:$AX$212,H$2,FALSE)/1000000</f>
        <v>62.063278529999998</v>
      </c>
      <c r="I6" s="102">
        <f>VLOOKUP($D6,Résultats!$B$2:$AX$212,I$2,FALSE)/1000000</f>
        <v>64.828413249999997</v>
      </c>
      <c r="J6" s="101">
        <f>VLOOKUP($D6,Résultats!$B$2:$AX$212,J$2,FALSE)/1000000</f>
        <v>68.522153989999993</v>
      </c>
      <c r="K6" s="25">
        <f>VLOOKUP($D6,Résultats!$B$2:$AX$212,K$2,FALSE)/1000000</f>
        <v>71.425088269999989</v>
      </c>
      <c r="L6" s="25">
        <f>VLOOKUP($D6,Résultats!$B$2:$AX$212,L$2,FALSE)/1000000</f>
        <v>76.899187650000002</v>
      </c>
      <c r="M6" s="25">
        <f>VLOOKUP($D6,Résultats!$B$2:$AX$212,M$2,FALSE)/1000000</f>
        <v>81.135058389999998</v>
      </c>
      <c r="N6" s="102">
        <f>VLOOKUP($D6,Résultats!$B$2:$AX$212,N$2,FALSE)/1000000</f>
        <v>85.27508417</v>
      </c>
      <c r="O6" s="101">
        <f>VLOOKUP($D6,Résultats!$B$2:$AX$212,O$2,FALSE)/1000000</f>
        <v>88.047866880000001</v>
      </c>
      <c r="P6" s="25">
        <f>VLOOKUP($D6,Résultats!$B$2:$AX$212,P$2,FALSE)/1000000</f>
        <v>89.541202209999909</v>
      </c>
      <c r="Q6" s="25">
        <f>VLOOKUP($D6,Résultats!$B$2:$AX$212,Q$2,FALSE)/1000000</f>
        <v>90.511769629999989</v>
      </c>
      <c r="R6" s="25">
        <f>VLOOKUP($D6,Résultats!$B$2:$AX$212,R$2,FALSE)/1000000</f>
        <v>91.379651809999999</v>
      </c>
      <c r="S6" s="102">
        <f>VLOOKUP($D6,Résultats!$B$2:$AX$212,S$2,FALSE)/1000000</f>
        <v>92.319583290000011</v>
      </c>
      <c r="T6" s="105">
        <f>VLOOKUP($D6,Résultats!$B$2:$AX$212,T$2,FALSE)/1000000</f>
        <v>92.438165870000006</v>
      </c>
      <c r="U6" s="105">
        <f>VLOOKUP($D6,Résultats!$B$2:$AX$212,U$2,FALSE)/1000000</f>
        <v>88.16522501</v>
      </c>
      <c r="V6" s="25">
        <f>VLOOKUP($D6,Résultats!$B$2:$AX$212,V$2,FALSE)/1000000</f>
        <v>88.606924169999999</v>
      </c>
      <c r="W6" s="105">
        <f>VLOOKUP($D6,Résultats!$B$2:$AX$212,W$2,FALSE)/1000000</f>
        <v>92.222382409999994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3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501904969.89999998</v>
      </c>
      <c r="G7" s="101">
        <f>VLOOKUP($D7,Résultats!$B$2:$AX$212,G$2,FALSE)/1000000</f>
        <v>529.41195900000002</v>
      </c>
      <c r="H7" s="25">
        <f>VLOOKUP($D7,Résultats!$B$2:$AX$212,H$2,FALSE)/1000000</f>
        <v>543.06203820000007</v>
      </c>
      <c r="I7" s="102">
        <f>VLOOKUP($D7,Résultats!$B$2:$AX$212,I$2,FALSE)/1000000</f>
        <v>556.20132060000003</v>
      </c>
      <c r="J7" s="101">
        <f>VLOOKUP($D7,Résultats!$B$2:$AX$212,J$2,FALSE)/1000000</f>
        <v>568.69832279999991</v>
      </c>
      <c r="K7" s="25">
        <f>VLOOKUP($D7,Résultats!$B$2:$AX$212,K$2,FALSE)/1000000</f>
        <v>580.15444709999997</v>
      </c>
      <c r="L7" s="25">
        <f>VLOOKUP($D7,Résultats!$B$2:$AX$212,L$2,FALSE)/1000000</f>
        <v>595.83857560000001</v>
      </c>
      <c r="M7" s="25">
        <f>VLOOKUP($D7,Résultats!$B$2:$AX$212,M$2,FALSE)/1000000</f>
        <v>613.29433210000002</v>
      </c>
      <c r="N7" s="102">
        <f>VLOOKUP($D7,Résultats!$B$2:$AX$212,N$2,FALSE)/1000000</f>
        <v>633.73850060000007</v>
      </c>
      <c r="O7" s="101">
        <f>VLOOKUP($D7,Résultats!$B$2:$AX$212,O$2,FALSE)/1000000</f>
        <v>653.75040620000004</v>
      </c>
      <c r="P7" s="25">
        <f>VLOOKUP($D7,Résultats!$B$2:$AX$212,P$2,FALSE)/1000000</f>
        <v>671.44142060000001</v>
      </c>
      <c r="Q7" s="25">
        <f>VLOOKUP($D7,Résultats!$B$2:$AX$212,Q$2,FALSE)/1000000</f>
        <v>685.89918850000004</v>
      </c>
      <c r="R7" s="25">
        <f>VLOOKUP($D7,Résultats!$B$2:$AX$212,R$2,FALSE)/1000000</f>
        <v>697.26353010000003</v>
      </c>
      <c r="S7" s="102">
        <f>VLOOKUP($D7,Résultats!$B$2:$AX$212,S$2,FALSE)/1000000</f>
        <v>706.0244702</v>
      </c>
      <c r="T7" s="105">
        <f>VLOOKUP($D7,Résultats!$B$2:$AX$212,T$2,FALSE)/1000000</f>
        <v>728.02702920000002</v>
      </c>
      <c r="U7" s="105">
        <f>VLOOKUP($D7,Résultats!$B$2:$AX$212,U$2,FALSE)/1000000</f>
        <v>733.90971449999995</v>
      </c>
      <c r="V7" s="25">
        <f>VLOOKUP($D7,Résultats!$B$2:$AX$212,V$2,FALSE)/1000000</f>
        <v>733.96273020000001</v>
      </c>
      <c r="W7" s="105">
        <f>VLOOKUP($D7,Résultats!$B$2:$AX$212,W$2,FALSE)/1000000</f>
        <v>729.80752389999998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3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832344546.39999998</v>
      </c>
      <c r="G8" s="101">
        <f>VLOOKUP($D8,Résultats!$B$2:$AX$212,G$2,FALSE)/1000000</f>
        <v>845.60528890000001</v>
      </c>
      <c r="H8" s="25">
        <f>VLOOKUP($D8,Résultats!$B$2:$AX$212,H$2,FALSE)/1000000</f>
        <v>848.89698290000001</v>
      </c>
      <c r="I8" s="102">
        <f>VLOOKUP($D8,Résultats!$B$2:$AX$212,I$2,FALSE)/1000000</f>
        <v>851.40338529999997</v>
      </c>
      <c r="J8" s="101">
        <f>VLOOKUP($D8,Résultats!$B$2:$AX$212,J$2,FALSE)/1000000</f>
        <v>850.68692199999998</v>
      </c>
      <c r="K8" s="25">
        <f>VLOOKUP($D8,Résultats!$B$2:$AX$212,K$2,FALSE)/1000000</f>
        <v>848.85462460000008</v>
      </c>
      <c r="L8" s="25">
        <f>VLOOKUP($D8,Résultats!$B$2:$AX$212,L$2,FALSE)/1000000</f>
        <v>846.28498200000001</v>
      </c>
      <c r="M8" s="25">
        <f>VLOOKUP($D8,Résultats!$B$2:$AX$212,M$2,FALSE)/1000000</f>
        <v>844.20235910000008</v>
      </c>
      <c r="N8" s="102">
        <f>VLOOKUP($D8,Résultats!$B$2:$AX$212,N$2,FALSE)/1000000</f>
        <v>841.81397200000004</v>
      </c>
      <c r="O8" s="101">
        <f>VLOOKUP($D8,Résultats!$B$2:$AX$212,O$2,FALSE)/1000000</f>
        <v>839.82838749999996</v>
      </c>
      <c r="P8" s="25">
        <f>VLOOKUP($D8,Résultats!$B$2:$AX$212,P$2,FALSE)/1000000</f>
        <v>837.38684479999995</v>
      </c>
      <c r="Q8" s="25">
        <f>VLOOKUP($D8,Résultats!$B$2:$AX$212,Q$2,FALSE)/1000000</f>
        <v>834.36521679999998</v>
      </c>
      <c r="R8" s="25">
        <f>VLOOKUP($D8,Résultats!$B$2:$AX$212,R$2,FALSE)/1000000</f>
        <v>830.4821627</v>
      </c>
      <c r="S8" s="102">
        <f>VLOOKUP($D8,Résultats!$B$2:$AX$212,S$2,FALSE)/1000000</f>
        <v>825.68126070000005</v>
      </c>
      <c r="T8" s="105">
        <f>VLOOKUP($D8,Résultats!$B$2:$AX$212,T$2,FALSE)/1000000</f>
        <v>798.23912250000001</v>
      </c>
      <c r="U8" s="105">
        <f>VLOOKUP($D8,Résultats!$B$2:$AX$212,U$2,FALSE)/1000000</f>
        <v>774.26030209999999</v>
      </c>
      <c r="V8" s="25">
        <f>VLOOKUP($D8,Résultats!$B$2:$AX$212,V$2,FALSE)/1000000</f>
        <v>743.70554000000004</v>
      </c>
      <c r="W8" s="105">
        <f>VLOOKUP($D8,Résultats!$B$2:$AX$212,W$2,FALSE)/1000000</f>
        <v>702.11803070000008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3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681337056.39999998</v>
      </c>
      <c r="G9" s="101">
        <f>VLOOKUP($D9,Résultats!$B$2:$AX$212,G$2,FALSE)/1000000</f>
        <v>665.58353739999995</v>
      </c>
      <c r="H9" s="25">
        <f>VLOOKUP($D9,Résultats!$B$2:$AX$212,H$2,FALSE)/1000000</f>
        <v>654.58563270000002</v>
      </c>
      <c r="I9" s="102">
        <f>VLOOKUP($D9,Résultats!$B$2:$AX$212,I$2,FALSE)/1000000</f>
        <v>643.15150729999993</v>
      </c>
      <c r="J9" s="101">
        <f>VLOOKUP($D9,Résultats!$B$2:$AX$212,J$2,FALSE)/1000000</f>
        <v>632.18205179999995</v>
      </c>
      <c r="K9" s="25">
        <f>VLOOKUP($D9,Résultats!$B$2:$AX$212,K$2,FALSE)/1000000</f>
        <v>620.98495220000007</v>
      </c>
      <c r="L9" s="25">
        <f>VLOOKUP($D9,Résultats!$B$2:$AX$212,L$2,FALSE)/1000000</f>
        <v>606.30363770000008</v>
      </c>
      <c r="M9" s="25">
        <f>VLOOKUP($D9,Résultats!$B$2:$AX$212,M$2,FALSE)/1000000</f>
        <v>590.30190360000006</v>
      </c>
      <c r="N9" s="102">
        <f>VLOOKUP($D9,Résultats!$B$2:$AX$212,N$2,FALSE)/1000000</f>
        <v>572.49228400000004</v>
      </c>
      <c r="O9" s="101">
        <f>VLOOKUP($D9,Résultats!$B$2:$AX$212,O$2,FALSE)/1000000</f>
        <v>554.55076129999998</v>
      </c>
      <c r="P9" s="25">
        <f>VLOOKUP($D9,Résultats!$B$2:$AX$212,P$2,FALSE)/1000000</f>
        <v>538.31971739999994</v>
      </c>
      <c r="Q9" s="25">
        <f>VLOOKUP($D9,Résultats!$B$2:$AX$212,Q$2,FALSE)/1000000</f>
        <v>524.26281430000006</v>
      </c>
      <c r="R9" s="25">
        <f>VLOOKUP($D9,Résultats!$B$2:$AX$212,R$2,FALSE)/1000000</f>
        <v>512.23552289999998</v>
      </c>
      <c r="S9" s="102">
        <f>VLOOKUP($D9,Résultats!$B$2:$AX$212,S$2,FALSE)/1000000</f>
        <v>501.85851600000001</v>
      </c>
      <c r="T9" s="105">
        <f>VLOOKUP($D9,Résultats!$B$2:$AX$212,T$2,FALSE)/1000000</f>
        <v>463.65505569999999</v>
      </c>
      <c r="U9" s="105">
        <f>VLOOKUP($D9,Résultats!$B$2:$AX$212,U$2,FALSE)/1000000</f>
        <v>433.84334180000002</v>
      </c>
      <c r="V9" s="25">
        <f>VLOOKUP($D9,Résultats!$B$2:$AX$212,V$2,FALSE)/1000000</f>
        <v>404.62604629999998</v>
      </c>
      <c r="W9" s="105">
        <f>VLOOKUP($D9,Résultats!$B$2:$AX$212,W$2,FALSE)/1000000</f>
        <v>374.89775310000005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3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349477420.60000002</v>
      </c>
      <c r="G10" s="101">
        <f>VLOOKUP($D10,Résultats!$B$2:$AX$212,G$2,FALSE)/1000000</f>
        <v>338.75239219999997</v>
      </c>
      <c r="H10" s="25">
        <f>VLOOKUP($D10,Résultats!$B$2:$AX$212,H$2,FALSE)/1000000</f>
        <v>332.20481910000001</v>
      </c>
      <c r="I10" s="102">
        <f>VLOOKUP($D10,Résultats!$B$2:$AX$212,I$2,FALSE)/1000000</f>
        <v>325.39021150000002</v>
      </c>
      <c r="J10" s="101">
        <f>VLOOKUP($D10,Résultats!$B$2:$AX$212,J$2,FALSE)/1000000</f>
        <v>319.20625410000002</v>
      </c>
      <c r="K10" s="25">
        <f>VLOOKUP($D10,Résultats!$B$2:$AX$212,K$2,FALSE)/1000000</f>
        <v>312.78922929999999</v>
      </c>
      <c r="L10" s="25">
        <f>VLOOKUP($D10,Résultats!$B$2:$AX$212,L$2,FALSE)/1000000</f>
        <v>304.74395099999998</v>
      </c>
      <c r="M10" s="25">
        <f>VLOOKUP($D10,Résultats!$B$2:$AX$212,M$2,FALSE)/1000000</f>
        <v>295.85511819999999</v>
      </c>
      <c r="N10" s="102">
        <f>VLOOKUP($D10,Résultats!$B$2:$AX$212,N$2,FALSE)/1000000</f>
        <v>285.8230446</v>
      </c>
      <c r="O10" s="101">
        <f>VLOOKUP($D10,Résultats!$B$2:$AX$212,O$2,FALSE)/1000000</f>
        <v>275.48341210000001</v>
      </c>
      <c r="P10" s="25">
        <f>VLOOKUP($D10,Résultats!$B$2:$AX$212,P$2,FALSE)/1000000</f>
        <v>265.93593060000001</v>
      </c>
      <c r="Q10" s="25">
        <f>VLOOKUP($D10,Résultats!$B$2:$AX$212,Q$2,FALSE)/1000000</f>
        <v>257.5463335</v>
      </c>
      <c r="R10" s="25">
        <f>VLOOKUP($D10,Résultats!$B$2:$AX$212,R$2,FALSE)/1000000</f>
        <v>250.28459880000003</v>
      </c>
      <c r="S10" s="102">
        <f>VLOOKUP($D10,Résultats!$B$2:$AX$212,S$2,FALSE)/1000000</f>
        <v>243.97217659999998</v>
      </c>
      <c r="T10" s="105">
        <f>VLOOKUP($D10,Résultats!$B$2:$AX$212,T$2,FALSE)/1000000</f>
        <v>220.68154580000001</v>
      </c>
      <c r="U10" s="105">
        <f>VLOOKUP($D10,Résultats!$B$2:$AX$212,U$2,FALSE)/1000000</f>
        <v>202.72187169999998</v>
      </c>
      <c r="V10" s="25">
        <f>VLOOKUP($D10,Résultats!$B$2:$AX$212,V$2,FALSE)/1000000</f>
        <v>185.53213069999998</v>
      </c>
      <c r="W10" s="105">
        <f>VLOOKUP($D10,Résultats!$B$2:$AX$212,W$2,FALSE)/1000000</f>
        <v>168.50830690000001</v>
      </c>
      <c r="X10" s="3"/>
      <c r="Y10">
        <f>(K10+K11-S10-S11)*10</f>
        <v>1023.6811155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3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119440830</v>
      </c>
      <c r="G11" s="88">
        <f>VLOOKUP($D11,Résultats!$B$2:$AX$212,G$2,FALSE)/1000000</f>
        <v>105.33658029999999</v>
      </c>
      <c r="H11" s="17">
        <f>VLOOKUP($D11,Résultats!$B$2:$AX$212,H$2,FALSE)/1000000</f>
        <v>100.00604800000001</v>
      </c>
      <c r="I11" s="89">
        <f>VLOOKUP($D11,Résultats!$B$2:$AX$212,I$2,FALSE)/1000000</f>
        <v>94.847721849999999</v>
      </c>
      <c r="J11" s="88">
        <f>VLOOKUP($D11,Résultats!$B$2:$AX$212,J$2,FALSE)/1000000</f>
        <v>89.948991150000012</v>
      </c>
      <c r="K11" s="17">
        <f>VLOOKUP($D11,Résultats!$B$2:$AX$212,K$2,FALSE)/1000000</f>
        <v>85.282265730000006</v>
      </c>
      <c r="L11" s="17">
        <f>VLOOKUP($D11,Résultats!$B$2:$AX$212,L$2,FALSE)/1000000</f>
        <v>80.32673195000001</v>
      </c>
      <c r="M11" s="17">
        <f>VLOOKUP($D11,Résultats!$B$2:$AX$212,M$2,FALSE)/1000000</f>
        <v>75.432746040000012</v>
      </c>
      <c r="N11" s="89">
        <f>VLOOKUP($D11,Résultats!$B$2:$AX$212,N$2,FALSE)/1000000</f>
        <v>70.443921219999993</v>
      </c>
      <c r="O11" s="88">
        <f>VLOOKUP($D11,Résultats!$B$2:$AX$212,O$2,FALSE)/1000000</f>
        <v>65.695677149999995</v>
      </c>
      <c r="P11" s="17">
        <f>VLOOKUP($D11,Résultats!$B$2:$AX$212,P$2,FALSE)/1000000</f>
        <v>61.445317129999999</v>
      </c>
      <c r="Q11" s="17">
        <f>VLOOKUP($D11,Résultats!$B$2:$AX$212,Q$2,FALSE)/1000000</f>
        <v>57.749464140000001</v>
      </c>
      <c r="R11" s="17">
        <f>VLOOKUP($D11,Résultats!$B$2:$AX$212,R$2,FALSE)/1000000</f>
        <v>54.542436930000001</v>
      </c>
      <c r="S11" s="89">
        <f>VLOOKUP($D11,Résultats!$B$2:$AX$212,S$2,FALSE)/1000000</f>
        <v>51.731206880000002</v>
      </c>
      <c r="T11" s="97">
        <f>VLOOKUP($D11,Résultats!$B$2:$AX$212,T$2,FALSE)/1000000</f>
        <v>41.246184110000002</v>
      </c>
      <c r="U11" s="97">
        <f>VLOOKUP($D11,Résultats!$B$2:$AX$212,U$2,FALSE)/1000000</f>
        <v>33.791986569999999</v>
      </c>
      <c r="V11" s="17">
        <f>VLOOKUP($D11,Résultats!$B$2:$AX$212,V$2,FALSE)/1000000</f>
        <v>27.97907124</v>
      </c>
      <c r="W11" s="97">
        <f>VLOOKUP($D11,Résultats!$B$2:$AX$212,W$2,FALSE)/1000000</f>
        <v>23.382398859999999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3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" thickBot="1" x14ac:dyDescent="0.4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3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3.1482543266700184E-2</v>
      </c>
      <c r="G16" s="108">
        <f>G5/G$4</f>
        <v>4.7761459843562316E-2</v>
      </c>
      <c r="H16" s="74">
        <f t="shared" ref="H16:W16" si="2">H5/H$4</f>
        <v>5.373132225981879E-2</v>
      </c>
      <c r="I16" s="109">
        <f t="shared" si="2"/>
        <v>6.048568880254817E-2</v>
      </c>
      <c r="J16" s="108">
        <f t="shared" si="2"/>
        <v>6.7470002728394748E-2</v>
      </c>
      <c r="K16" s="74">
        <f t="shared" si="2"/>
        <v>7.5393110506836891E-2</v>
      </c>
      <c r="L16" s="74">
        <f t="shared" si="2"/>
        <v>8.3534079044144907E-2</v>
      </c>
      <c r="M16" s="74">
        <f t="shared" si="2"/>
        <v>9.2124572675933616E-2</v>
      </c>
      <c r="N16" s="109">
        <f t="shared" si="2"/>
        <v>0.10066508885631342</v>
      </c>
      <c r="O16" s="108">
        <f t="shared" si="2"/>
        <v>0.10960637893069534</v>
      </c>
      <c r="P16" s="74">
        <f t="shared" si="2"/>
        <v>0.1187380860925734</v>
      </c>
      <c r="Q16" s="74">
        <f t="shared" si="2"/>
        <v>0.1278947131428147</v>
      </c>
      <c r="R16" s="74">
        <f t="shared" si="2"/>
        <v>0.13702542248694685</v>
      </c>
      <c r="S16" s="109">
        <f t="shared" si="2"/>
        <v>0.14613491413001151</v>
      </c>
      <c r="T16" s="74">
        <f t="shared" si="2"/>
        <v>0.19110768011166759</v>
      </c>
      <c r="U16" s="115">
        <f t="shared" si="2"/>
        <v>0.23252495254838698</v>
      </c>
      <c r="V16" s="74">
        <f t="shared" si="2"/>
        <v>0.27231626708600892</v>
      </c>
      <c r="W16" s="115">
        <f t="shared" si="2"/>
        <v>0.31367434836465569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3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2.1559275949062172E-2</v>
      </c>
      <c r="G17" s="110">
        <f t="shared" si="3"/>
        <v>2.1910870256483191E-2</v>
      </c>
      <c r="H17" s="68">
        <f t="shared" ref="H17:W17" si="4">H6/H$4</f>
        <v>2.3114019989901563E-2</v>
      </c>
      <c r="I17" s="111">
        <f t="shared" si="4"/>
        <v>2.4018723943133709E-2</v>
      </c>
      <c r="J17" s="110">
        <f t="shared" si="4"/>
        <v>2.5264049852334904E-2</v>
      </c>
      <c r="K17" s="68">
        <f t="shared" si="4"/>
        <v>2.6211698706282757E-2</v>
      </c>
      <c r="L17" s="68">
        <f t="shared" si="4"/>
        <v>2.8073441366440955E-2</v>
      </c>
      <c r="M17" s="68">
        <f t="shared" si="4"/>
        <v>2.946159982345203E-2</v>
      </c>
      <c r="N17" s="111">
        <f t="shared" si="4"/>
        <v>3.0804654023441038E-2</v>
      </c>
      <c r="O17" s="110">
        <f t="shared" si="4"/>
        <v>3.1645529691402739E-2</v>
      </c>
      <c r="P17" s="68">
        <f t="shared" si="4"/>
        <v>3.2023943053721804E-2</v>
      </c>
      <c r="Q17" s="68">
        <f t="shared" si="4"/>
        <v>3.2214288935499082E-2</v>
      </c>
      <c r="R17" s="68">
        <f t="shared" si="4"/>
        <v>3.2369554219079728E-2</v>
      </c>
      <c r="S17" s="111">
        <f t="shared" si="4"/>
        <v>3.2552397231111203E-2</v>
      </c>
      <c r="T17" s="68">
        <f t="shared" si="4"/>
        <v>3.1895633577098931E-2</v>
      </c>
      <c r="U17" s="116">
        <f t="shared" si="4"/>
        <v>2.9851694475333628E-2</v>
      </c>
      <c r="V17" s="68">
        <f t="shared" si="4"/>
        <v>2.9517235888044772E-2</v>
      </c>
      <c r="W17" s="116">
        <f t="shared" si="4"/>
        <v>3.0285422523601786E-2</v>
      </c>
      <c r="X17" s="3"/>
      <c r="Y17" s="136" t="s">
        <v>54</v>
      </c>
      <c r="Z17" s="137">
        <f>I16+I17</f>
        <v>8.4504412745681878E-2</v>
      </c>
      <c r="AA17" s="137">
        <f>S16+S17</f>
        <v>0.1786873113611227</v>
      </c>
      <c r="AB17" s="138">
        <f>W16+W17</f>
        <v>0.34395977088825747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3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0.19129889094241689</v>
      </c>
      <c r="G18" s="110">
        <f t="shared" si="3"/>
        <v>0.19822458421710473</v>
      </c>
      <c r="H18" s="68">
        <f t="shared" ref="H18:W18" si="5">H7/H$4</f>
        <v>0.2022507850700147</v>
      </c>
      <c r="I18" s="111">
        <f t="shared" si="5"/>
        <v>0.20607084620103377</v>
      </c>
      <c r="J18" s="110">
        <f t="shared" si="5"/>
        <v>0.20967850456445419</v>
      </c>
      <c r="K18" s="68">
        <f t="shared" si="5"/>
        <v>0.21290605218450168</v>
      </c>
      <c r="L18" s="68">
        <f t="shared" si="5"/>
        <v>0.2175216647554572</v>
      </c>
      <c r="M18" s="68">
        <f t="shared" si="5"/>
        <v>0.22269820894771766</v>
      </c>
      <c r="N18" s="111">
        <f t="shared" si="5"/>
        <v>0.22893082360844164</v>
      </c>
      <c r="O18" s="110">
        <f t="shared" si="5"/>
        <v>0.23496625895962539</v>
      </c>
      <c r="P18" s="68">
        <f t="shared" si="5"/>
        <v>0.24013751531697794</v>
      </c>
      <c r="Q18" s="68">
        <f t="shared" si="5"/>
        <v>0.24412023684088646</v>
      </c>
      <c r="R18" s="68">
        <f t="shared" si="5"/>
        <v>0.24699272973251749</v>
      </c>
      <c r="S18" s="111">
        <f t="shared" si="5"/>
        <v>0.24894814501751236</v>
      </c>
      <c r="T18" s="68">
        <f t="shared" si="5"/>
        <v>0.2512045012905566</v>
      </c>
      <c r="U18" s="116">
        <f t="shared" si="5"/>
        <v>0.24849308292751932</v>
      </c>
      <c r="V18" s="68">
        <f t="shared" si="5"/>
        <v>0.2445017840680426</v>
      </c>
      <c r="W18" s="116">
        <f t="shared" si="5"/>
        <v>0.23966556322468691</v>
      </c>
      <c r="X18" s="3"/>
      <c r="Y18" s="136" t="s">
        <v>55</v>
      </c>
      <c r="Z18" s="137">
        <f>I18+I19+I20</f>
        <v>0.75979875011852238</v>
      </c>
      <c r="AA18" s="137">
        <f>S18+S19+S20</f>
        <v>0.71704603509886888</v>
      </c>
      <c r="AB18" s="138">
        <f>W18+W19+W20</f>
        <v>0.59335278344807474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" thickBot="1" x14ac:dyDescent="0.4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0.31724449478954853</v>
      </c>
      <c r="G19" s="110">
        <f t="shared" si="3"/>
        <v>0.31661497998761151</v>
      </c>
      <c r="H19" s="68">
        <f t="shared" ref="H19:W19" si="6">H8/H$4</f>
        <v>0.31615187429444563</v>
      </c>
      <c r="I19" s="111">
        <f t="shared" si="6"/>
        <v>0.3154422860375995</v>
      </c>
      <c r="J19" s="110">
        <f t="shared" si="6"/>
        <v>0.31364741991726952</v>
      </c>
      <c r="K19" s="68">
        <f t="shared" si="6"/>
        <v>0.3115140940581152</v>
      </c>
      <c r="L19" s="68">
        <f t="shared" si="6"/>
        <v>0.308951661877231</v>
      </c>
      <c r="M19" s="68">
        <f t="shared" si="6"/>
        <v>0.30654506901647588</v>
      </c>
      <c r="N19" s="111">
        <f t="shared" si="6"/>
        <v>0.30409572047870875</v>
      </c>
      <c r="O19" s="110">
        <f t="shared" si="6"/>
        <v>0.30184506580421244</v>
      </c>
      <c r="P19" s="68">
        <f t="shared" si="6"/>
        <v>0.29948702909883573</v>
      </c>
      <c r="Q19" s="68">
        <f t="shared" si="6"/>
        <v>0.29696118285612111</v>
      </c>
      <c r="R19" s="68">
        <f t="shared" si="6"/>
        <v>0.29418297028961116</v>
      </c>
      <c r="S19" s="111">
        <f t="shared" si="6"/>
        <v>0.29113979316999888</v>
      </c>
      <c r="T19" s="68">
        <f t="shared" si="6"/>
        <v>0.27543106592974836</v>
      </c>
      <c r="U19" s="116">
        <f t="shared" si="6"/>
        <v>0.26215531100892858</v>
      </c>
      <c r="V19" s="68">
        <f t="shared" si="6"/>
        <v>0.24774736355037749</v>
      </c>
      <c r="W19" s="116">
        <f t="shared" si="6"/>
        <v>0.23057245611649899</v>
      </c>
      <c r="X19" s="3"/>
      <c r="Y19" s="139" t="s">
        <v>60</v>
      </c>
      <c r="Z19" s="140">
        <f>I21+I22</f>
        <v>0.15569683732104417</v>
      </c>
      <c r="AA19" s="140">
        <f>S21+S22</f>
        <v>0.10426665349416964</v>
      </c>
      <c r="AB19" s="272">
        <f>W21+W22</f>
        <v>6.3016059121712598E-2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3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0.25968864837752015</v>
      </c>
      <c r="G20" s="110">
        <f t="shared" si="3"/>
        <v>0.24921050180293483</v>
      </c>
      <c r="H20" s="68">
        <f t="shared" ref="H20:W20" si="7">H9/H$4</f>
        <v>0.24378514570442178</v>
      </c>
      <c r="I20" s="111">
        <f t="shared" si="7"/>
        <v>0.23828561787988917</v>
      </c>
      <c r="J20" s="110">
        <f t="shared" si="7"/>
        <v>0.23308489214681455</v>
      </c>
      <c r="K20" s="68">
        <f t="shared" si="7"/>
        <v>0.22789009943777006</v>
      </c>
      <c r="L20" s="68">
        <f t="shared" si="7"/>
        <v>0.22134212523415142</v>
      </c>
      <c r="M20" s="68">
        <f t="shared" si="7"/>
        <v>0.21434924438322278</v>
      </c>
      <c r="N20" s="111">
        <f t="shared" si="7"/>
        <v>0.20680632462997603</v>
      </c>
      <c r="O20" s="110">
        <f t="shared" si="7"/>
        <v>0.19931263759094425</v>
      </c>
      <c r="P20" s="68">
        <f t="shared" si="7"/>
        <v>0.19252723382340248</v>
      </c>
      <c r="Q20" s="68">
        <f t="shared" si="7"/>
        <v>0.18659179736554782</v>
      </c>
      <c r="R20" s="68">
        <f t="shared" si="7"/>
        <v>0.18144997494546927</v>
      </c>
      <c r="S20" s="111">
        <f t="shared" si="7"/>
        <v>0.17695809691135767</v>
      </c>
      <c r="T20" s="68">
        <f t="shared" si="7"/>
        <v>0.15998339672353987</v>
      </c>
      <c r="U20" s="116">
        <f t="shared" si="7"/>
        <v>0.14689418518585301</v>
      </c>
      <c r="V20" s="68">
        <f t="shared" si="7"/>
        <v>0.13479129951706151</v>
      </c>
      <c r="W20" s="116">
        <f t="shared" si="7"/>
        <v>0.12311476410688883</v>
      </c>
      <c r="X20" s="3"/>
      <c r="Y20" s="173" t="s">
        <v>92</v>
      </c>
      <c r="Z20" s="174">
        <f>SUM(Z17:Z19)</f>
        <v>1.0000000001852485</v>
      </c>
      <c r="AA20" s="174">
        <f t="shared" ref="AA20:AB20" si="8">SUM(AA17:AA19)</f>
        <v>0.99999999995416122</v>
      </c>
      <c r="AB20" s="174">
        <f t="shared" si="8"/>
        <v>1.0003286134580449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3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0.13320179511973501</v>
      </c>
      <c r="G21" s="110">
        <f t="shared" si="3"/>
        <v>0.12683705185510286</v>
      </c>
      <c r="H21" s="68">
        <f t="shared" ref="H21:W21" si="9">H10/H$4</f>
        <v>0.12372193366657828</v>
      </c>
      <c r="I21" s="111">
        <f t="shared" si="9"/>
        <v>0.12055605361922679</v>
      </c>
      <c r="J21" s="110">
        <f t="shared" si="9"/>
        <v>0.11769102760453787</v>
      </c>
      <c r="K21" s="68">
        <f t="shared" si="9"/>
        <v>0.11478791606094002</v>
      </c>
      <c r="L21" s="68">
        <f t="shared" si="9"/>
        <v>0.11125229929754732</v>
      </c>
      <c r="M21" s="68">
        <f t="shared" si="9"/>
        <v>0.10743031768376471</v>
      </c>
      <c r="N21" s="111">
        <f t="shared" si="9"/>
        <v>0.10325032319261043</v>
      </c>
      <c r="O21" s="110">
        <f t="shared" si="9"/>
        <v>9.9012262375202789E-2</v>
      </c>
      <c r="P21" s="68">
        <f t="shared" si="9"/>
        <v>9.5110595874061399E-2</v>
      </c>
      <c r="Q21" s="68">
        <f t="shared" si="9"/>
        <v>9.1664012708657594E-2</v>
      </c>
      <c r="R21" s="68">
        <f t="shared" si="9"/>
        <v>8.8658697320300267E-2</v>
      </c>
      <c r="S21" s="111">
        <f t="shared" si="9"/>
        <v>8.6025942958109849E-2</v>
      </c>
      <c r="T21" s="68">
        <f t="shared" si="9"/>
        <v>7.6145796012044728E-2</v>
      </c>
      <c r="U21" s="116">
        <f t="shared" si="9"/>
        <v>6.8639209810555019E-2</v>
      </c>
      <c r="V21" s="68">
        <f t="shared" si="9"/>
        <v>6.1805504682416433E-2</v>
      </c>
      <c r="W21" s="116">
        <f t="shared" si="9"/>
        <v>5.5337382746359076E-2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3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4.5524351585508688E-2</v>
      </c>
      <c r="G22" s="112">
        <f t="shared" si="3"/>
        <v>3.9440551876198104E-2</v>
      </c>
      <c r="H22" s="70">
        <f t="shared" ref="H22:W22" si="10">H11/H$4</f>
        <v>3.7244919174962823E-2</v>
      </c>
      <c r="I22" s="113">
        <f t="shared" si="10"/>
        <v>3.514078370181737E-2</v>
      </c>
      <c r="J22" s="112">
        <f t="shared" si="10"/>
        <v>3.3164103348421778E-2</v>
      </c>
      <c r="K22" s="70">
        <f t="shared" si="10"/>
        <v>3.1297028935459006E-2</v>
      </c>
      <c r="L22" s="70">
        <f t="shared" si="10"/>
        <v>2.9324728498040829E-2</v>
      </c>
      <c r="M22" s="70">
        <f t="shared" si="10"/>
        <v>2.7390987589262353E-2</v>
      </c>
      <c r="N22" s="113">
        <f t="shared" si="10"/>
        <v>2.5447065134648655E-2</v>
      </c>
      <c r="O22" s="112">
        <f t="shared" si="10"/>
        <v>2.3611866766523232E-2</v>
      </c>
      <c r="P22" s="70">
        <f t="shared" si="10"/>
        <v>2.1975596575910649E-2</v>
      </c>
      <c r="Q22" s="70">
        <f t="shared" si="10"/>
        <v>2.0553768104204544E-2</v>
      </c>
      <c r="R22" s="70">
        <f t="shared" si="10"/>
        <v>1.9320651091090775E-2</v>
      </c>
      <c r="S22" s="113">
        <f t="shared" si="10"/>
        <v>1.8240710536059794E-2</v>
      </c>
      <c r="T22" s="70">
        <f t="shared" si="10"/>
        <v>1.4231926417452622E-2</v>
      </c>
      <c r="U22" s="117">
        <f t="shared" si="10"/>
        <v>1.1441563935075326E-2</v>
      </c>
      <c r="V22" s="70">
        <f t="shared" si="10"/>
        <v>9.3205452446921272E-3</v>
      </c>
      <c r="W22" s="117">
        <f t="shared" si="10"/>
        <v>7.6786763753535171E-3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3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3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3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3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3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3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4.5" x14ac:dyDescent="0.35"/>
  <cols>
    <col min="1" max="1" width="11.453125" style="3"/>
    <col min="2" max="2" width="17.1796875" style="3" customWidth="1"/>
    <col min="3" max="3" width="28.1796875" customWidth="1"/>
    <col min="4" max="4" width="41" hidden="1" customWidth="1"/>
    <col min="5" max="8" width="20.1796875" hidden="1" customWidth="1"/>
    <col min="9" max="39" width="20.1796875" customWidth="1"/>
    <col min="40" max="40" width="13" style="3" customWidth="1"/>
    <col min="41" max="84" width="11.453125" style="3"/>
  </cols>
  <sheetData>
    <row r="1" spans="1:39" s="3" customFormat="1" ht="23.5" x14ac:dyDescent="0.55000000000000004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5" x14ac:dyDescent="0.55000000000000004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5" x14ac:dyDescent="0.55000000000000004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3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34662.269070000002</v>
      </c>
      <c r="J4" s="59">
        <f t="shared" si="6"/>
        <v>34952.184329999996</v>
      </c>
      <c r="K4" s="59">
        <f t="shared" si="6"/>
        <v>35111.477460000002</v>
      </c>
      <c r="L4" s="59">
        <f t="shared" si="6"/>
        <v>35225.543489999996</v>
      </c>
      <c r="M4" s="59">
        <f t="shared" si="6"/>
        <v>35274.817239999997</v>
      </c>
      <c r="N4" s="59">
        <f t="shared" si="6"/>
        <v>35277.421979999999</v>
      </c>
      <c r="O4" s="59">
        <f t="shared" si="6"/>
        <v>35330.013870000002</v>
      </c>
      <c r="P4" s="59">
        <f t="shared" si="6"/>
        <v>35433.240319999997</v>
      </c>
      <c r="Q4" s="59">
        <f t="shared" si="6"/>
        <v>35575.576979999998</v>
      </c>
      <c r="R4" s="59">
        <f t="shared" si="6"/>
        <v>35745.164620000003</v>
      </c>
      <c r="S4" s="59">
        <f t="shared" si="6"/>
        <v>35931.803749999999</v>
      </c>
      <c r="T4" s="59">
        <f t="shared" si="6"/>
        <v>36130.319159999999</v>
      </c>
      <c r="U4" s="59">
        <f t="shared" si="6"/>
        <v>36340.937010000001</v>
      </c>
      <c r="V4" s="59">
        <f t="shared" si="6"/>
        <v>36552.470970000002</v>
      </c>
      <c r="W4" s="59">
        <f t="shared" si="6"/>
        <v>36758.930200000003</v>
      </c>
      <c r="X4" s="59">
        <f t="shared" si="6"/>
        <v>36959.014430000003</v>
      </c>
      <c r="Y4" s="59">
        <f t="shared" si="6"/>
        <v>37151.689039999997</v>
      </c>
      <c r="Z4" s="59">
        <f t="shared" si="6"/>
        <v>37340.250180000003</v>
      </c>
      <c r="AA4" s="59">
        <f t="shared" si="6"/>
        <v>37528.793610000001</v>
      </c>
      <c r="AB4" s="59">
        <f t="shared" si="6"/>
        <v>37720.765910000002</v>
      </c>
      <c r="AC4" s="59">
        <f t="shared" si="6"/>
        <v>37918.406560000003</v>
      </c>
      <c r="AD4" s="59">
        <f t="shared" si="6"/>
        <v>38128.593860000001</v>
      </c>
      <c r="AE4" s="59">
        <f t="shared" si="6"/>
        <v>38350.852379999997</v>
      </c>
      <c r="AF4" s="59">
        <f t="shared" si="6"/>
        <v>38582.362860000001</v>
      </c>
      <c r="AG4" s="59">
        <f t="shared" si="6"/>
        <v>38821.540800000002</v>
      </c>
      <c r="AH4" s="59">
        <f t="shared" si="6"/>
        <v>39065.570180000002</v>
      </c>
      <c r="AI4" s="59">
        <f t="shared" si="6"/>
        <v>39312.136250000003</v>
      </c>
      <c r="AJ4" s="59">
        <f t="shared" si="6"/>
        <v>39560.010920000001</v>
      </c>
      <c r="AK4" s="59">
        <f t="shared" si="6"/>
        <v>39808.772799999999</v>
      </c>
      <c r="AL4" s="59">
        <f t="shared" si="6"/>
        <v>40056.874000000003</v>
      </c>
      <c r="AM4" s="103">
        <f t="shared" si="6"/>
        <v>40307.001239999998</v>
      </c>
    </row>
    <row r="5" spans="1:39" x14ac:dyDescent="0.3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34.662269070000001</v>
      </c>
      <c r="J5" s="154">
        <f t="shared" si="7"/>
        <v>34.952184329999994</v>
      </c>
      <c r="K5" s="154">
        <f t="shared" si="7"/>
        <v>35.111477460000003</v>
      </c>
      <c r="L5" s="154">
        <f t="shared" si="7"/>
        <v>35.22554349</v>
      </c>
      <c r="M5" s="154">
        <f t="shared" si="7"/>
        <v>35.274817239999997</v>
      </c>
      <c r="N5" s="154">
        <f t="shared" si="7"/>
        <v>35.27742198</v>
      </c>
      <c r="O5" s="154">
        <f t="shared" si="7"/>
        <v>35.330013870000002</v>
      </c>
      <c r="P5" s="154">
        <f t="shared" si="7"/>
        <v>35.433240319999996</v>
      </c>
      <c r="Q5" s="154">
        <f t="shared" si="7"/>
        <v>35.575576980000001</v>
      </c>
      <c r="R5" s="154">
        <f t="shared" si="7"/>
        <v>35.745164620000004</v>
      </c>
      <c r="S5" s="154">
        <f t="shared" si="7"/>
        <v>35.93180375</v>
      </c>
      <c r="T5" s="154">
        <f t="shared" si="7"/>
        <v>36.130319159999999</v>
      </c>
      <c r="U5" s="154">
        <f t="shared" si="7"/>
        <v>36.340937010000005</v>
      </c>
      <c r="V5" s="154">
        <f t="shared" si="7"/>
        <v>36.552470970000002</v>
      </c>
      <c r="W5" s="154">
        <f t="shared" si="7"/>
        <v>36.758930200000002</v>
      </c>
      <c r="X5" s="154">
        <f t="shared" si="7"/>
        <v>36.959014430000003</v>
      </c>
      <c r="Y5" s="154">
        <f t="shared" si="7"/>
        <v>37.151689040000001</v>
      </c>
      <c r="Z5" s="154">
        <f t="shared" si="7"/>
        <v>37.340250180000005</v>
      </c>
      <c r="AA5" s="154">
        <f t="shared" si="7"/>
        <v>37.528793610000001</v>
      </c>
      <c r="AB5" s="154">
        <f t="shared" si="7"/>
        <v>37.720765910000004</v>
      </c>
      <c r="AC5" s="154">
        <f t="shared" si="7"/>
        <v>37.918406560000001</v>
      </c>
      <c r="AD5" s="154">
        <f t="shared" si="7"/>
        <v>38.128593860000002</v>
      </c>
      <c r="AE5" s="154">
        <f t="shared" si="7"/>
        <v>38.350852379999999</v>
      </c>
      <c r="AF5" s="154">
        <f t="shared" si="7"/>
        <v>38.582362860000003</v>
      </c>
      <c r="AG5" s="154">
        <f t="shared" si="7"/>
        <v>38.821540800000001</v>
      </c>
      <c r="AH5" s="154">
        <f t="shared" si="7"/>
        <v>39.065570180000002</v>
      </c>
      <c r="AI5" s="154">
        <f t="shared" si="7"/>
        <v>39.312136250000002</v>
      </c>
      <c r="AJ5" s="154">
        <f t="shared" si="7"/>
        <v>39.560010920000003</v>
      </c>
      <c r="AK5" s="154">
        <f t="shared" si="7"/>
        <v>39.8087728</v>
      </c>
      <c r="AL5" s="154">
        <f t="shared" si="7"/>
        <v>40.056874000000001</v>
      </c>
      <c r="AM5" s="176">
        <f t="shared" si="7"/>
        <v>40.307001239999998</v>
      </c>
    </row>
    <row r="6" spans="1:39" x14ac:dyDescent="0.35">
      <c r="C6" s="157" t="s">
        <v>73</v>
      </c>
      <c r="D6" s="3" t="s">
        <v>451</v>
      </c>
      <c r="E6" s="155"/>
      <c r="F6" s="155"/>
      <c r="G6" s="155">
        <f>G91</f>
        <v>4.9178931033314168E-3</v>
      </c>
      <c r="H6" s="155">
        <f t="shared" ref="H6:AM6" si="8">H91</f>
        <v>6.0791121550817931E-3</v>
      </c>
      <c r="I6" s="155">
        <f t="shared" si="8"/>
        <v>8.5682880483161621E-3</v>
      </c>
      <c r="J6" s="155">
        <f t="shared" si="8"/>
        <v>1.3121771740209863E-2</v>
      </c>
      <c r="K6" s="155">
        <f t="shared" si="8"/>
        <v>2.0933156593519207E-2</v>
      </c>
      <c r="L6" s="155">
        <f t="shared" si="8"/>
        <v>2.9335731818967037E-2</v>
      </c>
      <c r="M6" s="155">
        <f t="shared" si="8"/>
        <v>3.8375794317793616E-2</v>
      </c>
      <c r="N6" s="155">
        <f t="shared" si="8"/>
        <v>4.820915346263633E-2</v>
      </c>
      <c r="O6" s="155">
        <f t="shared" si="8"/>
        <v>5.9288248419813026E-2</v>
      </c>
      <c r="P6" s="155">
        <f t="shared" si="8"/>
        <v>7.1757608562964204E-2</v>
      </c>
      <c r="Q6" s="155">
        <f t="shared" si="8"/>
        <v>8.5706115313719924E-2</v>
      </c>
      <c r="R6" s="155">
        <f t="shared" si="8"/>
        <v>0.10120279560765943</v>
      </c>
      <c r="S6" s="155">
        <f t="shared" si="8"/>
        <v>0.11830020175371798</v>
      </c>
      <c r="T6" s="155">
        <f t="shared" si="8"/>
        <v>0.13704910205946824</v>
      </c>
      <c r="U6" s="155">
        <f t="shared" si="8"/>
        <v>0.15750105696022612</v>
      </c>
      <c r="V6" s="155">
        <f t="shared" si="8"/>
        <v>0.17959736392070241</v>
      </c>
      <c r="W6" s="155">
        <f t="shared" si="8"/>
        <v>0.20326820852365285</v>
      </c>
      <c r="X6" s="155">
        <f t="shared" si="8"/>
        <v>0.22843310010309709</v>
      </c>
      <c r="Y6" s="155">
        <f t="shared" si="8"/>
        <v>0.25497056539747542</v>
      </c>
      <c r="Z6" s="155">
        <f t="shared" si="8"/>
        <v>0.28275421961835395</v>
      </c>
      <c r="AA6" s="155">
        <f t="shared" si="8"/>
        <v>0.31162927781626604</v>
      </c>
      <c r="AB6" s="155">
        <f t="shared" si="8"/>
        <v>0.34140553987494576</v>
      </c>
      <c r="AC6" s="155">
        <f t="shared" si="8"/>
        <v>0.37185951149314328</v>
      </c>
      <c r="AD6" s="155">
        <f t="shared" si="8"/>
        <v>0.40279586355561448</v>
      </c>
      <c r="AE6" s="155">
        <f t="shared" si="8"/>
        <v>0.43394514195149686</v>
      </c>
      <c r="AF6" s="155">
        <f t="shared" si="8"/>
        <v>0.4650237393469997</v>
      </c>
      <c r="AG6" s="155">
        <f t="shared" si="8"/>
        <v>0.49577716580481523</v>
      </c>
      <c r="AH6" s="155">
        <f t="shared" si="8"/>
        <v>0.52596463446780284</v>
      </c>
      <c r="AI6" s="155">
        <f t="shared" si="8"/>
        <v>0.55538051891036577</v>
      </c>
      <c r="AJ6" s="155">
        <f t="shared" si="8"/>
        <v>0.58386089621433301</v>
      </c>
      <c r="AK6" s="155">
        <f t="shared" si="8"/>
        <v>0.61127998751069268</v>
      </c>
      <c r="AL6" s="155">
        <f t="shared" si="8"/>
        <v>0.63753370769771001</v>
      </c>
      <c r="AM6" s="177">
        <f t="shared" si="8"/>
        <v>0.66257668093395483</v>
      </c>
    </row>
    <row r="7" spans="1:39" x14ac:dyDescent="0.3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0.99143171183051459</v>
      </c>
      <c r="J7" s="179">
        <f t="shared" si="9"/>
        <v>0.9868782283913986</v>
      </c>
      <c r="K7" s="179">
        <f t="shared" si="9"/>
        <v>0.97906684357451701</v>
      </c>
      <c r="L7" s="179">
        <f t="shared" si="9"/>
        <v>0.97066426809586759</v>
      </c>
      <c r="M7" s="179">
        <f t="shared" si="9"/>
        <v>0.9616242057105554</v>
      </c>
      <c r="N7" s="179">
        <f t="shared" si="9"/>
        <v>0.95179084653736379</v>
      </c>
      <c r="O7" s="179">
        <f t="shared" si="9"/>
        <v>0.94071175155188236</v>
      </c>
      <c r="P7" s="179">
        <f t="shared" si="9"/>
        <v>0.92824239140881382</v>
      </c>
      <c r="Q7" s="179">
        <f t="shared" si="9"/>
        <v>0.91429388477060769</v>
      </c>
      <c r="R7" s="179">
        <f t="shared" si="9"/>
        <v>0.89879720436436472</v>
      </c>
      <c r="S7" s="179">
        <f t="shared" si="9"/>
        <v>0.88169979832977352</v>
      </c>
      <c r="T7" s="179">
        <f t="shared" si="9"/>
        <v>0.86295089788517665</v>
      </c>
      <c r="U7" s="179">
        <f t="shared" si="9"/>
        <v>0.8424989430397738</v>
      </c>
      <c r="V7" s="179">
        <f t="shared" si="9"/>
        <v>0.82040263610665543</v>
      </c>
      <c r="W7" s="179">
        <f t="shared" si="9"/>
        <v>0.79673179144914286</v>
      </c>
      <c r="X7" s="179">
        <f t="shared" si="9"/>
        <v>0.77156689997807393</v>
      </c>
      <c r="Y7" s="179">
        <f t="shared" si="9"/>
        <v>0.74502943460252435</v>
      </c>
      <c r="Z7" s="179">
        <f t="shared" si="9"/>
        <v>0.71724578064945355</v>
      </c>
      <c r="AA7" s="179">
        <f t="shared" si="9"/>
        <v>0.68837072218373396</v>
      </c>
      <c r="AB7" s="179">
        <f t="shared" si="9"/>
        <v>0.65859446012505418</v>
      </c>
      <c r="AC7" s="179">
        <f t="shared" si="9"/>
        <v>0.62814048824313251</v>
      </c>
      <c r="AD7" s="179">
        <f t="shared" si="9"/>
        <v>0.59720413644438552</v>
      </c>
      <c r="AE7" s="179">
        <f t="shared" si="9"/>
        <v>0.56605485830925362</v>
      </c>
      <c r="AF7" s="179">
        <f t="shared" si="9"/>
        <v>0.5349762606530003</v>
      </c>
      <c r="AG7" s="179">
        <f t="shared" si="9"/>
        <v>0.50422283393759582</v>
      </c>
      <c r="AH7" s="179">
        <f t="shared" si="9"/>
        <v>0.47403536553219711</v>
      </c>
      <c r="AI7" s="179">
        <f t="shared" si="9"/>
        <v>0.44461948108963423</v>
      </c>
      <c r="AJ7" s="179">
        <f t="shared" si="9"/>
        <v>0.41613910353288647</v>
      </c>
      <c r="AK7" s="179">
        <f t="shared" si="9"/>
        <v>0.38872001248930738</v>
      </c>
      <c r="AL7" s="179">
        <f t="shared" si="9"/>
        <v>0.36246629230228999</v>
      </c>
      <c r="AM7" s="180">
        <f t="shared" si="9"/>
        <v>0.33742331906604522</v>
      </c>
    </row>
    <row r="8" spans="1:39" s="3" customFormat="1" x14ac:dyDescent="0.35">
      <c r="C8" s="153" t="s">
        <v>70</v>
      </c>
      <c r="E8" s="231"/>
      <c r="F8" s="231"/>
      <c r="G8" s="231">
        <f>SUM(G6:G7)</f>
        <v>1.0000000000350309</v>
      </c>
      <c r="H8" s="231">
        <f t="shared" ref="H8:AM8" si="10">SUM(H6:H7)</f>
        <v>1.0000000000203886</v>
      </c>
      <c r="I8" s="231">
        <f t="shared" si="10"/>
        <v>0.9999999998788307</v>
      </c>
      <c r="J8" s="231">
        <f t="shared" si="10"/>
        <v>1.0000000001316085</v>
      </c>
      <c r="K8" s="231">
        <f t="shared" si="10"/>
        <v>1.0000000001680363</v>
      </c>
      <c r="L8" s="231">
        <f t="shared" si="10"/>
        <v>0.99999999991483457</v>
      </c>
      <c r="M8" s="231">
        <f t="shared" si="10"/>
        <v>1.0000000000283491</v>
      </c>
      <c r="N8" s="231">
        <f t="shared" si="10"/>
        <v>1.0000000000000002</v>
      </c>
      <c r="O8" s="231">
        <f t="shared" si="10"/>
        <v>0.99999999997169542</v>
      </c>
      <c r="P8" s="231">
        <f t="shared" si="10"/>
        <v>0.99999999997177802</v>
      </c>
      <c r="Q8" s="231">
        <f t="shared" si="10"/>
        <v>1.0000000000843277</v>
      </c>
      <c r="R8" s="231">
        <f t="shared" si="10"/>
        <v>0.99999999997202416</v>
      </c>
      <c r="S8" s="231">
        <f t="shared" si="10"/>
        <v>1.0000000000834914</v>
      </c>
      <c r="T8" s="231">
        <f t="shared" si="10"/>
        <v>0.99999999994464495</v>
      </c>
      <c r="U8" s="231">
        <f t="shared" si="10"/>
        <v>0.99999999999999989</v>
      </c>
      <c r="V8" s="231">
        <f t="shared" si="10"/>
        <v>1.0000000000273579</v>
      </c>
      <c r="W8" s="231">
        <f t="shared" si="10"/>
        <v>0.99999999997279576</v>
      </c>
      <c r="X8" s="231">
        <f t="shared" si="10"/>
        <v>1.0000000000811711</v>
      </c>
      <c r="Y8" s="231">
        <f t="shared" si="10"/>
        <v>0.99999999999999978</v>
      </c>
      <c r="Z8" s="231">
        <f t="shared" si="10"/>
        <v>1.0000000002678076</v>
      </c>
      <c r="AA8" s="231">
        <f t="shared" si="10"/>
        <v>1</v>
      </c>
      <c r="AB8" s="231">
        <f t="shared" si="10"/>
        <v>1</v>
      </c>
      <c r="AC8" s="231">
        <f t="shared" si="10"/>
        <v>0.99999999973627585</v>
      </c>
      <c r="AD8" s="231">
        <f t="shared" si="10"/>
        <v>1</v>
      </c>
      <c r="AE8" s="231">
        <f t="shared" si="10"/>
        <v>1.0000000002607505</v>
      </c>
      <c r="AF8" s="231">
        <f t="shared" si="10"/>
        <v>1</v>
      </c>
      <c r="AG8" s="231">
        <f t="shared" si="10"/>
        <v>0.99999999974241105</v>
      </c>
      <c r="AH8" s="231">
        <f t="shared" si="10"/>
        <v>1</v>
      </c>
      <c r="AI8" s="231">
        <f t="shared" si="10"/>
        <v>1</v>
      </c>
      <c r="AJ8" s="231">
        <f t="shared" si="10"/>
        <v>0.99999999974721954</v>
      </c>
      <c r="AK8" s="231">
        <f t="shared" si="10"/>
        <v>1</v>
      </c>
      <c r="AL8" s="231">
        <f t="shared" si="10"/>
        <v>1</v>
      </c>
      <c r="AM8" s="231">
        <f t="shared" si="10"/>
        <v>1</v>
      </c>
    </row>
    <row r="9" spans="1:39" s="3" customFormat="1" x14ac:dyDescent="0.35"/>
    <row r="10" spans="1:39" s="3" customFormat="1" x14ac:dyDescent="0.35"/>
    <row r="11" spans="1:39" s="3" customFormat="1" x14ac:dyDescent="0.35"/>
    <row r="12" spans="1:39" x14ac:dyDescent="0.3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35">
      <c r="C13" s="157" t="s">
        <v>73</v>
      </c>
      <c r="D13" s="3"/>
      <c r="E13" s="181"/>
      <c r="F13" s="181"/>
      <c r="G13" s="181"/>
      <c r="H13" s="181"/>
      <c r="I13" s="181">
        <f>I91</f>
        <v>8.5682880483161621E-3</v>
      </c>
      <c r="J13" s="182">
        <f>S91</f>
        <v>0.11830020175371798</v>
      </c>
      <c r="K13" s="182">
        <f>AM91</f>
        <v>0.66257668093395483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35">
      <c r="C14" s="158" t="s">
        <v>59</v>
      </c>
      <c r="D14" s="3"/>
      <c r="E14" s="183"/>
      <c r="F14" s="183"/>
      <c r="G14" s="183"/>
      <c r="H14" s="183"/>
      <c r="I14" s="183">
        <f>I91</f>
        <v>8.5682880483161621E-3</v>
      </c>
      <c r="J14" s="183">
        <f>S91</f>
        <v>0.11830020175371798</v>
      </c>
      <c r="K14" s="183">
        <f>AM91</f>
        <v>0.66257668093395483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35">
      <c r="C15" s="157" t="s">
        <v>74</v>
      </c>
      <c r="D15" s="3"/>
      <c r="E15" s="181"/>
      <c r="F15" s="181"/>
      <c r="G15" s="181"/>
      <c r="H15" s="181"/>
      <c r="I15" s="181">
        <f>I99</f>
        <v>0.99143171183051459</v>
      </c>
      <c r="J15" s="181">
        <f>S99</f>
        <v>0.88169979832977352</v>
      </c>
      <c r="K15" s="182">
        <f>AM99</f>
        <v>0.33742331906604522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35">
      <c r="C16" s="158" t="s">
        <v>56</v>
      </c>
      <c r="D16" s="3"/>
      <c r="E16" s="184"/>
      <c r="F16" s="184"/>
      <c r="G16" s="184"/>
      <c r="H16" s="184"/>
      <c r="I16" s="184">
        <f>I100+I101</f>
        <v>0.17619566843031259</v>
      </c>
      <c r="J16" s="184">
        <f>S100+S101</f>
        <v>0.20956862278309646</v>
      </c>
      <c r="K16" s="184">
        <f>AM100+AM101</f>
        <v>9.8940557206284502E-2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35">
      <c r="C17" s="159" t="s">
        <v>57</v>
      </c>
      <c r="D17" s="3"/>
      <c r="E17" s="183"/>
      <c r="F17" s="183"/>
      <c r="G17" s="183"/>
      <c r="H17" s="183"/>
      <c r="I17" s="183">
        <f>I102+I103+I104</f>
        <v>0.71138778336186981</v>
      </c>
      <c r="J17" s="183">
        <f>S102+S103+S104</f>
        <v>0.6138203535356892</v>
      </c>
      <c r="K17" s="183">
        <f>AM102+AM103+AM104</f>
        <v>0.22325188662434964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35">
      <c r="C18" s="159" t="s">
        <v>58</v>
      </c>
      <c r="D18" s="3"/>
      <c r="E18" s="183"/>
      <c r="F18" s="183"/>
      <c r="G18" s="183"/>
      <c r="H18" s="183"/>
      <c r="I18" s="183">
        <f>I105+I106</f>
        <v>0.1038482601508465</v>
      </c>
      <c r="J18" s="183">
        <f>S105+S106</f>
        <v>5.831082192471343E-2</v>
      </c>
      <c r="K18" s="183">
        <f>AM105+AM106</f>
        <v>1.5230875272625467E-2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35">
      <c r="C19" s="160" t="s">
        <v>70</v>
      </c>
      <c r="E19" s="185"/>
      <c r="F19" s="185"/>
      <c r="G19" s="185"/>
      <c r="H19" s="185"/>
      <c r="I19" s="185">
        <f>SUM(I16:I18)</f>
        <v>0.99143171194302881</v>
      </c>
      <c r="J19" s="185">
        <f>SUM(J16:J18)</f>
        <v>0.88169979824349909</v>
      </c>
      <c r="K19" s="185">
        <f>SUM(K16:K18)</f>
        <v>0.33742331910325962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35"/>
    <row r="21" spans="1:39" s="3" customFormat="1" x14ac:dyDescent="0.35"/>
    <row r="22" spans="1:39" s="3" customFormat="1" x14ac:dyDescent="0.35"/>
    <row r="23" spans="1:39" s="3" customFormat="1" ht="23.5" x14ac:dyDescent="0.55000000000000004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5" x14ac:dyDescent="0.55000000000000004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3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3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3000.9927250000001</v>
      </c>
      <c r="J26" s="51">
        <f>VLOOKUP($D26,Résultats!$B$2:$AZ$251,J$2,FALSE)</f>
        <v>2987.3681080000001</v>
      </c>
      <c r="K26" s="51">
        <f>VLOOKUP($D26,Résultats!$B$2:$AZ$251,K$2,FALSE)</f>
        <v>2879.3074780000002</v>
      </c>
      <c r="L26" s="51">
        <f>VLOOKUP($D26,Résultats!$B$2:$AZ$251,L$2,FALSE)</f>
        <v>2846.4767189999998</v>
      </c>
      <c r="M26" s="51">
        <f>VLOOKUP($D26,Résultats!$B$2:$AZ$251,M$2,FALSE)</f>
        <v>2790.5611899999999</v>
      </c>
      <c r="N26" s="51">
        <f>VLOOKUP($D26,Résultats!$B$2:$AZ$251,N$2,FALSE)</f>
        <v>2747.726701</v>
      </c>
      <c r="O26" s="51">
        <f>VLOOKUP($D26,Résultats!$B$2:$AZ$251,O$2,FALSE)</f>
        <v>2797.9165539999999</v>
      </c>
      <c r="P26" s="51">
        <f>VLOOKUP($D26,Résultats!$B$2:$AZ$251,P$2,FALSE)</f>
        <v>2852.6438790000002</v>
      </c>
      <c r="Q26" s="51">
        <f>VLOOKUP($D26,Résultats!$B$2:$AZ$251,Q$2,FALSE)</f>
        <v>2899.7872699999998</v>
      </c>
      <c r="R26" s="51">
        <f>VLOOKUP($D26,Résultats!$B$2:$AZ$251,R$2,FALSE)</f>
        <v>2938.1150259999999</v>
      </c>
      <c r="S26" s="51">
        <f>VLOOKUP($D26,Résultats!$B$2:$AZ$251,S$2,FALSE)</f>
        <v>2968.3640049999999</v>
      </c>
      <c r="T26" s="51">
        <f>VLOOKUP($D26,Résultats!$B$2:$AZ$251,T$2,FALSE)</f>
        <v>2994.7647259999999</v>
      </c>
      <c r="U26" s="51">
        <f>VLOOKUP($D26,Résultats!$B$2:$AZ$251,U$2,FALSE)</f>
        <v>3022.3158429999999</v>
      </c>
      <c r="V26" s="51">
        <f>VLOOKUP($D26,Résultats!$B$2:$AZ$251,V$2,FALSE)</f>
        <v>3039.622445</v>
      </c>
      <c r="W26" s="51">
        <f>VLOOKUP($D26,Résultats!$B$2:$AZ$251,W$2,FALSE)</f>
        <v>3051.0094939999999</v>
      </c>
      <c r="X26" s="51">
        <f>VLOOKUP($D26,Résultats!$B$2:$AZ$251,X$2,FALSE)</f>
        <v>3060.7013740000002</v>
      </c>
      <c r="Y26" s="51">
        <f>VLOOKUP($D26,Résultats!$B$2:$AZ$251,Y$2,FALSE)</f>
        <v>3068.8625040000002</v>
      </c>
      <c r="Z26" s="51">
        <f>VLOOKUP($D26,Résultats!$B$2:$AZ$251,Z$2,FALSE)</f>
        <v>3079.7431660000002</v>
      </c>
      <c r="AA26" s="51">
        <f>VLOOKUP($D26,Résultats!$B$2:$AZ$251,AA$2,FALSE)</f>
        <v>3094.399469</v>
      </c>
      <c r="AB26" s="51">
        <f>VLOOKUP($D26,Résultats!$B$2:$AZ$251,AB$2,FALSE)</f>
        <v>3112.5009869999999</v>
      </c>
      <c r="AC26" s="51">
        <f>VLOOKUP($D26,Résultats!$B$2:$AZ$251,AC$2,FALSE)</f>
        <v>3133.1088119999999</v>
      </c>
      <c r="AD26" s="51">
        <f>VLOOKUP($D26,Résultats!$B$2:$AZ$251,AD$2,FALSE)</f>
        <v>3161.0360639999999</v>
      </c>
      <c r="AE26" s="51">
        <f>VLOOKUP($D26,Résultats!$B$2:$AZ$251,AE$2,FALSE)</f>
        <v>3189.4642720000002</v>
      </c>
      <c r="AF26" s="51">
        <f>VLOOKUP($D26,Résultats!$B$2:$AZ$251,AF$2,FALSE)</f>
        <v>3216.0126070000001</v>
      </c>
      <c r="AG26" s="51">
        <f>VLOOKUP($D26,Résultats!$B$2:$AZ$251,AG$2,FALSE)</f>
        <v>3241.6964459999999</v>
      </c>
      <c r="AH26" s="51">
        <f>VLOOKUP($D26,Résultats!$B$2:$AZ$251,AH$2,FALSE)</f>
        <v>3265.1609659999999</v>
      </c>
      <c r="AI26" s="51">
        <f>VLOOKUP($D26,Résultats!$B$2:$AZ$251,AI$2,FALSE)</f>
        <v>3286.6882580000001</v>
      </c>
      <c r="AJ26" s="51">
        <f>VLOOKUP($D26,Résultats!$B$2:$AZ$251,AJ$2,FALSE)</f>
        <v>3307.1848829999999</v>
      </c>
      <c r="AK26" s="51">
        <f>VLOOKUP($D26,Résultats!$B$2:$AZ$251,AK$2,FALSE)</f>
        <v>3327.3619589999998</v>
      </c>
      <c r="AL26" s="51">
        <f>VLOOKUP($D26,Résultats!$B$2:$AZ$251,AL$2,FALSE)</f>
        <v>3346.0601689999999</v>
      </c>
      <c r="AM26" s="100">
        <f>VLOOKUP($D26,Résultats!$B$2:$AZ$251,AM$2,FALSE)</f>
        <v>3367.3937000000001</v>
      </c>
    </row>
    <row r="27" spans="1:39" x14ac:dyDescent="0.3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24.20504978</v>
      </c>
      <c r="G27" s="53">
        <f>VLOOKUP($D27,Résultats!$B$2:$AZ$251,G$2,FALSE)</f>
        <v>44.500197300000004</v>
      </c>
      <c r="H27" s="53">
        <f>VLOOKUP($D27,Résultats!$B$2:$AZ$251,H$2,FALSE)</f>
        <v>53.360565710000003</v>
      </c>
      <c r="I27" s="53">
        <f>VLOOKUP($D27,Résultats!$B$2:$AZ$251,I$2,FALSE)</f>
        <v>104.5238559</v>
      </c>
      <c r="J27" s="53">
        <f>VLOOKUP($D27,Résultats!$B$2:$AZ$251,J$2,FALSE)</f>
        <v>184.75083179999999</v>
      </c>
      <c r="K27" s="53">
        <f>VLOOKUP($D27,Résultats!$B$2:$AZ$251,K$2,FALSE)</f>
        <v>312.05087859999998</v>
      </c>
      <c r="L27" s="53">
        <f>VLOOKUP($D27,Résultats!$B$2:$AZ$251,L$2,FALSE)</f>
        <v>355.5710224</v>
      </c>
      <c r="M27" s="53">
        <f>VLOOKUP($D27,Résultats!$B$2:$AZ$251,M$2,FALSE)</f>
        <v>400.749707</v>
      </c>
      <c r="N27" s="53">
        <f>VLOOKUP($D27,Résultats!$B$2:$AZ$251,N$2,FALSE)</f>
        <v>452.34175429999999</v>
      </c>
      <c r="O27" s="53">
        <f>VLOOKUP($D27,Résultats!$B$2:$AZ$251,O$2,FALSE)</f>
        <v>526.30976699999997</v>
      </c>
      <c r="P27" s="53">
        <f>VLOOKUP($D27,Résultats!$B$2:$AZ$251,P$2,FALSE)</f>
        <v>610.95809369999995</v>
      </c>
      <c r="Q27" s="53">
        <f>VLOOKUP($D27,Résultats!$B$2:$AZ$251,Q$2,FALSE)</f>
        <v>704.30797480000001</v>
      </c>
      <c r="R27" s="53">
        <f>VLOOKUP($D27,Résultats!$B$2:$AZ$251,R$2,FALSE)</f>
        <v>805.74581420000004</v>
      </c>
      <c r="S27" s="53">
        <f>VLOOKUP($D27,Résultats!$B$2:$AZ$251,S$2,FALSE)</f>
        <v>914.74737770000002</v>
      </c>
      <c r="T27" s="53">
        <f>VLOOKUP($D27,Résultats!$B$2:$AZ$251,T$2,FALSE)</f>
        <v>1031.6850240000001</v>
      </c>
      <c r="U27" s="53">
        <f>VLOOKUP($D27,Résultats!$B$2:$AZ$251,U$2,FALSE)</f>
        <v>1157.4488759999999</v>
      </c>
      <c r="V27" s="53">
        <f>VLOOKUP($D27,Résultats!$B$2:$AZ$251,V$2,FALSE)</f>
        <v>1286.418367</v>
      </c>
      <c r="W27" s="53">
        <f>VLOOKUP($D27,Résultats!$B$2:$AZ$251,W$2,FALSE)</f>
        <v>1418.068188</v>
      </c>
      <c r="X27" s="53">
        <f>VLOOKUP($D27,Résultats!$B$2:$AZ$251,X$2,FALSE)</f>
        <v>1552.2128740000001</v>
      </c>
      <c r="Y27" s="53">
        <f>VLOOKUP($D27,Résultats!$B$2:$AZ$251,Y$2,FALSE)</f>
        <v>1686.9414340000001</v>
      </c>
      <c r="Z27" s="53">
        <f>VLOOKUP($D27,Résultats!$B$2:$AZ$251,Z$2,FALSE)</f>
        <v>1822.6924550000001</v>
      </c>
      <c r="AA27" s="53">
        <f>VLOOKUP($D27,Résultats!$B$2:$AZ$251,AA$2,FALSE)</f>
        <v>1958.6006090000001</v>
      </c>
      <c r="AB27" s="53">
        <f>VLOOKUP($D27,Résultats!$B$2:$AZ$251,AB$2,FALSE)</f>
        <v>2093.1298400000001</v>
      </c>
      <c r="AC27" s="53">
        <f>VLOOKUP($D27,Résultats!$B$2:$AZ$251,AC$2,FALSE)</f>
        <v>2224.4267930000001</v>
      </c>
      <c r="AD27" s="53">
        <f>VLOOKUP($D27,Résultats!$B$2:$AZ$251,AD$2,FALSE)</f>
        <v>2355.0209289999998</v>
      </c>
      <c r="AE27" s="53">
        <f>VLOOKUP($D27,Résultats!$B$2:$AZ$251,AE$2,FALSE)</f>
        <v>2479.304384</v>
      </c>
      <c r="AF27" s="53">
        <f>VLOOKUP($D27,Résultats!$B$2:$AZ$251,AF$2,FALSE)</f>
        <v>2594.65877</v>
      </c>
      <c r="AG27" s="53">
        <f>VLOOKUP($D27,Résultats!$B$2:$AZ$251,AG$2,FALSE)</f>
        <v>2701.361214</v>
      </c>
      <c r="AH27" s="53">
        <f>VLOOKUP($D27,Résultats!$B$2:$AZ$251,AH$2,FALSE)</f>
        <v>2798.0829199999998</v>
      </c>
      <c r="AI27" s="53">
        <f>VLOOKUP($D27,Résultats!$B$2:$AZ$251,AI$2,FALSE)</f>
        <v>2885.0830420000002</v>
      </c>
      <c r="AJ27" s="53">
        <f>VLOOKUP($D27,Résultats!$B$2:$AZ$251,AJ$2,FALSE)</f>
        <v>2963.4300990000002</v>
      </c>
      <c r="AK27" s="53">
        <f>VLOOKUP($D27,Résultats!$B$2:$AZ$251,AK$2,FALSE)</f>
        <v>3034.2369090000002</v>
      </c>
      <c r="AL27" s="53">
        <f>VLOOKUP($D27,Résultats!$B$2:$AZ$251,AL$2,FALSE)</f>
        <v>3097.0215800000001</v>
      </c>
      <c r="AM27" s="213">
        <f>VLOOKUP($D27,Résultats!$B$2:$AZ$251,AM$2,FALSE)</f>
        <v>3156.2341419999998</v>
      </c>
    </row>
    <row r="28" spans="1:39" x14ac:dyDescent="0.3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0.52185326799999998</v>
      </c>
      <c r="G28" s="25">
        <f>VLOOKUP($D28,Résultats!$B$2:$AZ$251,G$2,FALSE)</f>
        <v>1.245331899</v>
      </c>
      <c r="H28" s="25">
        <f>VLOOKUP($D28,Résultats!$B$2:$AZ$251,H$2,FALSE)</f>
        <v>1.621588848</v>
      </c>
      <c r="I28" s="25">
        <f>VLOOKUP($D28,Résultats!$B$2:$AZ$251,I$2,FALSE)</f>
        <v>3.4240460490000002</v>
      </c>
      <c r="J28" s="25">
        <f>VLOOKUP($D28,Résultats!$B$2:$AZ$251,J$2,FALSE)</f>
        <v>6.5247432270000001</v>
      </c>
      <c r="K28" s="25">
        <f>VLOOKUP($D28,Résultats!$B$2:$AZ$251,K$2,FALSE)</f>
        <v>11.870577219999999</v>
      </c>
      <c r="L28" s="25">
        <f>VLOOKUP($D28,Résultats!$B$2:$AZ$251,L$2,FALSE)</f>
        <v>14.54426638</v>
      </c>
      <c r="M28" s="25">
        <f>VLOOKUP($D28,Résultats!$B$2:$AZ$251,M$2,FALSE)</f>
        <v>17.574460869999999</v>
      </c>
      <c r="N28" s="25">
        <f>VLOOKUP($D28,Résultats!$B$2:$AZ$251,N$2,FALSE)</f>
        <v>21.203643110000002</v>
      </c>
      <c r="O28" s="25">
        <f>VLOOKUP($D28,Résultats!$B$2:$AZ$251,O$2,FALSE)</f>
        <v>26.251583480000001</v>
      </c>
      <c r="P28" s="25">
        <f>VLOOKUP($D28,Résultats!$B$2:$AZ$251,P$2,FALSE)</f>
        <v>32.26982417</v>
      </c>
      <c r="Q28" s="25">
        <f>VLOOKUP($D28,Résultats!$B$2:$AZ$251,Q$2,FALSE)</f>
        <v>39.207622270000002</v>
      </c>
      <c r="R28" s="25">
        <f>VLOOKUP($D28,Résultats!$B$2:$AZ$251,R$2,FALSE)</f>
        <v>47.072982070000002</v>
      </c>
      <c r="S28" s="25">
        <f>VLOOKUP($D28,Résultats!$B$2:$AZ$251,S$2,FALSE)</f>
        <v>55.874700750000002</v>
      </c>
      <c r="T28" s="25">
        <f>VLOOKUP($D28,Résultats!$B$2:$AZ$251,T$2,FALSE)</f>
        <v>65.703788729999999</v>
      </c>
      <c r="U28" s="25">
        <f>VLOOKUP($D28,Résultats!$B$2:$AZ$251,U$2,FALSE)</f>
        <v>76.678706009999999</v>
      </c>
      <c r="V28" s="25">
        <f>VLOOKUP($D28,Résultats!$B$2:$AZ$251,V$2,FALSE)</f>
        <v>88.492253910000002</v>
      </c>
      <c r="W28" s="25">
        <f>VLOOKUP($D28,Résultats!$B$2:$AZ$251,W$2,FALSE)</f>
        <v>101.15069819999999</v>
      </c>
      <c r="X28" s="25">
        <f>VLOOKUP($D28,Résultats!$B$2:$AZ$251,X$2,FALSE)</f>
        <v>114.6825245</v>
      </c>
      <c r="Y28" s="25">
        <f>VLOOKUP($D28,Résultats!$B$2:$AZ$251,Y$2,FALSE)</f>
        <v>128.9773155</v>
      </c>
      <c r="Z28" s="25">
        <f>VLOOKUP($D28,Résultats!$B$2:$AZ$251,Z$2,FALSE)</f>
        <v>144.08576840000001</v>
      </c>
      <c r="AA28" s="25">
        <f>VLOOKUP($D28,Résultats!$B$2:$AZ$251,AA$2,FALSE)</f>
        <v>159.96406250000001</v>
      </c>
      <c r="AB28" s="25">
        <f>VLOOKUP($D28,Résultats!$B$2:$AZ$251,AB$2,FALSE)</f>
        <v>176.4961137</v>
      </c>
      <c r="AC28" s="25">
        <f>VLOOKUP($D28,Résultats!$B$2:$AZ$251,AC$2,FALSE)</f>
        <v>193.52546820000001</v>
      </c>
      <c r="AD28" s="25">
        <f>VLOOKUP($D28,Résultats!$B$2:$AZ$251,AD$2,FALSE)</f>
        <v>211.2708599</v>
      </c>
      <c r="AE28" s="25">
        <f>VLOOKUP($D28,Résultats!$B$2:$AZ$251,AE$2,FALSE)</f>
        <v>229.2258023</v>
      </c>
      <c r="AF28" s="25">
        <f>VLOOKUP($D28,Résultats!$B$2:$AZ$251,AF$2,FALSE)</f>
        <v>247.11662910000001</v>
      </c>
      <c r="AG28" s="25">
        <f>VLOOKUP($D28,Résultats!$B$2:$AZ$251,AG$2,FALSE)</f>
        <v>264.93088110000002</v>
      </c>
      <c r="AH28" s="25">
        <f>VLOOKUP($D28,Résultats!$B$2:$AZ$251,AH$2,FALSE)</f>
        <v>282.49255640000001</v>
      </c>
      <c r="AI28" s="25">
        <f>VLOOKUP($D28,Résultats!$B$2:$AZ$251,AI$2,FALSE)</f>
        <v>299.77854530000002</v>
      </c>
      <c r="AJ28" s="25">
        <f>VLOOKUP($D28,Résultats!$B$2:$AZ$251,AJ$2,FALSE)</f>
        <v>316.8483736</v>
      </c>
      <c r="AK28" s="25">
        <f>VLOOKUP($D28,Résultats!$B$2:$AZ$251,AK$2,FALSE)</f>
        <v>333.77152719999998</v>
      </c>
      <c r="AL28" s="25">
        <f>VLOOKUP($D28,Résultats!$B$2:$AZ$251,AL$2,FALSE)</f>
        <v>350.44727339999997</v>
      </c>
      <c r="AM28" s="102">
        <f>VLOOKUP($D28,Résultats!$B$2:$AZ$251,AM$2,FALSE)</f>
        <v>367.3508597</v>
      </c>
    </row>
    <row r="29" spans="1:39" x14ac:dyDescent="0.3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0.4257743302</v>
      </c>
      <c r="G29" s="25">
        <f>VLOOKUP($D29,Résultats!$B$2:$AZ$251,G$2,FALSE)</f>
        <v>0.93798446950000003</v>
      </c>
      <c r="H29" s="25">
        <f>VLOOKUP($D29,Résultats!$B$2:$AZ$251,H$2,FALSE)</f>
        <v>1.1927448389999999</v>
      </c>
      <c r="I29" s="25">
        <f>VLOOKUP($D29,Résultats!$B$2:$AZ$251,I$2,FALSE)</f>
        <v>2.4658910449999998</v>
      </c>
      <c r="J29" s="25">
        <f>VLOOKUP($D29,Résultats!$B$2:$AZ$251,J$2,FALSE)</f>
        <v>4.6023033419999999</v>
      </c>
      <c r="K29" s="25">
        <f>VLOOKUP($D29,Résultats!$B$2:$AZ$251,K$2,FALSE)</f>
        <v>8.2052034809999999</v>
      </c>
      <c r="L29" s="25">
        <f>VLOOKUP($D29,Résultats!$B$2:$AZ$251,L$2,FALSE)</f>
        <v>9.8582079779999905</v>
      </c>
      <c r="M29" s="25">
        <f>VLOOKUP($D29,Résultats!$B$2:$AZ$251,M$2,FALSE)</f>
        <v>11.691144769999999</v>
      </c>
      <c r="N29" s="25">
        <f>VLOOKUP($D29,Résultats!$B$2:$AZ$251,N$2,FALSE)</f>
        <v>13.854928109999999</v>
      </c>
      <c r="O29" s="25">
        <f>VLOOKUP($D29,Résultats!$B$2:$AZ$251,O$2,FALSE)</f>
        <v>16.868025119999999</v>
      </c>
      <c r="P29" s="25">
        <f>VLOOKUP($D29,Résultats!$B$2:$AZ$251,P$2,FALSE)</f>
        <v>20.414275750000002</v>
      </c>
      <c r="Q29" s="25">
        <f>VLOOKUP($D29,Résultats!$B$2:$AZ$251,Q$2,FALSE)</f>
        <v>24.447138540000001</v>
      </c>
      <c r="R29" s="25">
        <f>VLOOKUP($D29,Résultats!$B$2:$AZ$251,R$2,FALSE)</f>
        <v>28.95924952</v>
      </c>
      <c r="S29" s="25">
        <f>VLOOKUP($D29,Résultats!$B$2:$AZ$251,S$2,FALSE)</f>
        <v>33.944205770000003</v>
      </c>
      <c r="T29" s="25">
        <f>VLOOKUP($D29,Résultats!$B$2:$AZ$251,T$2,FALSE)</f>
        <v>39.440258450000002</v>
      </c>
      <c r="U29" s="25">
        <f>VLOOKUP($D29,Résultats!$B$2:$AZ$251,U$2,FALSE)</f>
        <v>45.501946680000003</v>
      </c>
      <c r="V29" s="25">
        <f>VLOOKUP($D29,Résultats!$B$2:$AZ$251,V$2,FALSE)</f>
        <v>51.929257249999999</v>
      </c>
      <c r="W29" s="25">
        <f>VLOOKUP($D29,Résultats!$B$2:$AZ$251,W$2,FALSE)</f>
        <v>58.711344510000004</v>
      </c>
      <c r="X29" s="25">
        <f>VLOOKUP($D29,Résultats!$B$2:$AZ$251,X$2,FALSE)</f>
        <v>65.849668100000002</v>
      </c>
      <c r="Y29" s="25">
        <f>VLOOKUP($D29,Résultats!$B$2:$AZ$251,Y$2,FALSE)</f>
        <v>73.267071009999995</v>
      </c>
      <c r="Z29" s="25">
        <f>VLOOKUP($D29,Résultats!$B$2:$AZ$251,Z$2,FALSE)</f>
        <v>80.980561800000004</v>
      </c>
      <c r="AA29" s="25">
        <f>VLOOKUP($D29,Résultats!$B$2:$AZ$251,AA$2,FALSE)</f>
        <v>88.952010549999997</v>
      </c>
      <c r="AB29" s="25">
        <f>VLOOKUP($D29,Résultats!$B$2:$AZ$251,AB$2,FALSE)</f>
        <v>97.105720779999999</v>
      </c>
      <c r="AC29" s="25">
        <f>VLOOKUP($D29,Résultats!$B$2:$AZ$251,AC$2,FALSE)</f>
        <v>105.3459783</v>
      </c>
      <c r="AD29" s="25">
        <f>VLOOKUP($D29,Résultats!$B$2:$AZ$251,AD$2,FALSE)</f>
        <v>113.7821737</v>
      </c>
      <c r="AE29" s="25">
        <f>VLOOKUP($D29,Résultats!$B$2:$AZ$251,AE$2,FALSE)</f>
        <v>122.13207389999999</v>
      </c>
      <c r="AF29" s="25">
        <f>VLOOKUP($D29,Résultats!$B$2:$AZ$251,AF$2,FALSE)</f>
        <v>130.24556039999999</v>
      </c>
      <c r="AG29" s="25">
        <f>VLOOKUP($D29,Résultats!$B$2:$AZ$251,AG$2,FALSE)</f>
        <v>138.11302180000001</v>
      </c>
      <c r="AH29" s="25">
        <f>VLOOKUP($D29,Résultats!$B$2:$AZ$251,AH$2,FALSE)</f>
        <v>145.64090959999999</v>
      </c>
      <c r="AI29" s="25">
        <f>VLOOKUP($D29,Résultats!$B$2:$AZ$251,AI$2,FALSE)</f>
        <v>152.81616650000001</v>
      </c>
      <c r="AJ29" s="25">
        <f>VLOOKUP($D29,Résultats!$B$2:$AZ$251,AJ$2,FALSE)</f>
        <v>159.66839949999999</v>
      </c>
      <c r="AK29" s="25">
        <f>VLOOKUP($D29,Résultats!$B$2:$AZ$251,AK$2,FALSE)</f>
        <v>166.23153840000001</v>
      </c>
      <c r="AL29" s="25">
        <f>VLOOKUP($D29,Résultats!$B$2:$AZ$251,AL$2,FALSE)</f>
        <v>172.4540834</v>
      </c>
      <c r="AM29" s="102">
        <f>VLOOKUP($D29,Résultats!$B$2:$AZ$251,AM$2,FALSE)</f>
        <v>178.56441140000001</v>
      </c>
    </row>
    <row r="30" spans="1:39" x14ac:dyDescent="0.3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0.71810719619999996</v>
      </c>
      <c r="G30" s="25">
        <f>VLOOKUP($D30,Résultats!$B$2:$AZ$251,G$2,FALSE)</f>
        <v>1.329142375</v>
      </c>
      <c r="H30" s="25">
        <f>VLOOKUP($D30,Résultats!$B$2:$AZ$251,H$2,FALSE)</f>
        <v>1.595282023</v>
      </c>
      <c r="I30" s="25">
        <f>VLOOKUP($D30,Résultats!$B$2:$AZ$251,I$2,FALSE)</f>
        <v>3.1251630170000002</v>
      </c>
      <c r="J30" s="25">
        <f>VLOOKUP($D30,Résultats!$B$2:$AZ$251,J$2,FALSE)</f>
        <v>5.519337299</v>
      </c>
      <c r="K30" s="25">
        <f>VLOOKUP($D30,Résultats!$B$2:$AZ$251,K$2,FALSE)</f>
        <v>9.3044620479999995</v>
      </c>
      <c r="L30" s="25">
        <f>VLOOKUP($D30,Résultats!$B$2:$AZ$251,L$2,FALSE)</f>
        <v>10.568426970000001</v>
      </c>
      <c r="M30" s="25">
        <f>VLOOKUP($D30,Résultats!$B$2:$AZ$251,M$2,FALSE)</f>
        <v>11.857491039999999</v>
      </c>
      <c r="N30" s="25">
        <f>VLOOKUP($D30,Résultats!$B$2:$AZ$251,N$2,FALSE)</f>
        <v>13.304663209999999</v>
      </c>
      <c r="O30" s="25">
        <f>VLOOKUP($D30,Résultats!$B$2:$AZ$251,O$2,FALSE)</f>
        <v>15.36866566</v>
      </c>
      <c r="P30" s="25">
        <f>VLOOKUP($D30,Résultats!$B$2:$AZ$251,P$2,FALSE)</f>
        <v>17.691698169999999</v>
      </c>
      <c r="Q30" s="25">
        <f>VLOOKUP($D30,Résultats!$B$2:$AZ$251,Q$2,FALSE)</f>
        <v>20.205039559999999</v>
      </c>
      <c r="R30" s="25">
        <f>VLOOKUP($D30,Résultats!$B$2:$AZ$251,R$2,FALSE)</f>
        <v>22.880413170000001</v>
      </c>
      <c r="S30" s="25">
        <f>VLOOKUP($D30,Résultats!$B$2:$AZ$251,S$2,FALSE)</f>
        <v>25.692306640000002</v>
      </c>
      <c r="T30" s="25">
        <f>VLOOKUP($D30,Résultats!$B$2:$AZ$251,T$2,FALSE)</f>
        <v>28.636462030000001</v>
      </c>
      <c r="U30" s="25">
        <f>VLOOKUP($D30,Résultats!$B$2:$AZ$251,U$2,FALSE)</f>
        <v>31.72237758</v>
      </c>
      <c r="V30" s="25">
        <f>VLOOKUP($D30,Résultats!$B$2:$AZ$251,V$2,FALSE)</f>
        <v>34.77922719</v>
      </c>
      <c r="W30" s="25">
        <f>VLOOKUP($D30,Résultats!$B$2:$AZ$251,W$2,FALSE)</f>
        <v>37.778096640000001</v>
      </c>
      <c r="X30" s="25">
        <f>VLOOKUP($D30,Résultats!$B$2:$AZ$251,X$2,FALSE)</f>
        <v>40.698471990000002</v>
      </c>
      <c r="Y30" s="25">
        <f>VLOOKUP($D30,Résultats!$B$2:$AZ$251,Y$2,FALSE)</f>
        <v>43.475658279999998</v>
      </c>
      <c r="Z30" s="25">
        <f>VLOOKUP($D30,Résultats!$B$2:$AZ$251,Z$2,FALSE)</f>
        <v>46.108227339999999</v>
      </c>
      <c r="AA30" s="25">
        <f>VLOOKUP($D30,Résultats!$B$2:$AZ$251,AA$2,FALSE)</f>
        <v>48.55985965</v>
      </c>
      <c r="AB30" s="25">
        <f>VLOOKUP($D30,Résultats!$B$2:$AZ$251,AB$2,FALSE)</f>
        <v>50.780617149999998</v>
      </c>
      <c r="AC30" s="25">
        <f>VLOOKUP($D30,Résultats!$B$2:$AZ$251,AC$2,FALSE)</f>
        <v>52.71555171</v>
      </c>
      <c r="AD30" s="25">
        <f>VLOOKUP($D30,Résultats!$B$2:$AZ$251,AD$2,FALSE)</f>
        <v>54.414861729999998</v>
      </c>
      <c r="AE30" s="25">
        <f>VLOOKUP($D30,Résultats!$B$2:$AZ$251,AE$2,FALSE)</f>
        <v>55.739794869999997</v>
      </c>
      <c r="AF30" s="25">
        <f>VLOOKUP($D30,Résultats!$B$2:$AZ$251,AF$2,FALSE)</f>
        <v>56.628869469999998</v>
      </c>
      <c r="AG30" s="25">
        <f>VLOOKUP($D30,Résultats!$B$2:$AZ$251,AG$2,FALSE)</f>
        <v>57.087611580000001</v>
      </c>
      <c r="AH30" s="25">
        <f>VLOOKUP($D30,Résultats!$B$2:$AZ$251,AH$2,FALSE)</f>
        <v>57.089576700000002</v>
      </c>
      <c r="AI30" s="25">
        <f>VLOOKUP($D30,Résultats!$B$2:$AZ$251,AI$2,FALSE)</f>
        <v>56.643162410000002</v>
      </c>
      <c r="AJ30" s="25">
        <f>VLOOKUP($D30,Résultats!$B$2:$AZ$251,AJ$2,FALSE)</f>
        <v>55.773654440000001</v>
      </c>
      <c r="AK30" s="25">
        <f>VLOOKUP($D30,Résultats!$B$2:$AZ$251,AK$2,FALSE)</f>
        <v>54.506494359999998</v>
      </c>
      <c r="AL30" s="25">
        <f>VLOOKUP($D30,Résultats!$B$2:$AZ$251,AL$2,FALSE)</f>
        <v>52.837817809999997</v>
      </c>
      <c r="AM30" s="102">
        <f>VLOOKUP($D30,Résultats!$B$2:$AZ$251,AM$2,FALSE)</f>
        <v>50.84333737</v>
      </c>
    </row>
    <row r="31" spans="1:39" x14ac:dyDescent="0.3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15.69615615</v>
      </c>
      <c r="G31" s="25">
        <f>VLOOKUP($D31,Résultats!$B$2:$AZ$251,G$2,FALSE)</f>
        <v>28.693293969999999</v>
      </c>
      <c r="H31" s="25">
        <f>VLOOKUP($D31,Résultats!$B$2:$AZ$251,H$2,FALSE)</f>
        <v>34.332662450000001</v>
      </c>
      <c r="I31" s="25">
        <f>VLOOKUP($D31,Résultats!$B$2:$AZ$251,I$2,FALSE)</f>
        <v>67.109035059999997</v>
      </c>
      <c r="J31" s="25">
        <f>VLOOKUP($D31,Résultats!$B$2:$AZ$251,J$2,FALSE)</f>
        <v>118.345894</v>
      </c>
      <c r="K31" s="25">
        <f>VLOOKUP($D31,Résultats!$B$2:$AZ$251,K$2,FALSE)</f>
        <v>199.39963560000001</v>
      </c>
      <c r="L31" s="25">
        <f>VLOOKUP($D31,Résultats!$B$2:$AZ$251,L$2,FALSE)</f>
        <v>226.62012290000001</v>
      </c>
      <c r="M31" s="25">
        <f>VLOOKUP($D31,Résultats!$B$2:$AZ$251,M$2,FALSE)</f>
        <v>254.7299955</v>
      </c>
      <c r="N31" s="25">
        <f>VLOOKUP($D31,Résultats!$B$2:$AZ$251,N$2,FALSE)</f>
        <v>286.73184639999999</v>
      </c>
      <c r="O31" s="25">
        <f>VLOOKUP($D31,Résultats!$B$2:$AZ$251,O$2,FALSE)</f>
        <v>332.70270240000002</v>
      </c>
      <c r="P31" s="25">
        <f>VLOOKUP($D31,Résultats!$B$2:$AZ$251,P$2,FALSE)</f>
        <v>385.17120319999998</v>
      </c>
      <c r="Q31" s="25">
        <f>VLOOKUP($D31,Résultats!$B$2:$AZ$251,Q$2,FALSE)</f>
        <v>442.85894810000002</v>
      </c>
      <c r="R31" s="25">
        <f>VLOOKUP($D31,Résultats!$B$2:$AZ$251,R$2,FALSE)</f>
        <v>505.35603250000003</v>
      </c>
      <c r="S31" s="25">
        <f>VLOOKUP($D31,Résultats!$B$2:$AZ$251,S$2,FALSE)</f>
        <v>572.31125759999998</v>
      </c>
      <c r="T31" s="25">
        <f>VLOOKUP($D31,Résultats!$B$2:$AZ$251,T$2,FALSE)</f>
        <v>643.9185913</v>
      </c>
      <c r="U31" s="25">
        <f>VLOOKUP($D31,Résultats!$B$2:$AZ$251,U$2,FALSE)</f>
        <v>720.69850929999996</v>
      </c>
      <c r="V31" s="25">
        <f>VLOOKUP($D31,Résultats!$B$2:$AZ$251,V$2,FALSE)</f>
        <v>799.11442480000005</v>
      </c>
      <c r="W31" s="25">
        <f>VLOOKUP($D31,Résultats!$B$2:$AZ$251,W$2,FALSE)</f>
        <v>878.8164855</v>
      </c>
      <c r="X31" s="25">
        <f>VLOOKUP($D31,Résultats!$B$2:$AZ$251,X$2,FALSE)</f>
        <v>959.66681989999995</v>
      </c>
      <c r="Y31" s="25">
        <f>VLOOKUP($D31,Résultats!$B$2:$AZ$251,Y$2,FALSE)</f>
        <v>1040.4675319999999</v>
      </c>
      <c r="Z31" s="25">
        <f>VLOOKUP($D31,Résultats!$B$2:$AZ$251,Z$2,FALSE)</f>
        <v>1121.4807539999999</v>
      </c>
      <c r="AA31" s="25">
        <f>VLOOKUP($D31,Résultats!$B$2:$AZ$251,AA$2,FALSE)</f>
        <v>1202.1616220000001</v>
      </c>
      <c r="AB31" s="25">
        <f>VLOOKUP($D31,Résultats!$B$2:$AZ$251,AB$2,FALSE)</f>
        <v>1281.5638180000001</v>
      </c>
      <c r="AC31" s="25">
        <f>VLOOKUP($D31,Résultats!$B$2:$AZ$251,AC$2,FALSE)</f>
        <v>1358.554723</v>
      </c>
      <c r="AD31" s="25">
        <f>VLOOKUP($D31,Résultats!$B$2:$AZ$251,AD$2,FALSE)</f>
        <v>1434.682168</v>
      </c>
      <c r="AE31" s="25">
        <f>VLOOKUP($D31,Résultats!$B$2:$AZ$251,AE$2,FALSE)</f>
        <v>1506.534169</v>
      </c>
      <c r="AF31" s="25">
        <f>VLOOKUP($D31,Résultats!$B$2:$AZ$251,AF$2,FALSE)</f>
        <v>1572.540172</v>
      </c>
      <c r="AG31" s="25">
        <f>VLOOKUP($D31,Résultats!$B$2:$AZ$251,AG$2,FALSE)</f>
        <v>1632.892889</v>
      </c>
      <c r="AH31" s="25">
        <f>VLOOKUP($D31,Résultats!$B$2:$AZ$251,AH$2,FALSE)</f>
        <v>1686.8178310000001</v>
      </c>
      <c r="AI31" s="25">
        <f>VLOOKUP($D31,Résultats!$B$2:$AZ$251,AI$2,FALSE)</f>
        <v>1734.5020930000001</v>
      </c>
      <c r="AJ31" s="25">
        <f>VLOOKUP($D31,Résultats!$B$2:$AZ$251,AJ$2,FALSE)</f>
        <v>1776.6202900000001</v>
      </c>
      <c r="AK31" s="25">
        <f>VLOOKUP($D31,Résultats!$B$2:$AZ$251,AK$2,FALSE)</f>
        <v>1813.8707710000001</v>
      </c>
      <c r="AL31" s="25">
        <f>VLOOKUP($D31,Résultats!$B$2:$AZ$251,AL$2,FALSE)</f>
        <v>1845.995752</v>
      </c>
      <c r="AM31" s="102">
        <f>VLOOKUP($D31,Résultats!$B$2:$AZ$251,AM$2,FALSE)</f>
        <v>1875.6673860000001</v>
      </c>
    </row>
    <row r="32" spans="1:39" x14ac:dyDescent="0.3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5.9529987560000004</v>
      </c>
      <c r="G32" s="25">
        <f>VLOOKUP($D32,Résultats!$B$2:$AZ$251,G$2,FALSE)</f>
        <v>10.738198880000001</v>
      </c>
      <c r="H32" s="25">
        <f>VLOOKUP($D32,Résultats!$B$2:$AZ$251,H$2,FALSE)</f>
        <v>12.784951599999999</v>
      </c>
      <c r="I32" s="25">
        <f>VLOOKUP($D32,Résultats!$B$2:$AZ$251,I$2,FALSE)</f>
        <v>24.868582310000001</v>
      </c>
      <c r="J32" s="25">
        <f>VLOOKUP($D32,Résultats!$B$2:$AZ$251,J$2,FALSE)</f>
        <v>43.625579969999997</v>
      </c>
      <c r="K32" s="25">
        <f>VLOOKUP($D32,Résultats!$B$2:$AZ$251,K$2,FALSE)</f>
        <v>73.096018459999996</v>
      </c>
      <c r="L32" s="25">
        <f>VLOOKUP($D32,Résultats!$B$2:$AZ$251,L$2,FALSE)</f>
        <v>82.592469589999894</v>
      </c>
      <c r="M32" s="25">
        <f>VLOOKUP($D32,Résultats!$B$2:$AZ$251,M$2,FALSE)</f>
        <v>92.286215940000005</v>
      </c>
      <c r="N32" s="25">
        <f>VLOOKUP($D32,Résultats!$B$2:$AZ$251,N$2,FALSE)</f>
        <v>103.25403710000001</v>
      </c>
      <c r="O32" s="25">
        <f>VLOOKUP($D32,Résultats!$B$2:$AZ$251,O$2,FALSE)</f>
        <v>119.09738369999999</v>
      </c>
      <c r="P32" s="25">
        <f>VLOOKUP($D32,Résultats!$B$2:$AZ$251,P$2,FALSE)</f>
        <v>137.0867676</v>
      </c>
      <c r="Q32" s="25">
        <f>VLOOKUP($D32,Résultats!$B$2:$AZ$251,Q$2,FALSE)</f>
        <v>156.74970730000001</v>
      </c>
      <c r="R32" s="25">
        <f>VLOOKUP($D32,Résultats!$B$2:$AZ$251,R$2,FALSE)</f>
        <v>177.929137</v>
      </c>
      <c r="S32" s="25">
        <f>VLOOKUP($D32,Résultats!$B$2:$AZ$251,S$2,FALSE)</f>
        <v>200.49095869999999</v>
      </c>
      <c r="T32" s="25">
        <f>VLOOKUP($D32,Résultats!$B$2:$AZ$251,T$2,FALSE)</f>
        <v>224.48146589999999</v>
      </c>
      <c r="U32" s="25">
        <f>VLOOKUP($D32,Résultats!$B$2:$AZ$251,U$2,FALSE)</f>
        <v>250.06445840000001</v>
      </c>
      <c r="V32" s="25">
        <f>VLOOKUP($D32,Résultats!$B$2:$AZ$251,V$2,FALSE)</f>
        <v>275.99505900000003</v>
      </c>
      <c r="W32" s="25">
        <f>VLOOKUP($D32,Résultats!$B$2:$AZ$251,W$2,FALSE)</f>
        <v>302.14499919999997</v>
      </c>
      <c r="X32" s="25">
        <f>VLOOKUP($D32,Résultats!$B$2:$AZ$251,X$2,FALSE)</f>
        <v>328.46091380000001</v>
      </c>
      <c r="Y32" s="25">
        <f>VLOOKUP($D32,Résultats!$B$2:$AZ$251,Y$2,FALSE)</f>
        <v>354.5320456</v>
      </c>
      <c r="Z32" s="25">
        <f>VLOOKUP($D32,Résultats!$B$2:$AZ$251,Z$2,FALSE)</f>
        <v>380.45275470000001</v>
      </c>
      <c r="AA32" s="25">
        <f>VLOOKUP($D32,Résultats!$B$2:$AZ$251,AA$2,FALSE)</f>
        <v>406.04126170000001</v>
      </c>
      <c r="AB32" s="25">
        <f>VLOOKUP($D32,Résultats!$B$2:$AZ$251,AB$2,FALSE)</f>
        <v>430.98697420000002</v>
      </c>
      <c r="AC32" s="25">
        <f>VLOOKUP($D32,Résultats!$B$2:$AZ$251,AC$2,FALSE)</f>
        <v>454.92162680000001</v>
      </c>
      <c r="AD32" s="25">
        <f>VLOOKUP($D32,Résultats!$B$2:$AZ$251,AD$2,FALSE)</f>
        <v>478.3768513</v>
      </c>
      <c r="AE32" s="25">
        <f>VLOOKUP($D32,Résultats!$B$2:$AZ$251,AE$2,FALSE)</f>
        <v>500.22912689999998</v>
      </c>
      <c r="AF32" s="25">
        <f>VLOOKUP($D32,Résultats!$B$2:$AZ$251,AF$2,FALSE)</f>
        <v>519.97998629999995</v>
      </c>
      <c r="AG32" s="25">
        <f>VLOOKUP($D32,Résultats!$B$2:$AZ$251,AG$2,FALSE)</f>
        <v>537.71821320000004</v>
      </c>
      <c r="AH32" s="25">
        <f>VLOOKUP($D32,Résultats!$B$2:$AZ$251,AH$2,FALSE)</f>
        <v>553.21552080000004</v>
      </c>
      <c r="AI32" s="25">
        <f>VLOOKUP($D32,Résultats!$B$2:$AZ$251,AI$2,FALSE)</f>
        <v>566.56063510000001</v>
      </c>
      <c r="AJ32" s="25">
        <f>VLOOKUP($D32,Résultats!$B$2:$AZ$251,AJ$2,FALSE)</f>
        <v>578.00140050000005</v>
      </c>
      <c r="AK32" s="25">
        <f>VLOOKUP($D32,Résultats!$B$2:$AZ$251,AK$2,FALSE)</f>
        <v>587.79132709999999</v>
      </c>
      <c r="AL32" s="25">
        <f>VLOOKUP($D32,Résultats!$B$2:$AZ$251,AL$2,FALSE)</f>
        <v>595.87198350000006</v>
      </c>
      <c r="AM32" s="102">
        <f>VLOOKUP($D32,Résultats!$B$2:$AZ$251,AM$2,FALSE)</f>
        <v>603.12589519999995</v>
      </c>
    </row>
    <row r="33" spans="2:39" x14ac:dyDescent="0.3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3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0.8901600784</v>
      </c>
      <c r="G34" s="55">
        <f>VLOOKUP($D34,Résultats!$B$2:$AZ$251,G$2,FALSE)</f>
        <v>1.55624571</v>
      </c>
      <c r="H34" s="55">
        <f>VLOOKUP($D34,Résultats!$B$2:$AZ$251,H$2,FALSE)</f>
        <v>1.8333359520000001</v>
      </c>
      <c r="I34" s="55">
        <f>VLOOKUP($D34,Résultats!$B$2:$AZ$251,I$2,FALSE)</f>
        <v>3.5311384499999998</v>
      </c>
      <c r="J34" s="55">
        <f>VLOOKUP($D34,Résultats!$B$2:$AZ$251,J$2,FALSE)</f>
        <v>6.1329739349999999</v>
      </c>
      <c r="K34" s="55">
        <f>VLOOKUP($D34,Résultats!$B$2:$AZ$251,K$2,FALSE)</f>
        <v>10.174981860000001</v>
      </c>
      <c r="L34" s="55">
        <f>VLOOKUP($D34,Résultats!$B$2:$AZ$251,L$2,FALSE)</f>
        <v>11.387528639999999</v>
      </c>
      <c r="M34" s="55">
        <f>VLOOKUP($D34,Résultats!$B$2:$AZ$251,M$2,FALSE)</f>
        <v>12.610398849999999</v>
      </c>
      <c r="N34" s="55">
        <f>VLOOKUP($D34,Résultats!$B$2:$AZ$251,N$2,FALSE)</f>
        <v>13.99263642</v>
      </c>
      <c r="O34" s="55">
        <f>VLOOKUP($D34,Résultats!$B$2:$AZ$251,O$2,FALSE)</f>
        <v>16.021406720000002</v>
      </c>
      <c r="P34" s="55">
        <f>VLOOKUP($D34,Résultats!$B$2:$AZ$251,P$2,FALSE)</f>
        <v>18.324324799999999</v>
      </c>
      <c r="Q34" s="55">
        <f>VLOOKUP($D34,Résultats!$B$2:$AZ$251,Q$2,FALSE)</f>
        <v>20.839518999999999</v>
      </c>
      <c r="R34" s="55">
        <f>VLOOKUP($D34,Résultats!$B$2:$AZ$251,R$2,FALSE)</f>
        <v>23.54800002</v>
      </c>
      <c r="S34" s="55">
        <f>VLOOKUP($D34,Résultats!$B$2:$AZ$251,S$2,FALSE)</f>
        <v>26.433948220000001</v>
      </c>
      <c r="T34" s="55">
        <f>VLOOKUP($D34,Résultats!$B$2:$AZ$251,T$2,FALSE)</f>
        <v>29.504457349999999</v>
      </c>
      <c r="U34" s="55">
        <f>VLOOKUP($D34,Résultats!$B$2:$AZ$251,U$2,FALSE)</f>
        <v>32.78287838</v>
      </c>
      <c r="V34" s="55">
        <f>VLOOKUP($D34,Résultats!$B$2:$AZ$251,V$2,FALSE)</f>
        <v>36.108144520000003</v>
      </c>
      <c r="W34" s="55">
        <f>VLOOKUP($D34,Résultats!$B$2:$AZ$251,W$2,FALSE)</f>
        <v>39.466564409999997</v>
      </c>
      <c r="X34" s="55">
        <f>VLOOKUP($D34,Résultats!$B$2:$AZ$251,X$2,FALSE)</f>
        <v>42.854475970000003</v>
      </c>
      <c r="Y34" s="55">
        <f>VLOOKUP($D34,Résultats!$B$2:$AZ$251,Y$2,FALSE)</f>
        <v>46.221811019999997</v>
      </c>
      <c r="Z34" s="55">
        <f>VLOOKUP($D34,Résultats!$B$2:$AZ$251,Z$2,FALSE)</f>
        <v>49.584388410000003</v>
      </c>
      <c r="AA34" s="55">
        <f>VLOOKUP($D34,Résultats!$B$2:$AZ$251,AA$2,FALSE)</f>
        <v>52.921793170000001</v>
      </c>
      <c r="AB34" s="55">
        <f>VLOOKUP($D34,Résultats!$B$2:$AZ$251,AB$2,FALSE)</f>
        <v>56.196596280000001</v>
      </c>
      <c r="AC34" s="55">
        <f>VLOOKUP($D34,Résultats!$B$2:$AZ$251,AC$2,FALSE)</f>
        <v>59.363445159999998</v>
      </c>
      <c r="AD34" s="55">
        <f>VLOOKUP($D34,Résultats!$B$2:$AZ$251,AD$2,FALSE)</f>
        <v>62.494013619999997</v>
      </c>
      <c r="AE34" s="55">
        <f>VLOOKUP($D34,Résultats!$B$2:$AZ$251,AE$2,FALSE)</f>
        <v>65.443417199999999</v>
      </c>
      <c r="AF34" s="55">
        <f>VLOOKUP($D34,Résultats!$B$2:$AZ$251,AF$2,FALSE)</f>
        <v>68.147551809999996</v>
      </c>
      <c r="AG34" s="55">
        <f>VLOOKUP($D34,Résultats!$B$2:$AZ$251,AG$2,FALSE)</f>
        <v>70.618596710000006</v>
      </c>
      <c r="AH34" s="55">
        <f>VLOOKUP($D34,Résultats!$B$2:$AZ$251,AH$2,FALSE)</f>
        <v>72.826525599999997</v>
      </c>
      <c r="AI34" s="55">
        <f>VLOOKUP($D34,Résultats!$B$2:$AZ$251,AI$2,FALSE)</f>
        <v>74.782440289999997</v>
      </c>
      <c r="AJ34" s="55">
        <f>VLOOKUP($D34,Résultats!$B$2:$AZ$251,AJ$2,FALSE)</f>
        <v>76.517981410000004</v>
      </c>
      <c r="AK34" s="55">
        <f>VLOOKUP($D34,Résultats!$B$2:$AZ$251,AK$2,FALSE)</f>
        <v>78.065251059999994</v>
      </c>
      <c r="AL34" s="55">
        <f>VLOOKUP($D34,Résultats!$B$2:$AZ$251,AL$2,FALSE)</f>
        <v>79.414670139999998</v>
      </c>
      <c r="AM34" s="214">
        <f>VLOOKUP($D34,Résultats!$B$2:$AZ$251,AM$2,FALSE)</f>
        <v>80.682252000000005</v>
      </c>
    </row>
    <row r="35" spans="2:39" x14ac:dyDescent="0.3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2690.151621</v>
      </c>
      <c r="I35" s="53">
        <f>VLOOKUP($D35,Résultats!$B$2:$AZ$251,I$2,FALSE)</f>
        <v>2896.4688689999998</v>
      </c>
      <c r="J35" s="53">
        <f>VLOOKUP($D35,Résultats!$B$2:$AZ$251,J$2,FALSE)</f>
        <v>2802.6172759999999</v>
      </c>
      <c r="K35" s="53">
        <f>VLOOKUP($D35,Résultats!$B$2:$AZ$251,K$2,FALSE)</f>
        <v>2567.2565989999998</v>
      </c>
      <c r="L35" s="53">
        <f>VLOOKUP($D35,Résultats!$B$2:$AZ$251,L$2,FALSE)</f>
        <v>2490.9056970000001</v>
      </c>
      <c r="M35" s="53">
        <f>VLOOKUP($D35,Résultats!$B$2:$AZ$251,M$2,FALSE)</f>
        <v>2389.811483</v>
      </c>
      <c r="N35" s="53">
        <f>VLOOKUP($D35,Résultats!$B$2:$AZ$251,N$2,FALSE)</f>
        <v>2295.384947</v>
      </c>
      <c r="O35" s="53">
        <f>VLOOKUP($D35,Résultats!$B$2:$AZ$251,O$2,FALSE)</f>
        <v>2271.6067870000002</v>
      </c>
      <c r="P35" s="53">
        <f>VLOOKUP($D35,Résultats!$B$2:$AZ$251,P$2,FALSE)</f>
        <v>2241.6857850000001</v>
      </c>
      <c r="Q35" s="53">
        <f>VLOOKUP($D35,Résultats!$B$2:$AZ$251,Q$2,FALSE)</f>
        <v>2195.4792950000001</v>
      </c>
      <c r="R35" s="53">
        <f>VLOOKUP($D35,Résultats!$B$2:$AZ$251,R$2,FALSE)</f>
        <v>2132.3692120000001</v>
      </c>
      <c r="S35" s="53">
        <f>VLOOKUP($D35,Résultats!$B$2:$AZ$251,S$2,FALSE)</f>
        <v>2053.6166269999999</v>
      </c>
      <c r="T35" s="53">
        <f>VLOOKUP($D35,Résultats!$B$2:$AZ$251,T$2,FALSE)</f>
        <v>1963.079702</v>
      </c>
      <c r="U35" s="53">
        <f>VLOOKUP($D35,Résultats!$B$2:$AZ$251,U$2,FALSE)</f>
        <v>1864.866966</v>
      </c>
      <c r="V35" s="53">
        <f>VLOOKUP($D35,Résultats!$B$2:$AZ$251,V$2,FALSE)</f>
        <v>1753.2040790000001</v>
      </c>
      <c r="W35" s="53">
        <f>VLOOKUP($D35,Résultats!$B$2:$AZ$251,W$2,FALSE)</f>
        <v>1632.9413050000001</v>
      </c>
      <c r="X35" s="53">
        <f>VLOOKUP($D35,Résultats!$B$2:$AZ$251,X$2,FALSE)</f>
        <v>1508.488499</v>
      </c>
      <c r="Y35" s="53">
        <f>VLOOKUP($D35,Résultats!$B$2:$AZ$251,Y$2,FALSE)</f>
        <v>1381.9210700000001</v>
      </c>
      <c r="Z35" s="53">
        <f>VLOOKUP($D35,Résultats!$B$2:$AZ$251,Z$2,FALSE)</f>
        <v>1257.0507110000001</v>
      </c>
      <c r="AA35" s="53">
        <f>VLOOKUP($D35,Résultats!$B$2:$AZ$251,AA$2,FALSE)</f>
        <v>1135.798859</v>
      </c>
      <c r="AB35" s="53">
        <f>VLOOKUP($D35,Résultats!$B$2:$AZ$251,AB$2,FALSE)</f>
        <v>1019.371147</v>
      </c>
      <c r="AC35" s="53">
        <f>VLOOKUP($D35,Résultats!$B$2:$AZ$251,AC$2,FALSE)</f>
        <v>908.68201899999997</v>
      </c>
      <c r="AD35" s="53">
        <f>VLOOKUP($D35,Résultats!$B$2:$AZ$251,AD$2,FALSE)</f>
        <v>806.01513499999999</v>
      </c>
      <c r="AE35" s="53">
        <f>VLOOKUP($D35,Résultats!$B$2:$AZ$251,AE$2,FALSE)</f>
        <v>710.15988770000001</v>
      </c>
      <c r="AF35" s="53">
        <f>VLOOKUP($D35,Résultats!$B$2:$AZ$251,AF$2,FALSE)</f>
        <v>621.35383709999996</v>
      </c>
      <c r="AG35" s="53">
        <f>VLOOKUP($D35,Résultats!$B$2:$AZ$251,AG$2,FALSE)</f>
        <v>540.33523219999995</v>
      </c>
      <c r="AH35" s="53">
        <f>VLOOKUP($D35,Résultats!$B$2:$AZ$251,AH$2,FALSE)</f>
        <v>467.07804640000001</v>
      </c>
      <c r="AI35" s="53">
        <f>VLOOKUP($D35,Résultats!$B$2:$AZ$251,AI$2,FALSE)</f>
        <v>401.6052153</v>
      </c>
      <c r="AJ35" s="53">
        <f>VLOOKUP($D35,Résultats!$B$2:$AZ$251,AJ$2,FALSE)</f>
        <v>343.75478409999999</v>
      </c>
      <c r="AK35" s="53">
        <f>VLOOKUP($D35,Résultats!$B$2:$AZ$251,AK$2,FALSE)</f>
        <v>293.12504999999999</v>
      </c>
      <c r="AL35" s="53">
        <f>VLOOKUP($D35,Résultats!$B$2:$AZ$251,AL$2,FALSE)</f>
        <v>249.038589</v>
      </c>
      <c r="AM35" s="213">
        <f>VLOOKUP($D35,Résultats!$B$2:$AZ$251,AM$2,FALSE)</f>
        <v>211.1595585</v>
      </c>
    </row>
    <row r="36" spans="2:39" x14ac:dyDescent="0.3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82.398908910000003</v>
      </c>
      <c r="G36" s="25">
        <f>VLOOKUP($D36,Résultats!$B$2:$AZ$251,G$2,FALSE)</f>
        <v>123.90364820000001</v>
      </c>
      <c r="H36" s="25">
        <f>VLOOKUP($D36,Résultats!$B$2:$AZ$251,H$2,FALSE)</f>
        <v>126.745526</v>
      </c>
      <c r="I36" s="25">
        <f>VLOOKUP($D36,Résultats!$B$2:$AZ$251,I$2,FALSE)</f>
        <v>164.96628580000001</v>
      </c>
      <c r="J36" s="25">
        <f>VLOOKUP($D36,Résultats!$B$2:$AZ$251,J$2,FALSE)</f>
        <v>144.50908860000001</v>
      </c>
      <c r="K36" s="25">
        <f>VLOOKUP($D36,Résultats!$B$2:$AZ$251,K$2,FALSE)</f>
        <v>156.6430373</v>
      </c>
      <c r="L36" s="25">
        <f>VLOOKUP($D36,Résultats!$B$2:$AZ$251,L$2,FALSE)</f>
        <v>169.62781509999999</v>
      </c>
      <c r="M36" s="25">
        <f>VLOOKUP($D36,Résultats!$B$2:$AZ$251,M$2,FALSE)</f>
        <v>182.3457794</v>
      </c>
      <c r="N36" s="25">
        <f>VLOOKUP($D36,Résultats!$B$2:$AZ$251,N$2,FALSE)</f>
        <v>195.06121340000001</v>
      </c>
      <c r="O36" s="25">
        <f>VLOOKUP($D36,Résultats!$B$2:$AZ$251,O$2,FALSE)</f>
        <v>203.491592</v>
      </c>
      <c r="P36" s="25">
        <f>VLOOKUP($D36,Résultats!$B$2:$AZ$251,P$2,FALSE)</f>
        <v>207.3303664</v>
      </c>
      <c r="Q36" s="25">
        <f>VLOOKUP($D36,Résultats!$B$2:$AZ$251,Q$2,FALSE)</f>
        <v>208.15402370000001</v>
      </c>
      <c r="R36" s="25">
        <f>VLOOKUP($D36,Résultats!$B$2:$AZ$251,R$2,FALSE)</f>
        <v>206.29765309999999</v>
      </c>
      <c r="S36" s="25">
        <f>VLOOKUP($D36,Résultats!$B$2:$AZ$251,S$2,FALSE)</f>
        <v>202.23157320000001</v>
      </c>
      <c r="T36" s="25">
        <f>VLOOKUP($D36,Résultats!$B$2:$AZ$251,T$2,FALSE)</f>
        <v>196.7173774</v>
      </c>
      <c r="U36" s="25">
        <f>VLOOKUP($D36,Résultats!$B$2:$AZ$251,U$2,FALSE)</f>
        <v>190.79614580000001</v>
      </c>
      <c r="V36" s="25">
        <f>VLOOKUP($D36,Résultats!$B$2:$AZ$251,V$2,FALSE)</f>
        <v>183.43622120000001</v>
      </c>
      <c r="W36" s="25">
        <f>VLOOKUP($D36,Résultats!$B$2:$AZ$251,W$2,FALSE)</f>
        <v>174.97464740000001</v>
      </c>
      <c r="X36" s="25">
        <f>VLOOKUP($D36,Résultats!$B$2:$AZ$251,X$2,FALSE)</f>
        <v>165.705454</v>
      </c>
      <c r="Y36" s="25">
        <f>VLOOKUP($D36,Résultats!$B$2:$AZ$251,Y$2,FALSE)</f>
        <v>156.02298730000001</v>
      </c>
      <c r="Z36" s="25">
        <f>VLOOKUP($D36,Résultats!$B$2:$AZ$251,Z$2,FALSE)</f>
        <v>145.8357044</v>
      </c>
      <c r="AA36" s="25">
        <f>VLOOKUP($D36,Résultats!$B$2:$AZ$251,AA$2,FALSE)</f>
        <v>135.266571</v>
      </c>
      <c r="AB36" s="25">
        <f>VLOOKUP($D36,Résultats!$B$2:$AZ$251,AB$2,FALSE)</f>
        <v>124.52638589999999</v>
      </c>
      <c r="AC36" s="25">
        <f>VLOOKUP($D36,Résultats!$B$2:$AZ$251,AC$2,FALSE)</f>
        <v>113.76879700000001</v>
      </c>
      <c r="AD36" s="25">
        <f>VLOOKUP($D36,Résultats!$B$2:$AZ$251,AD$2,FALSE)</f>
        <v>103.46943400000001</v>
      </c>
      <c r="AE36" s="25">
        <f>VLOOKUP($D36,Résultats!$B$2:$AZ$251,AE$2,FALSE)</f>
        <v>93.453807900000001</v>
      </c>
      <c r="AF36" s="25">
        <f>VLOOKUP($D36,Résultats!$B$2:$AZ$251,AF$2,FALSE)</f>
        <v>83.806108929999894</v>
      </c>
      <c r="AG36" s="25">
        <f>VLOOKUP($D36,Résultats!$B$2:$AZ$251,AG$2,FALSE)</f>
        <v>74.711217680000004</v>
      </c>
      <c r="AH36" s="25">
        <f>VLOOKUP($D36,Résultats!$B$2:$AZ$251,AH$2,FALSE)</f>
        <v>66.244001319999995</v>
      </c>
      <c r="AI36" s="25">
        <f>VLOOKUP($D36,Résultats!$B$2:$AZ$251,AI$2,FALSE)</f>
        <v>58.502412649999997</v>
      </c>
      <c r="AJ36" s="25">
        <f>VLOOKUP($D36,Résultats!$B$2:$AZ$251,AJ$2,FALSE)</f>
        <v>51.472085730000003</v>
      </c>
      <c r="AK36" s="25">
        <f>VLOOKUP($D36,Résultats!$B$2:$AZ$251,AK$2,FALSE)</f>
        <v>45.140274060000003</v>
      </c>
      <c r="AL36" s="25">
        <f>VLOOKUP($D36,Résultats!$B$2:$AZ$251,AL$2,FALSE)</f>
        <v>39.453642350000003</v>
      </c>
      <c r="AM36" s="102">
        <f>VLOOKUP($D36,Résultats!$B$2:$AZ$251,AM$2,FALSE)</f>
        <v>34.4206316</v>
      </c>
    </row>
    <row r="37" spans="2:39" x14ac:dyDescent="0.3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531.61297930000001</v>
      </c>
      <c r="G37" s="25">
        <f>VLOOKUP($D37,Résultats!$B$2:$AZ$251,G$2,FALSE)</f>
        <v>546.01934870000002</v>
      </c>
      <c r="H37" s="25">
        <f>VLOOKUP($D37,Résultats!$B$2:$AZ$251,H$2,FALSE)</f>
        <v>543.78553720000002</v>
      </c>
      <c r="I37" s="25">
        <f>VLOOKUP($D37,Résultats!$B$2:$AZ$251,I$2,FALSE)</f>
        <v>611.70910430000004</v>
      </c>
      <c r="J37" s="25">
        <f>VLOOKUP($D37,Résultats!$B$2:$AZ$251,J$2,FALSE)</f>
        <v>571.67704760000004</v>
      </c>
      <c r="K37" s="25">
        <f>VLOOKUP($D37,Résultats!$B$2:$AZ$251,K$2,FALSE)</f>
        <v>534.97849529999996</v>
      </c>
      <c r="L37" s="25">
        <f>VLOOKUP($D37,Résultats!$B$2:$AZ$251,L$2,FALSE)</f>
        <v>520.72698930000001</v>
      </c>
      <c r="M37" s="25">
        <f>VLOOKUP($D37,Résultats!$B$2:$AZ$251,M$2,FALSE)</f>
        <v>500.79417089999998</v>
      </c>
      <c r="N37" s="25">
        <f>VLOOKUP($D37,Résultats!$B$2:$AZ$251,N$2,FALSE)</f>
        <v>481.16420770000002</v>
      </c>
      <c r="O37" s="25">
        <f>VLOOKUP($D37,Résultats!$B$2:$AZ$251,O$2,FALSE)</f>
        <v>477.99302710000001</v>
      </c>
      <c r="P37" s="25">
        <f>VLOOKUP($D37,Résultats!$B$2:$AZ$251,P$2,FALSE)</f>
        <v>472.98274259999999</v>
      </c>
      <c r="Q37" s="25">
        <f>VLOOKUP($D37,Résultats!$B$2:$AZ$251,Q$2,FALSE)</f>
        <v>464.39662920000001</v>
      </c>
      <c r="R37" s="25">
        <f>VLOOKUP($D37,Résultats!$B$2:$AZ$251,R$2,FALSE)</f>
        <v>452.04044140000002</v>
      </c>
      <c r="S37" s="25">
        <f>VLOOKUP($D37,Résultats!$B$2:$AZ$251,S$2,FALSE)</f>
        <v>436.20367320000003</v>
      </c>
      <c r="T37" s="25">
        <f>VLOOKUP($D37,Résultats!$B$2:$AZ$251,T$2,FALSE)</f>
        <v>417.73110600000001</v>
      </c>
      <c r="U37" s="25">
        <f>VLOOKUP($D37,Résultats!$B$2:$AZ$251,U$2,FALSE)</f>
        <v>397.69274610000002</v>
      </c>
      <c r="V37" s="25">
        <f>VLOOKUP($D37,Résultats!$B$2:$AZ$251,V$2,FALSE)</f>
        <v>374.75157430000002</v>
      </c>
      <c r="W37" s="25">
        <f>VLOOKUP($D37,Résultats!$B$2:$AZ$251,W$2,FALSE)</f>
        <v>349.90980159999998</v>
      </c>
      <c r="X37" s="25">
        <f>VLOOKUP($D37,Résultats!$B$2:$AZ$251,X$2,FALSE)</f>
        <v>324.07315499999999</v>
      </c>
      <c r="Y37" s="25">
        <f>VLOOKUP($D37,Résultats!$B$2:$AZ$251,Y$2,FALSE)</f>
        <v>297.56205119999998</v>
      </c>
      <c r="Z37" s="25">
        <f>VLOOKUP($D37,Résultats!$B$2:$AZ$251,Z$2,FALSE)</f>
        <v>271.26015159999997</v>
      </c>
      <c r="AA37" s="25">
        <f>VLOOKUP($D37,Résultats!$B$2:$AZ$251,AA$2,FALSE)</f>
        <v>245.58234329999999</v>
      </c>
      <c r="AB37" s="25">
        <f>VLOOKUP($D37,Résultats!$B$2:$AZ$251,AB$2,FALSE)</f>
        <v>220.81632060000001</v>
      </c>
      <c r="AC37" s="25">
        <f>VLOOKUP($D37,Résultats!$B$2:$AZ$251,AC$2,FALSE)</f>
        <v>197.1766002</v>
      </c>
      <c r="AD37" s="25">
        <f>VLOOKUP($D37,Résultats!$B$2:$AZ$251,AD$2,FALSE)</f>
        <v>175.1492413</v>
      </c>
      <c r="AE37" s="25">
        <f>VLOOKUP($D37,Résultats!$B$2:$AZ$251,AE$2,FALSE)</f>
        <v>154.52362239999999</v>
      </c>
      <c r="AF37" s="25">
        <f>VLOOKUP($D37,Résultats!$B$2:$AZ$251,AF$2,FALSE)</f>
        <v>135.365656</v>
      </c>
      <c r="AG37" s="25">
        <f>VLOOKUP($D37,Résultats!$B$2:$AZ$251,AG$2,FALSE)</f>
        <v>117.8523574</v>
      </c>
      <c r="AH37" s="25">
        <f>VLOOKUP($D37,Résultats!$B$2:$AZ$251,AH$2,FALSE)</f>
        <v>101.9895554</v>
      </c>
      <c r="AI37" s="25">
        <f>VLOOKUP($D37,Résultats!$B$2:$AZ$251,AI$2,FALSE)</f>
        <v>87.772278959999994</v>
      </c>
      <c r="AJ37" s="25">
        <f>VLOOKUP($D37,Résultats!$B$2:$AZ$251,AJ$2,FALSE)</f>
        <v>75.189418649999894</v>
      </c>
      <c r="AK37" s="25">
        <f>VLOOKUP($D37,Résultats!$B$2:$AZ$251,AK$2,FALSE)</f>
        <v>64.159670329999997</v>
      </c>
      <c r="AL37" s="25">
        <f>VLOOKUP($D37,Résultats!$B$2:$AZ$251,AL$2,FALSE)</f>
        <v>54.539580469999997</v>
      </c>
      <c r="AM37" s="102">
        <f>VLOOKUP($D37,Résultats!$B$2:$AZ$251,AM$2,FALSE)</f>
        <v>46.261324639999998</v>
      </c>
    </row>
    <row r="38" spans="2:39" x14ac:dyDescent="0.3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787.60577590000003</v>
      </c>
      <c r="G38" s="25">
        <f>VLOOKUP($D38,Résultats!$B$2:$AZ$251,G$2,FALSE)</f>
        <v>782.05252810000002</v>
      </c>
      <c r="H38" s="25">
        <f>VLOOKUP($D38,Résultats!$B$2:$AZ$251,H$2,FALSE)</f>
        <v>777.25415280000004</v>
      </c>
      <c r="I38" s="25">
        <f>VLOOKUP($D38,Résultats!$B$2:$AZ$251,I$2,FALSE)</f>
        <v>845.82808850000004</v>
      </c>
      <c r="J38" s="25">
        <f>VLOOKUP($D38,Résultats!$B$2:$AZ$251,J$2,FALSE)</f>
        <v>811.99269790000005</v>
      </c>
      <c r="K38" s="25">
        <f>VLOOKUP($D38,Résultats!$B$2:$AZ$251,K$2,FALSE)</f>
        <v>746.02628000000004</v>
      </c>
      <c r="L38" s="25">
        <f>VLOOKUP($D38,Résultats!$B$2:$AZ$251,L$2,FALSE)</f>
        <v>719.9905966</v>
      </c>
      <c r="M38" s="25">
        <f>VLOOKUP($D38,Résultats!$B$2:$AZ$251,M$2,FALSE)</f>
        <v>686.1873243</v>
      </c>
      <c r="N38" s="25">
        <f>VLOOKUP($D38,Résultats!$B$2:$AZ$251,N$2,FALSE)</f>
        <v>654.06639410000002</v>
      </c>
      <c r="O38" s="25">
        <f>VLOOKUP($D38,Résultats!$B$2:$AZ$251,O$2,FALSE)</f>
        <v>644.82878400000004</v>
      </c>
      <c r="P38" s="25">
        <f>VLOOKUP($D38,Résultats!$B$2:$AZ$251,P$2,FALSE)</f>
        <v>634.76937820000001</v>
      </c>
      <c r="Q38" s="25">
        <f>VLOOKUP($D38,Résultats!$B$2:$AZ$251,Q$2,FALSE)</f>
        <v>620.44910189999996</v>
      </c>
      <c r="R38" s="25">
        <f>VLOOKUP($D38,Résultats!$B$2:$AZ$251,R$2,FALSE)</f>
        <v>601.5968355</v>
      </c>
      <c r="S38" s="25">
        <f>VLOOKUP($D38,Résultats!$B$2:$AZ$251,S$2,FALSE)</f>
        <v>578.48666839999999</v>
      </c>
      <c r="T38" s="25">
        <f>VLOOKUP($D38,Résultats!$B$2:$AZ$251,T$2,FALSE)</f>
        <v>552.1085124</v>
      </c>
      <c r="U38" s="25">
        <f>VLOOKUP($D38,Résultats!$B$2:$AZ$251,U$2,FALSE)</f>
        <v>523.45911579999995</v>
      </c>
      <c r="V38" s="25">
        <f>VLOOKUP($D38,Résultats!$B$2:$AZ$251,V$2,FALSE)</f>
        <v>491.0275724</v>
      </c>
      <c r="W38" s="25">
        <f>VLOOKUP($D38,Résultats!$B$2:$AZ$251,W$2,FALSE)</f>
        <v>456.21649530000002</v>
      </c>
      <c r="X38" s="25">
        <f>VLOOKUP($D38,Résultats!$B$2:$AZ$251,X$2,FALSE)</f>
        <v>420.30683199999999</v>
      </c>
      <c r="Y38" s="25">
        <f>VLOOKUP($D38,Résultats!$B$2:$AZ$251,Y$2,FALSE)</f>
        <v>383.82354179999999</v>
      </c>
      <c r="Z38" s="25">
        <f>VLOOKUP($D38,Résultats!$B$2:$AZ$251,Z$2,FALSE)</f>
        <v>347.98702559999998</v>
      </c>
      <c r="AA38" s="25">
        <f>VLOOKUP($D38,Résultats!$B$2:$AZ$251,AA$2,FALSE)</f>
        <v>313.36704020000002</v>
      </c>
      <c r="AB38" s="25">
        <f>VLOOKUP($D38,Résultats!$B$2:$AZ$251,AB$2,FALSE)</f>
        <v>280.28435350000001</v>
      </c>
      <c r="AC38" s="25">
        <f>VLOOKUP($D38,Résultats!$B$2:$AZ$251,AC$2,FALSE)</f>
        <v>248.98475970000001</v>
      </c>
      <c r="AD38" s="25">
        <f>VLOOKUP($D38,Résultats!$B$2:$AZ$251,AD$2,FALSE)</f>
        <v>220.040808</v>
      </c>
      <c r="AE38" s="25">
        <f>VLOOKUP($D38,Résultats!$B$2:$AZ$251,AE$2,FALSE)</f>
        <v>193.13267640000001</v>
      </c>
      <c r="AF38" s="25">
        <f>VLOOKUP($D38,Résultats!$B$2:$AZ$251,AF$2,FALSE)</f>
        <v>168.3123587</v>
      </c>
      <c r="AG38" s="25">
        <f>VLOOKUP($D38,Résultats!$B$2:$AZ$251,AG$2,FALSE)</f>
        <v>145.75563170000001</v>
      </c>
      <c r="AH38" s="25">
        <f>VLOOKUP($D38,Résultats!$B$2:$AZ$251,AH$2,FALSE)</f>
        <v>125.4324788</v>
      </c>
      <c r="AI38" s="25">
        <f>VLOOKUP($D38,Résultats!$B$2:$AZ$251,AI$2,FALSE)</f>
        <v>107.3209143</v>
      </c>
      <c r="AJ38" s="25">
        <f>VLOOKUP($D38,Résultats!$B$2:$AZ$251,AJ$2,FALSE)</f>
        <v>91.375949309999996</v>
      </c>
      <c r="AK38" s="25">
        <f>VLOOKUP($D38,Résultats!$B$2:$AZ$251,AK$2,FALSE)</f>
        <v>77.476977539999893</v>
      </c>
      <c r="AL38" s="25">
        <f>VLOOKUP($D38,Résultats!$B$2:$AZ$251,AL$2,FALSE)</f>
        <v>65.429759899999894</v>
      </c>
      <c r="AM38" s="102">
        <f>VLOOKUP($D38,Résultats!$B$2:$AZ$251,AM$2,FALSE)</f>
        <v>55.126591769999997</v>
      </c>
    </row>
    <row r="39" spans="2:39" x14ac:dyDescent="0.3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743.78623689999995</v>
      </c>
      <c r="G39" s="25">
        <f>VLOOKUP($D39,Résultats!$B$2:$AZ$251,G$2,FALSE)</f>
        <v>721.35627280000006</v>
      </c>
      <c r="H39" s="25">
        <f>VLOOKUP($D39,Résultats!$B$2:$AZ$251,H$2,FALSE)</f>
        <v>720.60269689999996</v>
      </c>
      <c r="I39" s="25">
        <f>VLOOKUP($D39,Résultats!$B$2:$AZ$251,I$2,FALSE)</f>
        <v>759.80286360000002</v>
      </c>
      <c r="J39" s="25">
        <f>VLOOKUP($D39,Résultats!$B$2:$AZ$251,J$2,FALSE)</f>
        <v>761.26236440000002</v>
      </c>
      <c r="K39" s="25">
        <f>VLOOKUP($D39,Résultats!$B$2:$AZ$251,K$2,FALSE)</f>
        <v>690.9649627</v>
      </c>
      <c r="L39" s="25">
        <f>VLOOKUP($D39,Résultats!$B$2:$AZ$251,L$2,FALSE)</f>
        <v>663.57983179999997</v>
      </c>
      <c r="M39" s="25">
        <f>VLOOKUP($D39,Résultats!$B$2:$AZ$251,M$2,FALSE)</f>
        <v>629.05471620000003</v>
      </c>
      <c r="N39" s="25">
        <f>VLOOKUP($D39,Résultats!$B$2:$AZ$251,N$2,FALSE)</f>
        <v>596.63766750000002</v>
      </c>
      <c r="O39" s="25">
        <f>VLOOKUP($D39,Résultats!$B$2:$AZ$251,O$2,FALSE)</f>
        <v>585.89566070000001</v>
      </c>
      <c r="P39" s="25">
        <f>VLOOKUP($D39,Résultats!$B$2:$AZ$251,P$2,FALSE)</f>
        <v>575.24022319999995</v>
      </c>
      <c r="Q39" s="25">
        <f>VLOOKUP($D39,Résultats!$B$2:$AZ$251,Q$2,FALSE)</f>
        <v>561.00752910000006</v>
      </c>
      <c r="R39" s="25">
        <f>VLOOKUP($D39,Résultats!$B$2:$AZ$251,R$2,FALSE)</f>
        <v>542.92154740000001</v>
      </c>
      <c r="S39" s="25">
        <f>VLOOKUP($D39,Résultats!$B$2:$AZ$251,S$2,FALSE)</f>
        <v>521.16831839999998</v>
      </c>
      <c r="T39" s="25">
        <f>VLOOKUP($D39,Résultats!$B$2:$AZ$251,T$2,FALSE)</f>
        <v>496.57231080000003</v>
      </c>
      <c r="U39" s="25">
        <f>VLOOKUP($D39,Résultats!$B$2:$AZ$251,U$2,FALSE)</f>
        <v>469.85215540000002</v>
      </c>
      <c r="V39" s="25">
        <f>VLOOKUP($D39,Résultats!$B$2:$AZ$251,V$2,FALSE)</f>
        <v>439.7636139</v>
      </c>
      <c r="W39" s="25">
        <f>VLOOKUP($D39,Résultats!$B$2:$AZ$251,W$2,FALSE)</f>
        <v>407.60369159999999</v>
      </c>
      <c r="X39" s="25">
        <f>VLOOKUP($D39,Résultats!$B$2:$AZ$251,X$2,FALSE)</f>
        <v>374.5607804</v>
      </c>
      <c r="Y39" s="25">
        <f>VLOOKUP($D39,Résultats!$B$2:$AZ$251,Y$2,FALSE)</f>
        <v>341.13343559999998</v>
      </c>
      <c r="Z39" s="25">
        <f>VLOOKUP($D39,Résultats!$B$2:$AZ$251,Z$2,FALSE)</f>
        <v>308.45593029999998</v>
      </c>
      <c r="AA39" s="25">
        <f>VLOOKUP($D39,Résultats!$B$2:$AZ$251,AA$2,FALSE)</f>
        <v>277.04700480000002</v>
      </c>
      <c r="AB39" s="25">
        <f>VLOOKUP($D39,Résultats!$B$2:$AZ$251,AB$2,FALSE)</f>
        <v>247.16751579999999</v>
      </c>
      <c r="AC39" s="25">
        <f>VLOOKUP($D39,Résultats!$B$2:$AZ$251,AC$2,FALSE)</f>
        <v>219.0197636</v>
      </c>
      <c r="AD39" s="25">
        <f>VLOOKUP($D39,Résultats!$B$2:$AZ$251,AD$2,FALSE)</f>
        <v>193.08273890000001</v>
      </c>
      <c r="AE39" s="25">
        <f>VLOOKUP($D39,Résultats!$B$2:$AZ$251,AE$2,FALSE)</f>
        <v>169.05502960000001</v>
      </c>
      <c r="AF39" s="25">
        <f>VLOOKUP($D39,Résultats!$B$2:$AZ$251,AF$2,FALSE)</f>
        <v>146.96731070000001</v>
      </c>
      <c r="AG39" s="25">
        <f>VLOOKUP($D39,Résultats!$B$2:$AZ$251,AG$2,FALSE)</f>
        <v>126.9528765</v>
      </c>
      <c r="AH39" s="25">
        <f>VLOOKUP($D39,Résultats!$B$2:$AZ$251,AH$2,FALSE)</f>
        <v>108.968591</v>
      </c>
      <c r="AI39" s="25">
        <f>VLOOKUP($D39,Résultats!$B$2:$AZ$251,AI$2,FALSE)</f>
        <v>92.985309430000001</v>
      </c>
      <c r="AJ39" s="25">
        <f>VLOOKUP($D39,Résultats!$B$2:$AZ$251,AJ$2,FALSE)</f>
        <v>78.951713519999998</v>
      </c>
      <c r="AK39" s="25">
        <f>VLOOKUP($D39,Résultats!$B$2:$AZ$251,AK$2,FALSE)</f>
        <v>66.753258059999894</v>
      </c>
      <c r="AL39" s="25">
        <f>VLOOKUP($D39,Résultats!$B$2:$AZ$251,AL$2,FALSE)</f>
        <v>56.212450779999998</v>
      </c>
      <c r="AM39" s="102">
        <f>VLOOKUP($D39,Résultats!$B$2:$AZ$251,AM$2,FALSE)</f>
        <v>47.224846169999999</v>
      </c>
    </row>
    <row r="40" spans="2:39" x14ac:dyDescent="0.3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443.59428059999999</v>
      </c>
      <c r="G40" s="25">
        <f>VLOOKUP($D40,Résultats!$B$2:$AZ$251,G$2,FALSE)</f>
        <v>407.77048689999998</v>
      </c>
      <c r="H40" s="25">
        <f>VLOOKUP($D40,Résultats!$B$2:$AZ$251,H$2,FALSE)</f>
        <v>398.13089930000001</v>
      </c>
      <c r="I40" s="25">
        <f>VLOOKUP($D40,Résultats!$B$2:$AZ$251,I$2,FALSE)</f>
        <v>396.44615770000001</v>
      </c>
      <c r="J40" s="25">
        <f>VLOOKUP($D40,Résultats!$B$2:$AZ$251,J$2,FALSE)</f>
        <v>415.70616360000002</v>
      </c>
      <c r="K40" s="25">
        <f>VLOOKUP($D40,Résultats!$B$2:$AZ$251,K$2,FALSE)</f>
        <v>355.62132200000002</v>
      </c>
      <c r="L40" s="25">
        <f>VLOOKUP($D40,Résultats!$B$2:$AZ$251,L$2,FALSE)</f>
        <v>338.62992109999999</v>
      </c>
      <c r="M40" s="25">
        <f>VLOOKUP($D40,Résultats!$B$2:$AZ$251,M$2,FALSE)</f>
        <v>318.29648179999998</v>
      </c>
      <c r="N40" s="25">
        <f>VLOOKUP($D40,Résultats!$B$2:$AZ$251,N$2,FALSE)</f>
        <v>299.83253239999999</v>
      </c>
      <c r="O40" s="25">
        <f>VLOOKUP($D40,Résultats!$B$2:$AZ$251,O$2,FALSE)</f>
        <v>292.5781728</v>
      </c>
      <c r="P40" s="25">
        <f>VLOOKUP($D40,Résultats!$B$2:$AZ$251,P$2,FALSE)</f>
        <v>286.07900330000001</v>
      </c>
      <c r="Q40" s="25">
        <f>VLOOKUP($D40,Résultats!$B$2:$AZ$251,Q$2,FALSE)</f>
        <v>278.04122389999998</v>
      </c>
      <c r="R40" s="25">
        <f>VLOOKUP($D40,Résultats!$B$2:$AZ$251,R$2,FALSE)</f>
        <v>268.30294240000001</v>
      </c>
      <c r="S40" s="25">
        <f>VLOOKUP($D40,Résultats!$B$2:$AZ$251,S$2,FALSE)</f>
        <v>256.90422080000002</v>
      </c>
      <c r="T40" s="25">
        <f>VLOOKUP($D40,Résultats!$B$2:$AZ$251,T$2,FALSE)</f>
        <v>244.2033466</v>
      </c>
      <c r="U40" s="25">
        <f>VLOOKUP($D40,Résultats!$B$2:$AZ$251,U$2,FALSE)</f>
        <v>230.42602350000001</v>
      </c>
      <c r="V40" s="25">
        <f>VLOOKUP($D40,Résultats!$B$2:$AZ$251,V$2,FALSE)</f>
        <v>215.0443286</v>
      </c>
      <c r="W40" s="25">
        <f>VLOOKUP($D40,Résultats!$B$2:$AZ$251,W$2,FALSE)</f>
        <v>198.72046219999999</v>
      </c>
      <c r="X40" s="25">
        <f>VLOOKUP($D40,Résultats!$B$2:$AZ$251,X$2,FALSE)</f>
        <v>182.06056100000001</v>
      </c>
      <c r="Y40" s="25">
        <f>VLOOKUP($D40,Résultats!$B$2:$AZ$251,Y$2,FALSE)</f>
        <v>165.3405539</v>
      </c>
      <c r="Z40" s="25">
        <f>VLOOKUP($D40,Résultats!$B$2:$AZ$251,Z$2,FALSE)</f>
        <v>149.11020450000001</v>
      </c>
      <c r="AA40" s="25">
        <f>VLOOKUP($D40,Résultats!$B$2:$AZ$251,AA$2,FALSE)</f>
        <v>133.61452399999999</v>
      </c>
      <c r="AB40" s="25">
        <f>VLOOKUP($D40,Résultats!$B$2:$AZ$251,AB$2,FALSE)</f>
        <v>118.9566423</v>
      </c>
      <c r="AC40" s="25">
        <f>VLOOKUP($D40,Résultats!$B$2:$AZ$251,AC$2,FALSE)</f>
        <v>105.21744270000001</v>
      </c>
      <c r="AD40" s="25">
        <f>VLOOKUP($D40,Résultats!$B$2:$AZ$251,AD$2,FALSE)</f>
        <v>92.614668750000007</v>
      </c>
      <c r="AE40" s="25">
        <f>VLOOKUP($D40,Résultats!$B$2:$AZ$251,AE$2,FALSE)</f>
        <v>80.982655179999995</v>
      </c>
      <c r="AF40" s="25">
        <f>VLOOKUP($D40,Résultats!$B$2:$AZ$251,AF$2,FALSE)</f>
        <v>70.324691759999894</v>
      </c>
      <c r="AG40" s="25">
        <f>VLOOKUP($D40,Résultats!$B$2:$AZ$251,AG$2,FALSE)</f>
        <v>60.693439810000001</v>
      </c>
      <c r="AH40" s="25">
        <f>VLOOKUP($D40,Résultats!$B$2:$AZ$251,AH$2,FALSE)</f>
        <v>52.060017950000002</v>
      </c>
      <c r="AI40" s="25">
        <f>VLOOKUP($D40,Résultats!$B$2:$AZ$251,AI$2,FALSE)</f>
        <v>44.407786190000003</v>
      </c>
      <c r="AJ40" s="25">
        <f>VLOOKUP($D40,Résultats!$B$2:$AZ$251,AJ$2,FALSE)</f>
        <v>37.70336168</v>
      </c>
      <c r="AK40" s="25">
        <f>VLOOKUP($D40,Résultats!$B$2:$AZ$251,AK$2,FALSE)</f>
        <v>31.887080319999999</v>
      </c>
      <c r="AL40" s="25">
        <f>VLOOKUP($D40,Résultats!$B$2:$AZ$251,AL$2,FALSE)</f>
        <v>26.869898389999999</v>
      </c>
      <c r="AM40" s="102">
        <f>VLOOKUP($D40,Résultats!$B$2:$AZ$251,AM$2,FALSE)</f>
        <v>22.598300800000001</v>
      </c>
    </row>
    <row r="41" spans="2:39" x14ac:dyDescent="0.3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121.8126381</v>
      </c>
      <c r="G41" s="25">
        <f>VLOOKUP($D41,Résultats!$B$2:$AZ$251,G$2,FALSE)</f>
        <v>110.44307740000001</v>
      </c>
      <c r="H41" s="25">
        <f>VLOOKUP($D41,Résultats!$B$2:$AZ$251,H$2,FALSE)</f>
        <v>106.03057320000001</v>
      </c>
      <c r="I41" s="25">
        <f>VLOOKUP($D41,Résultats!$B$2:$AZ$251,I$2,FALSE)</f>
        <v>100.7884067</v>
      </c>
      <c r="J41" s="25">
        <f>VLOOKUP($D41,Résultats!$B$2:$AZ$251,J$2,FALSE)</f>
        <v>83.732440879999999</v>
      </c>
      <c r="K41" s="25">
        <f>VLOOKUP($D41,Résultats!$B$2:$AZ$251,K$2,FALSE)</f>
        <v>71.705214350000006</v>
      </c>
      <c r="L41" s="25">
        <f>VLOOKUP($D41,Résultats!$B$2:$AZ$251,L$2,FALSE)</f>
        <v>68.084966539999996</v>
      </c>
      <c r="M41" s="25">
        <f>VLOOKUP($D41,Résultats!$B$2:$AZ$251,M$2,FALSE)</f>
        <v>63.926288839999998</v>
      </c>
      <c r="N41" s="25">
        <f>VLOOKUP($D41,Résultats!$B$2:$AZ$251,N$2,FALSE)</f>
        <v>60.28010063</v>
      </c>
      <c r="O41" s="25">
        <f>VLOOKUP($D41,Résultats!$B$2:$AZ$251,O$2,FALSE)</f>
        <v>58.861745970000001</v>
      </c>
      <c r="P41" s="25">
        <f>VLOOKUP($D41,Résultats!$B$2:$AZ$251,P$2,FALSE)</f>
        <v>57.604886710000002</v>
      </c>
      <c r="Q41" s="25">
        <f>VLOOKUP($D41,Résultats!$B$2:$AZ$251,Q$2,FALSE)</f>
        <v>56.041259869999998</v>
      </c>
      <c r="R41" s="25">
        <f>VLOOKUP($D41,Résultats!$B$2:$AZ$251,R$2,FALSE)</f>
        <v>54.133980000000001</v>
      </c>
      <c r="S41" s="25">
        <f>VLOOKUP($D41,Résultats!$B$2:$AZ$251,S$2,FALSE)</f>
        <v>51.890088499999997</v>
      </c>
      <c r="T41" s="25">
        <f>VLOOKUP($D41,Résultats!$B$2:$AZ$251,T$2,FALSE)</f>
        <v>49.384619720000003</v>
      </c>
      <c r="U41" s="25">
        <f>VLOOKUP($D41,Résultats!$B$2:$AZ$251,U$2,FALSE)</f>
        <v>46.675358240000001</v>
      </c>
      <c r="V41" s="25">
        <f>VLOOKUP($D41,Résultats!$B$2:$AZ$251,V$2,FALSE)</f>
        <v>43.648052790000001</v>
      </c>
      <c r="W41" s="25">
        <f>VLOOKUP($D41,Résultats!$B$2:$AZ$251,W$2,FALSE)</f>
        <v>40.433400280000001</v>
      </c>
      <c r="X41" s="25">
        <f>VLOOKUP($D41,Résultats!$B$2:$AZ$251,X$2,FALSE)</f>
        <v>37.149609380000001</v>
      </c>
      <c r="Y41" s="25">
        <f>VLOOKUP($D41,Résultats!$B$2:$AZ$251,Y$2,FALSE)</f>
        <v>33.851393539999997</v>
      </c>
      <c r="Z41" s="25">
        <f>VLOOKUP($D41,Résultats!$B$2:$AZ$251,Z$2,FALSE)</f>
        <v>30.639541640000001</v>
      </c>
      <c r="AA41" s="25">
        <f>VLOOKUP($D41,Résultats!$B$2:$AZ$251,AA$2,FALSE)</f>
        <v>27.559320029999999</v>
      </c>
      <c r="AB41" s="25">
        <f>VLOOKUP($D41,Résultats!$B$2:$AZ$251,AB$2,FALSE)</f>
        <v>24.632266009999999</v>
      </c>
      <c r="AC41" s="25">
        <f>VLOOKUP($D41,Résultats!$B$2:$AZ$251,AC$2,FALSE)</f>
        <v>21.8749745</v>
      </c>
      <c r="AD41" s="25">
        <f>VLOOKUP($D41,Résultats!$B$2:$AZ$251,AD$2,FALSE)</f>
        <v>19.335801910000001</v>
      </c>
      <c r="AE41" s="25">
        <f>VLOOKUP($D41,Résultats!$B$2:$AZ$251,AE$2,FALSE)</f>
        <v>16.981019759999999</v>
      </c>
      <c r="AF41" s="25">
        <f>VLOOKUP($D41,Résultats!$B$2:$AZ$251,AF$2,FALSE)</f>
        <v>14.812647699999999</v>
      </c>
      <c r="AG41" s="25">
        <f>VLOOKUP($D41,Résultats!$B$2:$AZ$251,AG$2,FALSE)</f>
        <v>12.844408059999999</v>
      </c>
      <c r="AH41" s="25">
        <f>VLOOKUP($D41,Résultats!$B$2:$AZ$251,AH$2,FALSE)</f>
        <v>11.07261916</v>
      </c>
      <c r="AI41" s="25">
        <f>VLOOKUP($D41,Résultats!$B$2:$AZ$251,AI$2,FALSE)</f>
        <v>9.4956436029999995</v>
      </c>
      <c r="AJ41" s="25">
        <f>VLOOKUP($D41,Résultats!$B$2:$AZ$251,AJ$2,FALSE)</f>
        <v>8.1076905670000006</v>
      </c>
      <c r="AK41" s="25">
        <f>VLOOKUP($D41,Résultats!$B$2:$AZ$251,AK$2,FALSE)</f>
        <v>6.8975491480000004</v>
      </c>
      <c r="AL41" s="25">
        <f>VLOOKUP($D41,Résultats!$B$2:$AZ$251,AL$2,FALSE)</f>
        <v>5.8476870200000004</v>
      </c>
      <c r="AM41" s="102">
        <f>VLOOKUP($D41,Résultats!$B$2:$AZ$251,AM$2,FALSE)</f>
        <v>4.9486570109999999</v>
      </c>
    </row>
    <row r="42" spans="2:39" x14ac:dyDescent="0.3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24.18493818</v>
      </c>
      <c r="G42" s="57">
        <f>VLOOKUP($D42,Résultats!$B$2:$AZ$251,G$2,FALSE)</f>
        <v>19.592082999999999</v>
      </c>
      <c r="H42" s="57">
        <f>VLOOKUP($D42,Résultats!$B$2:$AZ$251,H$2,FALSE)</f>
        <v>17.60223543</v>
      </c>
      <c r="I42" s="57">
        <f>VLOOKUP($D42,Résultats!$B$2:$AZ$251,I$2,FALSE)</f>
        <v>16.927962449999999</v>
      </c>
      <c r="J42" s="57">
        <f>VLOOKUP($D42,Résultats!$B$2:$AZ$251,J$2,FALSE)</f>
        <v>13.737473169999999</v>
      </c>
      <c r="K42" s="57">
        <f>VLOOKUP($D42,Résultats!$B$2:$AZ$251,K$2,FALSE)</f>
        <v>11.31728742</v>
      </c>
      <c r="L42" s="57">
        <f>VLOOKUP($D42,Résultats!$B$2:$AZ$251,L$2,FALSE)</f>
        <v>10.265576279999999</v>
      </c>
      <c r="M42" s="57">
        <f>VLOOKUP($D42,Résultats!$B$2:$AZ$251,M$2,FALSE)</f>
        <v>9.206721516</v>
      </c>
      <c r="N42" s="57">
        <f>VLOOKUP($D42,Résultats!$B$2:$AZ$251,N$2,FALSE)</f>
        <v>8.3428310319999994</v>
      </c>
      <c r="O42" s="57">
        <f>VLOOKUP($D42,Résultats!$B$2:$AZ$251,O$2,FALSE)</f>
        <v>7.9578039550000002</v>
      </c>
      <c r="P42" s="57">
        <f>VLOOKUP($D42,Résultats!$B$2:$AZ$251,P$2,FALSE)</f>
        <v>7.679184749</v>
      </c>
      <c r="Q42" s="57">
        <f>VLOOKUP($D42,Résultats!$B$2:$AZ$251,Q$2,FALSE)</f>
        <v>7.389527159</v>
      </c>
      <c r="R42" s="57">
        <f>VLOOKUP($D42,Résultats!$B$2:$AZ$251,R$2,FALSE)</f>
        <v>7.0758120399999997</v>
      </c>
      <c r="S42" s="57">
        <f>VLOOKUP($D42,Résultats!$B$2:$AZ$251,S$2,FALSE)</f>
        <v>6.732084371</v>
      </c>
      <c r="T42" s="57">
        <f>VLOOKUP($D42,Résultats!$B$2:$AZ$251,T$2,FALSE)</f>
        <v>6.3624293060000001</v>
      </c>
      <c r="U42" s="57">
        <f>VLOOKUP($D42,Résultats!$B$2:$AZ$251,U$2,FALSE)</f>
        <v>5.9654216079999998</v>
      </c>
      <c r="V42" s="57">
        <f>VLOOKUP($D42,Résultats!$B$2:$AZ$251,V$2,FALSE)</f>
        <v>5.532715542</v>
      </c>
      <c r="W42" s="57">
        <f>VLOOKUP($D42,Résultats!$B$2:$AZ$251,W$2,FALSE)</f>
        <v>5.0828068289999999</v>
      </c>
      <c r="X42" s="57">
        <f>VLOOKUP($D42,Résultats!$B$2:$AZ$251,X$2,FALSE)</f>
        <v>4.6321074739999997</v>
      </c>
      <c r="Y42" s="57">
        <f>VLOOKUP($D42,Résultats!$B$2:$AZ$251,Y$2,FALSE)</f>
        <v>4.1871069480000003</v>
      </c>
      <c r="Z42" s="57">
        <f>VLOOKUP($D42,Résultats!$B$2:$AZ$251,Z$2,FALSE)</f>
        <v>3.7621533089999999</v>
      </c>
      <c r="AA42" s="57">
        <f>VLOOKUP($D42,Résultats!$B$2:$AZ$251,AA$2,FALSE)</f>
        <v>3.362056028</v>
      </c>
      <c r="AB42" s="57">
        <f>VLOOKUP($D42,Résultats!$B$2:$AZ$251,AB$2,FALSE)</f>
        <v>2.9876625159999999</v>
      </c>
      <c r="AC42" s="57">
        <f>VLOOKUP($D42,Résultats!$B$2:$AZ$251,AC$2,FALSE)</f>
        <v>2.639681237</v>
      </c>
      <c r="AD42" s="57">
        <f>VLOOKUP($D42,Résultats!$B$2:$AZ$251,AD$2,FALSE)</f>
        <v>2.3224421909999999</v>
      </c>
      <c r="AE42" s="57">
        <f>VLOOKUP($D42,Résultats!$B$2:$AZ$251,AE$2,FALSE)</f>
        <v>2.0310764610000001</v>
      </c>
      <c r="AF42" s="57">
        <f>VLOOKUP($D42,Résultats!$B$2:$AZ$251,AF$2,FALSE)</f>
        <v>1.765063214</v>
      </c>
      <c r="AG42" s="57">
        <f>VLOOKUP($D42,Résultats!$B$2:$AZ$251,AG$2,FALSE)</f>
        <v>1.525301061</v>
      </c>
      <c r="AH42" s="57">
        <f>VLOOKUP($D42,Résultats!$B$2:$AZ$251,AH$2,FALSE)</f>
        <v>1.3107827009999999</v>
      </c>
      <c r="AI42" s="57">
        <f>VLOOKUP($D42,Résultats!$B$2:$AZ$251,AI$2,FALSE)</f>
        <v>1.1208701249999999</v>
      </c>
      <c r="AJ42" s="57">
        <f>VLOOKUP($D42,Résultats!$B$2:$AZ$251,AJ$2,FALSE)</f>
        <v>0.9545646431</v>
      </c>
      <c r="AK42" s="57">
        <f>VLOOKUP($D42,Résultats!$B$2:$AZ$251,AK$2,FALSE)</f>
        <v>0.81024055719999999</v>
      </c>
      <c r="AL42" s="57">
        <f>VLOOKUP($D42,Résultats!$B$2:$AZ$251,AL$2,FALSE)</f>
        <v>0.68557008649999995</v>
      </c>
      <c r="AM42" s="215">
        <f>VLOOKUP($D42,Résultats!$B$2:$AZ$251,AM$2,FALSE)</f>
        <v>0.57920649879999997</v>
      </c>
    </row>
    <row r="43" spans="2:39" x14ac:dyDescent="0.3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34662.269070000002</v>
      </c>
      <c r="J43" s="99">
        <f>VLOOKUP($D48,Résultats!$B$2:$AZ$212,J$2,FALSE)</f>
        <v>34952.184329999996</v>
      </c>
      <c r="K43" s="99">
        <f>VLOOKUP($D48,Résultats!$B$2:$AZ$212,K$2,FALSE)</f>
        <v>35111.477460000002</v>
      </c>
      <c r="L43" s="99">
        <f>VLOOKUP($D48,Résultats!$B$2:$AZ$212,L$2,FALSE)</f>
        <v>35225.543489999996</v>
      </c>
      <c r="M43" s="99">
        <f>VLOOKUP($D48,Résultats!$B$2:$AZ$212,M$2,FALSE)</f>
        <v>35274.817239999997</v>
      </c>
      <c r="N43" s="99">
        <f>VLOOKUP($D48,Résultats!$B$2:$AZ$212,N$2,FALSE)</f>
        <v>35277.421979999999</v>
      </c>
      <c r="O43" s="99">
        <f>VLOOKUP($D48,Résultats!$B$2:$AZ$212,O$2,FALSE)</f>
        <v>35330.013870000002</v>
      </c>
      <c r="P43" s="99">
        <f>VLOOKUP($D48,Résultats!$B$2:$AZ$212,P$2,FALSE)</f>
        <v>35433.240319999997</v>
      </c>
      <c r="Q43" s="99">
        <f>VLOOKUP($D48,Résultats!$B$2:$AZ$212,Q$2,FALSE)</f>
        <v>35575.576979999998</v>
      </c>
      <c r="R43" s="99">
        <f>VLOOKUP($D48,Résultats!$B$2:$AZ$212,R$2,FALSE)</f>
        <v>35745.164620000003</v>
      </c>
      <c r="S43" s="99">
        <f>VLOOKUP($D48,Résultats!$B$2:$AZ$212,S$2,FALSE)</f>
        <v>35931.803749999999</v>
      </c>
      <c r="T43" s="99">
        <f>VLOOKUP($D48,Résultats!$B$2:$AZ$212,T$2,FALSE)</f>
        <v>36130.319159999999</v>
      </c>
      <c r="U43" s="99">
        <f>VLOOKUP($D48,Résultats!$B$2:$AZ$212,U$2,FALSE)</f>
        <v>36340.937010000001</v>
      </c>
      <c r="V43" s="99">
        <f>VLOOKUP($D48,Résultats!$B$2:$AZ$212,V$2,FALSE)</f>
        <v>36552.470970000002</v>
      </c>
      <c r="W43" s="99">
        <f>VLOOKUP($D48,Résultats!$B$2:$AZ$212,W$2,FALSE)</f>
        <v>36758.930200000003</v>
      </c>
      <c r="X43" s="99">
        <f>VLOOKUP($D48,Résultats!$B$2:$AZ$212,X$2,FALSE)</f>
        <v>36959.014430000003</v>
      </c>
      <c r="Y43" s="99">
        <f>VLOOKUP($D48,Résultats!$B$2:$AZ$212,Y$2,FALSE)</f>
        <v>37151.689039999997</v>
      </c>
      <c r="Z43" s="99">
        <f>VLOOKUP($D48,Résultats!$B$2:$AZ$212,Z$2,FALSE)</f>
        <v>37340.250180000003</v>
      </c>
      <c r="AA43" s="99">
        <f>VLOOKUP($D48,Résultats!$B$2:$AZ$212,AA$2,FALSE)</f>
        <v>37528.793610000001</v>
      </c>
      <c r="AB43" s="99">
        <f>VLOOKUP($D48,Résultats!$B$2:$AZ$212,AB$2,FALSE)</f>
        <v>37720.765910000002</v>
      </c>
      <c r="AC43" s="99">
        <f>VLOOKUP($D48,Résultats!$B$2:$AZ$212,AC$2,FALSE)</f>
        <v>37918.406560000003</v>
      </c>
      <c r="AD43" s="99">
        <f>VLOOKUP($D48,Résultats!$B$2:$AZ$212,AD$2,FALSE)</f>
        <v>38128.593860000001</v>
      </c>
      <c r="AE43" s="99">
        <f>VLOOKUP($D48,Résultats!$B$2:$AZ$212,AE$2,FALSE)</f>
        <v>38350.852379999997</v>
      </c>
      <c r="AF43" s="99">
        <f>VLOOKUP($D48,Résultats!$B$2:$AZ$212,AF$2,FALSE)</f>
        <v>38582.362860000001</v>
      </c>
      <c r="AG43" s="99">
        <f>VLOOKUP($D48,Résultats!$B$2:$AZ$212,AG$2,FALSE)</f>
        <v>38821.540800000002</v>
      </c>
      <c r="AH43" s="99">
        <f>VLOOKUP($D48,Résultats!$B$2:$AZ$212,AH$2,FALSE)</f>
        <v>39065.570180000002</v>
      </c>
      <c r="AI43" s="99">
        <f>VLOOKUP($D48,Résultats!$B$2:$AZ$212,AI$2,FALSE)</f>
        <v>39312.136250000003</v>
      </c>
      <c r="AJ43" s="99">
        <f>VLOOKUP($D48,Résultats!$B$2:$AZ$212,AJ$2,FALSE)</f>
        <v>39560.010920000001</v>
      </c>
      <c r="AK43" s="99">
        <f>VLOOKUP($D48,Résultats!$B$2:$AZ$212,AK$2,FALSE)</f>
        <v>39808.772799999999</v>
      </c>
      <c r="AL43" s="99">
        <f>VLOOKUP($D48,Résultats!$B$2:$AZ$212,AL$2,FALSE)</f>
        <v>40056.874000000003</v>
      </c>
      <c r="AM43" s="104">
        <f>VLOOKUP($D48,Résultats!$B$2:$AZ$212,AM$2,FALSE)</f>
        <v>40307.001239999998</v>
      </c>
    </row>
    <row r="44" spans="2:39" x14ac:dyDescent="0.3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3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34365.27276</v>
      </c>
      <c r="J45" s="25">
        <f>VLOOKUP($D45,Résultats!$B$2:$AZ$212,J$2,FALSE)</f>
        <v>34493.549749999998</v>
      </c>
      <c r="K45" s="25">
        <f>VLOOKUP($D45,Résultats!$B$2:$AZ$212,K$2,FALSE)</f>
        <v>34376.483410000001</v>
      </c>
      <c r="L45" s="25">
        <f>VLOOKUP($D45,Résultats!$B$2:$AZ$212,L$2,FALSE)</f>
        <v>34192.176390000001</v>
      </c>
      <c r="M45" s="25">
        <f>VLOOKUP($D45,Résultats!$B$2:$AZ$212,M$2,FALSE)</f>
        <v>33921.118110000003</v>
      </c>
      <c r="N45" s="25">
        <f>VLOOKUP($D45,Résultats!$B$2:$AZ$212,N$2,FALSE)</f>
        <v>33576.727330000002</v>
      </c>
      <c r="O45" s="25">
        <f>VLOOKUP($D45,Résultats!$B$2:$AZ$212,O$2,FALSE)</f>
        <v>33235.359230000002</v>
      </c>
      <c r="P45" s="25">
        <f>VLOOKUP($D45,Résultats!$B$2:$AZ$212,P$2,FALSE)</f>
        <v>32890.635730000002</v>
      </c>
      <c r="Q45" s="25">
        <f>VLOOKUP($D45,Résultats!$B$2:$AZ$212,Q$2,FALSE)</f>
        <v>32526.532480000002</v>
      </c>
      <c r="R45" s="25">
        <f>VLOOKUP($D45,Résultats!$B$2:$AZ$212,R$2,FALSE)</f>
        <v>32127.654030000002</v>
      </c>
      <c r="S45" s="25">
        <f>VLOOKUP($D45,Résultats!$B$2:$AZ$212,S$2,FALSE)</f>
        <v>31681.064119999999</v>
      </c>
      <c r="T45" s="25">
        <f>VLOOKUP($D45,Résultats!$B$2:$AZ$212,T$2,FALSE)</f>
        <v>31178.691360000001</v>
      </c>
      <c r="U45" s="25">
        <f>VLOOKUP($D45,Résultats!$B$2:$AZ$212,U$2,FALSE)</f>
        <v>30617.20102</v>
      </c>
      <c r="V45" s="25">
        <f>VLOOKUP($D45,Résultats!$B$2:$AZ$212,V$2,FALSE)</f>
        <v>29987.743539999999</v>
      </c>
      <c r="W45" s="25">
        <f>VLOOKUP($D45,Résultats!$B$2:$AZ$212,W$2,FALSE)</f>
        <v>29287.008310000001</v>
      </c>
      <c r="X45" s="25">
        <f>VLOOKUP($D45,Résultats!$B$2:$AZ$212,X$2,FALSE)</f>
        <v>28516.352190000001</v>
      </c>
      <c r="Y45" s="25">
        <f>VLOOKUP($D45,Résultats!$B$2:$AZ$212,Y$2,FALSE)</f>
        <v>27679.101879999998</v>
      </c>
      <c r="Z45" s="25">
        <f>VLOOKUP($D45,Résultats!$B$2:$AZ$212,Z$2,FALSE)</f>
        <v>26782.136890000002</v>
      </c>
      <c r="AA45" s="25">
        <f>VLOOKUP($D45,Résultats!$B$2:$AZ$212,AA$2,FALSE)</f>
        <v>25833.722760000001</v>
      </c>
      <c r="AB45" s="25">
        <f>VLOOKUP($D45,Résultats!$B$2:$AZ$212,AB$2,FALSE)</f>
        <v>24842.687460000001</v>
      </c>
      <c r="AC45" s="25">
        <f>VLOOKUP($D45,Résultats!$B$2:$AZ$212,AC$2,FALSE)</f>
        <v>23818.08641</v>
      </c>
      <c r="AD45" s="25">
        <f>VLOOKUP($D45,Résultats!$B$2:$AZ$212,AD$2,FALSE)</f>
        <v>22770.553970000001</v>
      </c>
      <c r="AE45" s="25">
        <f>VLOOKUP($D45,Résultats!$B$2:$AZ$212,AE$2,FALSE)</f>
        <v>21708.686310000001</v>
      </c>
      <c r="AF45" s="25">
        <f>VLOOKUP($D45,Résultats!$B$2:$AZ$212,AF$2,FALSE)</f>
        <v>20640.648209999999</v>
      </c>
      <c r="AG45" s="25">
        <f>VLOOKUP($D45,Résultats!$B$2:$AZ$212,AG$2,FALSE)</f>
        <v>19574.707320000001</v>
      </c>
      <c r="AH45" s="25">
        <f>VLOOKUP($D45,Résultats!$B$2:$AZ$212,AH$2,FALSE)</f>
        <v>18518.46184</v>
      </c>
      <c r="AI45" s="25">
        <f>VLOOKUP($D45,Résultats!$B$2:$AZ$212,AI$2,FALSE)</f>
        <v>17478.941620000001</v>
      </c>
      <c r="AJ45" s="25">
        <f>VLOOKUP($D45,Résultats!$B$2:$AZ$212,AJ$2,FALSE)</f>
        <v>16462.467479999999</v>
      </c>
      <c r="AK45" s="25">
        <f>VLOOKUP($D45,Résultats!$B$2:$AZ$212,AK$2,FALSE)</f>
        <v>15474.46666</v>
      </c>
      <c r="AL45" s="25">
        <f>VLOOKUP($D45,Résultats!$B$2:$AZ$212,AL$2,FALSE)</f>
        <v>14519.266600000001</v>
      </c>
      <c r="AM45" s="102">
        <f>VLOOKUP($D45,Résultats!$B$2:$AZ$212,AM$2,FALSE)</f>
        <v>13600.522139999999</v>
      </c>
    </row>
    <row r="46" spans="2:39" x14ac:dyDescent="0.3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81.931573970000002</v>
      </c>
      <c r="G46" s="25">
        <f>VLOOKUP($D46,Résultats!$B$2:$AZ$212,G$2,FALSE)</f>
        <v>168.46435120000001</v>
      </c>
      <c r="H46" s="25">
        <f>VLOOKUP($D46,Résultats!$B$2:$AZ$212,H$2,FALSE)</f>
        <v>208.7148507</v>
      </c>
      <c r="I46" s="25">
        <f>VLOOKUP($D46,Résultats!$B$2:$AZ$212,I$2,FALSE)</f>
        <v>296.99630580000002</v>
      </c>
      <c r="J46" s="25">
        <f>VLOOKUP($D46,Résultats!$B$2:$AZ$212,J$2,FALSE)</f>
        <v>458.63458459999998</v>
      </c>
      <c r="K46" s="25">
        <f>VLOOKUP($D46,Résultats!$B$2:$AZ$212,K$2,FALSE)</f>
        <v>734.99405590000003</v>
      </c>
      <c r="L46" s="25">
        <f>VLOOKUP($D46,Résultats!$B$2:$AZ$212,L$2,FALSE)</f>
        <v>1033.3670970000001</v>
      </c>
      <c r="M46" s="25">
        <f>VLOOKUP($D46,Résultats!$B$2:$AZ$212,M$2,FALSE)</f>
        <v>1353.6991310000001</v>
      </c>
      <c r="N46" s="25">
        <f>VLOOKUP($D46,Résultats!$B$2:$AZ$212,N$2,FALSE)</f>
        <v>1700.6946499999999</v>
      </c>
      <c r="O46" s="25">
        <f>VLOOKUP($D46,Résultats!$B$2:$AZ$212,O$2,FALSE)</f>
        <v>2094.6546389999999</v>
      </c>
      <c r="P46" s="25">
        <f>VLOOKUP($D46,Résultats!$B$2:$AZ$212,P$2,FALSE)</f>
        <v>2542.604589</v>
      </c>
      <c r="Q46" s="25">
        <f>VLOOKUP($D46,Résultats!$B$2:$AZ$212,Q$2,FALSE)</f>
        <v>3049.0445030000001</v>
      </c>
      <c r="R46" s="25">
        <f>VLOOKUP($D46,Résultats!$B$2:$AZ$212,R$2,FALSE)</f>
        <v>3617.510589</v>
      </c>
      <c r="S46" s="25">
        <f>VLOOKUP($D46,Résultats!$B$2:$AZ$212,S$2,FALSE)</f>
        <v>4250.7396330000001</v>
      </c>
      <c r="T46" s="25">
        <f>VLOOKUP($D46,Résultats!$B$2:$AZ$212,T$2,FALSE)</f>
        <v>4951.6277980000004</v>
      </c>
      <c r="U46" s="25">
        <f>VLOOKUP($D46,Résultats!$B$2:$AZ$212,U$2,FALSE)</f>
        <v>5723.7359900000001</v>
      </c>
      <c r="V46" s="25">
        <f>VLOOKUP($D46,Résultats!$B$2:$AZ$212,V$2,FALSE)</f>
        <v>6564.7274310000003</v>
      </c>
      <c r="W46" s="25">
        <f>VLOOKUP($D46,Résultats!$B$2:$AZ$212,W$2,FALSE)</f>
        <v>7471.9218890000002</v>
      </c>
      <c r="X46" s="25">
        <f>VLOOKUP($D46,Résultats!$B$2:$AZ$212,X$2,FALSE)</f>
        <v>8442.6622430000007</v>
      </c>
      <c r="Y46" s="25">
        <f>VLOOKUP($D46,Résultats!$B$2:$AZ$212,Y$2,FALSE)</f>
        <v>9472.58715999999</v>
      </c>
      <c r="Z46" s="25">
        <f>VLOOKUP($D46,Résultats!$B$2:$AZ$212,Z$2,FALSE)</f>
        <v>10558.113300000001</v>
      </c>
      <c r="AA46" s="25">
        <f>VLOOKUP($D46,Résultats!$B$2:$AZ$212,AA$2,FALSE)</f>
        <v>11695.07085</v>
      </c>
      <c r="AB46" s="25">
        <f>VLOOKUP($D46,Résultats!$B$2:$AZ$212,AB$2,FALSE)</f>
        <v>12878.078450000001</v>
      </c>
      <c r="AC46" s="25">
        <f>VLOOKUP($D46,Résultats!$B$2:$AZ$212,AC$2,FALSE)</f>
        <v>14100.32014</v>
      </c>
      <c r="AD46" s="25">
        <f>VLOOKUP($D46,Résultats!$B$2:$AZ$212,AD$2,FALSE)</f>
        <v>15358.03989</v>
      </c>
      <c r="AE46" s="25">
        <f>VLOOKUP($D46,Résultats!$B$2:$AZ$212,AE$2,FALSE)</f>
        <v>16642.166079999999</v>
      </c>
      <c r="AF46" s="25">
        <f>VLOOKUP($D46,Résultats!$B$2:$AZ$212,AF$2,FALSE)</f>
        <v>17941.714650000002</v>
      </c>
      <c r="AG46" s="25">
        <f>VLOOKUP($D46,Résultats!$B$2:$AZ$212,AG$2,FALSE)</f>
        <v>19246.833470000001</v>
      </c>
      <c r="AH46" s="25">
        <f>VLOOKUP($D46,Résultats!$B$2:$AZ$212,AH$2,FALSE)</f>
        <v>20547.108339999999</v>
      </c>
      <c r="AI46" s="25">
        <f>VLOOKUP($D46,Résultats!$B$2:$AZ$212,AI$2,FALSE)</f>
        <v>21833.194630000002</v>
      </c>
      <c r="AJ46" s="25">
        <f>VLOOKUP($D46,Résultats!$B$2:$AZ$212,AJ$2,FALSE)</f>
        <v>23097.543430000002</v>
      </c>
      <c r="AK46" s="25">
        <f>VLOOKUP($D46,Résultats!$B$2:$AZ$212,AK$2,FALSE)</f>
        <v>24334.306140000001</v>
      </c>
      <c r="AL46" s="25">
        <f>VLOOKUP($D46,Résultats!$B$2:$AZ$212,AL$2,FALSE)</f>
        <v>25537.607400000001</v>
      </c>
      <c r="AM46" s="102">
        <f>VLOOKUP($D46,Résultats!$B$2:$AZ$212,AM$2,FALSE)</f>
        <v>26706.4791</v>
      </c>
    </row>
    <row r="47" spans="2:39" x14ac:dyDescent="0.3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0.59942048969999995</v>
      </c>
      <c r="G47" s="25">
        <f>VLOOKUP($D47,Résultats!$B$2:$AZ$212,G$2,FALSE)</f>
        <v>0.78363006889999998</v>
      </c>
      <c r="H47" s="25">
        <f>VLOOKUP($D47,Résultats!$B$2:$AZ$212,H$2,FALSE)</f>
        <v>0.86638700989999995</v>
      </c>
      <c r="I47" s="25">
        <f>VLOOKUP($D47,Résultats!$B$2:$AZ$212,I$2,FALSE)</f>
        <v>0.98595314180000004</v>
      </c>
      <c r="J47" s="25">
        <f>VLOOKUP($D47,Résultats!$B$2:$AZ$212,J$2,FALSE)</f>
        <v>1.073062113</v>
      </c>
      <c r="K47" s="25">
        <f>VLOOKUP($D47,Résultats!$B$2:$AZ$212,K$2,FALSE)</f>
        <v>1.1670643119999999</v>
      </c>
      <c r="L47" s="25">
        <f>VLOOKUP($D47,Résultats!$B$2:$AZ$212,L$2,FALSE)</f>
        <v>1.268407007</v>
      </c>
      <c r="M47" s="25">
        <f>VLOOKUP($D47,Résultats!$B$2:$AZ$212,M$2,FALSE)</f>
        <v>1.376211828</v>
      </c>
      <c r="N47" s="25">
        <f>VLOOKUP($D47,Résultats!$B$2:$AZ$212,N$2,FALSE)</f>
        <v>1.4899733310000001</v>
      </c>
      <c r="O47" s="25">
        <f>VLOOKUP($D47,Résultats!$B$2:$AZ$212,O$2,FALSE)</f>
        <v>1.6044031990000001</v>
      </c>
      <c r="P47" s="25">
        <f>VLOOKUP($D47,Résultats!$B$2:$AZ$212,P$2,FALSE)</f>
        <v>1.714260023</v>
      </c>
      <c r="Q47" s="25">
        <f>VLOOKUP($D47,Résultats!$B$2:$AZ$212,Q$2,FALSE)</f>
        <v>1.816489654</v>
      </c>
      <c r="R47" s="25">
        <f>VLOOKUP($D47,Résultats!$B$2:$AZ$212,R$2,FALSE)</f>
        <v>1.9086540030000001</v>
      </c>
      <c r="S47" s="25">
        <f>VLOOKUP($D47,Résultats!$B$2:$AZ$212,S$2,FALSE)</f>
        <v>1.9890363689999999</v>
      </c>
      <c r="T47" s="25">
        <f>VLOOKUP($D47,Résultats!$B$2:$AZ$212,T$2,FALSE)</f>
        <v>2.0569149329999998</v>
      </c>
      <c r="U47" s="25">
        <f>VLOOKUP($D47,Résultats!$B$2:$AZ$212,U$2,FALSE)</f>
        <v>2.1128013220000001</v>
      </c>
      <c r="V47" s="25">
        <f>VLOOKUP($D47,Résultats!$B$2:$AZ$212,V$2,FALSE)</f>
        <v>2.1560004529999999</v>
      </c>
      <c r="W47" s="25">
        <f>VLOOKUP($D47,Résultats!$B$2:$AZ$212,W$2,FALSE)</f>
        <v>2.1862531270000001</v>
      </c>
      <c r="X47" s="25">
        <f>VLOOKUP($D47,Résultats!$B$2:$AZ$212,X$2,FALSE)</f>
        <v>2.203653412</v>
      </c>
      <c r="Y47" s="25">
        <f>VLOOKUP($D47,Résultats!$B$2:$AZ$212,Y$2,FALSE)</f>
        <v>2.2087339090000002</v>
      </c>
      <c r="Z47" s="25">
        <f>VLOOKUP($D47,Résultats!$B$2:$AZ$212,Z$2,FALSE)</f>
        <v>2.2018832260000001</v>
      </c>
      <c r="AA47" s="25">
        <f>VLOOKUP($D47,Résultats!$B$2:$AZ$212,AA$2,FALSE)</f>
        <v>2.183599074</v>
      </c>
      <c r="AB47" s="25">
        <f>VLOOKUP($D47,Résultats!$B$2:$AZ$212,AB$2,FALSE)</f>
        <v>2.154578876</v>
      </c>
      <c r="AC47" s="25">
        <f>VLOOKUP($D47,Résultats!$B$2:$AZ$212,AC$2,FALSE)</f>
        <v>2.1156395840000002</v>
      </c>
      <c r="AD47" s="25">
        <f>VLOOKUP($D47,Résultats!$B$2:$AZ$212,AD$2,FALSE)</f>
        <v>2.0680724260000001</v>
      </c>
      <c r="AE47" s="25">
        <f>VLOOKUP($D47,Résultats!$B$2:$AZ$212,AE$2,FALSE)</f>
        <v>2.012870795</v>
      </c>
      <c r="AF47" s="25">
        <f>VLOOKUP($D47,Résultats!$B$2:$AZ$212,AF$2,FALSE)</f>
        <v>1.951045964</v>
      </c>
      <c r="AG47" s="25">
        <f>VLOOKUP($D47,Résultats!$B$2:$AZ$212,AG$2,FALSE)</f>
        <v>1.883739557</v>
      </c>
      <c r="AH47" s="25">
        <f>VLOOKUP($D47,Résultats!$B$2:$AZ$212,AH$2,FALSE)</f>
        <v>1.8120889499999999</v>
      </c>
      <c r="AI47" s="25">
        <f>VLOOKUP($D47,Résultats!$B$2:$AZ$212,AI$2,FALSE)</f>
        <v>1.737253666</v>
      </c>
      <c r="AJ47" s="25">
        <f>VLOOKUP($D47,Résultats!$B$2:$AZ$212,AJ$2,FALSE)</f>
        <v>1.6602867509999999</v>
      </c>
      <c r="AK47" s="25">
        <f>VLOOKUP($D47,Résultats!$B$2:$AZ$212,AK$2,FALSE)</f>
        <v>1.5821448220000001</v>
      </c>
      <c r="AL47" s="25">
        <f>VLOOKUP($D47,Résultats!$B$2:$AZ$212,AL$2,FALSE)</f>
        <v>1.5036496479999999</v>
      </c>
      <c r="AM47" s="102">
        <f>VLOOKUP($D47,Résultats!$B$2:$AZ$212,AM$2,FALSE)</f>
        <v>1.4255685149999999</v>
      </c>
    </row>
    <row r="48" spans="2:39" x14ac:dyDescent="0.3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34662.269070000002</v>
      </c>
      <c r="J48" s="59">
        <f>VLOOKUP($D48,Résultats!$B$2:$AZ$212,J$2,FALSE)</f>
        <v>34952.184329999996</v>
      </c>
      <c r="K48" s="59">
        <f>VLOOKUP($D48,Résultats!$B$2:$AZ$212,K$2,FALSE)</f>
        <v>35111.477460000002</v>
      </c>
      <c r="L48" s="59">
        <f>VLOOKUP($D48,Résultats!$B$2:$AZ$212,L$2,FALSE)</f>
        <v>35225.543489999996</v>
      </c>
      <c r="M48" s="59">
        <f>VLOOKUP($D48,Résultats!$B$2:$AZ$212,M$2,FALSE)</f>
        <v>35274.817239999997</v>
      </c>
      <c r="N48" s="59">
        <f>VLOOKUP($D48,Résultats!$B$2:$AZ$212,N$2,FALSE)</f>
        <v>35277.421979999999</v>
      </c>
      <c r="O48" s="59">
        <f>VLOOKUP($D48,Résultats!$B$2:$AZ$212,O$2,FALSE)</f>
        <v>35330.013870000002</v>
      </c>
      <c r="P48" s="59">
        <f>VLOOKUP($D48,Résultats!$B$2:$AZ$212,P$2,FALSE)</f>
        <v>35433.240319999997</v>
      </c>
      <c r="Q48" s="59">
        <f>VLOOKUP($D48,Résultats!$B$2:$AZ$212,Q$2,FALSE)</f>
        <v>35575.576979999998</v>
      </c>
      <c r="R48" s="59">
        <f>VLOOKUP($D48,Résultats!$B$2:$AZ$212,R$2,FALSE)</f>
        <v>35745.164620000003</v>
      </c>
      <c r="S48" s="59">
        <f>VLOOKUP($D48,Résultats!$B$2:$AZ$212,S$2,FALSE)</f>
        <v>35931.803749999999</v>
      </c>
      <c r="T48" s="59">
        <f>VLOOKUP($D48,Résultats!$B$2:$AZ$212,T$2,FALSE)</f>
        <v>36130.319159999999</v>
      </c>
      <c r="U48" s="59">
        <f>VLOOKUP($D48,Résultats!$B$2:$AZ$212,U$2,FALSE)</f>
        <v>36340.937010000001</v>
      </c>
      <c r="V48" s="59">
        <f>VLOOKUP($D48,Résultats!$B$2:$AZ$212,V$2,FALSE)</f>
        <v>36552.470970000002</v>
      </c>
      <c r="W48" s="59">
        <f>VLOOKUP($D48,Résultats!$B$2:$AZ$212,W$2,FALSE)</f>
        <v>36758.930200000003</v>
      </c>
      <c r="X48" s="59">
        <f>VLOOKUP($D48,Résultats!$B$2:$AZ$212,X$2,FALSE)</f>
        <v>36959.014430000003</v>
      </c>
      <c r="Y48" s="59">
        <f>VLOOKUP($D48,Résultats!$B$2:$AZ$212,Y$2,FALSE)</f>
        <v>37151.689039999997</v>
      </c>
      <c r="Z48" s="59">
        <f>VLOOKUP($D48,Résultats!$B$2:$AZ$212,Z$2,FALSE)</f>
        <v>37340.250180000003</v>
      </c>
      <c r="AA48" s="59">
        <f>VLOOKUP($D48,Résultats!$B$2:$AZ$212,AA$2,FALSE)</f>
        <v>37528.793610000001</v>
      </c>
      <c r="AB48" s="59">
        <f>VLOOKUP($D48,Résultats!$B$2:$AZ$212,AB$2,FALSE)</f>
        <v>37720.765910000002</v>
      </c>
      <c r="AC48" s="59">
        <f>VLOOKUP($D48,Résultats!$B$2:$AZ$212,AC$2,FALSE)</f>
        <v>37918.406560000003</v>
      </c>
      <c r="AD48" s="59">
        <f>VLOOKUP($D48,Résultats!$B$2:$AZ$212,AD$2,FALSE)</f>
        <v>38128.593860000001</v>
      </c>
      <c r="AE48" s="59">
        <f>VLOOKUP($D48,Résultats!$B$2:$AZ$212,AE$2,FALSE)</f>
        <v>38350.852379999997</v>
      </c>
      <c r="AF48" s="59">
        <f>VLOOKUP($D48,Résultats!$B$2:$AZ$212,AF$2,FALSE)</f>
        <v>38582.362860000001</v>
      </c>
      <c r="AG48" s="59">
        <f>VLOOKUP($D48,Résultats!$B$2:$AZ$212,AG$2,FALSE)</f>
        <v>38821.540800000002</v>
      </c>
      <c r="AH48" s="59">
        <f>VLOOKUP($D48,Résultats!$B$2:$AZ$212,AH$2,FALSE)</f>
        <v>39065.570180000002</v>
      </c>
      <c r="AI48" s="59">
        <f>VLOOKUP($D48,Résultats!$B$2:$AZ$212,AI$2,FALSE)</f>
        <v>39312.136250000003</v>
      </c>
      <c r="AJ48" s="59">
        <f>VLOOKUP($D48,Résultats!$B$2:$AZ$212,AJ$2,FALSE)</f>
        <v>39560.010920000001</v>
      </c>
      <c r="AK48" s="59">
        <f>VLOOKUP($D48,Résultats!$B$2:$AZ$212,AK$2,FALSE)</f>
        <v>39808.772799999999</v>
      </c>
      <c r="AL48" s="59">
        <f>VLOOKUP($D48,Résultats!$B$2:$AZ$212,AL$2,FALSE)</f>
        <v>40056.874000000003</v>
      </c>
      <c r="AM48" s="103">
        <f>VLOOKUP($D48,Résultats!$B$2:$AZ$212,AM$2,FALSE)</f>
        <v>40307.001239999998</v>
      </c>
    </row>
    <row r="49" spans="2:40" x14ac:dyDescent="0.3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81.931573970000002</v>
      </c>
      <c r="G49" s="61">
        <f>VLOOKUP($D49,Résultats!$B$2:$AZ$212,G$2,FALSE)</f>
        <v>168.46435120000001</v>
      </c>
      <c r="H49" s="61">
        <f>VLOOKUP($D49,Résultats!$B$2:$AZ$212,H$2,FALSE)</f>
        <v>208.7148507</v>
      </c>
      <c r="I49" s="61">
        <f>VLOOKUP($D49,Résultats!$B$2:$AZ$212,I$2,FALSE)</f>
        <v>296.99630580000002</v>
      </c>
      <c r="J49" s="61">
        <f>VLOOKUP($D49,Résultats!$B$2:$AZ$212,J$2,FALSE)</f>
        <v>458.63458459999998</v>
      </c>
      <c r="K49" s="61">
        <f>VLOOKUP($D49,Résultats!$B$2:$AZ$212,K$2,FALSE)</f>
        <v>734.99405590000003</v>
      </c>
      <c r="L49" s="61">
        <f>VLOOKUP($D49,Résultats!$B$2:$AZ$212,L$2,FALSE)</f>
        <v>1033.3670970000001</v>
      </c>
      <c r="M49" s="61">
        <f>VLOOKUP($D49,Résultats!$B$2:$AZ$212,M$2,FALSE)</f>
        <v>1353.6991310000001</v>
      </c>
      <c r="N49" s="61">
        <f>VLOOKUP($D49,Résultats!$B$2:$AZ$212,N$2,FALSE)</f>
        <v>1700.6946499999999</v>
      </c>
      <c r="O49" s="61">
        <f>VLOOKUP($D49,Résultats!$B$2:$AZ$212,O$2,FALSE)</f>
        <v>2094.6546389999999</v>
      </c>
      <c r="P49" s="61">
        <f>VLOOKUP($D49,Résultats!$B$2:$AZ$212,P$2,FALSE)</f>
        <v>2542.604589</v>
      </c>
      <c r="Q49" s="61">
        <f>VLOOKUP($D49,Résultats!$B$2:$AZ$212,Q$2,FALSE)</f>
        <v>3049.0445030000001</v>
      </c>
      <c r="R49" s="61">
        <f>VLOOKUP($D49,Résultats!$B$2:$AZ$212,R$2,FALSE)</f>
        <v>3617.510589</v>
      </c>
      <c r="S49" s="61">
        <f>VLOOKUP($D49,Résultats!$B$2:$AZ$212,S$2,FALSE)</f>
        <v>4250.7396330000001</v>
      </c>
      <c r="T49" s="61">
        <f>VLOOKUP($D49,Résultats!$B$2:$AZ$212,T$2,FALSE)</f>
        <v>4951.6277980000004</v>
      </c>
      <c r="U49" s="61">
        <f>VLOOKUP($D49,Résultats!$B$2:$AZ$212,U$2,FALSE)</f>
        <v>5723.7359900000001</v>
      </c>
      <c r="V49" s="61">
        <f>VLOOKUP($D49,Résultats!$B$2:$AZ$212,V$2,FALSE)</f>
        <v>6564.7274310000003</v>
      </c>
      <c r="W49" s="61">
        <f>VLOOKUP($D49,Résultats!$B$2:$AZ$212,W$2,FALSE)</f>
        <v>7471.9218890000002</v>
      </c>
      <c r="X49" s="61">
        <f>VLOOKUP($D49,Résultats!$B$2:$AZ$212,X$2,FALSE)</f>
        <v>8442.6622430000007</v>
      </c>
      <c r="Y49" s="61">
        <f>VLOOKUP($D49,Résultats!$B$2:$AZ$212,Y$2,FALSE)</f>
        <v>9472.58715999999</v>
      </c>
      <c r="Z49" s="61">
        <f>VLOOKUP($D49,Résultats!$B$2:$AZ$212,Z$2,FALSE)</f>
        <v>10558.113300000001</v>
      </c>
      <c r="AA49" s="61">
        <f>VLOOKUP($D49,Résultats!$B$2:$AZ$212,AA$2,FALSE)</f>
        <v>11695.07085</v>
      </c>
      <c r="AB49" s="61">
        <f>VLOOKUP($D49,Résultats!$B$2:$AZ$212,AB$2,FALSE)</f>
        <v>12878.078450000001</v>
      </c>
      <c r="AC49" s="61">
        <f>VLOOKUP($D49,Résultats!$B$2:$AZ$212,AC$2,FALSE)</f>
        <v>14100.32014</v>
      </c>
      <c r="AD49" s="61">
        <f>VLOOKUP($D49,Résultats!$B$2:$AZ$212,AD$2,FALSE)</f>
        <v>15358.03989</v>
      </c>
      <c r="AE49" s="61">
        <f>VLOOKUP($D49,Résultats!$B$2:$AZ$212,AE$2,FALSE)</f>
        <v>16642.166079999999</v>
      </c>
      <c r="AF49" s="61">
        <f>VLOOKUP($D49,Résultats!$B$2:$AZ$212,AF$2,FALSE)</f>
        <v>17941.714650000002</v>
      </c>
      <c r="AG49" s="61">
        <f>VLOOKUP($D49,Résultats!$B$2:$AZ$212,AG$2,FALSE)</f>
        <v>19246.833470000001</v>
      </c>
      <c r="AH49" s="61">
        <f>VLOOKUP($D49,Résultats!$B$2:$AZ$212,AH$2,FALSE)</f>
        <v>20547.108339999999</v>
      </c>
      <c r="AI49" s="61">
        <f>VLOOKUP($D49,Résultats!$B$2:$AZ$212,AI$2,FALSE)</f>
        <v>21833.194630000002</v>
      </c>
      <c r="AJ49" s="61">
        <f>VLOOKUP($D49,Résultats!$B$2:$AZ$212,AJ$2,FALSE)</f>
        <v>23097.543430000002</v>
      </c>
      <c r="AK49" s="61">
        <f>VLOOKUP($D49,Résultats!$B$2:$AZ$212,AK$2,FALSE)</f>
        <v>24334.306140000001</v>
      </c>
      <c r="AL49" s="61">
        <f>VLOOKUP($D49,Résultats!$B$2:$AZ$212,AL$2,FALSE)</f>
        <v>25537.607400000001</v>
      </c>
      <c r="AM49" s="225">
        <f>VLOOKUP($D49,Résultats!$B$2:$AZ$212,AM$2,FALSE)</f>
        <v>26706.4791</v>
      </c>
    </row>
    <row r="50" spans="2:40" x14ac:dyDescent="0.3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1.4016747679999999</v>
      </c>
      <c r="G50" s="25">
        <f>VLOOKUP($D50,Résultats!$B$2:$AZ$212,G$2,FALSE)</f>
        <v>3.8237398370000002</v>
      </c>
      <c r="H50" s="25">
        <f>VLOOKUP($D50,Résultats!$B$2:$AZ$212,H$2,FALSE)</f>
        <v>5.1477613819999997</v>
      </c>
      <c r="I50" s="25">
        <f>VLOOKUP($D50,Résultats!$B$2:$AZ$212,I$2,FALSE)</f>
        <v>8.1712034320000004</v>
      </c>
      <c r="J50" s="25">
        <f>VLOOKUP($D50,Résultats!$B$2:$AZ$212,J$2,FALSE)</f>
        <v>14.06005534</v>
      </c>
      <c r="K50" s="25">
        <f>VLOOKUP($D50,Résultats!$B$2:$AZ$212,K$2,FALSE)</f>
        <v>24.836464830000001</v>
      </c>
      <c r="L50" s="25">
        <f>VLOOKUP($D50,Résultats!$B$2:$AZ$212,L$2,FALSE)</f>
        <v>37.447932389999998</v>
      </c>
      <c r="M50" s="25">
        <f>VLOOKUP($D50,Résultats!$B$2:$AZ$212,M$2,FALSE)</f>
        <v>52.10815727</v>
      </c>
      <c r="N50" s="25">
        <f>VLOOKUP($D50,Résultats!$B$2:$AZ$212,N$2,FALSE)</f>
        <v>69.25669087</v>
      </c>
      <c r="O50" s="25">
        <f>VLOOKUP($D50,Résultats!$B$2:$AZ$212,O$2,FALSE)</f>
        <v>90.1186486</v>
      </c>
      <c r="P50" s="25">
        <f>VLOOKUP($D50,Résultats!$B$2:$AZ$212,P$2,FALSE)</f>
        <v>115.37534839999999</v>
      </c>
      <c r="Q50" s="25">
        <f>VLOOKUP($D50,Résultats!$B$2:$AZ$212,Q$2,FALSE)</f>
        <v>145.60434430000001</v>
      </c>
      <c r="R50" s="25">
        <f>VLOOKUP($D50,Résultats!$B$2:$AZ$212,R$2,FALSE)</f>
        <v>181.346249</v>
      </c>
      <c r="S50" s="25">
        <f>VLOOKUP($D50,Résultats!$B$2:$AZ$212,S$2,FALSE)</f>
        <v>223.1084012</v>
      </c>
      <c r="T50" s="25">
        <f>VLOOKUP($D50,Résultats!$B$2:$AZ$212,T$2,FALSE)</f>
        <v>271.44966840000001</v>
      </c>
      <c r="U50" s="25">
        <f>VLOOKUP($D50,Résultats!$B$2:$AZ$212,U$2,FALSE)</f>
        <v>327.00388659999999</v>
      </c>
      <c r="V50" s="25">
        <f>VLOOKUP($D50,Résultats!$B$2:$AZ$212,V$2,FALSE)</f>
        <v>390.0483673</v>
      </c>
      <c r="W50" s="25">
        <f>VLOOKUP($D50,Résultats!$B$2:$AZ$212,W$2,FALSE)</f>
        <v>460.84510690000002</v>
      </c>
      <c r="X50" s="25">
        <f>VLOOKUP($D50,Résultats!$B$2:$AZ$212,X$2,FALSE)</f>
        <v>539.66419900000005</v>
      </c>
      <c r="Y50" s="25">
        <f>VLOOKUP($D50,Résultats!$B$2:$AZ$212,Y$2,FALSE)</f>
        <v>626.64430049999999</v>
      </c>
      <c r="Z50" s="25">
        <f>VLOOKUP($D50,Résultats!$B$2:$AZ$212,Z$2,FALSE)</f>
        <v>721.96397549999995</v>
      </c>
      <c r="AA50" s="25">
        <f>VLOOKUP($D50,Résultats!$B$2:$AZ$212,AA$2,FALSE)</f>
        <v>825.74407110000004</v>
      </c>
      <c r="AB50" s="25">
        <f>VLOOKUP($D50,Résultats!$B$2:$AZ$212,AB$2,FALSE)</f>
        <v>937.9799458</v>
      </c>
      <c r="AC50" s="25">
        <f>VLOOKUP($D50,Résultats!$B$2:$AZ$212,AC$2,FALSE)</f>
        <v>1058.5108660000001</v>
      </c>
      <c r="AD50" s="25">
        <f>VLOOKUP($D50,Résultats!$B$2:$AZ$212,AD$2,FALSE)</f>
        <v>1187.4073390000001</v>
      </c>
      <c r="AE50" s="25">
        <f>VLOOKUP($D50,Résultats!$B$2:$AZ$212,AE$2,FALSE)</f>
        <v>1324.227901</v>
      </c>
      <c r="AF50" s="25">
        <f>VLOOKUP($D50,Résultats!$B$2:$AZ$212,AF$2,FALSE)</f>
        <v>1468.2917749999999</v>
      </c>
      <c r="AG50" s="25">
        <f>VLOOKUP($D50,Résultats!$B$2:$AZ$212,AG$2,FALSE)</f>
        <v>1618.958705</v>
      </c>
      <c r="AH50" s="25">
        <f>VLOOKUP($D50,Résultats!$B$2:$AZ$212,AH$2,FALSE)</f>
        <v>1775.4622569999999</v>
      </c>
      <c r="AI50" s="25">
        <f>VLOOKUP($D50,Résultats!$B$2:$AZ$212,AI$2,FALSE)</f>
        <v>1937.072533</v>
      </c>
      <c r="AJ50" s="25">
        <f>VLOOKUP($D50,Résultats!$B$2:$AZ$212,AJ$2,FALSE)</f>
        <v>2103.1759630000001</v>
      </c>
      <c r="AK50" s="25">
        <f>VLOOKUP($D50,Résultats!$B$2:$AZ$212,AK$2,FALSE)</f>
        <v>2273.2762090000001</v>
      </c>
      <c r="AL50" s="25">
        <f>VLOOKUP($D50,Résultats!$B$2:$AZ$212,AL$2,FALSE)</f>
        <v>2446.814828</v>
      </c>
      <c r="AM50" s="102">
        <f>VLOOKUP($D50,Résultats!$B$2:$AZ$212,AM$2,FALSE)</f>
        <v>2623.752082</v>
      </c>
    </row>
    <row r="51" spans="2:40" x14ac:dyDescent="0.3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1.2351355470000001</v>
      </c>
      <c r="G51" s="25">
        <f>VLOOKUP($D51,Résultats!$B$2:$AZ$212,G$2,FALSE)</f>
        <v>3.061876598</v>
      </c>
      <c r="H51" s="25">
        <f>VLOOKUP($D51,Résultats!$B$2:$AZ$212,H$2,FALSE)</f>
        <v>4.0163431029999996</v>
      </c>
      <c r="I51" s="25">
        <f>VLOOKUP($D51,Résultats!$B$2:$AZ$212,I$2,FALSE)</f>
        <v>6.1696782649999999</v>
      </c>
      <c r="J51" s="25">
        <f>VLOOKUP($D51,Résultats!$B$2:$AZ$212,J$2,FALSE)</f>
        <v>10.291850999999999</v>
      </c>
      <c r="K51" s="25">
        <f>VLOOKUP($D51,Résultats!$B$2:$AZ$212,K$2,FALSE)</f>
        <v>17.69613223</v>
      </c>
      <c r="L51" s="25">
        <f>VLOOKUP($D51,Résultats!$B$2:$AZ$212,L$2,FALSE)</f>
        <v>26.17720929</v>
      </c>
      <c r="M51" s="25">
        <f>VLOOKUP($D51,Résultats!$B$2:$AZ$212,M$2,FALSE)</f>
        <v>35.831217150000001</v>
      </c>
      <c r="N51" s="25">
        <f>VLOOKUP($D51,Résultats!$B$2:$AZ$212,N$2,FALSE)</f>
        <v>46.897723689999999</v>
      </c>
      <c r="O51" s="25">
        <f>VLOOKUP($D51,Résultats!$B$2:$AZ$212,O$2,FALSE)</f>
        <v>60.116120510000002</v>
      </c>
      <c r="P51" s="25">
        <f>VLOOKUP($D51,Résultats!$B$2:$AZ$212,P$2,FALSE)</f>
        <v>75.852098949999998</v>
      </c>
      <c r="Q51" s="25">
        <f>VLOOKUP($D51,Résultats!$B$2:$AZ$212,Q$2,FALSE)</f>
        <v>94.396350409999997</v>
      </c>
      <c r="R51" s="25">
        <f>VLOOKUP($D51,Résultats!$B$2:$AZ$212,R$2,FALSE)</f>
        <v>116.0095804</v>
      </c>
      <c r="S51" s="25">
        <f>VLOOKUP($D51,Résultats!$B$2:$AZ$212,S$2,FALSE)</f>
        <v>140.92580330000001</v>
      </c>
      <c r="T51" s="25">
        <f>VLOOKUP($D51,Résultats!$B$2:$AZ$212,T$2,FALSE)</f>
        <v>169.3990732</v>
      </c>
      <c r="U51" s="25">
        <f>VLOOKUP($D51,Résultats!$B$2:$AZ$212,U$2,FALSE)</f>
        <v>201.71821259999999</v>
      </c>
      <c r="V51" s="25">
        <f>VLOOKUP($D51,Résultats!$B$2:$AZ$212,V$2,FALSE)</f>
        <v>237.9495545</v>
      </c>
      <c r="W51" s="25">
        <f>VLOOKUP($D51,Résultats!$B$2:$AZ$212,W$2,FALSE)</f>
        <v>278.14342390000002</v>
      </c>
      <c r="X51" s="25">
        <f>VLOOKUP($D51,Résultats!$B$2:$AZ$212,X$2,FALSE)</f>
        <v>322.34768939999998</v>
      </c>
      <c r="Y51" s="25">
        <f>VLOOKUP($D51,Résultats!$B$2:$AZ$212,Y$2,FALSE)</f>
        <v>370.52933710000002</v>
      </c>
      <c r="Z51" s="25">
        <f>VLOOKUP($D51,Résultats!$B$2:$AZ$212,Z$2,FALSE)</f>
        <v>422.67493100000002</v>
      </c>
      <c r="AA51" s="25">
        <f>VLOOKUP($D51,Résultats!$B$2:$AZ$212,AA$2,FALSE)</f>
        <v>478.7339508</v>
      </c>
      <c r="AB51" s="25">
        <f>VLOOKUP($D51,Résultats!$B$2:$AZ$212,AB$2,FALSE)</f>
        <v>538.58411120000005</v>
      </c>
      <c r="AC51" s="25">
        <f>VLOOKUP($D51,Résultats!$B$2:$AZ$212,AC$2,FALSE)</f>
        <v>602.01692909999997</v>
      </c>
      <c r="AD51" s="25">
        <f>VLOOKUP($D51,Résultats!$B$2:$AZ$212,AD$2,FALSE)</f>
        <v>668.94953640000006</v>
      </c>
      <c r="AE51" s="25">
        <f>VLOOKUP($D51,Résultats!$B$2:$AZ$212,AE$2,FALSE)</f>
        <v>739.02328060000002</v>
      </c>
      <c r="AF51" s="25">
        <f>VLOOKUP($D51,Résultats!$B$2:$AZ$212,AF$2,FALSE)</f>
        <v>811.75730169999997</v>
      </c>
      <c r="AG51" s="25">
        <f>VLOOKUP($D51,Résultats!$B$2:$AZ$212,AG$2,FALSE)</f>
        <v>886.69854899999996</v>
      </c>
      <c r="AH51" s="25">
        <f>VLOOKUP($D51,Résultats!$B$2:$AZ$212,AH$2,FALSE)</f>
        <v>963.33568049999997</v>
      </c>
      <c r="AI51" s="25">
        <f>VLOOKUP($D51,Résultats!$B$2:$AZ$212,AI$2,FALSE)</f>
        <v>1041.18409</v>
      </c>
      <c r="AJ51" s="25">
        <f>VLOOKUP($D51,Résultats!$B$2:$AZ$212,AJ$2,FALSE)</f>
        <v>1119.8264899999999</v>
      </c>
      <c r="AK51" s="25">
        <f>VLOOKUP($D51,Résultats!$B$2:$AZ$212,AK$2,FALSE)</f>
        <v>1198.911998</v>
      </c>
      <c r="AL51" s="25">
        <f>VLOOKUP($D51,Résultats!$B$2:$AZ$212,AL$2,FALSE)</f>
        <v>1278.0655369999999</v>
      </c>
      <c r="AM51" s="102">
        <f>VLOOKUP($D51,Résultats!$B$2:$AZ$212,AM$2,FALSE)</f>
        <v>1357.1695950000001</v>
      </c>
    </row>
    <row r="52" spans="2:40" x14ac:dyDescent="0.3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2.4065528629999999</v>
      </c>
      <c r="G52" s="25">
        <f>VLOOKUP($D52,Résultats!$B$2:$AZ$212,G$2,FALSE)</f>
        <v>4.9951281769999998</v>
      </c>
      <c r="H52" s="25">
        <f>VLOOKUP($D52,Résultats!$B$2:$AZ$212,H$2,FALSE)</f>
        <v>6.2016842719999996</v>
      </c>
      <c r="I52" s="25">
        <f>VLOOKUP($D52,Résultats!$B$2:$AZ$212,I$2,FALSE)</f>
        <v>8.8442259449999998</v>
      </c>
      <c r="J52" s="25">
        <f>VLOOKUP($D52,Résultats!$B$2:$AZ$212,J$2,FALSE)</f>
        <v>13.67529663</v>
      </c>
      <c r="K52" s="25">
        <f>VLOOKUP($D52,Résultats!$B$2:$AZ$212,K$2,FALSE)</f>
        <v>21.91553326</v>
      </c>
      <c r="L52" s="25">
        <f>VLOOKUP($D52,Résultats!$B$2:$AZ$212,L$2,FALSE)</f>
        <v>30.77847126</v>
      </c>
      <c r="M52" s="25">
        <f>VLOOKUP($D52,Résultats!$B$2:$AZ$212,M$2,FALSE)</f>
        <v>40.24075053</v>
      </c>
      <c r="N52" s="25">
        <f>VLOOKUP($D52,Résultats!$B$2:$AZ$212,N$2,FALSE)</f>
        <v>50.413837819999998</v>
      </c>
      <c r="O52" s="25">
        <f>VLOOKUP($D52,Résultats!$B$2:$AZ$212,O$2,FALSE)</f>
        <v>61.859247619999998</v>
      </c>
      <c r="P52" s="25">
        <f>VLOOKUP($D52,Résultats!$B$2:$AZ$212,P$2,FALSE)</f>
        <v>74.736996559999994</v>
      </c>
      <c r="Q52" s="25">
        <f>VLOOKUP($D52,Résultats!$B$2:$AZ$212,Q$2,FALSE)</f>
        <v>89.125927430000004</v>
      </c>
      <c r="R52" s="25">
        <f>VLOOKUP($D52,Résultats!$B$2:$AZ$212,R$2,FALSE)</f>
        <v>105.0704708</v>
      </c>
      <c r="S52" s="25">
        <f>VLOOKUP($D52,Résultats!$B$2:$AZ$212,S$2,FALSE)</f>
        <v>122.5860871</v>
      </c>
      <c r="T52" s="25">
        <f>VLOOKUP($D52,Résultats!$B$2:$AZ$212,T$2,FALSE)</f>
        <v>141.6827758</v>
      </c>
      <c r="U52" s="25">
        <f>VLOOKUP($D52,Résultats!$B$2:$AZ$212,U$2,FALSE)</f>
        <v>162.3792564</v>
      </c>
      <c r="V52" s="25">
        <f>VLOOKUP($D52,Résultats!$B$2:$AZ$212,V$2,FALSE)</f>
        <v>184.52196559999999</v>
      </c>
      <c r="W52" s="25">
        <f>VLOOKUP($D52,Résultats!$B$2:$AZ$212,W$2,FALSE)</f>
        <v>207.9403762</v>
      </c>
      <c r="X52" s="25">
        <f>VLOOKUP($D52,Résultats!$B$2:$AZ$212,X$2,FALSE)</f>
        <v>232.45671770000001</v>
      </c>
      <c r="Y52" s="25">
        <f>VLOOKUP($D52,Résultats!$B$2:$AZ$212,Y$2,FALSE)</f>
        <v>257.84235910000001</v>
      </c>
      <c r="Z52" s="25">
        <f>VLOOKUP($D52,Résultats!$B$2:$AZ$212,Z$2,FALSE)</f>
        <v>283.88503320000001</v>
      </c>
      <c r="AA52" s="25">
        <f>VLOOKUP($D52,Résultats!$B$2:$AZ$212,AA$2,FALSE)</f>
        <v>310.35267229999999</v>
      </c>
      <c r="AB52" s="25">
        <f>VLOOKUP($D52,Résultats!$B$2:$AZ$212,AB$2,FALSE)</f>
        <v>336.98133059999998</v>
      </c>
      <c r="AC52" s="25">
        <f>VLOOKUP($D52,Résultats!$B$2:$AZ$212,AC$2,FALSE)</f>
        <v>363.47265420000002</v>
      </c>
      <c r="AD52" s="25">
        <f>VLOOKUP($D52,Résultats!$B$2:$AZ$212,AD$2,FALSE)</f>
        <v>389.60170629999999</v>
      </c>
      <c r="AE52" s="25">
        <f>VLOOKUP($D52,Résultats!$B$2:$AZ$212,AE$2,FALSE)</f>
        <v>415.02230220000001</v>
      </c>
      <c r="AF52" s="25">
        <f>VLOOKUP($D52,Résultats!$B$2:$AZ$212,AF$2,FALSE)</f>
        <v>439.35371629999997</v>
      </c>
      <c r="AG52" s="25">
        <f>VLOOKUP($D52,Résultats!$B$2:$AZ$212,AG$2,FALSE)</f>
        <v>462.2503772</v>
      </c>
      <c r="AH52" s="25">
        <f>VLOOKUP($D52,Résultats!$B$2:$AZ$212,AH$2,FALSE)</f>
        <v>483.36716189999999</v>
      </c>
      <c r="AI52" s="25">
        <f>VLOOKUP($D52,Résultats!$B$2:$AZ$212,AI$2,FALSE)</f>
        <v>502.39420269999999</v>
      </c>
      <c r="AJ52" s="25">
        <f>VLOOKUP($D52,Résultats!$B$2:$AZ$212,AJ$2,FALSE)</f>
        <v>519.07103210000002</v>
      </c>
      <c r="AK52" s="25">
        <f>VLOOKUP($D52,Résultats!$B$2:$AZ$212,AK$2,FALSE)</f>
        <v>533.18289360000006</v>
      </c>
      <c r="AL52" s="25">
        <f>VLOOKUP($D52,Résultats!$B$2:$AZ$212,AL$2,FALSE)</f>
        <v>544.52787920000003</v>
      </c>
      <c r="AM52" s="102">
        <f>VLOOKUP($D52,Résultats!$B$2:$AZ$212,AM$2,FALSE)</f>
        <v>552.99550609999994</v>
      </c>
    </row>
    <row r="53" spans="2:40" x14ac:dyDescent="0.3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53.330725049999998</v>
      </c>
      <c r="G53" s="25">
        <f>VLOOKUP($D53,Résultats!$B$2:$AZ$212,G$2,FALSE)</f>
        <v>109.1278018</v>
      </c>
      <c r="H53" s="25">
        <f>VLOOKUP($D53,Résultats!$B$2:$AZ$212,H$2,FALSE)</f>
        <v>134.96802829999999</v>
      </c>
      <c r="I53" s="25">
        <f>VLOOKUP($D53,Résultats!$B$2:$AZ$212,I$2,FALSE)</f>
        <v>191.5737149</v>
      </c>
      <c r="J53" s="25">
        <f>VLOOKUP($D53,Résultats!$B$2:$AZ$212,J$2,FALSE)</f>
        <v>295.01114860000001</v>
      </c>
      <c r="K53" s="25">
        <f>VLOOKUP($D53,Résultats!$B$2:$AZ$212,K$2,FALSE)</f>
        <v>471.45271819999999</v>
      </c>
      <c r="L53" s="25">
        <f>VLOOKUP($D53,Résultats!$B$2:$AZ$212,L$2,FALSE)</f>
        <v>661.38391349999995</v>
      </c>
      <c r="M53" s="25">
        <f>VLOOKUP($D53,Résultats!$B$2:$AZ$212,M$2,FALSE)</f>
        <v>864.6443438</v>
      </c>
      <c r="N53" s="25">
        <f>VLOOKUP($D53,Résultats!$B$2:$AZ$212,N$2,FALSE)</f>
        <v>1084.0886929999999</v>
      </c>
      <c r="O53" s="25">
        <f>VLOOKUP($D53,Résultats!$B$2:$AZ$212,O$2,FALSE)</f>
        <v>1332.426516</v>
      </c>
      <c r="P53" s="25">
        <f>VLOOKUP($D53,Résultats!$B$2:$AZ$212,P$2,FALSE)</f>
        <v>1613.9069400000001</v>
      </c>
      <c r="Q53" s="25">
        <f>VLOOKUP($D53,Résultats!$B$2:$AZ$212,Q$2,FALSE)</f>
        <v>1931.1700169999999</v>
      </c>
      <c r="R53" s="25">
        <f>VLOOKUP($D53,Résultats!$B$2:$AZ$212,R$2,FALSE)</f>
        <v>2286.2404449999999</v>
      </c>
      <c r="S53" s="25">
        <f>VLOOKUP($D53,Résultats!$B$2:$AZ$212,S$2,FALSE)</f>
        <v>2680.6341579999998</v>
      </c>
      <c r="T53" s="25">
        <f>VLOOKUP($D53,Résultats!$B$2:$AZ$212,T$2,FALSE)</f>
        <v>3115.943088</v>
      </c>
      <c r="U53" s="25">
        <f>VLOOKUP($D53,Résultats!$B$2:$AZ$212,U$2,FALSE)</f>
        <v>3594.155753</v>
      </c>
      <c r="V53" s="25">
        <f>VLOOKUP($D53,Résultats!$B$2:$AZ$212,V$2,FALSE)</f>
        <v>4113.5693410000003</v>
      </c>
      <c r="W53" s="25">
        <f>VLOOKUP($D53,Résultats!$B$2:$AZ$212,W$2,FALSE)</f>
        <v>4672.2636990000001</v>
      </c>
      <c r="X53" s="25">
        <f>VLOOKUP($D53,Résultats!$B$2:$AZ$212,X$2,FALSE)</f>
        <v>5268.3302309999999</v>
      </c>
      <c r="Y53" s="25">
        <f>VLOOKUP($D53,Résultats!$B$2:$AZ$212,Y$2,FALSE)</f>
        <v>5898.8109750000003</v>
      </c>
      <c r="Z53" s="25">
        <f>VLOOKUP($D53,Résultats!$B$2:$AZ$212,Z$2,FALSE)</f>
        <v>6561.2402920000004</v>
      </c>
      <c r="AA53" s="25">
        <f>VLOOKUP($D53,Résultats!$B$2:$AZ$212,AA$2,FALSE)</f>
        <v>7252.7995559999999</v>
      </c>
      <c r="AB53" s="25">
        <f>VLOOKUP($D53,Résultats!$B$2:$AZ$212,AB$2,FALSE)</f>
        <v>7969.9431750000003</v>
      </c>
      <c r="AC53" s="25">
        <f>VLOOKUP($D53,Résultats!$B$2:$AZ$212,AC$2,FALSE)</f>
        <v>8708.26885699999</v>
      </c>
      <c r="AD53" s="25">
        <f>VLOOKUP($D53,Résultats!$B$2:$AZ$212,AD$2,FALSE)</f>
        <v>9465.264733</v>
      </c>
      <c r="AE53" s="25">
        <f>VLOOKUP($D53,Résultats!$B$2:$AZ$212,AE$2,FALSE)</f>
        <v>10235.20242</v>
      </c>
      <c r="AF53" s="25">
        <f>VLOOKUP($D53,Résultats!$B$2:$AZ$212,AF$2,FALSE)</f>
        <v>11011.228789999999</v>
      </c>
      <c r="AG53" s="25">
        <f>VLOOKUP($D53,Résultats!$B$2:$AZ$212,AG$2,FALSE)</f>
        <v>11787.21672</v>
      </c>
      <c r="AH53" s="25">
        <f>VLOOKUP($D53,Résultats!$B$2:$AZ$212,AH$2,FALSE)</f>
        <v>12556.74142</v>
      </c>
      <c r="AI53" s="25">
        <f>VLOOKUP($D53,Résultats!$B$2:$AZ$212,AI$2,FALSE)</f>
        <v>13314.065189999999</v>
      </c>
      <c r="AJ53" s="25">
        <f>VLOOKUP($D53,Résultats!$B$2:$AZ$212,AJ$2,FALSE)</f>
        <v>14054.571459999999</v>
      </c>
      <c r="AK53" s="25">
        <f>VLOOKUP($D53,Résultats!$B$2:$AZ$212,AK$2,FALSE)</f>
        <v>14774.70126</v>
      </c>
      <c r="AL53" s="25">
        <f>VLOOKUP($D53,Résultats!$B$2:$AZ$212,AL$2,FALSE)</f>
        <v>15470.91481</v>
      </c>
      <c r="AM53" s="102">
        <f>VLOOKUP($D53,Résultats!$B$2:$AZ$212,AM$2,FALSE)</f>
        <v>16142.61995</v>
      </c>
    </row>
    <row r="54" spans="2:40" x14ac:dyDescent="0.3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20.415948140000001</v>
      </c>
      <c r="G54" s="25">
        <f>VLOOKUP($D54,Résultats!$B$2:$AZ$212,G$2,FALSE)</f>
        <v>41.295437679999999</v>
      </c>
      <c r="H54" s="25">
        <f>VLOOKUP($D54,Résultats!$B$2:$AZ$212,H$2,FALSE)</f>
        <v>50.866736549999999</v>
      </c>
      <c r="I54" s="25">
        <f>VLOOKUP($D54,Résultats!$B$2:$AZ$212,I$2,FALSE)</f>
        <v>71.776817949999995</v>
      </c>
      <c r="J54" s="25">
        <f>VLOOKUP($D54,Résultats!$B$2:$AZ$212,J$2,FALSE)</f>
        <v>109.8166533</v>
      </c>
      <c r="K54" s="25">
        <f>VLOOKUP($D54,Résultats!$B$2:$AZ$212,K$2,FALSE)</f>
        <v>174.36662870000001</v>
      </c>
      <c r="L54" s="25">
        <f>VLOOKUP($D54,Résultats!$B$2:$AZ$212,L$2,FALSE)</f>
        <v>243.38971090000001</v>
      </c>
      <c r="M54" s="25">
        <f>VLOOKUP($D54,Résultats!$B$2:$AZ$212,M$2,FALSE)</f>
        <v>316.73509330000002</v>
      </c>
      <c r="N54" s="25">
        <f>VLOOKUP($D54,Résultats!$B$2:$AZ$212,N$2,FALSE)</f>
        <v>395.340485</v>
      </c>
      <c r="O54" s="25">
        <f>VLOOKUP($D54,Résultats!$B$2:$AZ$212,O$2,FALSE)</f>
        <v>483.6720722</v>
      </c>
      <c r="P54" s="25">
        <f>VLOOKUP($D54,Résultats!$B$2:$AZ$212,P$2,FALSE)</f>
        <v>583.11898980000001</v>
      </c>
      <c r="Q54" s="25">
        <f>VLOOKUP($D54,Résultats!$B$2:$AZ$212,Q$2,FALSE)</f>
        <v>694.48978739999995</v>
      </c>
      <c r="R54" s="25">
        <f>VLOOKUP($D54,Résultats!$B$2:$AZ$212,R$2,FALSE)</f>
        <v>818.3730266</v>
      </c>
      <c r="S54" s="25">
        <f>VLOOKUP($D54,Résultats!$B$2:$AZ$212,S$2,FALSE)</f>
        <v>955.17736839999998</v>
      </c>
      <c r="T54" s="25">
        <f>VLOOKUP($D54,Résultats!$B$2:$AZ$212,T$2,FALSE)</f>
        <v>1105.325965</v>
      </c>
      <c r="U54" s="25">
        <f>VLOOKUP($D54,Résultats!$B$2:$AZ$212,U$2,FALSE)</f>
        <v>1269.3728390000001</v>
      </c>
      <c r="V54" s="25">
        <f>VLOOKUP($D54,Résultats!$B$2:$AZ$212,V$2,FALSE)</f>
        <v>1446.5840189999999</v>
      </c>
      <c r="W54" s="25">
        <f>VLOOKUP($D54,Résultats!$B$2:$AZ$212,W$2,FALSE)</f>
        <v>1636.154387</v>
      </c>
      <c r="X54" s="25">
        <f>VLOOKUP($D54,Résultats!$B$2:$AZ$212,X$2,FALSE)</f>
        <v>1837.2881110000001</v>
      </c>
      <c r="Y54" s="25">
        <f>VLOOKUP($D54,Résultats!$B$2:$AZ$212,Y$2,FALSE)</f>
        <v>2048.840537</v>
      </c>
      <c r="Z54" s="25">
        <f>VLOOKUP($D54,Résultats!$B$2:$AZ$212,Z$2,FALSE)</f>
        <v>2269.8504480000001</v>
      </c>
      <c r="AA54" s="25">
        <f>VLOOKUP($D54,Résultats!$B$2:$AZ$212,AA$2,FALSE)</f>
        <v>2499.249652</v>
      </c>
      <c r="AB54" s="25">
        <f>VLOOKUP($D54,Résultats!$B$2:$AZ$212,AB$2,FALSE)</f>
        <v>2735.7424900000001</v>
      </c>
      <c r="AC54" s="25">
        <f>VLOOKUP($D54,Résultats!$B$2:$AZ$212,AC$2,FALSE)</f>
        <v>2977.765868</v>
      </c>
      <c r="AD54" s="25">
        <f>VLOOKUP($D54,Résultats!$B$2:$AZ$212,AD$2,FALSE)</f>
        <v>3224.4099670000001</v>
      </c>
      <c r="AE54" s="25">
        <f>VLOOKUP($D54,Résultats!$B$2:$AZ$212,AE$2,FALSE)</f>
        <v>3473.7122479999998</v>
      </c>
      <c r="AF54" s="25">
        <f>VLOOKUP($D54,Résultats!$B$2:$AZ$212,AF$2,FALSE)</f>
        <v>3723.3644330000002</v>
      </c>
      <c r="AG54" s="25">
        <f>VLOOKUP($D54,Résultats!$B$2:$AZ$212,AG$2,FALSE)</f>
        <v>3971.3266589999998</v>
      </c>
      <c r="AH54" s="25">
        <f>VLOOKUP($D54,Résultats!$B$2:$AZ$212,AH$2,FALSE)</f>
        <v>4215.4895219999999</v>
      </c>
      <c r="AI54" s="25">
        <f>VLOOKUP($D54,Résultats!$B$2:$AZ$212,AI$2,FALSE)</f>
        <v>4453.9964980000004</v>
      </c>
      <c r="AJ54" s="25">
        <f>VLOOKUP($D54,Résultats!$B$2:$AZ$212,AJ$2,FALSE)</f>
        <v>4685.3833850000001</v>
      </c>
      <c r="AK54" s="25">
        <f>VLOOKUP($D54,Résultats!$B$2:$AZ$212,AK$2,FALSE)</f>
        <v>4908.5534369999996</v>
      </c>
      <c r="AL54" s="25">
        <f>VLOOKUP($D54,Résultats!$B$2:$AZ$212,AL$2,FALSE)</f>
        <v>5122.4368260000001</v>
      </c>
      <c r="AM54" s="102">
        <f>VLOOKUP($D54,Résultats!$B$2:$AZ$212,AM$2,FALSE)</f>
        <v>5326.9295050000001</v>
      </c>
    </row>
    <row r="55" spans="2:40" x14ac:dyDescent="0.3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8.8291571099999907E-3</v>
      </c>
      <c r="G55" s="25">
        <f>VLOOKUP($D55,Résultats!$B$2:$AZ$212,G$2,FALSE)</f>
        <v>6.9241252099999998E-3</v>
      </c>
      <c r="H55" s="25">
        <f>VLOOKUP($D55,Résultats!$B$2:$AZ$212,H$2,FALSE)</f>
        <v>6.3852827800000003E-3</v>
      </c>
      <c r="I55" s="25">
        <f>VLOOKUP($D55,Résultats!$B$2:$AZ$212,I$2,FALSE)</f>
        <v>5.8883736199999998E-3</v>
      </c>
      <c r="J55" s="25">
        <f>VLOOKUP($D55,Résultats!$B$2:$AZ$212,J$2,FALSE)</f>
        <v>5.4301344299999997E-3</v>
      </c>
      <c r="K55" s="25">
        <f>VLOOKUP($D55,Résultats!$B$2:$AZ$212,K$2,FALSE)</f>
        <v>5.0075558700000003E-3</v>
      </c>
      <c r="L55" s="25">
        <f>VLOOKUP($D55,Résultats!$B$2:$AZ$212,L$2,FALSE)</f>
        <v>4.6178628099999997E-3</v>
      </c>
      <c r="M55" s="25">
        <f>VLOOKUP($D55,Résultats!$B$2:$AZ$212,M$2,FALSE)</f>
        <v>4.2584960500000003E-3</v>
      </c>
      <c r="N55" s="25">
        <f>VLOOKUP($D55,Résultats!$B$2:$AZ$212,N$2,FALSE)</f>
        <v>3.9270955799999997E-3</v>
      </c>
      <c r="O55" s="25">
        <f>VLOOKUP($D55,Résultats!$B$2:$AZ$212,O$2,FALSE)</f>
        <v>3.6214850300000001E-3</v>
      </c>
      <c r="P55" s="25">
        <f>VLOOKUP($D55,Résultats!$B$2:$AZ$212,P$2,FALSE)</f>
        <v>3.3396573999999999E-3</v>
      </c>
      <c r="Q55" s="25">
        <f>VLOOKUP($D55,Résultats!$B$2:$AZ$212,Q$2,FALSE)</f>
        <v>3.0797618799999998E-3</v>
      </c>
      <c r="R55" s="25">
        <f>VLOOKUP($D55,Résultats!$B$2:$AZ$212,R$2,FALSE)</f>
        <v>2.8400917000000001E-3</v>
      </c>
      <c r="S55" s="25">
        <f>VLOOKUP($D55,Résultats!$B$2:$AZ$212,S$2,FALSE)</f>
        <v>2.61907289E-3</v>
      </c>
      <c r="T55" s="25">
        <f>VLOOKUP($D55,Résultats!$B$2:$AZ$212,T$2,FALSE)</f>
        <v>2.41525399E-3</v>
      </c>
      <c r="U55" s="25">
        <f>VLOOKUP($D55,Résultats!$B$2:$AZ$212,U$2,FALSE)</f>
        <v>2.22729648E-3</v>
      </c>
      <c r="V55" s="25">
        <f>VLOOKUP($D55,Résultats!$B$2:$AZ$212,V$2,FALSE)</f>
        <v>2.0539660099999999E-3</v>
      </c>
      <c r="W55" s="25">
        <f>VLOOKUP($D55,Résultats!$B$2:$AZ$212,W$2,FALSE)</f>
        <v>1.8941243E-3</v>
      </c>
      <c r="X55" s="25">
        <f>VLOOKUP($D55,Résultats!$B$2:$AZ$212,X$2,FALSE)</f>
        <v>1.74672163E-3</v>
      </c>
      <c r="Y55" s="25">
        <f>VLOOKUP($D55,Résultats!$B$2:$AZ$212,Y$2,FALSE)</f>
        <v>1.61078999E-3</v>
      </c>
      <c r="Z55" s="25">
        <f>VLOOKUP($D55,Résultats!$B$2:$AZ$212,Z$2,FALSE)</f>
        <v>1.48543668E-3</v>
      </c>
      <c r="AA55" s="25">
        <f>VLOOKUP($D55,Résultats!$B$2:$AZ$212,AA$2,FALSE)</f>
        <v>1.36983849E-3</v>
      </c>
      <c r="AB55" s="25">
        <f>VLOOKUP($D55,Résultats!$B$2:$AZ$212,AB$2,FALSE)</f>
        <v>1.26323628E-3</v>
      </c>
      <c r="AC55" s="25">
        <f>VLOOKUP($D55,Résultats!$B$2:$AZ$212,AC$2,FALSE)</f>
        <v>1.16492995E-3</v>
      </c>
      <c r="AD55" s="25">
        <f>VLOOKUP($D55,Résultats!$B$2:$AZ$212,AD$2,FALSE)</f>
        <v>1.0742739199999999E-3</v>
      </c>
      <c r="AE55" s="25">
        <f>VLOOKUP($D55,Résultats!$B$2:$AZ$212,AE$2,FALSE)</f>
        <v>9.9067284100000006E-4</v>
      </c>
      <c r="AF55" s="25">
        <f>VLOOKUP($D55,Résultats!$B$2:$AZ$212,AF$2,FALSE)</f>
        <v>9.1357767800000005E-4</v>
      </c>
      <c r="AG55" s="25">
        <f>VLOOKUP($D55,Résultats!$B$2:$AZ$212,AG$2,FALSE)</f>
        <v>8.4248213899999996E-4</v>
      </c>
      <c r="AH55" s="25">
        <f>VLOOKUP($D55,Résultats!$B$2:$AZ$212,AH$2,FALSE)</f>
        <v>7.7691932700000004E-4</v>
      </c>
      <c r="AI55" s="25">
        <f>VLOOKUP($D55,Résultats!$B$2:$AZ$212,AI$2,FALSE)</f>
        <v>7.16458679E-4</v>
      </c>
      <c r="AJ55" s="25">
        <f>VLOOKUP($D55,Résultats!$B$2:$AZ$212,AJ$2,FALSE)</f>
        <v>6.6070313999999999E-4</v>
      </c>
      <c r="AK55" s="25">
        <f>VLOOKUP($D55,Résultats!$B$2:$AZ$212,AK$2,FALSE)</f>
        <v>6.0928655299999997E-4</v>
      </c>
      <c r="AL55" s="25">
        <f>VLOOKUP($D55,Résultats!$B$2:$AZ$212,AL$2,FALSE)</f>
        <v>5.61871251E-4</v>
      </c>
      <c r="AM55" s="102">
        <f>VLOOKUP($D55,Résultats!$B$2:$AZ$212,AM$2,FALSE)</f>
        <v>5.1814586200000005E-4</v>
      </c>
    </row>
    <row r="56" spans="2:40" x14ac:dyDescent="0.3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3.1327084379999999</v>
      </c>
      <c r="G56" s="25">
        <f>VLOOKUP($D56,Résultats!$B$2:$AZ$212,G$2,FALSE)</f>
        <v>6.1534429570000002</v>
      </c>
      <c r="H56" s="25">
        <f>VLOOKUP($D56,Résultats!$B$2:$AZ$212,H$2,FALSE)</f>
        <v>7.507911752</v>
      </c>
      <c r="I56" s="25">
        <f>VLOOKUP($D56,Résultats!$B$2:$AZ$212,I$2,FALSE)</f>
        <v>10.45477691</v>
      </c>
      <c r="J56" s="25">
        <f>VLOOKUP($D56,Résultats!$B$2:$AZ$212,J$2,FALSE)</f>
        <v>15.774149530000001</v>
      </c>
      <c r="K56" s="25">
        <f>VLOOKUP($D56,Résultats!$B$2:$AZ$212,K$2,FALSE)</f>
        <v>24.72157112</v>
      </c>
      <c r="L56" s="25">
        <f>VLOOKUP($D56,Résultats!$B$2:$AZ$212,L$2,FALSE)</f>
        <v>34.185242080000002</v>
      </c>
      <c r="M56" s="25">
        <f>VLOOKUP($D56,Résultats!$B$2:$AZ$212,M$2,FALSE)</f>
        <v>44.13531081</v>
      </c>
      <c r="N56" s="25">
        <f>VLOOKUP($D56,Résultats!$B$2:$AZ$212,N$2,FALSE)</f>
        <v>54.693292700000001</v>
      </c>
      <c r="O56" s="25">
        <f>VLOOKUP($D56,Résultats!$B$2:$AZ$212,O$2,FALSE)</f>
        <v>66.458412050000007</v>
      </c>
      <c r="P56" s="25">
        <f>VLOOKUP($D56,Résultats!$B$2:$AZ$212,P$2,FALSE)</f>
        <v>79.610875989999997</v>
      </c>
      <c r="Q56" s="25">
        <f>VLOOKUP($D56,Résultats!$B$2:$AZ$212,Q$2,FALSE)</f>
        <v>94.254996070000004</v>
      </c>
      <c r="R56" s="25">
        <f>VLOOKUP($D56,Résultats!$B$2:$AZ$212,R$2,FALSE)</f>
        <v>110.4679769</v>
      </c>
      <c r="S56" s="25">
        <f>VLOOKUP($D56,Résultats!$B$2:$AZ$212,S$2,FALSE)</f>
        <v>128.3051954</v>
      </c>
      <c r="T56" s="25">
        <f>VLOOKUP($D56,Résultats!$B$2:$AZ$212,T$2,FALSE)</f>
        <v>147.8248127</v>
      </c>
      <c r="U56" s="25">
        <f>VLOOKUP($D56,Résultats!$B$2:$AZ$212,U$2,FALSE)</f>
        <v>169.10381459999999</v>
      </c>
      <c r="V56" s="25">
        <f>VLOOKUP($D56,Résultats!$B$2:$AZ$212,V$2,FALSE)</f>
        <v>192.0521292</v>
      </c>
      <c r="W56" s="25">
        <f>VLOOKUP($D56,Résultats!$B$2:$AZ$212,W$2,FALSE)</f>
        <v>216.5730026</v>
      </c>
      <c r="X56" s="25">
        <f>VLOOKUP($D56,Résultats!$B$2:$AZ$212,X$2,FALSE)</f>
        <v>242.57354839999999</v>
      </c>
      <c r="Y56" s="25">
        <f>VLOOKUP($D56,Résultats!$B$2:$AZ$212,Y$2,FALSE)</f>
        <v>269.91804050000002</v>
      </c>
      <c r="Z56" s="25">
        <f>VLOOKUP($D56,Résultats!$B$2:$AZ$212,Z$2,FALSE)</f>
        <v>298.49713389999999</v>
      </c>
      <c r="AA56" s="25">
        <f>VLOOKUP($D56,Résultats!$B$2:$AZ$212,AA$2,FALSE)</f>
        <v>328.18957810000001</v>
      </c>
      <c r="AB56" s="25">
        <f>VLOOKUP($D56,Résultats!$B$2:$AZ$212,AB$2,FALSE)</f>
        <v>358.8461294</v>
      </c>
      <c r="AC56" s="25">
        <f>VLOOKUP($D56,Résultats!$B$2:$AZ$212,AC$2,FALSE)</f>
        <v>390.28380579999998</v>
      </c>
      <c r="AD56" s="25">
        <f>VLOOKUP($D56,Résultats!$B$2:$AZ$212,AD$2,FALSE)</f>
        <v>422.40553879999999</v>
      </c>
      <c r="AE56" s="25">
        <f>VLOOKUP($D56,Résultats!$B$2:$AZ$212,AE$2,FALSE)</f>
        <v>454.97692960000001</v>
      </c>
      <c r="AF56" s="25">
        <f>VLOOKUP($D56,Résultats!$B$2:$AZ$212,AF$2,FALSE)</f>
        <v>487.71771649999999</v>
      </c>
      <c r="AG56" s="25">
        <f>VLOOKUP($D56,Résultats!$B$2:$AZ$212,AG$2,FALSE)</f>
        <v>520.38162709999995</v>
      </c>
      <c r="AH56" s="25">
        <f>VLOOKUP($D56,Résultats!$B$2:$AZ$212,AH$2,FALSE)</f>
        <v>552.71152800000004</v>
      </c>
      <c r="AI56" s="25">
        <f>VLOOKUP($D56,Résultats!$B$2:$AZ$212,AI$2,FALSE)</f>
        <v>584.48139800000001</v>
      </c>
      <c r="AJ56" s="25">
        <f>VLOOKUP($D56,Résultats!$B$2:$AZ$212,AJ$2,FALSE)</f>
        <v>615.51444570000001</v>
      </c>
      <c r="AK56" s="25">
        <f>VLOOKUP($D56,Résultats!$B$2:$AZ$212,AK$2,FALSE)</f>
        <v>645.67973989999996</v>
      </c>
      <c r="AL56" s="25">
        <f>VLOOKUP($D56,Résultats!$B$2:$AZ$212,AL$2,FALSE)</f>
        <v>674.84695950000003</v>
      </c>
      <c r="AM56" s="102">
        <f>VLOOKUP($D56,Résultats!$B$2:$AZ$212,AM$2,FALSE)</f>
        <v>703.01193839999996</v>
      </c>
    </row>
    <row r="57" spans="2:40" x14ac:dyDescent="0.3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34365.27276</v>
      </c>
      <c r="J57" s="61">
        <f>VLOOKUP($D57,Résultats!$B$2:$AZ$212,J$2,FALSE)</f>
        <v>34493.549749999998</v>
      </c>
      <c r="K57" s="61">
        <f>VLOOKUP($D57,Résultats!$B$2:$AZ$212,K$2,FALSE)</f>
        <v>34376.483410000001</v>
      </c>
      <c r="L57" s="61">
        <f>VLOOKUP($D57,Résultats!$B$2:$AZ$212,L$2,FALSE)</f>
        <v>34192.176390000001</v>
      </c>
      <c r="M57" s="61">
        <f>VLOOKUP($D57,Résultats!$B$2:$AZ$212,M$2,FALSE)</f>
        <v>33921.118110000003</v>
      </c>
      <c r="N57" s="61">
        <f>VLOOKUP($D57,Résultats!$B$2:$AZ$212,N$2,FALSE)</f>
        <v>33576.727330000002</v>
      </c>
      <c r="O57" s="61">
        <f>VLOOKUP($D57,Résultats!$B$2:$AZ$212,O$2,FALSE)</f>
        <v>33235.359230000002</v>
      </c>
      <c r="P57" s="61">
        <f>VLOOKUP($D57,Résultats!$B$2:$AZ$212,P$2,FALSE)</f>
        <v>32890.635730000002</v>
      </c>
      <c r="Q57" s="61">
        <f>VLOOKUP($D57,Résultats!$B$2:$AZ$212,Q$2,FALSE)</f>
        <v>32526.532480000002</v>
      </c>
      <c r="R57" s="61">
        <f>VLOOKUP($D57,Résultats!$B$2:$AZ$212,R$2,FALSE)</f>
        <v>32127.654030000002</v>
      </c>
      <c r="S57" s="61">
        <f>VLOOKUP($D57,Résultats!$B$2:$AZ$212,S$2,FALSE)</f>
        <v>31681.064119999999</v>
      </c>
      <c r="T57" s="61">
        <f>VLOOKUP($D57,Résultats!$B$2:$AZ$212,T$2,FALSE)</f>
        <v>31178.691360000001</v>
      </c>
      <c r="U57" s="61">
        <f>VLOOKUP($D57,Résultats!$B$2:$AZ$212,U$2,FALSE)</f>
        <v>30617.20102</v>
      </c>
      <c r="V57" s="61">
        <f>VLOOKUP($D57,Résultats!$B$2:$AZ$212,V$2,FALSE)</f>
        <v>29987.743539999999</v>
      </c>
      <c r="W57" s="61">
        <f>VLOOKUP($D57,Résultats!$B$2:$AZ$212,W$2,FALSE)</f>
        <v>29287.008310000001</v>
      </c>
      <c r="X57" s="61">
        <f>VLOOKUP($D57,Résultats!$B$2:$AZ$212,X$2,FALSE)</f>
        <v>28516.352190000001</v>
      </c>
      <c r="Y57" s="61">
        <f>VLOOKUP($D57,Résultats!$B$2:$AZ$212,Y$2,FALSE)</f>
        <v>27679.101879999998</v>
      </c>
      <c r="Z57" s="61">
        <f>VLOOKUP($D57,Résultats!$B$2:$AZ$212,Z$2,FALSE)</f>
        <v>26782.136890000002</v>
      </c>
      <c r="AA57" s="61">
        <f>VLOOKUP($D57,Résultats!$B$2:$AZ$212,AA$2,FALSE)</f>
        <v>25833.722760000001</v>
      </c>
      <c r="AB57" s="61">
        <f>VLOOKUP($D57,Résultats!$B$2:$AZ$212,AB$2,FALSE)</f>
        <v>24842.687460000001</v>
      </c>
      <c r="AC57" s="61">
        <f>VLOOKUP($D57,Résultats!$B$2:$AZ$212,AC$2,FALSE)</f>
        <v>23818.08641</v>
      </c>
      <c r="AD57" s="61">
        <f>VLOOKUP($D57,Résultats!$B$2:$AZ$212,AD$2,FALSE)</f>
        <v>22770.553970000001</v>
      </c>
      <c r="AE57" s="61">
        <f>VLOOKUP($D57,Résultats!$B$2:$AZ$212,AE$2,FALSE)</f>
        <v>21708.686310000001</v>
      </c>
      <c r="AF57" s="61">
        <f>VLOOKUP($D57,Résultats!$B$2:$AZ$212,AF$2,FALSE)</f>
        <v>20640.648209999999</v>
      </c>
      <c r="AG57" s="61">
        <f>VLOOKUP($D57,Résultats!$B$2:$AZ$212,AG$2,FALSE)</f>
        <v>19574.707320000001</v>
      </c>
      <c r="AH57" s="61">
        <f>VLOOKUP($D57,Résultats!$B$2:$AZ$212,AH$2,FALSE)</f>
        <v>18518.46184</v>
      </c>
      <c r="AI57" s="61">
        <f>VLOOKUP($D57,Résultats!$B$2:$AZ$212,AI$2,FALSE)</f>
        <v>17478.941620000001</v>
      </c>
      <c r="AJ57" s="61">
        <f>VLOOKUP($D57,Résultats!$B$2:$AZ$212,AJ$2,FALSE)</f>
        <v>16462.467479999999</v>
      </c>
      <c r="AK57" s="61">
        <f>VLOOKUP($D57,Résultats!$B$2:$AZ$212,AK$2,FALSE)</f>
        <v>15474.46666</v>
      </c>
      <c r="AL57" s="61">
        <f>VLOOKUP($D57,Résultats!$B$2:$AZ$212,AL$2,FALSE)</f>
        <v>14519.266600000001</v>
      </c>
      <c r="AM57" s="225">
        <f>VLOOKUP($D57,Résultats!$B$2:$AZ$212,AM$2,FALSE)</f>
        <v>13600.522139999999</v>
      </c>
      <c r="AN57" s="212"/>
    </row>
    <row r="58" spans="2:40" x14ac:dyDescent="0.3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526.76542770000003</v>
      </c>
      <c r="G58" s="65">
        <f>VLOOKUP($D58,Résultats!$B$2:$AZ$212,G$2,FALSE)</f>
        <v>689.31130800000005</v>
      </c>
      <c r="H58" s="65">
        <f>VLOOKUP($D58,Résultats!$B$2:$AZ$212,H$2,FALSE)</f>
        <v>762.41393070000004</v>
      </c>
      <c r="I58" s="65">
        <f>VLOOKUP($D58,Résultats!$B$2:$AZ$212,I$2,FALSE)</f>
        <v>868.0483931</v>
      </c>
      <c r="J58" s="65">
        <f>VLOOKUP($D58,Résultats!$B$2:$AZ$212,J$2,FALSE)</f>
        <v>945.00507760000005</v>
      </c>
      <c r="K58" s="65">
        <f>VLOOKUP($D58,Résultats!$B$2:$AZ$212,K$2,FALSE)</f>
        <v>1028.1068640000001</v>
      </c>
      <c r="L58" s="65">
        <f>VLOOKUP($D58,Résultats!$B$2:$AZ$212,L$2,FALSE)</f>
        <v>1117.726363</v>
      </c>
      <c r="M58" s="65">
        <f>VLOOKUP($D58,Résultats!$B$2:$AZ$212,M$2,FALSE)</f>
        <v>1213.0895459999999</v>
      </c>
      <c r="N58" s="65">
        <f>VLOOKUP($D58,Résultats!$B$2:$AZ$212,N$2,FALSE)</f>
        <v>1313.746903</v>
      </c>
      <c r="O58" s="65">
        <f>VLOOKUP($D58,Résultats!$B$2:$AZ$212,O$2,FALSE)</f>
        <v>1415.0013819999999</v>
      </c>
      <c r="P58" s="65">
        <f>VLOOKUP($D58,Résultats!$B$2:$AZ$212,P$2,FALSE)</f>
        <v>1512.2149099999999</v>
      </c>
      <c r="Q58" s="65">
        <f>VLOOKUP($D58,Résultats!$B$2:$AZ$212,Q$2,FALSE)</f>
        <v>1602.686839</v>
      </c>
      <c r="R58" s="65">
        <f>VLOOKUP($D58,Résultats!$B$2:$AZ$212,R$2,FALSE)</f>
        <v>1684.2617809999999</v>
      </c>
      <c r="S58" s="65">
        <f>VLOOKUP($D58,Résultats!$B$2:$AZ$212,S$2,FALSE)</f>
        <v>1755.4223979999999</v>
      </c>
      <c r="T58" s="65">
        <f>VLOOKUP($D58,Résultats!$B$2:$AZ$212,T$2,FALSE)</f>
        <v>1815.531029</v>
      </c>
      <c r="U58" s="65">
        <f>VLOOKUP($D58,Résultats!$B$2:$AZ$212,U$2,FALSE)</f>
        <v>1865.0407130000001</v>
      </c>
      <c r="V58" s="65">
        <f>VLOOKUP($D58,Résultats!$B$2:$AZ$212,V$2,FALSE)</f>
        <v>1903.337579</v>
      </c>
      <c r="W58" s="65">
        <f>VLOOKUP($D58,Résultats!$B$2:$AZ$212,W$2,FALSE)</f>
        <v>1930.192571</v>
      </c>
      <c r="X58" s="65">
        <f>VLOOKUP($D58,Résultats!$B$2:$AZ$212,X$2,FALSE)</f>
        <v>1945.688486</v>
      </c>
      <c r="Y58" s="65">
        <f>VLOOKUP($D58,Résultats!$B$2:$AZ$212,Y$2,FALSE)</f>
        <v>1950.2960270000001</v>
      </c>
      <c r="Z58" s="65">
        <f>VLOOKUP($D58,Résultats!$B$2:$AZ$212,Z$2,FALSE)</f>
        <v>1944.357722</v>
      </c>
      <c r="AA58" s="65">
        <f>VLOOKUP($D58,Résultats!$B$2:$AZ$212,AA$2,FALSE)</f>
        <v>1928.312408</v>
      </c>
      <c r="AB58" s="65">
        <f>VLOOKUP($D58,Résultats!$B$2:$AZ$212,AB$2,FALSE)</f>
        <v>1902.7755709999999</v>
      </c>
      <c r="AC58" s="65">
        <f>VLOOKUP($D58,Résultats!$B$2:$AZ$212,AC$2,FALSE)</f>
        <v>1868.4684480000001</v>
      </c>
      <c r="AD58" s="65">
        <f>VLOOKUP($D58,Résultats!$B$2:$AZ$212,AD$2,FALSE)</f>
        <v>1826.5317769999999</v>
      </c>
      <c r="AE58" s="65">
        <f>VLOOKUP($D58,Résultats!$B$2:$AZ$212,AE$2,FALSE)</f>
        <v>1777.843034</v>
      </c>
      <c r="AF58" s="65">
        <f>VLOOKUP($D58,Résultats!$B$2:$AZ$212,AF$2,FALSE)</f>
        <v>1723.2955999999999</v>
      </c>
      <c r="AG58" s="65">
        <f>VLOOKUP($D58,Résultats!$B$2:$AZ$212,AG$2,FALSE)</f>
        <v>1663.8982100000001</v>
      </c>
      <c r="AH58" s="65">
        <f>VLOOKUP($D58,Résultats!$B$2:$AZ$212,AH$2,FALSE)</f>
        <v>1600.65597</v>
      </c>
      <c r="AI58" s="65">
        <f>VLOOKUP($D58,Résultats!$B$2:$AZ$212,AI$2,FALSE)</f>
        <v>1534.593715</v>
      </c>
      <c r="AJ58" s="65">
        <f>VLOOKUP($D58,Résultats!$B$2:$AZ$212,AJ$2,FALSE)</f>
        <v>1466.6421660000001</v>
      </c>
      <c r="AK58" s="65">
        <f>VLOOKUP($D58,Résultats!$B$2:$AZ$212,AK$2,FALSE)</f>
        <v>1397.6468629999999</v>
      </c>
      <c r="AL58" s="65">
        <f>VLOOKUP($D58,Résultats!$B$2:$AZ$212,AL$2,FALSE)</f>
        <v>1328.334212</v>
      </c>
      <c r="AM58" s="226">
        <f>VLOOKUP($D58,Résultats!$B$2:$AZ$212,AM$2,FALSE)</f>
        <v>1259.3825320000001</v>
      </c>
    </row>
    <row r="59" spans="2:40" x14ac:dyDescent="0.3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4285.2943949999999</v>
      </c>
      <c r="G59" s="65">
        <f>VLOOKUP($D59,Résultats!$B$2:$AZ$212,G$2,FALSE)</f>
        <v>4851.8911429999998</v>
      </c>
      <c r="H59" s="65">
        <f>VLOOKUP($D59,Résultats!$B$2:$AZ$212,H$2,FALSE)</f>
        <v>5018.0976030000002</v>
      </c>
      <c r="I59" s="65">
        <f>VLOOKUP($D59,Résultats!$B$2:$AZ$212,I$2,FALSE)</f>
        <v>5239.293275</v>
      </c>
      <c r="J59" s="65">
        <f>VLOOKUP($D59,Résultats!$B$2:$AZ$212,J$2,FALSE)</f>
        <v>5403.2432200000003</v>
      </c>
      <c r="K59" s="65">
        <f>VLOOKUP($D59,Résultats!$B$2:$AZ$212,K$2,FALSE)</f>
        <v>5517.7358610000001</v>
      </c>
      <c r="L59" s="65">
        <f>VLOOKUP($D59,Résultats!$B$2:$AZ$212,L$2,FALSE)</f>
        <v>5609.0670639999998</v>
      </c>
      <c r="M59" s="65">
        <f>VLOOKUP($D59,Résultats!$B$2:$AZ$212,M$2,FALSE)</f>
        <v>5673.3579609999997</v>
      </c>
      <c r="N59" s="65">
        <f>VLOOKUP($D59,Résultats!$B$2:$AZ$212,N$2,FALSE)</f>
        <v>5713.0157129999998</v>
      </c>
      <c r="O59" s="65">
        <f>VLOOKUP($D59,Résultats!$B$2:$AZ$212,O$2,FALSE)</f>
        <v>5746.4160780000002</v>
      </c>
      <c r="P59" s="65">
        <f>VLOOKUP($D59,Résultats!$B$2:$AZ$212,P$2,FALSE)</f>
        <v>5772.2069069999998</v>
      </c>
      <c r="Q59" s="65">
        <f>VLOOKUP($D59,Résultats!$B$2:$AZ$212,Q$2,FALSE)</f>
        <v>5787.4045560000004</v>
      </c>
      <c r="R59" s="65">
        <f>VLOOKUP($D59,Résultats!$B$2:$AZ$212,R$2,FALSE)</f>
        <v>5789.0633189999999</v>
      </c>
      <c r="S59" s="65">
        <f>VLOOKUP($D59,Résultats!$B$2:$AZ$212,S$2,FALSE)</f>
        <v>5774.7562280000002</v>
      </c>
      <c r="T59" s="65">
        <f>VLOOKUP($D59,Résultats!$B$2:$AZ$212,T$2,FALSE)</f>
        <v>5743.0899630000004</v>
      </c>
      <c r="U59" s="65">
        <f>VLOOKUP($D59,Résultats!$B$2:$AZ$212,U$2,FALSE)</f>
        <v>5693.8496379999997</v>
      </c>
      <c r="V59" s="65">
        <f>VLOOKUP($D59,Résultats!$B$2:$AZ$212,V$2,FALSE)</f>
        <v>5625.5000730000002</v>
      </c>
      <c r="W59" s="65">
        <f>VLOOKUP($D59,Résultats!$B$2:$AZ$212,W$2,FALSE)</f>
        <v>5537.6277680000003</v>
      </c>
      <c r="X59" s="65">
        <f>VLOOKUP($D59,Résultats!$B$2:$AZ$212,X$2,FALSE)</f>
        <v>5430.7571269999999</v>
      </c>
      <c r="Y59" s="65">
        <f>VLOOKUP($D59,Résultats!$B$2:$AZ$212,Y$2,FALSE)</f>
        <v>5305.6921650000004</v>
      </c>
      <c r="Z59" s="65">
        <f>VLOOKUP($D59,Résultats!$B$2:$AZ$212,Z$2,FALSE)</f>
        <v>5164.0579850000004</v>
      </c>
      <c r="AA59" s="65">
        <f>VLOOKUP($D59,Résultats!$B$2:$AZ$212,AA$2,FALSE)</f>
        <v>5007.7681110000003</v>
      </c>
      <c r="AB59" s="65">
        <f>VLOOKUP($D59,Résultats!$B$2:$AZ$212,AB$2,FALSE)</f>
        <v>4838.8748509999996</v>
      </c>
      <c r="AC59" s="65">
        <f>VLOOKUP($D59,Résultats!$B$2:$AZ$212,AC$2,FALSE)</f>
        <v>4659.4853149999999</v>
      </c>
      <c r="AD59" s="65">
        <f>VLOOKUP($D59,Résultats!$B$2:$AZ$212,AD$2,FALSE)</f>
        <v>4472.028695</v>
      </c>
      <c r="AE59" s="65">
        <f>VLOOKUP($D59,Résultats!$B$2:$AZ$212,AE$2,FALSE)</f>
        <v>4278.5345209999996</v>
      </c>
      <c r="AF59" s="65">
        <f>VLOOKUP($D59,Résultats!$B$2:$AZ$212,AF$2,FALSE)</f>
        <v>4080.9402920000002</v>
      </c>
      <c r="AG59" s="65">
        <f>VLOOKUP($D59,Résultats!$B$2:$AZ$212,AG$2,FALSE)</f>
        <v>3881.2097469999999</v>
      </c>
      <c r="AH59" s="65">
        <f>VLOOKUP($D59,Résultats!$B$2:$AZ$212,AH$2,FALSE)</f>
        <v>3681.1596330000002</v>
      </c>
      <c r="AI59" s="65">
        <f>VLOOKUP($D59,Résultats!$B$2:$AZ$212,AI$2,FALSE)</f>
        <v>3482.4603459999998</v>
      </c>
      <c r="AJ59" s="65">
        <f>VLOOKUP($D59,Résultats!$B$2:$AZ$212,AJ$2,FALSE)</f>
        <v>3286.641177</v>
      </c>
      <c r="AK59" s="65">
        <f>VLOOKUP($D59,Résultats!$B$2:$AZ$212,AK$2,FALSE)</f>
        <v>3095.0311059999999</v>
      </c>
      <c r="AL59" s="65">
        <f>VLOOKUP($D59,Résultats!$B$2:$AZ$212,AL$2,FALSE)</f>
        <v>2908.712235</v>
      </c>
      <c r="AM59" s="226">
        <f>VLOOKUP($D59,Résultats!$B$2:$AZ$212,AM$2,FALSE)</f>
        <v>2728.61463</v>
      </c>
    </row>
    <row r="60" spans="2:40" x14ac:dyDescent="0.3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7040.4808460000004</v>
      </c>
      <c r="G60" s="65">
        <f>VLOOKUP($D60,Résultats!$B$2:$AZ$212,G$2,FALSE)</f>
        <v>7691.9853929999999</v>
      </c>
      <c r="H60" s="65">
        <f>VLOOKUP($D60,Résultats!$B$2:$AZ$212,H$2,FALSE)</f>
        <v>7870.6414610000002</v>
      </c>
      <c r="I60" s="65">
        <f>VLOOKUP($D60,Résultats!$B$2:$AZ$212,I$2,FALSE)</f>
        <v>8103.968269</v>
      </c>
      <c r="J60" s="65">
        <f>VLOOKUP($D60,Résultats!$B$2:$AZ$212,J$2,FALSE)</f>
        <v>8285.3019569999997</v>
      </c>
      <c r="K60" s="65">
        <f>VLOOKUP($D60,Résultats!$B$2:$AZ$212,K$2,FALSE)</f>
        <v>8386.5576569999994</v>
      </c>
      <c r="L60" s="65">
        <f>VLOOKUP($D60,Résultats!$B$2:$AZ$212,L$2,FALSE)</f>
        <v>8453.8978520000001</v>
      </c>
      <c r="M60" s="65">
        <f>VLOOKUP($D60,Résultats!$B$2:$AZ$212,M$2,FALSE)</f>
        <v>8482.1942930000005</v>
      </c>
      <c r="N60" s="65">
        <f>VLOOKUP($D60,Résultats!$B$2:$AZ$212,N$2,FALSE)</f>
        <v>8476.1677459999901</v>
      </c>
      <c r="O60" s="65">
        <f>VLOOKUP($D60,Résultats!$B$2:$AZ$212,O$2,FALSE)</f>
        <v>8461.3725809999996</v>
      </c>
      <c r="P60" s="65">
        <f>VLOOKUP($D60,Résultats!$B$2:$AZ$212,P$2,FALSE)</f>
        <v>8437.6693849999901</v>
      </c>
      <c r="Q60" s="65">
        <f>VLOOKUP($D60,Résultats!$B$2:$AZ$212,Q$2,FALSE)</f>
        <v>8401.4905190000009</v>
      </c>
      <c r="R60" s="65">
        <f>VLOOKUP($D60,Résultats!$B$2:$AZ$212,R$2,FALSE)</f>
        <v>8349.2748630000006</v>
      </c>
      <c r="S60" s="65">
        <f>VLOOKUP($D60,Résultats!$B$2:$AZ$212,S$2,FALSE)</f>
        <v>8278.0125150000003</v>
      </c>
      <c r="T60" s="65">
        <f>VLOOKUP($D60,Résultats!$B$2:$AZ$212,T$2,FALSE)</f>
        <v>8185.9177179999997</v>
      </c>
      <c r="U60" s="65">
        <f>VLOOKUP($D60,Résultats!$B$2:$AZ$212,U$2,FALSE)</f>
        <v>8072.3404360000004</v>
      </c>
      <c r="V60" s="65">
        <f>VLOOKUP($D60,Résultats!$B$2:$AZ$212,V$2,FALSE)</f>
        <v>7935.1703090000001</v>
      </c>
      <c r="W60" s="65">
        <f>VLOOKUP($D60,Résultats!$B$2:$AZ$212,W$2,FALSE)</f>
        <v>7773.8638229999997</v>
      </c>
      <c r="X60" s="65">
        <f>VLOOKUP($D60,Résultats!$B$2:$AZ$212,X$2,FALSE)</f>
        <v>7589.2007080000003</v>
      </c>
      <c r="Y60" s="65">
        <f>VLOOKUP($D60,Résultats!$B$2:$AZ$212,Y$2,FALSE)</f>
        <v>7382.4249730000001</v>
      </c>
      <c r="Z60" s="65">
        <f>VLOOKUP($D60,Résultats!$B$2:$AZ$212,Z$2,FALSE)</f>
        <v>7155.9042179999997</v>
      </c>
      <c r="AA60" s="65">
        <f>VLOOKUP($D60,Résultats!$B$2:$AZ$212,AA$2,FALSE)</f>
        <v>6912.3915530000004</v>
      </c>
      <c r="AB60" s="65">
        <f>VLOOKUP($D60,Résultats!$B$2:$AZ$212,AB$2,FALSE)</f>
        <v>6654.7466029999996</v>
      </c>
      <c r="AC60" s="65">
        <f>VLOOKUP($D60,Résultats!$B$2:$AZ$212,AC$2,FALSE)</f>
        <v>6385.8522489999996</v>
      </c>
      <c r="AD60" s="65">
        <f>VLOOKUP($D60,Résultats!$B$2:$AZ$212,AD$2,FALSE)</f>
        <v>6108.9395750000003</v>
      </c>
      <c r="AE60" s="65">
        <f>VLOOKUP($D60,Résultats!$B$2:$AZ$212,AE$2,FALSE)</f>
        <v>5826.6683929999999</v>
      </c>
      <c r="AF60" s="65">
        <f>VLOOKUP($D60,Résultats!$B$2:$AZ$212,AF$2,FALSE)</f>
        <v>5541.5435230000003</v>
      </c>
      <c r="AG60" s="65">
        <f>VLOOKUP($D60,Résultats!$B$2:$AZ$212,AG$2,FALSE)</f>
        <v>5256.0506320000004</v>
      </c>
      <c r="AH60" s="65">
        <f>VLOOKUP($D60,Résultats!$B$2:$AZ$212,AH$2,FALSE)</f>
        <v>4972.4519330000003</v>
      </c>
      <c r="AI60" s="65">
        <f>VLOOKUP($D60,Résultats!$B$2:$AZ$212,AI$2,FALSE)</f>
        <v>4692.8116069999996</v>
      </c>
      <c r="AJ60" s="65">
        <f>VLOOKUP($D60,Résultats!$B$2:$AZ$212,AJ$2,FALSE)</f>
        <v>4418.9882100000004</v>
      </c>
      <c r="AK60" s="65">
        <f>VLOOKUP($D60,Résultats!$B$2:$AZ$212,AK$2,FALSE)</f>
        <v>4152.5750539999999</v>
      </c>
      <c r="AL60" s="65">
        <f>VLOOKUP($D60,Résultats!$B$2:$AZ$212,AL$2,FALSE)</f>
        <v>3894.8472219999999</v>
      </c>
      <c r="AM60" s="226">
        <f>VLOOKUP($D60,Résultats!$B$2:$AZ$212,AM$2,FALSE)</f>
        <v>3646.8728630000001</v>
      </c>
    </row>
    <row r="61" spans="2:40" x14ac:dyDescent="0.3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7628.1958439999999</v>
      </c>
      <c r="G61" s="65">
        <f>VLOOKUP($D61,Résultats!$B$2:$AZ$212,G$2,FALSE)</f>
        <v>8010.4855520000001</v>
      </c>
      <c r="H61" s="65">
        <f>VLOOKUP($D61,Résultats!$B$2:$AZ$212,H$2,FALSE)</f>
        <v>8107.7041589999999</v>
      </c>
      <c r="I61" s="65">
        <f>VLOOKUP($D61,Résultats!$B$2:$AZ$212,I$2,FALSE)</f>
        <v>8236.5572830000001</v>
      </c>
      <c r="J61" s="65">
        <f>VLOOKUP($D61,Résultats!$B$2:$AZ$212,J$2,FALSE)</f>
        <v>8356.8424269999996</v>
      </c>
      <c r="K61" s="65">
        <f>VLOOKUP($D61,Résultats!$B$2:$AZ$212,K$2,FALSE)</f>
        <v>8397.4694569999901</v>
      </c>
      <c r="L61" s="65">
        <f>VLOOKUP($D61,Résultats!$B$2:$AZ$212,L$2,FALSE)</f>
        <v>8407.5497200000009</v>
      </c>
      <c r="M61" s="65">
        <f>VLOOKUP($D61,Résultats!$B$2:$AZ$212,M$2,FALSE)</f>
        <v>8382.32041199999</v>
      </c>
      <c r="N61" s="65">
        <f>VLOOKUP($D61,Résultats!$B$2:$AZ$212,N$2,FALSE)</f>
        <v>8326.6374250000008</v>
      </c>
      <c r="O61" s="65">
        <f>VLOOKUP($D61,Résultats!$B$2:$AZ$212,O$2,FALSE)</f>
        <v>8264.5457370000004</v>
      </c>
      <c r="P61" s="65">
        <f>VLOOKUP($D61,Résultats!$B$2:$AZ$212,P$2,FALSE)</f>
        <v>8196.6306499999901</v>
      </c>
      <c r="Q61" s="65">
        <f>VLOOKUP($D61,Résultats!$B$2:$AZ$212,Q$2,FALSE)</f>
        <v>8119.7680899999996</v>
      </c>
      <c r="R61" s="65">
        <f>VLOOKUP($D61,Résultats!$B$2:$AZ$212,R$2,FALSE)</f>
        <v>8030.8010700000004</v>
      </c>
      <c r="S61" s="65">
        <f>VLOOKUP($D61,Résultats!$B$2:$AZ$212,S$2,FALSE)</f>
        <v>7927.0043240000005</v>
      </c>
      <c r="T61" s="65">
        <f>VLOOKUP($D61,Résultats!$B$2:$AZ$212,T$2,FALSE)</f>
        <v>7806.6891390000001</v>
      </c>
      <c r="U61" s="65">
        <f>VLOOKUP($D61,Résultats!$B$2:$AZ$212,U$2,FALSE)</f>
        <v>7669.0168480000002</v>
      </c>
      <c r="V61" s="65">
        <f>VLOOKUP($D61,Résultats!$B$2:$AZ$212,V$2,FALSE)</f>
        <v>7511.9698120000003</v>
      </c>
      <c r="W61" s="65">
        <f>VLOOKUP($D61,Résultats!$B$2:$AZ$212,W$2,FALSE)</f>
        <v>7334.9844130000001</v>
      </c>
      <c r="X61" s="65">
        <f>VLOOKUP($D61,Résultats!$B$2:$AZ$212,X$2,FALSE)</f>
        <v>7138.7292859999998</v>
      </c>
      <c r="Y61" s="65">
        <f>VLOOKUP($D61,Résultats!$B$2:$AZ$212,Y$2,FALSE)</f>
        <v>6924.319587</v>
      </c>
      <c r="Z61" s="65">
        <f>VLOOKUP($D61,Résultats!$B$2:$AZ$212,Z$2,FALSE)</f>
        <v>6693.9179610000001</v>
      </c>
      <c r="AA61" s="65">
        <f>VLOOKUP($D61,Résultats!$B$2:$AZ$212,AA$2,FALSE)</f>
        <v>6450.0374979999997</v>
      </c>
      <c r="AB61" s="65">
        <f>VLOOKUP($D61,Résultats!$B$2:$AZ$212,AB$2,FALSE)</f>
        <v>6195.2565709999999</v>
      </c>
      <c r="AC61" s="65">
        <f>VLOOKUP($D61,Résultats!$B$2:$AZ$212,AC$2,FALSE)</f>
        <v>5932.1552000000001</v>
      </c>
      <c r="AD61" s="65">
        <f>VLOOKUP($D61,Résultats!$B$2:$AZ$212,AD$2,FALSE)</f>
        <v>5663.5916200000001</v>
      </c>
      <c r="AE61" s="65">
        <f>VLOOKUP($D61,Résultats!$B$2:$AZ$212,AE$2,FALSE)</f>
        <v>5391.9002200000004</v>
      </c>
      <c r="AF61" s="65">
        <f>VLOOKUP($D61,Résultats!$B$2:$AZ$212,AF$2,FALSE)</f>
        <v>5119.2644010000004</v>
      </c>
      <c r="AG61" s="65">
        <f>VLOOKUP($D61,Résultats!$B$2:$AZ$212,AG$2,FALSE)</f>
        <v>4847.8309429999999</v>
      </c>
      <c r="AH61" s="65">
        <f>VLOOKUP($D61,Résultats!$B$2:$AZ$212,AH$2,FALSE)</f>
        <v>4579.5364250000002</v>
      </c>
      <c r="AI61" s="65">
        <f>VLOOKUP($D61,Résultats!$B$2:$AZ$212,AI$2,FALSE)</f>
        <v>4316.1375770000004</v>
      </c>
      <c r="AJ61" s="65">
        <f>VLOOKUP($D61,Résultats!$B$2:$AZ$212,AJ$2,FALSE)</f>
        <v>4059.203098</v>
      </c>
      <c r="AK61" s="65">
        <f>VLOOKUP($D61,Résultats!$B$2:$AZ$212,AK$2,FALSE)</f>
        <v>3810.0650639999999</v>
      </c>
      <c r="AL61" s="65">
        <f>VLOOKUP($D61,Résultats!$B$2:$AZ$212,AL$2,FALSE)</f>
        <v>3569.7743970000001</v>
      </c>
      <c r="AM61" s="226">
        <f>VLOOKUP($D61,Résultats!$B$2:$AZ$212,AM$2,FALSE)</f>
        <v>3339.195788</v>
      </c>
    </row>
    <row r="62" spans="2:40" x14ac:dyDescent="0.3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9832.9951440000004</v>
      </c>
      <c r="G62" s="65">
        <f>VLOOKUP($D62,Résultats!$B$2:$AZ$212,G$2,FALSE)</f>
        <v>8882.9609240000009</v>
      </c>
      <c r="H62" s="65">
        <f>VLOOKUP($D62,Résultats!$B$2:$AZ$212,H$2,FALSE)</f>
        <v>8589.8108179999999</v>
      </c>
      <c r="I62" s="65">
        <f>VLOOKUP($D62,Résultats!$B$2:$AZ$212,I$2,FALSE)</f>
        <v>8317.7892080000001</v>
      </c>
      <c r="J62" s="65">
        <f>VLOOKUP($D62,Résultats!$B$2:$AZ$212,J$2,FALSE)</f>
        <v>8086.1966000000002</v>
      </c>
      <c r="K62" s="65">
        <f>VLOOKUP($D62,Résultats!$B$2:$AZ$212,K$2,FALSE)</f>
        <v>7812.5419220000003</v>
      </c>
      <c r="L62" s="65">
        <f>VLOOKUP($D62,Résultats!$B$2:$AZ$212,L$2,FALSE)</f>
        <v>7543.1919269999999</v>
      </c>
      <c r="M62" s="65">
        <f>VLOOKUP($D62,Résultats!$B$2:$AZ$212,M$2,FALSE)</f>
        <v>7274.4695819999997</v>
      </c>
      <c r="N62" s="65">
        <f>VLOOKUP($D62,Résultats!$B$2:$AZ$212,N$2,FALSE)</f>
        <v>7008.1955319999997</v>
      </c>
      <c r="O62" s="65">
        <f>VLOOKUP($D62,Résultats!$B$2:$AZ$212,O$2,FALSE)</f>
        <v>6755.3888390000002</v>
      </c>
      <c r="P62" s="65">
        <f>VLOOKUP($D62,Résultats!$B$2:$AZ$212,P$2,FALSE)</f>
        <v>6515.7566479999996</v>
      </c>
      <c r="Q62" s="65">
        <f>VLOOKUP($D62,Résultats!$B$2:$AZ$212,Q$2,FALSE)</f>
        <v>6286.7350980000001</v>
      </c>
      <c r="R62" s="65">
        <f>VLOOKUP($D62,Résultats!$B$2:$AZ$212,R$2,FALSE)</f>
        <v>6065.797955</v>
      </c>
      <c r="S62" s="65">
        <f>VLOOKUP($D62,Résultats!$B$2:$AZ$212,S$2,FALSE)</f>
        <v>5850.6556419999997</v>
      </c>
      <c r="T62" s="65">
        <f>VLOOKUP($D62,Résultats!$B$2:$AZ$212,T$2,FALSE)</f>
        <v>5639.5550480000002</v>
      </c>
      <c r="U62" s="65">
        <f>VLOOKUP($D62,Résultats!$B$2:$AZ$212,U$2,FALSE)</f>
        <v>5431.105192</v>
      </c>
      <c r="V62" s="65">
        <f>VLOOKUP($D62,Résultats!$B$2:$AZ$212,V$2,FALSE)</f>
        <v>5223.4954200000002</v>
      </c>
      <c r="W62" s="65">
        <f>VLOOKUP($D62,Résultats!$B$2:$AZ$212,W$2,FALSE)</f>
        <v>5015.7181840000003</v>
      </c>
      <c r="X62" s="65">
        <f>VLOOKUP($D62,Résultats!$B$2:$AZ$212,X$2,FALSE)</f>
        <v>4807.4504820000002</v>
      </c>
      <c r="Y62" s="65">
        <f>VLOOKUP($D62,Résultats!$B$2:$AZ$212,Y$2,FALSE)</f>
        <v>4598.670376</v>
      </c>
      <c r="Z62" s="65">
        <f>VLOOKUP($D62,Résultats!$B$2:$AZ$212,Z$2,FALSE)</f>
        <v>4389.9073989999997</v>
      </c>
      <c r="AA62" s="65">
        <f>VLOOKUP($D62,Résultats!$B$2:$AZ$212,AA$2,FALSE)</f>
        <v>4181.8948879999998</v>
      </c>
      <c r="AB62" s="65">
        <f>VLOOKUP($D62,Résultats!$B$2:$AZ$212,AB$2,FALSE)</f>
        <v>3975.4122400000001</v>
      </c>
      <c r="AC62" s="65">
        <f>VLOOKUP($D62,Résultats!$B$2:$AZ$212,AC$2,FALSE)</f>
        <v>3771.2590799999998</v>
      </c>
      <c r="AD62" s="65">
        <f>VLOOKUP($D62,Résultats!$B$2:$AZ$212,AD$2,FALSE)</f>
        <v>3570.3905519999998</v>
      </c>
      <c r="AE62" s="65">
        <f>VLOOKUP($D62,Résultats!$B$2:$AZ$212,AE$2,FALSE)</f>
        <v>3373.5218020000002</v>
      </c>
      <c r="AF62" s="65">
        <f>VLOOKUP($D62,Résultats!$B$2:$AZ$212,AF$2,FALSE)</f>
        <v>3181.3156140000001</v>
      </c>
      <c r="AG62" s="65">
        <f>VLOOKUP($D62,Résultats!$B$2:$AZ$212,AG$2,FALSE)</f>
        <v>2994.4358550000002</v>
      </c>
      <c r="AH62" s="65">
        <f>VLOOKUP($D62,Résultats!$B$2:$AZ$212,AH$2,FALSE)</f>
        <v>2813.4658450000002</v>
      </c>
      <c r="AI62" s="65">
        <f>VLOOKUP($D62,Résultats!$B$2:$AZ$212,AI$2,FALSE)</f>
        <v>2638.9268729999999</v>
      </c>
      <c r="AJ62" s="65">
        <f>VLOOKUP($D62,Résultats!$B$2:$AZ$212,AJ$2,FALSE)</f>
        <v>2471.2662759999998</v>
      </c>
      <c r="AK62" s="65">
        <f>VLOOKUP($D62,Résultats!$B$2:$AZ$212,AK$2,FALSE)</f>
        <v>2310.836914</v>
      </c>
      <c r="AL62" s="65">
        <f>VLOOKUP($D62,Résultats!$B$2:$AZ$212,AL$2,FALSE)</f>
        <v>2157.8751459999999</v>
      </c>
      <c r="AM62" s="226">
        <f>VLOOKUP($D62,Résultats!$B$2:$AZ$212,AM$2,FALSE)</f>
        <v>2012.5454199999999</v>
      </c>
    </row>
    <row r="63" spans="2:40" x14ac:dyDescent="0.3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3292.8055829999998</v>
      </c>
      <c r="G63" s="65">
        <f>VLOOKUP($D63,Résultats!$B$2:$AZ$212,G$2,FALSE)</f>
        <v>2901.0974649999998</v>
      </c>
      <c r="H63" s="65">
        <f>VLOOKUP($D63,Résultats!$B$2:$AZ$212,H$2,FALSE)</f>
        <v>2781.3616980000002</v>
      </c>
      <c r="I63" s="65">
        <f>VLOOKUP($D63,Résultats!$B$2:$AZ$212,I$2,FALSE)</f>
        <v>2665.701724</v>
      </c>
      <c r="J63" s="65">
        <f>VLOOKUP($D63,Résultats!$B$2:$AZ$212,J$2,FALSE)</f>
        <v>2541.9865599999998</v>
      </c>
      <c r="K63" s="65">
        <f>VLOOKUP($D63,Résultats!$B$2:$AZ$212,K$2,FALSE)</f>
        <v>2415.8718079999999</v>
      </c>
      <c r="L63" s="65">
        <f>VLOOKUP($D63,Résultats!$B$2:$AZ$212,L$2,FALSE)</f>
        <v>2295.9511870000001</v>
      </c>
      <c r="M63" s="65">
        <f>VLOOKUP($D63,Résultats!$B$2:$AZ$212,M$2,FALSE)</f>
        <v>2181.2042310000002</v>
      </c>
      <c r="N63" s="65">
        <f>VLOOKUP($D63,Résultats!$B$2:$AZ$212,N$2,FALSE)</f>
        <v>2071.740812</v>
      </c>
      <c r="O63" s="65">
        <f>VLOOKUP($D63,Résultats!$B$2:$AZ$212,O$2,FALSE)</f>
        <v>1969.377592</v>
      </c>
      <c r="P63" s="65">
        <f>VLOOKUP($D63,Résultats!$B$2:$AZ$212,P$2,FALSE)</f>
        <v>1873.723522</v>
      </c>
      <c r="Q63" s="65">
        <f>VLOOKUP($D63,Résultats!$B$2:$AZ$212,Q$2,FALSE)</f>
        <v>1783.9497220000001</v>
      </c>
      <c r="R63" s="65">
        <f>VLOOKUP($D63,Résultats!$B$2:$AZ$212,R$2,FALSE)</f>
        <v>1699.2549300000001</v>
      </c>
      <c r="S63" s="65">
        <f>VLOOKUP($D63,Résultats!$B$2:$AZ$212,S$2,FALSE)</f>
        <v>1618.907281</v>
      </c>
      <c r="T63" s="65">
        <f>VLOOKUP($D63,Résultats!$B$2:$AZ$212,T$2,FALSE)</f>
        <v>1542.306898</v>
      </c>
      <c r="U63" s="65">
        <f>VLOOKUP($D63,Résultats!$B$2:$AZ$212,U$2,FALSE)</f>
        <v>1468.9583729999999</v>
      </c>
      <c r="V63" s="65">
        <f>VLOOKUP($D63,Résultats!$B$2:$AZ$212,V$2,FALSE)</f>
        <v>1398.2905989999999</v>
      </c>
      <c r="W63" s="65">
        <f>VLOOKUP($D63,Résultats!$B$2:$AZ$212,W$2,FALSE)</f>
        <v>1329.90761</v>
      </c>
      <c r="X63" s="65">
        <f>VLOOKUP($D63,Résultats!$B$2:$AZ$212,X$2,FALSE)</f>
        <v>1263.5624640000001</v>
      </c>
      <c r="Y63" s="65">
        <f>VLOOKUP($D63,Résultats!$B$2:$AZ$212,Y$2,FALSE)</f>
        <v>1199.082148</v>
      </c>
      <c r="Z63" s="65">
        <f>VLOOKUP($D63,Résultats!$B$2:$AZ$212,Z$2,FALSE)</f>
        <v>1136.4079039999999</v>
      </c>
      <c r="AA63" s="65">
        <f>VLOOKUP($D63,Résultats!$B$2:$AZ$212,AA$2,FALSE)</f>
        <v>1075.5308110000001</v>
      </c>
      <c r="AB63" s="65">
        <f>VLOOKUP($D63,Résultats!$B$2:$AZ$212,AB$2,FALSE)</f>
        <v>1016.4641820000001</v>
      </c>
      <c r="AC63" s="65">
        <f>VLOOKUP($D63,Résultats!$B$2:$AZ$212,AC$2,FALSE)</f>
        <v>959.23688519999996</v>
      </c>
      <c r="AD63" s="65">
        <f>VLOOKUP($D63,Résultats!$B$2:$AZ$212,AD$2,FALSE)</f>
        <v>903.92390220000004</v>
      </c>
      <c r="AE63" s="65">
        <f>VLOOKUP($D63,Résultats!$B$2:$AZ$212,AE$2,FALSE)</f>
        <v>850.56064939999999</v>
      </c>
      <c r="AF63" s="65">
        <f>VLOOKUP($D63,Résultats!$B$2:$AZ$212,AF$2,FALSE)</f>
        <v>799.18180689999997</v>
      </c>
      <c r="AG63" s="65">
        <f>VLOOKUP($D63,Résultats!$B$2:$AZ$212,AG$2,FALSE)</f>
        <v>749.83307820000005</v>
      </c>
      <c r="AH63" s="65">
        <f>VLOOKUP($D63,Résultats!$B$2:$AZ$212,AH$2,FALSE)</f>
        <v>702.55292870000005</v>
      </c>
      <c r="AI63" s="65">
        <f>VLOOKUP($D63,Résultats!$B$2:$AZ$212,AI$2,FALSE)</f>
        <v>657.37519259999999</v>
      </c>
      <c r="AJ63" s="65">
        <f>VLOOKUP($D63,Résultats!$B$2:$AZ$212,AJ$2,FALSE)</f>
        <v>614.32528060000004</v>
      </c>
      <c r="AK63" s="65">
        <f>VLOOKUP($D63,Résultats!$B$2:$AZ$212,AK$2,FALSE)</f>
        <v>573.41541489999997</v>
      </c>
      <c r="AL63" s="65">
        <f>VLOOKUP($D63,Résultats!$B$2:$AZ$212,AL$2,FALSE)</f>
        <v>534.63933429999997</v>
      </c>
      <c r="AM63" s="226">
        <f>VLOOKUP($D63,Résultats!$B$2:$AZ$212,AM$2,FALSE)</f>
        <v>497.98181740000001</v>
      </c>
    </row>
    <row r="64" spans="2:40" x14ac:dyDescent="0.3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1275.46093</v>
      </c>
      <c r="G64" s="224">
        <f>VLOOKUP($D64,Résultats!$B$2:$AZ$212,G$2,FALSE)</f>
        <v>1059.19487</v>
      </c>
      <c r="H64" s="224">
        <f>VLOOKUP($D64,Résultats!$B$2:$AZ$212,H$2,FALSE)</f>
        <v>994.36948889999996</v>
      </c>
      <c r="I64" s="224">
        <f>VLOOKUP($D64,Résultats!$B$2:$AZ$212,I$2,FALSE)</f>
        <v>933.91461179999999</v>
      </c>
      <c r="J64" s="224">
        <f>VLOOKUP($D64,Résultats!$B$2:$AZ$212,J$2,FALSE)</f>
        <v>874.97390510000002</v>
      </c>
      <c r="K64" s="224">
        <f>VLOOKUP($D64,Résultats!$B$2:$AZ$212,K$2,FALSE)</f>
        <v>818.199838</v>
      </c>
      <c r="L64" s="224">
        <f>VLOOKUP($D64,Résultats!$B$2:$AZ$212,L$2,FALSE)</f>
        <v>764.79227509999998</v>
      </c>
      <c r="M64" s="224">
        <f>VLOOKUP($D64,Résultats!$B$2:$AZ$212,M$2,FALSE)</f>
        <v>714.48208810000006</v>
      </c>
      <c r="N64" s="224">
        <f>VLOOKUP($D64,Résultats!$B$2:$AZ$212,N$2,FALSE)</f>
        <v>667.22320019999995</v>
      </c>
      <c r="O64" s="224">
        <f>VLOOKUP($D64,Résultats!$B$2:$AZ$212,O$2,FALSE)</f>
        <v>623.2570197</v>
      </c>
      <c r="P64" s="224">
        <f>VLOOKUP($D64,Résultats!$B$2:$AZ$212,P$2,FALSE)</f>
        <v>582.43371260000004</v>
      </c>
      <c r="Q64" s="224">
        <f>VLOOKUP($D64,Résultats!$B$2:$AZ$212,Q$2,FALSE)</f>
        <v>544.49765909999996</v>
      </c>
      <c r="R64" s="224">
        <f>VLOOKUP($D64,Résultats!$B$2:$AZ$212,R$2,FALSE)</f>
        <v>509.20011240000002</v>
      </c>
      <c r="S64" s="224">
        <f>VLOOKUP($D64,Résultats!$B$2:$AZ$212,S$2,FALSE)</f>
        <v>476.30572890000002</v>
      </c>
      <c r="T64" s="224">
        <f>VLOOKUP($D64,Résultats!$B$2:$AZ$212,T$2,FALSE)</f>
        <v>445.60156449999999</v>
      </c>
      <c r="U64" s="224">
        <f>VLOOKUP($D64,Résultats!$B$2:$AZ$212,U$2,FALSE)</f>
        <v>416.8898216</v>
      </c>
      <c r="V64" s="224">
        <f>VLOOKUP($D64,Résultats!$B$2:$AZ$212,V$2,FALSE)</f>
        <v>389.9797494</v>
      </c>
      <c r="W64" s="224">
        <f>VLOOKUP($D64,Résultats!$B$2:$AZ$212,W$2,FALSE)</f>
        <v>364.71393760000001</v>
      </c>
      <c r="X64" s="224">
        <f>VLOOKUP($D64,Résultats!$B$2:$AZ$212,X$2,FALSE)</f>
        <v>340.9636375</v>
      </c>
      <c r="Y64" s="224">
        <f>VLOOKUP($D64,Résultats!$B$2:$AZ$212,Y$2,FALSE)</f>
        <v>318.61660920000003</v>
      </c>
      <c r="Z64" s="224">
        <f>VLOOKUP($D64,Résultats!$B$2:$AZ$212,Z$2,FALSE)</f>
        <v>297.58369570000002</v>
      </c>
      <c r="AA64" s="224">
        <f>VLOOKUP($D64,Résultats!$B$2:$AZ$212,AA$2,FALSE)</f>
        <v>277.7874875</v>
      </c>
      <c r="AB64" s="224">
        <f>VLOOKUP($D64,Résultats!$B$2:$AZ$212,AB$2,FALSE)</f>
        <v>259.15744669999998</v>
      </c>
      <c r="AC64" s="224">
        <f>VLOOKUP($D64,Résultats!$B$2:$AZ$212,AC$2,FALSE)</f>
        <v>241.62923319999999</v>
      </c>
      <c r="AD64" s="224">
        <f>VLOOKUP($D64,Résultats!$B$2:$AZ$212,AD$2,FALSE)</f>
        <v>225.14784399999999</v>
      </c>
      <c r="AE64" s="224">
        <f>VLOOKUP($D64,Résultats!$B$2:$AZ$212,AE$2,FALSE)</f>
        <v>209.65768750000001</v>
      </c>
      <c r="AF64" s="224">
        <f>VLOOKUP($D64,Résultats!$B$2:$AZ$212,AF$2,FALSE)</f>
        <v>195.10697740000001</v>
      </c>
      <c r="AG64" s="224">
        <f>VLOOKUP($D64,Résultats!$B$2:$AZ$212,AG$2,FALSE)</f>
        <v>181.4488561</v>
      </c>
      <c r="AH64" s="224">
        <f>VLOOKUP($D64,Résultats!$B$2:$AZ$212,AH$2,FALSE)</f>
        <v>168.63910519999999</v>
      </c>
      <c r="AI64" s="224">
        <f>VLOOKUP($D64,Résultats!$B$2:$AZ$212,AI$2,FALSE)</f>
        <v>156.6363096</v>
      </c>
      <c r="AJ64" s="224">
        <f>VLOOKUP($D64,Résultats!$B$2:$AZ$212,AJ$2,FALSE)</f>
        <v>145.40127810000001</v>
      </c>
      <c r="AK64" s="224">
        <f>VLOOKUP($D64,Résultats!$B$2:$AZ$212,AK$2,FALSE)</f>
        <v>134.89624409999999</v>
      </c>
      <c r="AL64" s="224">
        <f>VLOOKUP($D64,Résultats!$B$2:$AZ$212,AL$2,FALSE)</f>
        <v>125.084052</v>
      </c>
      <c r="AM64" s="227">
        <f>VLOOKUP($D64,Résultats!$B$2:$AZ$212,AM$2,FALSE)</f>
        <v>115.92909109999999</v>
      </c>
    </row>
    <row r="65" spans="2:39" s="3" customFormat="1" x14ac:dyDescent="0.35"/>
    <row r="66" spans="2:39" s="3" customFormat="1" x14ac:dyDescent="0.35"/>
    <row r="67" spans="2:39" x14ac:dyDescent="0.3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3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3000.9927250000001</v>
      </c>
      <c r="J68" s="51">
        <f t="shared" si="11"/>
        <v>2987.3681080000001</v>
      </c>
      <c r="K68" s="51">
        <f t="shared" si="11"/>
        <v>2879.3074780000002</v>
      </c>
      <c r="L68" s="51">
        <f t="shared" si="11"/>
        <v>2846.4767189999998</v>
      </c>
      <c r="M68" s="51">
        <f t="shared" si="11"/>
        <v>2790.5611899999999</v>
      </c>
      <c r="N68" s="51">
        <f t="shared" si="11"/>
        <v>2747.726701</v>
      </c>
      <c r="O68" s="51">
        <f t="shared" si="11"/>
        <v>2797.9165539999999</v>
      </c>
      <c r="P68" s="51">
        <f t="shared" si="11"/>
        <v>2852.6438790000002</v>
      </c>
      <c r="Q68" s="51">
        <f t="shared" si="11"/>
        <v>2899.7872699999998</v>
      </c>
      <c r="R68" s="51">
        <f t="shared" si="11"/>
        <v>2938.1150259999999</v>
      </c>
      <c r="S68" s="51">
        <f t="shared" si="11"/>
        <v>2968.3640049999999</v>
      </c>
      <c r="T68" s="51">
        <f t="shared" si="11"/>
        <v>2994.7647259999999</v>
      </c>
      <c r="U68" s="51">
        <f t="shared" si="11"/>
        <v>3022.3158429999999</v>
      </c>
      <c r="V68" s="51">
        <f t="shared" si="11"/>
        <v>3039.622445</v>
      </c>
      <c r="W68" s="51">
        <f t="shared" si="11"/>
        <v>3051.0094939999999</v>
      </c>
      <c r="X68" s="51">
        <f t="shared" si="11"/>
        <v>3060.7013740000002</v>
      </c>
      <c r="Y68" s="51">
        <f t="shared" si="11"/>
        <v>3068.8625040000002</v>
      </c>
      <c r="Z68" s="51">
        <f t="shared" si="11"/>
        <v>3079.7431660000002</v>
      </c>
      <c r="AA68" s="51">
        <f t="shared" si="11"/>
        <v>3094.399469</v>
      </c>
      <c r="AB68" s="51">
        <f t="shared" si="11"/>
        <v>3112.5009869999999</v>
      </c>
      <c r="AC68" s="51">
        <f t="shared" si="11"/>
        <v>3133.1088119999999</v>
      </c>
      <c r="AD68" s="51">
        <f t="shared" si="11"/>
        <v>3161.0360639999999</v>
      </c>
      <c r="AE68" s="51">
        <f t="shared" si="11"/>
        <v>3189.4642720000002</v>
      </c>
      <c r="AF68" s="51">
        <f t="shared" si="11"/>
        <v>3216.0126070000001</v>
      </c>
      <c r="AG68" s="51">
        <f t="shared" si="11"/>
        <v>3241.6964459999999</v>
      </c>
      <c r="AH68" s="51">
        <f t="shared" si="11"/>
        <v>3265.1609659999999</v>
      </c>
      <c r="AI68" s="51">
        <f t="shared" si="11"/>
        <v>3286.6882580000001</v>
      </c>
      <c r="AJ68" s="51">
        <f t="shared" si="11"/>
        <v>3307.1848829999999</v>
      </c>
      <c r="AK68" s="51">
        <f t="shared" si="11"/>
        <v>3327.3619589999998</v>
      </c>
      <c r="AL68" s="51">
        <f t="shared" si="11"/>
        <v>3346.0601689999999</v>
      </c>
      <c r="AM68" s="100">
        <f t="shared" si="11"/>
        <v>3367.3937000000001</v>
      </c>
    </row>
    <row r="69" spans="2:39" x14ac:dyDescent="0.3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8.7724857537806282E-3</v>
      </c>
      <c r="G69" s="124">
        <f t="shared" si="12"/>
        <v>1.6148784086031875E-2</v>
      </c>
      <c r="H69" s="124">
        <f t="shared" si="12"/>
        <v>1.9449727966526435E-2</v>
      </c>
      <c r="I69" s="124">
        <f t="shared" si="12"/>
        <v>3.4829759842220212E-2</v>
      </c>
      <c r="J69" s="123">
        <f t="shared" si="12"/>
        <v>6.1844012897254906E-2</v>
      </c>
      <c r="K69" s="67">
        <f t="shared" si="12"/>
        <v>0.10837705975631129</v>
      </c>
      <c r="L69" s="67">
        <f t="shared" si="12"/>
        <v>0.12491618850299827</v>
      </c>
      <c r="M69" s="67">
        <f t="shared" si="12"/>
        <v>0.14360900181515102</v>
      </c>
      <c r="N69" s="124">
        <f t="shared" si="12"/>
        <v>0.16462399777073025</v>
      </c>
      <c r="O69" s="123">
        <f t="shared" si="12"/>
        <v>0.1881077426156863</v>
      </c>
      <c r="P69" s="67">
        <f t="shared" si="12"/>
        <v>0.21417257800653774</v>
      </c>
      <c r="Q69" s="67">
        <f t="shared" si="12"/>
        <v>0.24288263559416207</v>
      </c>
      <c r="R69" s="67">
        <f t="shared" si="12"/>
        <v>0.27423902980985609</v>
      </c>
      <c r="S69" s="124">
        <f t="shared" si="12"/>
        <v>0.30816549997209658</v>
      </c>
      <c r="T69" s="124">
        <f t="shared" si="12"/>
        <v>0.34449618530734627</v>
      </c>
      <c r="U69" s="124">
        <f t="shared" si="12"/>
        <v>0.3829675441369812</v>
      </c>
      <c r="V69" s="124">
        <f t="shared" si="12"/>
        <v>0.42321649819242602</v>
      </c>
      <c r="W69" s="124">
        <f t="shared" si="12"/>
        <v>0.46478655369271032</v>
      </c>
      <c r="X69" s="118">
        <f t="shared" si="12"/>
        <v>0.50714286835877376</v>
      </c>
      <c r="Y69" s="118">
        <f t="shared" si="12"/>
        <v>0.54969599706771355</v>
      </c>
      <c r="Z69" s="118">
        <f t="shared" si="12"/>
        <v>0.59183261614874538</v>
      </c>
      <c r="AA69" s="118">
        <f t="shared" si="12"/>
        <v>0.63295015030265311</v>
      </c>
      <c r="AB69" s="118">
        <f t="shared" si="12"/>
        <v>0.67249130160677439</v>
      </c>
      <c r="AC69" s="118">
        <f t="shared" si="12"/>
        <v>0.7099743183129511</v>
      </c>
      <c r="AD69" s="118">
        <f t="shared" si="12"/>
        <v>0.74501552064544874</v>
      </c>
      <c r="AE69" s="118">
        <f t="shared" si="12"/>
        <v>0.77734195230389458</v>
      </c>
      <c r="AF69" s="118">
        <f t="shared" si="12"/>
        <v>0.80679371851728565</v>
      </c>
      <c r="AG69" s="118">
        <f t="shared" si="12"/>
        <v>0.83331714088568309</v>
      </c>
      <c r="AH69" s="118">
        <f t="shared" si="12"/>
        <v>0.85695098928853231</v>
      </c>
      <c r="AI69" s="118">
        <f t="shared" si="12"/>
        <v>0.87780854633156391</v>
      </c>
      <c r="AJ69" s="118">
        <f t="shared" si="12"/>
        <v>0.89605818962011752</v>
      </c>
      <c r="AK69" s="118">
        <f t="shared" si="12"/>
        <v>0.91190466994216191</v>
      </c>
      <c r="AL69" s="118">
        <f t="shared" si="12"/>
        <v>0.92557259092133204</v>
      </c>
      <c r="AM69" s="118">
        <f t="shared" si="12"/>
        <v>0.9372928808413461</v>
      </c>
    </row>
    <row r="70" spans="2:39" x14ac:dyDescent="0.3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1.8913203652555613E-4</v>
      </c>
      <c r="G70" s="111">
        <f t="shared" si="13"/>
        <v>4.519215008603805E-4</v>
      </c>
      <c r="H70" s="111">
        <f t="shared" si="13"/>
        <v>5.9106311088531717E-4</v>
      </c>
      <c r="I70" s="111">
        <f t="shared" si="13"/>
        <v>1.1409711261462655E-3</v>
      </c>
      <c r="J70" s="110">
        <f t="shared" si="13"/>
        <v>2.184110893306758E-3</v>
      </c>
      <c r="K70" s="68">
        <f t="shared" si="13"/>
        <v>4.1227195465228456E-3</v>
      </c>
      <c r="L70" s="68">
        <f t="shared" si="13"/>
        <v>5.1095680083796955E-3</v>
      </c>
      <c r="M70" s="68">
        <f t="shared" si="13"/>
        <v>6.2978231521954187E-3</v>
      </c>
      <c r="N70" s="111">
        <f t="shared" si="13"/>
        <v>7.7167947970528533E-3</v>
      </c>
      <c r="O70" s="110">
        <f t="shared" si="13"/>
        <v>9.3825469678392708E-3</v>
      </c>
      <c r="P70" s="68">
        <f t="shared" si="13"/>
        <v>1.1312251209328045E-2</v>
      </c>
      <c r="Q70" s="68">
        <f t="shared" si="13"/>
        <v>1.3520861573407764E-2</v>
      </c>
      <c r="R70" s="68">
        <f t="shared" si="13"/>
        <v>1.6021490531664434E-2</v>
      </c>
      <c r="S70" s="111">
        <f t="shared" si="13"/>
        <v>1.8823399238059417E-2</v>
      </c>
      <c r="T70" s="111">
        <f t="shared" si="13"/>
        <v>2.1939549427563279E-2</v>
      </c>
      <c r="U70" s="111">
        <f t="shared" si="13"/>
        <v>2.5370844740663329E-2</v>
      </c>
      <c r="V70" s="111">
        <f t="shared" si="13"/>
        <v>2.9112909748236843E-2</v>
      </c>
      <c r="W70" s="111">
        <f t="shared" si="13"/>
        <v>3.3153190247004846E-2</v>
      </c>
      <c r="X70" s="116">
        <f t="shared" si="13"/>
        <v>3.7469360936092419E-2</v>
      </c>
      <c r="Y70" s="116">
        <f t="shared" si="13"/>
        <v>4.2027726993923348E-2</v>
      </c>
      <c r="Z70" s="116">
        <f t="shared" si="13"/>
        <v>4.6784994927723138E-2</v>
      </c>
      <c r="AA70" s="116">
        <f t="shared" si="13"/>
        <v>5.1694703318862292E-2</v>
      </c>
      <c r="AB70" s="116">
        <f t="shared" si="13"/>
        <v>5.6705560716983641E-2</v>
      </c>
      <c r="AC70" s="116">
        <f t="shared" si="13"/>
        <v>6.17678733208325E-2</v>
      </c>
      <c r="AD70" s="116">
        <f t="shared" si="13"/>
        <v>6.6835953662817818E-2</v>
      </c>
      <c r="AE70" s="116">
        <f t="shared" si="13"/>
        <v>7.1869688057756675E-2</v>
      </c>
      <c r="AF70" s="116">
        <f t="shared" si="13"/>
        <v>7.6839446637156791E-2</v>
      </c>
      <c r="AG70" s="116">
        <f t="shared" si="13"/>
        <v>8.1725999183823644E-2</v>
      </c>
      <c r="AH70" s="116">
        <f t="shared" si="13"/>
        <v>8.6517191446787628E-2</v>
      </c>
      <c r="AI70" s="116">
        <f t="shared" si="13"/>
        <v>9.1209911548599323E-2</v>
      </c>
      <c r="AJ70" s="116">
        <f t="shared" si="13"/>
        <v>9.5806066128538245E-2</v>
      </c>
      <c r="AK70" s="116">
        <f t="shared" si="13"/>
        <v>0.10031115680011896</v>
      </c>
      <c r="AL70" s="116">
        <f t="shared" si="13"/>
        <v>0.10473430114818714</v>
      </c>
      <c r="AM70" s="116">
        <f t="shared" si="13"/>
        <v>0.10909055858244315</v>
      </c>
    </row>
    <row r="71" spans="2:39" x14ac:dyDescent="0.3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1.5431074424359186E-4</v>
      </c>
      <c r="G71" s="111">
        <f t="shared" si="14"/>
        <v>3.4038744978792825E-4</v>
      </c>
      <c r="H71" s="111">
        <f t="shared" si="14"/>
        <v>4.3475106276245602E-4</v>
      </c>
      <c r="I71" s="111">
        <f t="shared" si="14"/>
        <v>8.2169177701022238E-4</v>
      </c>
      <c r="J71" s="110">
        <f t="shared" si="14"/>
        <v>1.5405879609129173E-3</v>
      </c>
      <c r="K71" s="68">
        <f t="shared" si="14"/>
        <v>2.8497142259705545E-3</v>
      </c>
      <c r="L71" s="68">
        <f t="shared" si="14"/>
        <v>3.4633018117440611E-3</v>
      </c>
      <c r="M71" s="68">
        <f t="shared" si="14"/>
        <v>4.1895317729979606E-3</v>
      </c>
      <c r="N71" s="111">
        <f t="shared" si="14"/>
        <v>5.0423239345301976E-3</v>
      </c>
      <c r="O71" s="110">
        <f t="shared" si="14"/>
        <v>6.0287806281730874E-3</v>
      </c>
      <c r="P71" s="68">
        <f t="shared" si="14"/>
        <v>7.1562650705479106E-3</v>
      </c>
      <c r="Q71" s="68">
        <f t="shared" si="14"/>
        <v>8.4306662053868532E-3</v>
      </c>
      <c r="R71" s="68">
        <f t="shared" si="14"/>
        <v>9.8564042808853593E-3</v>
      </c>
      <c r="S71" s="111">
        <f t="shared" si="14"/>
        <v>1.1435324546727889E-2</v>
      </c>
      <c r="T71" s="111">
        <f t="shared" si="14"/>
        <v>1.3169735207439465E-2</v>
      </c>
      <c r="U71" s="111">
        <f t="shared" si="14"/>
        <v>1.5055324805111708E-2</v>
      </c>
      <c r="V71" s="111">
        <f t="shared" si="14"/>
        <v>1.7084114290385165E-2</v>
      </c>
      <c r="W71" s="111">
        <f t="shared" si="14"/>
        <v>1.9243251987730459E-2</v>
      </c>
      <c r="X71" s="116">
        <f t="shared" si="14"/>
        <v>2.1514568085399893E-2</v>
      </c>
      <c r="Y71" s="116">
        <f t="shared" si="14"/>
        <v>2.3874341360847099E-2</v>
      </c>
      <c r="Z71" s="116">
        <f t="shared" si="14"/>
        <v>2.6294582838600249E-2</v>
      </c>
      <c r="AA71" s="116">
        <f t="shared" si="14"/>
        <v>2.8746130369116864E-2</v>
      </c>
      <c r="AB71" s="116">
        <f t="shared" si="14"/>
        <v>3.1198615256856785E-2</v>
      </c>
      <c r="AC71" s="116">
        <f t="shared" si="14"/>
        <v>3.3623466218765975E-2</v>
      </c>
      <c r="AD71" s="116">
        <f t="shared" si="14"/>
        <v>3.5995215301662567E-2</v>
      </c>
      <c r="AE71" s="116">
        <f t="shared" si="14"/>
        <v>3.8292347392690905E-2</v>
      </c>
      <c r="AF71" s="116">
        <f t="shared" si="14"/>
        <v>4.0499082657980384E-2</v>
      </c>
      <c r="AG71" s="116">
        <f t="shared" si="14"/>
        <v>4.2605168034909838E-2</v>
      </c>
      <c r="AH71" s="116">
        <f t="shared" si="14"/>
        <v>4.460451142119895E-2</v>
      </c>
      <c r="AI71" s="116">
        <f t="shared" si="14"/>
        <v>4.6495485578237038E-2</v>
      </c>
      <c r="AJ71" s="116">
        <f t="shared" si="14"/>
        <v>4.827924810637204E-2</v>
      </c>
      <c r="AK71" s="116">
        <f t="shared" si="14"/>
        <v>4.9958958612954442E-2</v>
      </c>
      <c r="AL71" s="116">
        <f t="shared" si="14"/>
        <v>5.1539444806678256E-2</v>
      </c>
      <c r="AM71" s="116">
        <f t="shared" si="14"/>
        <v>5.3027482768052935E-2</v>
      </c>
    </row>
    <row r="72" spans="2:39" x14ac:dyDescent="0.3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2.6025912797572652E-4</v>
      </c>
      <c r="G72" s="111">
        <f t="shared" si="15"/>
        <v>4.8233568693572084E-4</v>
      </c>
      <c r="H72" s="111">
        <f t="shared" si="15"/>
        <v>5.8147437090280371E-4</v>
      </c>
      <c r="I72" s="111">
        <f t="shared" si="15"/>
        <v>1.0413764055359381E-3</v>
      </c>
      <c r="J72" s="110">
        <f t="shared" si="15"/>
        <v>1.8475584860866432E-3</v>
      </c>
      <c r="K72" s="68">
        <f t="shared" si="15"/>
        <v>3.2314930305612881E-3</v>
      </c>
      <c r="L72" s="68">
        <f t="shared" si="15"/>
        <v>3.7128099096882168E-3</v>
      </c>
      <c r="M72" s="68">
        <f t="shared" si="15"/>
        <v>4.2491421017720092E-3</v>
      </c>
      <c r="N72" s="111">
        <f t="shared" si="15"/>
        <v>4.8420620599413829E-3</v>
      </c>
      <c r="O72" s="110">
        <f t="shared" si="15"/>
        <v>5.4928963617690511E-3</v>
      </c>
      <c r="P72" s="68">
        <f t="shared" si="15"/>
        <v>6.2018600710165963E-3</v>
      </c>
      <c r="Q72" s="68">
        <f t="shared" si="15"/>
        <v>6.9677661423763687E-3</v>
      </c>
      <c r="R72" s="68">
        <f t="shared" si="15"/>
        <v>7.7874463618770526E-3</v>
      </c>
      <c r="S72" s="111">
        <f t="shared" si="15"/>
        <v>8.6553760242083257E-3</v>
      </c>
      <c r="T72" s="111">
        <f t="shared" si="15"/>
        <v>9.5621742106762088E-3</v>
      </c>
      <c r="U72" s="111">
        <f t="shared" si="15"/>
        <v>1.0496049793562228E-2</v>
      </c>
      <c r="V72" s="111">
        <f t="shared" si="15"/>
        <v>1.14419563019117E-2</v>
      </c>
      <c r="W72" s="111">
        <f t="shared" si="15"/>
        <v>1.2382162924859125E-2</v>
      </c>
      <c r="X72" s="116">
        <f t="shared" si="15"/>
        <v>1.3297106452698968E-2</v>
      </c>
      <c r="Y72" s="116">
        <f t="shared" si="15"/>
        <v>1.4166701252771407E-2</v>
      </c>
      <c r="Z72" s="116">
        <f t="shared" si="15"/>
        <v>1.4971452116211951E-2</v>
      </c>
      <c r="AA72" s="116">
        <f t="shared" si="15"/>
        <v>1.56928218662385E-2</v>
      </c>
      <c r="AB72" s="116">
        <f t="shared" si="15"/>
        <v>1.6315052545234743E-2</v>
      </c>
      <c r="AC72" s="116">
        <f t="shared" si="15"/>
        <v>1.682531787855442E-2</v>
      </c>
      <c r="AD72" s="116">
        <f t="shared" si="15"/>
        <v>1.7214248945057273E-2</v>
      </c>
      <c r="AE72" s="116">
        <f t="shared" si="15"/>
        <v>1.7476224881819272E-2</v>
      </c>
      <c r="AF72" s="116">
        <f t="shared" si="15"/>
        <v>1.760841028630955E-2</v>
      </c>
      <c r="AG72" s="116">
        <f t="shared" si="15"/>
        <v>1.7610412489559794E-2</v>
      </c>
      <c r="AH72" s="116">
        <f t="shared" si="15"/>
        <v>1.7484460121406462E-2</v>
      </c>
      <c r="AI72" s="116">
        <f t="shared" si="15"/>
        <v>1.7234114696496414E-2</v>
      </c>
      <c r="AJ72" s="116">
        <f t="shared" si="15"/>
        <v>1.6864389628379904E-2</v>
      </c>
      <c r="AK72" s="116">
        <f t="shared" si="15"/>
        <v>1.6381293959488945E-2</v>
      </c>
      <c r="AL72" s="116">
        <f t="shared" si="15"/>
        <v>1.5791054297087267E-2</v>
      </c>
      <c r="AM72" s="116">
        <f t="shared" si="15"/>
        <v>1.5098720820793839E-2</v>
      </c>
    </row>
    <row r="73" spans="2:39" x14ac:dyDescent="0.3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5.6886603194992976E-3</v>
      </c>
      <c r="G73" s="111">
        <f t="shared" si="16"/>
        <v>1.0412578755882737E-2</v>
      </c>
      <c r="H73" s="111">
        <f t="shared" si="16"/>
        <v>1.2514127917012239E-2</v>
      </c>
      <c r="I73" s="111">
        <f t="shared" si="16"/>
        <v>2.236227848902899E-2</v>
      </c>
      <c r="J73" s="110">
        <f t="shared" si="16"/>
        <v>3.9615437308538073E-2</v>
      </c>
      <c r="K73" s="68">
        <f t="shared" si="16"/>
        <v>6.9252637005098622E-2</v>
      </c>
      <c r="L73" s="68">
        <f t="shared" si="16"/>
        <v>7.961425483908903E-2</v>
      </c>
      <c r="M73" s="68">
        <f t="shared" si="16"/>
        <v>9.1282712743525257E-2</v>
      </c>
      <c r="N73" s="111">
        <f t="shared" si="16"/>
        <v>0.1043523893026361</v>
      </c>
      <c r="O73" s="110">
        <f t="shared" si="16"/>
        <v>0.11891087385160094</v>
      </c>
      <c r="P73" s="68">
        <f t="shared" si="16"/>
        <v>0.13502253331916864</v>
      </c>
      <c r="Q73" s="68">
        <f t="shared" si="16"/>
        <v>0.15272118499230464</v>
      </c>
      <c r="R73" s="68">
        <f t="shared" si="16"/>
        <v>0.17200008441738932</v>
      </c>
      <c r="S73" s="111">
        <f t="shared" si="16"/>
        <v>0.19280359707771083</v>
      </c>
      <c r="T73" s="111">
        <f t="shared" si="16"/>
        <v>0.21501475081151333</v>
      </c>
      <c r="U73" s="111">
        <f t="shared" si="16"/>
        <v>0.23845903166249591</v>
      </c>
      <c r="V73" s="111">
        <f t="shared" si="16"/>
        <v>0.26289923806639087</v>
      </c>
      <c r="W73" s="111">
        <f t="shared" si="16"/>
        <v>0.28804121626899143</v>
      </c>
      <c r="X73" s="116">
        <f t="shared" si="16"/>
        <v>0.31354474110155378</v>
      </c>
      <c r="Y73" s="116">
        <f t="shared" si="16"/>
        <v>0.33904012664100763</v>
      </c>
      <c r="Z73" s="116">
        <f t="shared" si="16"/>
        <v>0.36414749333029278</v>
      </c>
      <c r="AA73" s="116">
        <f t="shared" si="16"/>
        <v>0.38849593727098719</v>
      </c>
      <c r="AB73" s="116">
        <f t="shared" si="16"/>
        <v>0.41174728083708723</v>
      </c>
      <c r="AC73" s="116">
        <f t="shared" si="16"/>
        <v>0.43361236539141301</v>
      </c>
      <c r="AD73" s="116">
        <f t="shared" si="16"/>
        <v>0.45386453648508585</v>
      </c>
      <c r="AE73" s="116">
        <f t="shared" si="16"/>
        <v>0.47234709045833134</v>
      </c>
      <c r="AF73" s="116">
        <f t="shared" si="16"/>
        <v>0.48897201726672207</v>
      </c>
      <c r="AG73" s="116">
        <f t="shared" si="16"/>
        <v>0.50371554406794083</v>
      </c>
      <c r="AH73" s="116">
        <f t="shared" si="16"/>
        <v>0.51661092624981486</v>
      </c>
      <c r="AI73" s="116">
        <f t="shared" si="16"/>
        <v>0.52773550663897495</v>
      </c>
      <c r="AJ73" s="116">
        <f t="shared" si="16"/>
        <v>0.53720017260976338</v>
      </c>
      <c r="AK73" s="116">
        <f t="shared" si="16"/>
        <v>0.5451377978562747</v>
      </c>
      <c r="AL73" s="116">
        <f t="shared" si="16"/>
        <v>0.55169233628924619</v>
      </c>
      <c r="AM73" s="116">
        <f t="shared" si="16"/>
        <v>0.55700864024304608</v>
      </c>
    </row>
    <row r="74" spans="2:39" x14ac:dyDescent="0.3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2.1575083403643307E-3</v>
      </c>
      <c r="G74" s="111">
        <f t="shared" si="17"/>
        <v>3.8968109291054602E-3</v>
      </c>
      <c r="H74" s="111">
        <f t="shared" si="17"/>
        <v>4.6600673620408456E-3</v>
      </c>
      <c r="I74" s="111">
        <f t="shared" si="17"/>
        <v>8.2867852703641595E-3</v>
      </c>
      <c r="J74" s="110">
        <f t="shared" si="17"/>
        <v>1.4603349300400309E-2</v>
      </c>
      <c r="K74" s="68">
        <f t="shared" si="17"/>
        <v>2.5386666418403262E-2</v>
      </c>
      <c r="L74" s="68">
        <f t="shared" si="17"/>
        <v>2.9015684210133143E-2</v>
      </c>
      <c r="M74" s="68">
        <f t="shared" si="17"/>
        <v>3.307084477154934E-2</v>
      </c>
      <c r="N74" s="111">
        <f t="shared" si="17"/>
        <v>3.7577986581570147E-2</v>
      </c>
      <c r="O74" s="110">
        <f t="shared" si="17"/>
        <v>4.256645307371093E-2</v>
      </c>
      <c r="P74" s="68">
        <f t="shared" si="17"/>
        <v>4.8056039735340547E-2</v>
      </c>
      <c r="Q74" s="68">
        <f t="shared" si="17"/>
        <v>5.4055588463908261E-2</v>
      </c>
      <c r="R74" s="68">
        <f t="shared" si="17"/>
        <v>6.055894184722773E-2</v>
      </c>
      <c r="S74" s="111">
        <f t="shared" si="17"/>
        <v>6.7542578458129499E-2</v>
      </c>
      <c r="T74" s="111">
        <f t="shared" si="17"/>
        <v>7.4957963792979448E-2</v>
      </c>
      <c r="U74" s="111">
        <f t="shared" si="17"/>
        <v>8.2739353327077145E-2</v>
      </c>
      <c r="V74" s="111">
        <f t="shared" si="17"/>
        <v>9.0799125218329557E-2</v>
      </c>
      <c r="W74" s="111">
        <f t="shared" si="17"/>
        <v>9.9031156669353845E-2</v>
      </c>
      <c r="X74" s="116">
        <f t="shared" si="17"/>
        <v>0.10731557040820931</v>
      </c>
      <c r="Y74" s="116">
        <f t="shared" si="17"/>
        <v>0.11552555552355238</v>
      </c>
      <c r="Z74" s="116">
        <f t="shared" si="17"/>
        <v>0.12353392286089092</v>
      </c>
      <c r="AA74" s="116">
        <f t="shared" si="17"/>
        <v>0.13121811381101942</v>
      </c>
      <c r="AB74" s="116">
        <f t="shared" si="17"/>
        <v>0.13846966667644628</v>
      </c>
      <c r="AC74" s="116">
        <f t="shared" si="17"/>
        <v>0.14519815751614568</v>
      </c>
      <c r="AD74" s="116">
        <f t="shared" si="17"/>
        <v>0.15133546141661483</v>
      </c>
      <c r="AE74" s="116">
        <f t="shared" si="17"/>
        <v>0.15683797786714945</v>
      </c>
      <c r="AF74" s="116">
        <f t="shared" si="17"/>
        <v>0.16168468530509089</v>
      </c>
      <c r="AG74" s="116">
        <f t="shared" si="17"/>
        <v>0.16587555995981743</v>
      </c>
      <c r="AH74" s="116">
        <f t="shared" si="17"/>
        <v>0.16942978510419937</v>
      </c>
      <c r="AI74" s="116">
        <f t="shared" si="17"/>
        <v>0.17238039954685597</v>
      </c>
      <c r="AJ74" s="116">
        <f t="shared" si="17"/>
        <v>0.17477142069411183</v>
      </c>
      <c r="AK74" s="116">
        <f t="shared" si="17"/>
        <v>0.17665385802410685</v>
      </c>
      <c r="AL74" s="116">
        <f t="shared" si="17"/>
        <v>0.17808167020441887</v>
      </c>
      <c r="AM74" s="116">
        <f t="shared" si="17"/>
        <v>0.17910762712420586</v>
      </c>
    </row>
    <row r="75" spans="2:39" x14ac:dyDescent="0.3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3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3.2261518473721755E-4</v>
      </c>
      <c r="G76" s="126">
        <f t="shared" si="19"/>
        <v>5.6474976472977063E-4</v>
      </c>
      <c r="H76" s="126">
        <f t="shared" si="19"/>
        <v>6.682441436517665E-4</v>
      </c>
      <c r="I76" s="126">
        <f t="shared" si="19"/>
        <v>1.1766567844645475E-3</v>
      </c>
      <c r="J76" s="125">
        <f t="shared" si="19"/>
        <v>2.0529689389721501E-3</v>
      </c>
      <c r="K76" s="69">
        <f t="shared" si="19"/>
        <v>3.5338295537188195E-3</v>
      </c>
      <c r="L76" s="69">
        <f t="shared" si="19"/>
        <v>4.0005697443401432E-3</v>
      </c>
      <c r="M76" s="69">
        <f t="shared" si="19"/>
        <v>4.518947262360515E-3</v>
      </c>
      <c r="N76" s="126">
        <f t="shared" si="19"/>
        <v>5.0924411131964319E-3</v>
      </c>
      <c r="O76" s="125">
        <f t="shared" si="19"/>
        <v>5.7261917611857423E-3</v>
      </c>
      <c r="P76" s="69">
        <f t="shared" si="19"/>
        <v>6.4236285976304996E-3</v>
      </c>
      <c r="Q76" s="69">
        <f t="shared" si="19"/>
        <v>7.1865682064326053E-3</v>
      </c>
      <c r="R76" s="69">
        <f t="shared" si="19"/>
        <v>8.0146623980405056E-3</v>
      </c>
      <c r="S76" s="126">
        <f t="shared" si="19"/>
        <v>8.9052246205229141E-3</v>
      </c>
      <c r="T76" s="126">
        <f t="shared" si="19"/>
        <v>9.8520117770346683E-3</v>
      </c>
      <c r="U76" s="126">
        <f t="shared" si="19"/>
        <v>1.0846939923876116E-2</v>
      </c>
      <c r="V76" s="126">
        <f t="shared" si="19"/>
        <v>1.1879154458605797E-2</v>
      </c>
      <c r="W76" s="126">
        <f t="shared" si="19"/>
        <v>1.2935575745540436E-2</v>
      </c>
      <c r="X76" s="119">
        <f t="shared" si="19"/>
        <v>1.4001521459767215E-2</v>
      </c>
      <c r="Y76" s="119">
        <f t="shared" si="19"/>
        <v>1.5061545103357943E-2</v>
      </c>
      <c r="Z76" s="119">
        <f t="shared" si="19"/>
        <v>1.6100169961380473E-2</v>
      </c>
      <c r="AA76" s="119">
        <f t="shared" si="19"/>
        <v>1.7102443850632653E-2</v>
      </c>
      <c r="AB76" s="119">
        <f t="shared" si="19"/>
        <v>1.8055125609507158E-2</v>
      </c>
      <c r="AC76" s="119">
        <f t="shared" si="19"/>
        <v>1.8947138041498699E-2</v>
      </c>
      <c r="AD76" s="119">
        <f t="shared" si="19"/>
        <v>1.9770104596946479E-2</v>
      </c>
      <c r="AE76" s="119">
        <f t="shared" si="19"/>
        <v>2.0518623699447416E-2</v>
      </c>
      <c r="AF76" s="119">
        <f t="shared" si="19"/>
        <v>2.1190076077957361E-2</v>
      </c>
      <c r="AG76" s="119">
        <f t="shared" si="19"/>
        <v>2.1784456961458507E-2</v>
      </c>
      <c r="AH76" s="119">
        <f t="shared" si="19"/>
        <v>2.2304114975751549E-2</v>
      </c>
      <c r="AI76" s="119">
        <f t="shared" si="19"/>
        <v>2.2753128504954787E-2</v>
      </c>
      <c r="AJ76" s="119">
        <f t="shared" si="19"/>
        <v>2.3136892589019496E-2</v>
      </c>
      <c r="AK76" s="119">
        <f t="shared" si="19"/>
        <v>2.3461604725282609E-2</v>
      </c>
      <c r="AL76" s="119">
        <f t="shared" si="19"/>
        <v>2.3733784250429001E-2</v>
      </c>
      <c r="AM76" s="119">
        <f t="shared" si="19"/>
        <v>2.3959851204805663E-2</v>
      </c>
    </row>
    <row r="77" spans="2:39" x14ac:dyDescent="0.3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0.98055027192776967</v>
      </c>
      <c r="I77" s="124">
        <f t="shared" si="20"/>
        <v>0.9651702401244574</v>
      </c>
      <c r="J77" s="123">
        <f t="shared" si="20"/>
        <v>0.9381559870357965</v>
      </c>
      <c r="K77" s="67">
        <f t="shared" si="20"/>
        <v>0.89162294010476628</v>
      </c>
      <c r="L77" s="67">
        <f t="shared" si="20"/>
        <v>0.87508381163752647</v>
      </c>
      <c r="M77" s="67">
        <f t="shared" si="20"/>
        <v>0.85639099818484898</v>
      </c>
      <c r="N77" s="124">
        <f t="shared" si="20"/>
        <v>0.83537600233845088</v>
      </c>
      <c r="O77" s="123">
        <f t="shared" si="20"/>
        <v>0.81189225738431381</v>
      </c>
      <c r="P77" s="67">
        <f t="shared" si="20"/>
        <v>0.78582742188829657</v>
      </c>
      <c r="Q77" s="67">
        <f t="shared" si="20"/>
        <v>0.75711736433686749</v>
      </c>
      <c r="R77" s="67">
        <f t="shared" si="20"/>
        <v>0.72576097025821484</v>
      </c>
      <c r="S77" s="124">
        <f t="shared" si="20"/>
        <v>0.69183449992683765</v>
      </c>
      <c r="T77" s="124">
        <f t="shared" si="20"/>
        <v>0.65550381469265373</v>
      </c>
      <c r="U77" s="124">
        <f t="shared" si="20"/>
        <v>0.61703245553214681</v>
      </c>
      <c r="V77" s="124">
        <f t="shared" si="20"/>
        <v>0.57678350213656226</v>
      </c>
      <c r="W77" s="124">
        <f t="shared" si="20"/>
        <v>0.53521344597952936</v>
      </c>
      <c r="X77" s="118">
        <f t="shared" si="20"/>
        <v>0.4928571313145037</v>
      </c>
      <c r="Y77" s="118">
        <f t="shared" si="20"/>
        <v>0.45030400293228645</v>
      </c>
      <c r="Z77" s="118">
        <f t="shared" si="20"/>
        <v>0.40816738385125456</v>
      </c>
      <c r="AA77" s="118">
        <f t="shared" si="20"/>
        <v>0.36704984937418239</v>
      </c>
      <c r="AB77" s="118">
        <f t="shared" si="20"/>
        <v>0.32750869839322561</v>
      </c>
      <c r="AC77" s="118">
        <f t="shared" si="20"/>
        <v>0.2900256816870489</v>
      </c>
      <c r="AD77" s="118">
        <f t="shared" si="20"/>
        <v>0.25498447935455126</v>
      </c>
      <c r="AE77" s="118">
        <f t="shared" si="20"/>
        <v>0.22265804760204569</v>
      </c>
      <c r="AF77" s="118">
        <f t="shared" si="20"/>
        <v>0.19320628151380873</v>
      </c>
      <c r="AG77" s="118">
        <f t="shared" si="20"/>
        <v>0.16668285917601305</v>
      </c>
      <c r="AH77" s="118">
        <f t="shared" si="20"/>
        <v>0.14304901083397309</v>
      </c>
      <c r="AI77" s="118">
        <f t="shared" si="20"/>
        <v>0.12219145345545576</v>
      </c>
      <c r="AJ77" s="118">
        <f t="shared" si="20"/>
        <v>0.10394181041011973</v>
      </c>
      <c r="AK77" s="118">
        <f t="shared" si="20"/>
        <v>8.8095330057838178E-2</v>
      </c>
      <c r="AL77" s="118">
        <f t="shared" si="20"/>
        <v>7.4427409078668003E-2</v>
      </c>
      <c r="AM77" s="118">
        <f t="shared" si="20"/>
        <v>6.2707119307136558E-2</v>
      </c>
    </row>
    <row r="78" spans="2:39" x14ac:dyDescent="0.3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2.9863324434775972E-2</v>
      </c>
      <c r="G78" s="111">
        <f t="shared" si="21"/>
        <v>4.4963694177900915E-2</v>
      </c>
      <c r="H78" s="111">
        <f t="shared" si="21"/>
        <v>4.6198273366736826E-2</v>
      </c>
      <c r="I78" s="111">
        <f t="shared" si="21"/>
        <v>5.4970571713065387E-2</v>
      </c>
      <c r="J78" s="110">
        <f t="shared" si="21"/>
        <v>4.837337863151614E-2</v>
      </c>
      <c r="K78" s="68">
        <f t="shared" si="21"/>
        <v>5.4403025205493526E-2</v>
      </c>
      <c r="L78" s="68">
        <f t="shared" si="21"/>
        <v>5.9592201814878079E-2</v>
      </c>
      <c r="M78" s="68">
        <f t="shared" si="21"/>
        <v>6.5343766713820028E-2</v>
      </c>
      <c r="N78" s="111">
        <f t="shared" si="21"/>
        <v>7.0990034536189489E-2</v>
      </c>
      <c r="O78" s="110">
        <f t="shared" si="21"/>
        <v>7.2729685847521527E-2</v>
      </c>
      <c r="P78" s="68">
        <f t="shared" si="21"/>
        <v>7.2680073361516148E-2</v>
      </c>
      <c r="Q78" s="68">
        <f t="shared" si="21"/>
        <v>7.1782515170500771E-2</v>
      </c>
      <c r="R78" s="68">
        <f t="shared" si="21"/>
        <v>7.0214287485148991E-2</v>
      </c>
      <c r="S78" s="111">
        <f t="shared" si="21"/>
        <v>6.8128966952622785E-2</v>
      </c>
      <c r="T78" s="111">
        <f t="shared" si="21"/>
        <v>6.5687089103239296E-2</v>
      </c>
      <c r="U78" s="111">
        <f t="shared" si="21"/>
        <v>6.312912207435363E-2</v>
      </c>
      <c r="V78" s="111">
        <f t="shared" si="21"/>
        <v>6.0348357244743273E-2</v>
      </c>
      <c r="W78" s="111">
        <f t="shared" si="21"/>
        <v>5.7349755136487955E-2</v>
      </c>
      <c r="X78" s="116">
        <f t="shared" si="21"/>
        <v>5.413969994186045E-2</v>
      </c>
      <c r="Y78" s="116">
        <f t="shared" si="21"/>
        <v>5.0840657441197631E-2</v>
      </c>
      <c r="Z78" s="116">
        <f t="shared" si="21"/>
        <v>4.735320334825608E-2</v>
      </c>
      <c r="AA78" s="116">
        <f t="shared" si="21"/>
        <v>4.3713351283541084E-2</v>
      </c>
      <c r="AB78" s="116">
        <f t="shared" si="21"/>
        <v>4.0008464710568778E-2</v>
      </c>
      <c r="AC78" s="116">
        <f t="shared" si="21"/>
        <v>3.6311792480445776E-2</v>
      </c>
      <c r="AD78" s="116">
        <f t="shared" si="21"/>
        <v>3.2732759736081266E-2</v>
      </c>
      <c r="AE78" s="116">
        <f t="shared" si="21"/>
        <v>2.9300785313829028E-2</v>
      </c>
      <c r="AF78" s="116">
        <f t="shared" si="21"/>
        <v>2.6059011319665482E-2</v>
      </c>
      <c r="AG78" s="116">
        <f t="shared" si="21"/>
        <v>2.3046950547201236E-2</v>
      </c>
      <c r="AH78" s="116">
        <f t="shared" si="21"/>
        <v>2.0288127295957633E-2</v>
      </c>
      <c r="AI78" s="116">
        <f t="shared" si="21"/>
        <v>1.7799805779450346E-2</v>
      </c>
      <c r="AJ78" s="116">
        <f t="shared" si="21"/>
        <v>1.5563715834147396E-2</v>
      </c>
      <c r="AK78" s="116">
        <f t="shared" si="21"/>
        <v>1.3566385207326946E-2</v>
      </c>
      <c r="AL78" s="116">
        <f t="shared" si="21"/>
        <v>1.1791073787471993E-2</v>
      </c>
      <c r="AM78" s="116">
        <f t="shared" si="21"/>
        <v>1.0221742589825477E-2</v>
      </c>
    </row>
    <row r="79" spans="2:39" x14ac:dyDescent="0.3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0.19266918803395769</v>
      </c>
      <c r="G79" s="111">
        <f t="shared" si="22"/>
        <v>0.19814628033013348</v>
      </c>
      <c r="H79" s="111">
        <f t="shared" si="22"/>
        <v>0.19820780814340885</v>
      </c>
      <c r="I79" s="111">
        <f t="shared" si="22"/>
        <v>0.20383558387333311</v>
      </c>
      <c r="J79" s="110">
        <f t="shared" si="22"/>
        <v>0.19136478228748635</v>
      </c>
      <c r="K79" s="68">
        <f t="shared" si="22"/>
        <v>0.18580109953091989</v>
      </c>
      <c r="L79" s="68">
        <f t="shared" si="22"/>
        <v>0.18293737862817913</v>
      </c>
      <c r="M79" s="68">
        <f t="shared" si="22"/>
        <v>0.17946002140881204</v>
      </c>
      <c r="N79" s="111">
        <f t="shared" si="22"/>
        <v>0.17511356115762403</v>
      </c>
      <c r="O79" s="110">
        <f t="shared" si="22"/>
        <v>0.17083891455470476</v>
      </c>
      <c r="P79" s="68">
        <f t="shared" si="22"/>
        <v>0.16580504355342279</v>
      </c>
      <c r="Q79" s="68">
        <f t="shared" si="22"/>
        <v>0.16014851641168837</v>
      </c>
      <c r="R79" s="68">
        <f t="shared" si="22"/>
        <v>0.15385389523548218</v>
      </c>
      <c r="S79" s="111">
        <f t="shared" si="22"/>
        <v>0.14695087006352511</v>
      </c>
      <c r="T79" s="111">
        <f t="shared" si="22"/>
        <v>0.13948711976381148</v>
      </c>
      <c r="U79" s="111">
        <f t="shared" si="22"/>
        <v>0.13158543539421866</v>
      </c>
      <c r="V79" s="111">
        <f t="shared" si="22"/>
        <v>0.1232888561263404</v>
      </c>
      <c r="W79" s="111">
        <f t="shared" si="22"/>
        <v>0.11468656596713953</v>
      </c>
      <c r="X79" s="116">
        <f t="shared" si="22"/>
        <v>0.10588199089036641</v>
      </c>
      <c r="Y79" s="116">
        <f t="shared" si="22"/>
        <v>9.6961675804032685E-2</v>
      </c>
      <c r="Z79" s="116">
        <f t="shared" si="22"/>
        <v>8.8078822479315783E-2</v>
      </c>
      <c r="AA79" s="116">
        <f t="shared" si="22"/>
        <v>7.936349064180892E-2</v>
      </c>
      <c r="AB79" s="116">
        <f t="shared" si="22"/>
        <v>7.0944980105158123E-2</v>
      </c>
      <c r="AC79" s="116">
        <f t="shared" si="22"/>
        <v>6.2933211717640145E-2</v>
      </c>
      <c r="AD79" s="116">
        <f t="shared" si="22"/>
        <v>5.5408808300138397E-2</v>
      </c>
      <c r="AE79" s="116">
        <f t="shared" si="22"/>
        <v>4.844814339403266E-2</v>
      </c>
      <c r="AF79" s="116">
        <f t="shared" si="22"/>
        <v>4.2091145944316878E-2</v>
      </c>
      <c r="AG79" s="116">
        <f t="shared" si="22"/>
        <v>3.6355149028657698E-2</v>
      </c>
      <c r="AH79" s="116">
        <f t="shared" si="22"/>
        <v>3.1235689897684511E-2</v>
      </c>
      <c r="AI79" s="116">
        <f t="shared" si="22"/>
        <v>2.6705386112101416E-2</v>
      </c>
      <c r="AJ79" s="116">
        <f t="shared" si="22"/>
        <v>2.2735172453314547E-2</v>
      </c>
      <c r="AK79" s="116">
        <f t="shared" si="22"/>
        <v>1.9282443906187604E-2</v>
      </c>
      <c r="AL79" s="116">
        <f t="shared" si="22"/>
        <v>1.6299641284185169E-2</v>
      </c>
      <c r="AM79" s="116">
        <f t="shared" si="22"/>
        <v>1.3738020784442282E-2</v>
      </c>
    </row>
    <row r="80" spans="2:39" x14ac:dyDescent="0.3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0.28544706627238708</v>
      </c>
      <c r="G80" s="111">
        <f t="shared" si="23"/>
        <v>0.28380093092805847</v>
      </c>
      <c r="H80" s="111">
        <f t="shared" si="23"/>
        <v>0.28330625119253394</v>
      </c>
      <c r="I80" s="111">
        <f t="shared" si="23"/>
        <v>0.28184942984158684</v>
      </c>
      <c r="J80" s="110">
        <f t="shared" si="23"/>
        <v>0.27180871876001161</v>
      </c>
      <c r="K80" s="68">
        <f t="shared" si="23"/>
        <v>0.25909920552083532</v>
      </c>
      <c r="L80" s="68">
        <f t="shared" si="23"/>
        <v>0.2529409749934442</v>
      </c>
      <c r="M80" s="68">
        <f t="shared" si="23"/>
        <v>0.24589581721374115</v>
      </c>
      <c r="N80" s="111">
        <f t="shared" si="23"/>
        <v>0.23803910114567103</v>
      </c>
      <c r="O80" s="110">
        <f t="shared" si="23"/>
        <v>0.23046748234079037</v>
      </c>
      <c r="P80" s="68">
        <f t="shared" si="23"/>
        <v>0.2225196712680868</v>
      </c>
      <c r="Q80" s="68">
        <f t="shared" si="23"/>
        <v>0.21396366151369442</v>
      </c>
      <c r="R80" s="68">
        <f t="shared" si="23"/>
        <v>0.20475605283535281</v>
      </c>
      <c r="S80" s="111">
        <f t="shared" si="23"/>
        <v>0.19488400594589478</v>
      </c>
      <c r="T80" s="111">
        <f t="shared" si="23"/>
        <v>0.18435789215983975</v>
      </c>
      <c r="U80" s="111">
        <f t="shared" si="23"/>
        <v>0.17319801866915602</v>
      </c>
      <c r="V80" s="111">
        <f t="shared" si="23"/>
        <v>0.16154229062484765</v>
      </c>
      <c r="W80" s="111">
        <f t="shared" si="23"/>
        <v>0.14952968720588322</v>
      </c>
      <c r="X80" s="116">
        <f t="shared" si="23"/>
        <v>0.13732369827726942</v>
      </c>
      <c r="Y80" s="116">
        <f t="shared" si="23"/>
        <v>0.12507029601349645</v>
      </c>
      <c r="Z80" s="116">
        <f t="shared" si="23"/>
        <v>0.11299222267679186</v>
      </c>
      <c r="AA80" s="116">
        <f t="shared" si="23"/>
        <v>0.10126909707015595</v>
      </c>
      <c r="AB80" s="116">
        <f t="shared" si="23"/>
        <v>9.005116935566132E-2</v>
      </c>
      <c r="AC80" s="116">
        <f t="shared" si="23"/>
        <v>7.9468915585176311E-2</v>
      </c>
      <c r="AD80" s="116">
        <f t="shared" si="23"/>
        <v>6.9610344059649429E-2</v>
      </c>
      <c r="AE80" s="116">
        <f t="shared" si="23"/>
        <v>6.0553328060606662E-2</v>
      </c>
      <c r="AF80" s="116">
        <f t="shared" si="23"/>
        <v>5.2335727270984546E-2</v>
      </c>
      <c r="AG80" s="116">
        <f t="shared" si="23"/>
        <v>4.4962763826900287E-2</v>
      </c>
      <c r="AH80" s="116">
        <f t="shared" si="23"/>
        <v>3.8415404357127793E-2</v>
      </c>
      <c r="AI80" s="116">
        <f t="shared" si="23"/>
        <v>3.265320768976928E-2</v>
      </c>
      <c r="AJ80" s="116">
        <f t="shared" si="23"/>
        <v>2.762952557617868E-2</v>
      </c>
      <c r="AK80" s="116">
        <f t="shared" si="23"/>
        <v>2.3284805949781519E-2</v>
      </c>
      <c r="AL80" s="116">
        <f t="shared" si="23"/>
        <v>1.9554268780394995E-2</v>
      </c>
      <c r="AM80" s="116">
        <f t="shared" si="23"/>
        <v>1.6370699918456223E-2</v>
      </c>
    </row>
    <row r="81" spans="2:39" x14ac:dyDescent="0.3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0.26956582309756988</v>
      </c>
      <c r="G81" s="111">
        <f t="shared" si="24"/>
        <v>0.26177472023369902</v>
      </c>
      <c r="H81" s="111">
        <f t="shared" si="24"/>
        <v>0.26265700597742597</v>
      </c>
      <c r="I81" s="111">
        <f t="shared" si="24"/>
        <v>0.25318384055729426</v>
      </c>
      <c r="J81" s="110">
        <f t="shared" si="24"/>
        <v>0.25482710428667399</v>
      </c>
      <c r="K81" s="68">
        <f t="shared" si="24"/>
        <v>0.23997609424470087</v>
      </c>
      <c r="L81" s="68">
        <f t="shared" si="24"/>
        <v>0.23312322471167909</v>
      </c>
      <c r="M81" s="68">
        <f t="shared" si="24"/>
        <v>0.22542229801454383</v>
      </c>
      <c r="N81" s="111">
        <f t="shared" si="24"/>
        <v>0.21713865039156235</v>
      </c>
      <c r="O81" s="110">
        <f t="shared" si="24"/>
        <v>0.2094042654211338</v>
      </c>
      <c r="P81" s="68">
        <f t="shared" si="24"/>
        <v>0.20165160728076983</v>
      </c>
      <c r="Q81" s="68">
        <f t="shared" si="24"/>
        <v>0.19346506376655695</v>
      </c>
      <c r="R81" s="68">
        <f t="shared" si="24"/>
        <v>0.18478566788419537</v>
      </c>
      <c r="S81" s="111">
        <f t="shared" si="24"/>
        <v>0.17557426162092274</v>
      </c>
      <c r="T81" s="111">
        <f t="shared" si="24"/>
        <v>0.16581346323764601</v>
      </c>
      <c r="U81" s="111">
        <f t="shared" si="24"/>
        <v>0.1554609709267239</v>
      </c>
      <c r="V81" s="111">
        <f t="shared" si="24"/>
        <v>0.1446770517908845</v>
      </c>
      <c r="W81" s="111">
        <f t="shared" si="24"/>
        <v>0.1335963366884233</v>
      </c>
      <c r="X81" s="116">
        <f t="shared" si="24"/>
        <v>0.12237743400313839</v>
      </c>
      <c r="Y81" s="116">
        <f t="shared" si="24"/>
        <v>0.11115956976090055</v>
      </c>
      <c r="Z81" s="116">
        <f t="shared" si="24"/>
        <v>0.10015638112467198</v>
      </c>
      <c r="AA81" s="116">
        <f t="shared" si="24"/>
        <v>8.9531751661504705E-2</v>
      </c>
      <c r="AB81" s="116">
        <f t="shared" si="24"/>
        <v>7.9411224874255754E-2</v>
      </c>
      <c r="AC81" s="116">
        <f t="shared" si="24"/>
        <v>6.9904933643268566E-2</v>
      </c>
      <c r="AD81" s="116">
        <f t="shared" si="24"/>
        <v>6.1082105673818728E-2</v>
      </c>
      <c r="AE81" s="116">
        <f t="shared" si="24"/>
        <v>5.3004208601462585E-2</v>
      </c>
      <c r="AF81" s="116">
        <f t="shared" si="24"/>
        <v>4.5698611498011459E-2</v>
      </c>
      <c r="AG81" s="116">
        <f t="shared" si="24"/>
        <v>3.9162481316426134E-2</v>
      </c>
      <c r="AH81" s="116">
        <f t="shared" si="24"/>
        <v>3.3373114567608123E-2</v>
      </c>
      <c r="AI81" s="116">
        <f t="shared" si="24"/>
        <v>2.8291490439857833E-2</v>
      </c>
      <c r="AJ81" s="116">
        <f t="shared" si="24"/>
        <v>2.3872784955518315E-2</v>
      </c>
      <c r="AK81" s="116">
        <f t="shared" si="24"/>
        <v>2.0061916582126766E-2</v>
      </c>
      <c r="AL81" s="116">
        <f t="shared" si="24"/>
        <v>1.6799593534147235E-2</v>
      </c>
      <c r="AM81" s="116">
        <f t="shared" si="24"/>
        <v>1.4024153507800409E-2</v>
      </c>
    </row>
    <row r="82" spans="2:39" x14ac:dyDescent="0.3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0.16076911811342148</v>
      </c>
      <c r="G82" s="111">
        <f t="shared" si="25"/>
        <v>0.1479768169388361</v>
      </c>
      <c r="H82" s="111">
        <f t="shared" si="25"/>
        <v>0.14511723373656735</v>
      </c>
      <c r="I82" s="111">
        <f t="shared" si="25"/>
        <v>0.13210500458644064</v>
      </c>
      <c r="J82" s="110">
        <f t="shared" si="25"/>
        <v>0.13915465003685445</v>
      </c>
      <c r="K82" s="68">
        <f t="shared" si="25"/>
        <v>0.12350932462656564</v>
      </c>
      <c r="L82" s="68">
        <f t="shared" si="25"/>
        <v>0.11896458482856119</v>
      </c>
      <c r="M82" s="68">
        <f t="shared" si="25"/>
        <v>0.11406181772348091</v>
      </c>
      <c r="N82" s="111">
        <f t="shared" si="25"/>
        <v>0.10912021646507994</v>
      </c>
      <c r="O82" s="110">
        <f t="shared" si="25"/>
        <v>0.10457001384895484</v>
      </c>
      <c r="P82" s="68">
        <f t="shared" si="25"/>
        <v>0.10028556505282586</v>
      </c>
      <c r="Q82" s="68">
        <f t="shared" si="25"/>
        <v>9.5883317640745425E-2</v>
      </c>
      <c r="R82" s="68">
        <f t="shared" si="25"/>
        <v>9.1318052569668184E-2</v>
      </c>
      <c r="S82" s="111">
        <f t="shared" si="25"/>
        <v>8.6547411425035123E-2</v>
      </c>
      <c r="T82" s="111">
        <f t="shared" si="25"/>
        <v>8.1543416242308181E-2</v>
      </c>
      <c r="U82" s="111">
        <f t="shared" si="25"/>
        <v>7.6241543064961531E-2</v>
      </c>
      <c r="V82" s="111">
        <f t="shared" si="25"/>
        <v>7.0747052468221924E-2</v>
      </c>
      <c r="W82" s="111">
        <f t="shared" si="25"/>
        <v>6.5132692176407894E-2</v>
      </c>
      <c r="X82" s="116">
        <f t="shared" si="25"/>
        <v>5.9483281363730975E-2</v>
      </c>
      <c r="Y82" s="116">
        <f t="shared" si="25"/>
        <v>5.3876820380350278E-2</v>
      </c>
      <c r="Z82" s="116">
        <f t="shared" si="25"/>
        <v>4.8416441392307968E-2</v>
      </c>
      <c r="AA82" s="116">
        <f t="shared" si="25"/>
        <v>4.31794683713475E-2</v>
      </c>
      <c r="AB82" s="116">
        <f t="shared" si="25"/>
        <v>3.82189894226048E-2</v>
      </c>
      <c r="AC82" s="116">
        <f t="shared" si="25"/>
        <v>3.3582441279093378E-2</v>
      </c>
      <c r="AD82" s="116">
        <f t="shared" si="25"/>
        <v>2.9298833317581537E-2</v>
      </c>
      <c r="AE82" s="116">
        <f t="shared" si="25"/>
        <v>2.5390676387548508E-2</v>
      </c>
      <c r="AF82" s="116">
        <f t="shared" si="25"/>
        <v>2.1867044801668557E-2</v>
      </c>
      <c r="AG82" s="116">
        <f t="shared" si="25"/>
        <v>1.8722740028570831E-2</v>
      </c>
      <c r="AH82" s="116">
        <f t="shared" si="25"/>
        <v>1.5944089278323196E-2</v>
      </c>
      <c r="AI82" s="116">
        <f t="shared" si="25"/>
        <v>1.3511408050918348E-2</v>
      </c>
      <c r="AJ82" s="116">
        <f t="shared" si="25"/>
        <v>1.1400439653013498E-2</v>
      </c>
      <c r="AK82" s="116">
        <f t="shared" si="25"/>
        <v>9.5832917226664725E-3</v>
      </c>
      <c r="AL82" s="116">
        <f t="shared" si="25"/>
        <v>8.0303093886175715E-3</v>
      </c>
      <c r="AM82" s="116">
        <f t="shared" si="25"/>
        <v>6.7109173483338169E-3</v>
      </c>
    </row>
    <row r="83" spans="2:39" x14ac:dyDescent="0.3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4.4147797342918148E-2</v>
      </c>
      <c r="G83" s="111">
        <f t="shared" si="26"/>
        <v>4.0078955127003595E-2</v>
      </c>
      <c r="H83" s="111">
        <f t="shared" si="26"/>
        <v>3.8647750027290116E-2</v>
      </c>
      <c r="I83" s="111">
        <f t="shared" si="26"/>
        <v>3.3585022003010688E-2</v>
      </c>
      <c r="J83" s="110">
        <f t="shared" si="26"/>
        <v>2.802883268913842E-2</v>
      </c>
      <c r="K83" s="68">
        <f t="shared" si="26"/>
        <v>2.4903632174708645E-2</v>
      </c>
      <c r="L83" s="68">
        <f t="shared" si="26"/>
        <v>2.3919031582285005E-2</v>
      </c>
      <c r="M83" s="68">
        <f t="shared" si="26"/>
        <v>2.290804052929583E-2</v>
      </c>
      <c r="N83" s="111">
        <f t="shared" si="26"/>
        <v>2.1938171874248565E-2</v>
      </c>
      <c r="O83" s="110">
        <f t="shared" si="26"/>
        <v>2.1037706033744708E-2</v>
      </c>
      <c r="P83" s="68">
        <f t="shared" si="26"/>
        <v>2.0193507901236345E-2</v>
      </c>
      <c r="Q83" s="68">
        <f t="shared" si="26"/>
        <v>1.9325990030296256E-2</v>
      </c>
      <c r="R83" s="68">
        <f t="shared" si="26"/>
        <v>1.8424731339977157E-2</v>
      </c>
      <c r="S83" s="111">
        <f t="shared" si="26"/>
        <v>1.7481039526350137E-2</v>
      </c>
      <c r="T83" s="111">
        <f t="shared" si="26"/>
        <v>1.6490317015975166E-2</v>
      </c>
      <c r="U83" s="111">
        <f t="shared" si="26"/>
        <v>1.5443573956079084E-2</v>
      </c>
      <c r="V83" s="111">
        <f t="shared" si="26"/>
        <v>1.4359695514750024E-2</v>
      </c>
      <c r="W83" s="111">
        <f t="shared" si="26"/>
        <v>1.3252466227822234E-2</v>
      </c>
      <c r="X83" s="116">
        <f t="shared" si="26"/>
        <v>1.2137613194014268E-2</v>
      </c>
      <c r="Y83" s="116">
        <f t="shared" si="26"/>
        <v>1.103059961007624E-2</v>
      </c>
      <c r="Z83" s="116">
        <f t="shared" si="26"/>
        <v>9.9487327314358269E-3</v>
      </c>
      <c r="AA83" s="116">
        <f t="shared" si="26"/>
        <v>8.9061933684037864E-3</v>
      </c>
      <c r="AB83" s="116">
        <f t="shared" si="26"/>
        <v>7.9139785378002196E-3</v>
      </c>
      <c r="AC83" s="116">
        <f t="shared" si="26"/>
        <v>6.9818751318873763E-3</v>
      </c>
      <c r="AD83" s="116">
        <f t="shared" si="26"/>
        <v>6.11691911086023E-3</v>
      </c>
      <c r="AE83" s="116">
        <f t="shared" si="26"/>
        <v>5.3240978145059461E-3</v>
      </c>
      <c r="AF83" s="116">
        <f t="shared" si="26"/>
        <v>4.6059047367409773E-3</v>
      </c>
      <c r="AG83" s="116">
        <f t="shared" si="26"/>
        <v>3.9622488638160411E-3</v>
      </c>
      <c r="AH83" s="116">
        <f t="shared" si="26"/>
        <v>3.3911403680549818E-3</v>
      </c>
      <c r="AI83" s="116">
        <f t="shared" si="26"/>
        <v>2.8891220759641634E-3</v>
      </c>
      <c r="AJ83" s="116">
        <f t="shared" si="26"/>
        <v>2.4515383487255741E-3</v>
      </c>
      <c r="AK83" s="116">
        <f t="shared" si="26"/>
        <v>2.0729783032300397E-3</v>
      </c>
      <c r="AL83" s="116">
        <f t="shared" si="26"/>
        <v>1.7476335524915663E-3</v>
      </c>
      <c r="AM83" s="116">
        <f t="shared" si="26"/>
        <v>1.4695807653854077E-3</v>
      </c>
    </row>
    <row r="84" spans="2:39" x14ac:dyDescent="0.3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8.7651968315892136E-3</v>
      </c>
      <c r="G84" s="113">
        <f t="shared" si="27"/>
        <v>7.1098183234934911E-3</v>
      </c>
      <c r="H84" s="113">
        <f t="shared" si="27"/>
        <v>6.4159494218423169E-3</v>
      </c>
      <c r="I84" s="113">
        <f t="shared" si="27"/>
        <v>5.6407875663877184E-3</v>
      </c>
      <c r="J84" s="112">
        <f t="shared" si="27"/>
        <v>4.5985203943269782E-3</v>
      </c>
      <c r="K84" s="70">
        <f t="shared" si="27"/>
        <v>3.9305588258538877E-3</v>
      </c>
      <c r="L84" s="70">
        <f t="shared" si="27"/>
        <v>3.6064149801324969E-3</v>
      </c>
      <c r="M84" s="70">
        <f t="shared" si="27"/>
        <v>3.2992365653877671E-3</v>
      </c>
      <c r="N84" s="113">
        <f t="shared" si="27"/>
        <v>3.0362666814584337E-3</v>
      </c>
      <c r="O84" s="112">
        <f t="shared" si="27"/>
        <v>2.8441891676945275E-3</v>
      </c>
      <c r="P84" s="70">
        <f t="shared" si="27"/>
        <v>2.6919535261765493E-3</v>
      </c>
      <c r="Q84" s="70">
        <f t="shared" si="27"/>
        <v>2.5482997444153895E-3</v>
      </c>
      <c r="R84" s="70">
        <f t="shared" si="27"/>
        <v>2.408282853933439E-3</v>
      </c>
      <c r="S84" s="113">
        <f t="shared" si="27"/>
        <v>2.267944349028717E-3</v>
      </c>
      <c r="T84" s="113">
        <f t="shared" si="27"/>
        <v>2.124517245298955E-3</v>
      </c>
      <c r="U84" s="113">
        <f t="shared" si="27"/>
        <v>1.973791594884612E-3</v>
      </c>
      <c r="V84" s="113">
        <f t="shared" si="27"/>
        <v>1.820198278605618E-3</v>
      </c>
      <c r="W84" s="113">
        <f t="shared" si="27"/>
        <v>1.6659426458670993E-3</v>
      </c>
      <c r="X84" s="117">
        <f t="shared" si="27"/>
        <v>1.5134137271112943E-3</v>
      </c>
      <c r="Y84" s="117">
        <f t="shared" si="27"/>
        <v>1.3643840160784213E-3</v>
      </c>
      <c r="Z84" s="117">
        <f t="shared" si="27"/>
        <v>1.2215802117961415E-3</v>
      </c>
      <c r="AA84" s="117">
        <f t="shared" si="27"/>
        <v>1.086497093113352E-3</v>
      </c>
      <c r="AB84" s="117">
        <f t="shared" si="27"/>
        <v>9.5989126701600625E-4</v>
      </c>
      <c r="AC84" s="117">
        <f t="shared" si="27"/>
        <v>8.4251182942956149E-4</v>
      </c>
      <c r="AD84" s="117">
        <f t="shared" si="27"/>
        <v>7.3470917255564724E-4</v>
      </c>
      <c r="AE84" s="117">
        <f t="shared" si="27"/>
        <v>6.3680803037382324E-4</v>
      </c>
      <c r="AF84" s="117">
        <f t="shared" si="27"/>
        <v>5.4883591257016485E-4</v>
      </c>
      <c r="AG84" s="117">
        <f t="shared" si="27"/>
        <v>4.7052556783412039E-4</v>
      </c>
      <c r="AH84" s="117">
        <f t="shared" si="27"/>
        <v>4.0144504808465237E-4</v>
      </c>
      <c r="AI84" s="117">
        <f t="shared" si="27"/>
        <v>3.4103329461555518E-4</v>
      </c>
      <c r="AJ84" s="117">
        <f t="shared" si="27"/>
        <v>2.8863358925192574E-4</v>
      </c>
      <c r="AK84" s="117">
        <f t="shared" si="27"/>
        <v>2.4350839108694638E-4</v>
      </c>
      <c r="AL84" s="117">
        <f t="shared" si="27"/>
        <v>2.0488875031344361E-4</v>
      </c>
      <c r="AM84" s="117">
        <f t="shared" si="27"/>
        <v>1.7200438986388791E-4</v>
      </c>
    </row>
    <row r="85" spans="2:39" x14ac:dyDescent="0.3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34662.269070000002</v>
      </c>
      <c r="J85" s="99">
        <f t="shared" si="28"/>
        <v>34952.184329999996</v>
      </c>
      <c r="K85" s="51">
        <f t="shared" si="28"/>
        <v>35111.477460000002</v>
      </c>
      <c r="L85" s="51">
        <f t="shared" si="28"/>
        <v>35225.543489999996</v>
      </c>
      <c r="M85" s="51">
        <f t="shared" si="28"/>
        <v>35274.817239999997</v>
      </c>
      <c r="N85" s="100">
        <f t="shared" si="28"/>
        <v>35277.421979999999</v>
      </c>
      <c r="O85" s="99">
        <f t="shared" si="28"/>
        <v>35330.013870000002</v>
      </c>
      <c r="P85" s="51">
        <f t="shared" si="28"/>
        <v>35433.240319999997</v>
      </c>
      <c r="Q85" s="51">
        <f t="shared" si="28"/>
        <v>35575.576979999998</v>
      </c>
      <c r="R85" s="51">
        <f t="shared" si="28"/>
        <v>35745.164620000003</v>
      </c>
      <c r="S85" s="100">
        <f t="shared" si="28"/>
        <v>35931.803749999999</v>
      </c>
      <c r="T85" s="100">
        <f t="shared" si="28"/>
        <v>36130.319159999999</v>
      </c>
      <c r="U85" s="100">
        <f t="shared" si="28"/>
        <v>36340.937010000001</v>
      </c>
      <c r="V85" s="100">
        <f t="shared" si="28"/>
        <v>36552.470970000002</v>
      </c>
      <c r="W85" s="100">
        <f t="shared" si="28"/>
        <v>36758.930200000003</v>
      </c>
      <c r="X85" s="104">
        <f t="shared" si="28"/>
        <v>36959.014430000003</v>
      </c>
      <c r="Y85" s="104">
        <f t="shared" si="28"/>
        <v>37151.689039999997</v>
      </c>
      <c r="Z85" s="104">
        <f t="shared" si="28"/>
        <v>37340.250180000003</v>
      </c>
      <c r="AA85" s="104">
        <f t="shared" si="28"/>
        <v>37528.793610000001</v>
      </c>
      <c r="AB85" s="104">
        <f t="shared" si="28"/>
        <v>37720.765910000002</v>
      </c>
      <c r="AC85" s="104">
        <f t="shared" si="28"/>
        <v>37918.406560000003</v>
      </c>
      <c r="AD85" s="104">
        <f t="shared" si="28"/>
        <v>38128.593860000001</v>
      </c>
      <c r="AE85" s="104">
        <f t="shared" si="28"/>
        <v>38350.852379999997</v>
      </c>
      <c r="AF85" s="104">
        <f t="shared" si="28"/>
        <v>38582.362860000001</v>
      </c>
      <c r="AG85" s="104">
        <f t="shared" si="28"/>
        <v>38821.540800000002</v>
      </c>
      <c r="AH85" s="104">
        <f t="shared" si="28"/>
        <v>39065.570180000002</v>
      </c>
      <c r="AI85" s="104">
        <f t="shared" si="28"/>
        <v>39312.136250000003</v>
      </c>
      <c r="AJ85" s="104">
        <f t="shared" si="28"/>
        <v>39560.010920000001</v>
      </c>
      <c r="AK85" s="104">
        <f t="shared" si="28"/>
        <v>39808.772799999999</v>
      </c>
      <c r="AL85" s="104">
        <f t="shared" si="28"/>
        <v>40056.874000000003</v>
      </c>
      <c r="AM85" s="104">
        <f t="shared" si="28"/>
        <v>40307.001239999998</v>
      </c>
    </row>
    <row r="86" spans="2:39" x14ac:dyDescent="0.3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3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0.99143171183051459</v>
      </c>
      <c r="J87" s="110">
        <f t="shared" si="29"/>
        <v>0.9868782283913986</v>
      </c>
      <c r="K87" s="68">
        <f t="shared" si="29"/>
        <v>0.97906684357451701</v>
      </c>
      <c r="L87" s="68">
        <f t="shared" si="29"/>
        <v>0.97066426809586759</v>
      </c>
      <c r="M87" s="68">
        <f t="shared" si="29"/>
        <v>0.9616242057105554</v>
      </c>
      <c r="N87" s="111">
        <f t="shared" si="29"/>
        <v>0.95179084653736379</v>
      </c>
      <c r="O87" s="110">
        <f t="shared" si="29"/>
        <v>0.94071175155188236</v>
      </c>
      <c r="P87" s="68">
        <f t="shared" si="29"/>
        <v>0.92824239140881382</v>
      </c>
      <c r="Q87" s="68">
        <f t="shared" si="29"/>
        <v>0.91429388477060769</v>
      </c>
      <c r="R87" s="68">
        <f t="shared" si="29"/>
        <v>0.89879720436436472</v>
      </c>
      <c r="S87" s="111">
        <f t="shared" si="29"/>
        <v>0.88169979832977352</v>
      </c>
      <c r="T87" s="111">
        <f t="shared" si="29"/>
        <v>0.86295089788517665</v>
      </c>
      <c r="U87" s="111">
        <f t="shared" si="29"/>
        <v>0.8424989430397738</v>
      </c>
      <c r="V87" s="111">
        <f t="shared" si="29"/>
        <v>0.82040263610665543</v>
      </c>
      <c r="W87" s="111">
        <f t="shared" si="29"/>
        <v>0.79673179144914286</v>
      </c>
      <c r="X87" s="116">
        <f t="shared" si="29"/>
        <v>0.77156689997807393</v>
      </c>
      <c r="Y87" s="116">
        <f t="shared" si="29"/>
        <v>0.74502943460252435</v>
      </c>
      <c r="Z87" s="116">
        <f t="shared" si="29"/>
        <v>0.71724578064945355</v>
      </c>
      <c r="AA87" s="116">
        <f t="shared" si="29"/>
        <v>0.68837072218373396</v>
      </c>
      <c r="AB87" s="116">
        <f t="shared" si="29"/>
        <v>0.65859446012505418</v>
      </c>
      <c r="AC87" s="116">
        <f t="shared" si="29"/>
        <v>0.62814048824313251</v>
      </c>
      <c r="AD87" s="116">
        <f t="shared" si="29"/>
        <v>0.59720413644438552</v>
      </c>
      <c r="AE87" s="116">
        <f t="shared" si="29"/>
        <v>0.56605485830925362</v>
      </c>
      <c r="AF87" s="116">
        <f t="shared" si="29"/>
        <v>0.5349762606530003</v>
      </c>
      <c r="AG87" s="116">
        <f t="shared" si="29"/>
        <v>0.50422283393759582</v>
      </c>
      <c r="AH87" s="116">
        <f t="shared" si="29"/>
        <v>0.47403536553219711</v>
      </c>
      <c r="AI87" s="116">
        <f t="shared" si="29"/>
        <v>0.44461948108963423</v>
      </c>
      <c r="AJ87" s="116">
        <f t="shared" si="29"/>
        <v>0.41613910353288647</v>
      </c>
      <c r="AK87" s="116">
        <f t="shared" si="29"/>
        <v>0.38872001248930738</v>
      </c>
      <c r="AL87" s="116">
        <f t="shared" si="29"/>
        <v>0.36246629230228999</v>
      </c>
      <c r="AM87" s="116">
        <f t="shared" si="29"/>
        <v>0.33742331906604522</v>
      </c>
    </row>
    <row r="88" spans="2:39" x14ac:dyDescent="0.3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2.4123113726003133E-3</v>
      </c>
      <c r="G88" s="111">
        <f t="shared" si="29"/>
        <v>4.9178931033314168E-3</v>
      </c>
      <c r="H88" s="111">
        <f t="shared" si="29"/>
        <v>6.0791121550817931E-3</v>
      </c>
      <c r="I88" s="111">
        <f t="shared" si="29"/>
        <v>8.5682880483161621E-3</v>
      </c>
      <c r="J88" s="110">
        <f t="shared" si="29"/>
        <v>1.3121771740209863E-2</v>
      </c>
      <c r="K88" s="68">
        <f t="shared" si="29"/>
        <v>2.0933156593519207E-2</v>
      </c>
      <c r="L88" s="68">
        <f t="shared" si="29"/>
        <v>2.9335731818967037E-2</v>
      </c>
      <c r="M88" s="68">
        <f t="shared" si="29"/>
        <v>3.8375794317793616E-2</v>
      </c>
      <c r="N88" s="111">
        <f t="shared" si="29"/>
        <v>4.820915346263633E-2</v>
      </c>
      <c r="O88" s="110">
        <f t="shared" si="29"/>
        <v>5.9288248419813026E-2</v>
      </c>
      <c r="P88" s="68">
        <f t="shared" si="29"/>
        <v>7.1757608562964204E-2</v>
      </c>
      <c r="Q88" s="68">
        <f t="shared" si="29"/>
        <v>8.5706115313719924E-2</v>
      </c>
      <c r="R88" s="68">
        <f t="shared" si="29"/>
        <v>0.10120279560765943</v>
      </c>
      <c r="S88" s="111">
        <f t="shared" si="29"/>
        <v>0.11830020175371798</v>
      </c>
      <c r="T88" s="111">
        <f t="shared" si="29"/>
        <v>0.13704910205946824</v>
      </c>
      <c r="U88" s="111">
        <f t="shared" si="29"/>
        <v>0.15750105696022612</v>
      </c>
      <c r="V88" s="111">
        <f t="shared" si="29"/>
        <v>0.17959736392070241</v>
      </c>
      <c r="W88" s="111">
        <f t="shared" si="29"/>
        <v>0.20326820852365285</v>
      </c>
      <c r="X88" s="116">
        <f t="shared" si="29"/>
        <v>0.22843310010309709</v>
      </c>
      <c r="Y88" s="116">
        <f t="shared" si="29"/>
        <v>0.25497056539747542</v>
      </c>
      <c r="Z88" s="116">
        <f t="shared" si="29"/>
        <v>0.28275421961835395</v>
      </c>
      <c r="AA88" s="116">
        <f t="shared" si="29"/>
        <v>0.31162927781626604</v>
      </c>
      <c r="AB88" s="116">
        <f t="shared" si="29"/>
        <v>0.34140553987494576</v>
      </c>
      <c r="AC88" s="116">
        <f t="shared" si="29"/>
        <v>0.37185951149314328</v>
      </c>
      <c r="AD88" s="116">
        <f t="shared" si="29"/>
        <v>0.40279586355561448</v>
      </c>
      <c r="AE88" s="116">
        <f t="shared" si="29"/>
        <v>0.43394514195149686</v>
      </c>
      <c r="AF88" s="116">
        <f t="shared" si="29"/>
        <v>0.4650237393469997</v>
      </c>
      <c r="AG88" s="116">
        <f t="shared" si="29"/>
        <v>0.49577716580481523</v>
      </c>
      <c r="AH88" s="116">
        <f t="shared" si="29"/>
        <v>0.52596463446780284</v>
      </c>
      <c r="AI88" s="116">
        <f t="shared" si="29"/>
        <v>0.55538051891036577</v>
      </c>
      <c r="AJ88" s="116">
        <f t="shared" si="29"/>
        <v>0.58386089621433301</v>
      </c>
      <c r="AK88" s="116">
        <f t="shared" si="29"/>
        <v>0.61127998751069268</v>
      </c>
      <c r="AL88" s="116">
        <f t="shared" si="29"/>
        <v>0.63753370769771001</v>
      </c>
      <c r="AM88" s="116">
        <f t="shared" si="29"/>
        <v>0.66257668093395483</v>
      </c>
    </row>
    <row r="89" spans="2:39" x14ac:dyDescent="0.3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1.764873777235649E-5</v>
      </c>
      <c r="G89" s="111">
        <f t="shared" si="29"/>
        <v>2.2876109301196968E-5</v>
      </c>
      <c r="H89" s="111">
        <f t="shared" si="29"/>
        <v>2.5234734304836218E-5</v>
      </c>
      <c r="I89" s="111">
        <f t="shared" si="29"/>
        <v>2.8444564313111774E-5</v>
      </c>
      <c r="J89" s="110">
        <f t="shared" si="29"/>
        <v>3.0700859862397051E-5</v>
      </c>
      <c r="K89" s="68">
        <f t="shared" si="29"/>
        <v>3.3238826629541662E-5</v>
      </c>
      <c r="L89" s="68">
        <f t="shared" si="29"/>
        <v>3.6008160026262808E-5</v>
      </c>
      <c r="M89" s="68">
        <f t="shared" si="29"/>
        <v>3.901400306730548E-5</v>
      </c>
      <c r="N89" s="111">
        <f t="shared" si="29"/>
        <v>4.2235890475350437E-5</v>
      </c>
      <c r="O89" s="110">
        <f t="shared" si="29"/>
        <v>4.5411904023121745E-5</v>
      </c>
      <c r="P89" s="68">
        <f t="shared" si="29"/>
        <v>4.8379995945005353E-5</v>
      </c>
      <c r="Q89" s="68">
        <f t="shared" si="29"/>
        <v>5.1060019490933358E-5</v>
      </c>
      <c r="R89" s="68">
        <f t="shared" si="29"/>
        <v>5.3396145277005576E-5</v>
      </c>
      <c r="S89" s="111">
        <f t="shared" si="29"/>
        <v>5.5355873110043914E-5</v>
      </c>
      <c r="T89" s="111">
        <f t="shared" si="29"/>
        <v>5.6930439055662079E-5</v>
      </c>
      <c r="U89" s="111">
        <f t="shared" si="29"/>
        <v>5.8138328172953186E-5</v>
      </c>
      <c r="V89" s="111">
        <f t="shared" si="29"/>
        <v>5.8983712886866422E-5</v>
      </c>
      <c r="W89" s="111">
        <f t="shared" si="29"/>
        <v>5.9475428558581935E-5</v>
      </c>
      <c r="X89" s="116">
        <f t="shared" si="29"/>
        <v>5.9624247182610809E-5</v>
      </c>
      <c r="Y89" s="116">
        <f t="shared" si="29"/>
        <v>5.945177638147028E-5</v>
      </c>
      <c r="Z89" s="116">
        <f t="shared" si="29"/>
        <v>5.8968089806194221E-5</v>
      </c>
      <c r="AA89" s="116">
        <f t="shared" si="29"/>
        <v>5.8184632756704269E-5</v>
      </c>
      <c r="AB89" s="116">
        <f t="shared" si="29"/>
        <v>5.71191709399731E-5</v>
      </c>
      <c r="AC89" s="116">
        <f t="shared" si="29"/>
        <v>5.5794527669624732E-5</v>
      </c>
      <c r="AD89" s="116">
        <f t="shared" si="29"/>
        <v>5.4239409761438288E-5</v>
      </c>
      <c r="AE89" s="116">
        <f t="shared" si="29"/>
        <v>5.2485685977861445E-5</v>
      </c>
      <c r="AF89" s="116">
        <f t="shared" si="29"/>
        <v>5.0568337949636917E-5</v>
      </c>
      <c r="AG89" s="116">
        <f t="shared" si="29"/>
        <v>4.8523049785803446E-5</v>
      </c>
      <c r="AH89" s="116">
        <f t="shared" si="29"/>
        <v>4.6385831350996546E-5</v>
      </c>
      <c r="AI89" s="116">
        <f t="shared" si="29"/>
        <v>4.4191281159390059E-5</v>
      </c>
      <c r="AJ89" s="116">
        <f t="shared" si="29"/>
        <v>4.1968814274533572E-5</v>
      </c>
      <c r="AK89" s="116">
        <f t="shared" si="29"/>
        <v>3.9743622089249636E-5</v>
      </c>
      <c r="AL89" s="116">
        <f t="shared" si="29"/>
        <v>3.7537867982409204E-5</v>
      </c>
      <c r="AM89" s="116">
        <f t="shared" si="29"/>
        <v>3.5367764188452937E-5</v>
      </c>
    </row>
    <row r="90" spans="2:39" x14ac:dyDescent="0.3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34662.269070000002</v>
      </c>
      <c r="J90" s="59">
        <f t="shared" si="30"/>
        <v>34952.184329999996</v>
      </c>
      <c r="K90" s="59">
        <f t="shared" si="30"/>
        <v>35111.477460000002</v>
      </c>
      <c r="L90" s="59">
        <f t="shared" si="30"/>
        <v>35225.543489999996</v>
      </c>
      <c r="M90" s="59">
        <f t="shared" si="30"/>
        <v>35274.817239999997</v>
      </c>
      <c r="N90" s="59">
        <f t="shared" si="30"/>
        <v>35277.421979999999</v>
      </c>
      <c r="O90" s="59">
        <f t="shared" si="30"/>
        <v>35330.013870000002</v>
      </c>
      <c r="P90" s="59">
        <f t="shared" si="30"/>
        <v>35433.240319999997</v>
      </c>
      <c r="Q90" s="59">
        <f t="shared" si="30"/>
        <v>35575.576979999998</v>
      </c>
      <c r="R90" s="59">
        <f t="shared" si="30"/>
        <v>35745.164620000003</v>
      </c>
      <c r="S90" s="59">
        <f t="shared" si="30"/>
        <v>35931.803749999999</v>
      </c>
      <c r="T90" s="59">
        <f t="shared" si="30"/>
        <v>36130.319159999999</v>
      </c>
      <c r="U90" s="59">
        <f t="shared" si="30"/>
        <v>36340.937010000001</v>
      </c>
      <c r="V90" s="59">
        <f t="shared" si="30"/>
        <v>36552.470970000002</v>
      </c>
      <c r="W90" s="59">
        <f t="shared" si="30"/>
        <v>36758.930200000003</v>
      </c>
      <c r="X90" s="59">
        <f t="shared" si="30"/>
        <v>36959.014430000003</v>
      </c>
      <c r="Y90" s="59">
        <f t="shared" si="30"/>
        <v>37151.689039999997</v>
      </c>
      <c r="Z90" s="59">
        <f t="shared" si="30"/>
        <v>37340.250180000003</v>
      </c>
      <c r="AA90" s="59">
        <f t="shared" si="30"/>
        <v>37528.793610000001</v>
      </c>
      <c r="AB90" s="59">
        <f t="shared" si="30"/>
        <v>37720.765910000002</v>
      </c>
      <c r="AC90" s="59">
        <f t="shared" si="30"/>
        <v>37918.406560000003</v>
      </c>
      <c r="AD90" s="59">
        <f t="shared" si="30"/>
        <v>38128.593860000001</v>
      </c>
      <c r="AE90" s="59">
        <f t="shared" si="30"/>
        <v>38350.852379999997</v>
      </c>
      <c r="AF90" s="59">
        <f t="shared" si="30"/>
        <v>38582.362860000001</v>
      </c>
      <c r="AG90" s="59">
        <f t="shared" si="30"/>
        <v>38821.540800000002</v>
      </c>
      <c r="AH90" s="59">
        <f t="shared" si="30"/>
        <v>39065.570180000002</v>
      </c>
      <c r="AI90" s="59">
        <f t="shared" si="30"/>
        <v>39312.136250000003</v>
      </c>
      <c r="AJ90" s="59">
        <f t="shared" si="30"/>
        <v>39560.010920000001</v>
      </c>
      <c r="AK90" s="59">
        <f t="shared" si="30"/>
        <v>39808.772799999999</v>
      </c>
      <c r="AL90" s="59">
        <f t="shared" si="30"/>
        <v>40056.874000000003</v>
      </c>
      <c r="AM90" s="59">
        <f t="shared" si="30"/>
        <v>40307.001239999998</v>
      </c>
    </row>
    <row r="91" spans="2:39" x14ac:dyDescent="0.3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2.4123113726003133E-3</v>
      </c>
      <c r="G91" s="128">
        <f t="shared" si="31"/>
        <v>4.9178931033314168E-3</v>
      </c>
      <c r="H91" s="128">
        <f t="shared" si="31"/>
        <v>6.0791121550817931E-3</v>
      </c>
      <c r="I91" s="128">
        <f t="shared" si="31"/>
        <v>8.5682880483161621E-3</v>
      </c>
      <c r="J91" s="127">
        <f t="shared" si="31"/>
        <v>1.3121771740209863E-2</v>
      </c>
      <c r="K91" s="71">
        <f t="shared" si="31"/>
        <v>2.0933156593519207E-2</v>
      </c>
      <c r="L91" s="71">
        <f t="shared" si="31"/>
        <v>2.9335731818967037E-2</v>
      </c>
      <c r="M91" s="71">
        <f t="shared" si="31"/>
        <v>3.8375794317793616E-2</v>
      </c>
      <c r="N91" s="128">
        <f t="shared" si="31"/>
        <v>4.820915346263633E-2</v>
      </c>
      <c r="O91" s="127">
        <f t="shared" si="31"/>
        <v>5.9288248419813026E-2</v>
      </c>
      <c r="P91" s="71">
        <f t="shared" si="31"/>
        <v>7.1757608562964204E-2</v>
      </c>
      <c r="Q91" s="71">
        <f t="shared" si="31"/>
        <v>8.5706115313719924E-2</v>
      </c>
      <c r="R91" s="71">
        <f t="shared" si="31"/>
        <v>0.10120279560765943</v>
      </c>
      <c r="S91" s="128">
        <f t="shared" si="31"/>
        <v>0.11830020175371798</v>
      </c>
      <c r="T91" s="128">
        <f t="shared" si="31"/>
        <v>0.13704910205946824</v>
      </c>
      <c r="U91" s="128">
        <f t="shared" si="31"/>
        <v>0.15750105696022612</v>
      </c>
      <c r="V91" s="128">
        <f t="shared" si="31"/>
        <v>0.17959736392070241</v>
      </c>
      <c r="W91" s="128">
        <f t="shared" si="31"/>
        <v>0.20326820852365285</v>
      </c>
      <c r="X91" s="120">
        <f t="shared" si="31"/>
        <v>0.22843310010309709</v>
      </c>
      <c r="Y91" s="120">
        <f t="shared" si="31"/>
        <v>0.25497056539747542</v>
      </c>
      <c r="Z91" s="120">
        <f t="shared" si="31"/>
        <v>0.28275421961835395</v>
      </c>
      <c r="AA91" s="120">
        <f t="shared" si="31"/>
        <v>0.31162927781626604</v>
      </c>
      <c r="AB91" s="120">
        <f t="shared" si="31"/>
        <v>0.34140553987494576</v>
      </c>
      <c r="AC91" s="120">
        <f t="shared" si="31"/>
        <v>0.37185951149314328</v>
      </c>
      <c r="AD91" s="120">
        <f t="shared" si="31"/>
        <v>0.40279586355561448</v>
      </c>
      <c r="AE91" s="120">
        <f t="shared" si="31"/>
        <v>0.43394514195149686</v>
      </c>
      <c r="AF91" s="120">
        <f t="shared" si="31"/>
        <v>0.4650237393469997</v>
      </c>
      <c r="AG91" s="120">
        <f t="shared" si="31"/>
        <v>0.49577716580481523</v>
      </c>
      <c r="AH91" s="120">
        <f t="shared" si="31"/>
        <v>0.52596463446780284</v>
      </c>
      <c r="AI91" s="120">
        <f t="shared" si="31"/>
        <v>0.55538051891036577</v>
      </c>
      <c r="AJ91" s="120">
        <f t="shared" si="31"/>
        <v>0.58386089621433301</v>
      </c>
      <c r="AK91" s="120">
        <f t="shared" si="31"/>
        <v>0.61127998751069268</v>
      </c>
      <c r="AL91" s="120">
        <f t="shared" si="31"/>
        <v>0.63753370769771001</v>
      </c>
      <c r="AM91" s="120">
        <f t="shared" si="31"/>
        <v>0.66257668093395483</v>
      </c>
    </row>
    <row r="92" spans="2:39" x14ac:dyDescent="0.3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4.1269510881987824E-5</v>
      </c>
      <c r="G92" s="111">
        <f t="shared" si="31"/>
        <v>1.1162446914950572E-4</v>
      </c>
      <c r="H92" s="111">
        <f t="shared" si="31"/>
        <v>1.4993575533231977E-4</v>
      </c>
      <c r="I92" s="111">
        <f t="shared" si="31"/>
        <v>2.3573769551838518E-4</v>
      </c>
      <c r="J92" s="110">
        <f t="shared" si="31"/>
        <v>4.0226542659687334E-4</v>
      </c>
      <c r="K92" s="68">
        <f t="shared" si="31"/>
        <v>7.0736028862056319E-4</v>
      </c>
      <c r="L92" s="68">
        <f t="shared" si="31"/>
        <v>1.0630902657507869E-3</v>
      </c>
      <c r="M92" s="68">
        <f t="shared" si="31"/>
        <v>1.4772055916114509E-3</v>
      </c>
      <c r="N92" s="111">
        <f t="shared" si="31"/>
        <v>1.9632015885192528E-3</v>
      </c>
      <c r="O92" s="110">
        <f t="shared" si="31"/>
        <v>2.5507674277060791E-3</v>
      </c>
      <c r="P92" s="68">
        <f t="shared" si="31"/>
        <v>3.2561331494957105E-3</v>
      </c>
      <c r="Q92" s="68">
        <f t="shared" si="31"/>
        <v>4.0928175074112323E-3</v>
      </c>
      <c r="R92" s="68">
        <f t="shared" si="31"/>
        <v>5.073308541948463E-3</v>
      </c>
      <c r="S92" s="111">
        <f t="shared" si="31"/>
        <v>6.2092179605650888E-3</v>
      </c>
      <c r="T92" s="111">
        <f t="shared" si="31"/>
        <v>7.5130714234188907E-3</v>
      </c>
      <c r="U92" s="111">
        <f t="shared" si="31"/>
        <v>8.9982238628029242E-3</v>
      </c>
      <c r="V92" s="111">
        <f t="shared" si="31"/>
        <v>1.0670916546794538E-2</v>
      </c>
      <c r="W92" s="111">
        <f t="shared" si="31"/>
        <v>1.2536956445484368E-2</v>
      </c>
      <c r="X92" s="116">
        <f t="shared" si="31"/>
        <v>1.4601693452137869E-2</v>
      </c>
      <c r="Y92" s="116">
        <f t="shared" si="31"/>
        <v>1.6867181996094788E-2</v>
      </c>
      <c r="Z92" s="116">
        <f t="shared" si="31"/>
        <v>1.9334738573516433E-2</v>
      </c>
      <c r="AA92" s="116">
        <f t="shared" si="31"/>
        <v>2.200294738171308E-2</v>
      </c>
      <c r="AB92" s="116">
        <f t="shared" si="31"/>
        <v>2.4866407751050885E-2</v>
      </c>
      <c r="AC92" s="116">
        <f t="shared" si="31"/>
        <v>2.7915489125975551E-2</v>
      </c>
      <c r="AD92" s="116">
        <f t="shared" si="31"/>
        <v>3.1142174908413998E-2</v>
      </c>
      <c r="AE92" s="116">
        <f t="shared" si="31"/>
        <v>3.4529295147833171E-2</v>
      </c>
      <c r="AF92" s="116">
        <f t="shared" si="31"/>
        <v>3.8056035612122688E-2</v>
      </c>
      <c r="AG92" s="116">
        <f t="shared" si="31"/>
        <v>4.1702587574782707E-2</v>
      </c>
      <c r="AH92" s="116">
        <f t="shared" si="31"/>
        <v>4.5448261699990881E-2</v>
      </c>
      <c r="AI92" s="116">
        <f t="shared" si="31"/>
        <v>4.9274161055035515E-2</v>
      </c>
      <c r="AJ92" s="116">
        <f t="shared" si="31"/>
        <v>5.3164190658418556E-2</v>
      </c>
      <c r="AK92" s="116">
        <f t="shared" si="31"/>
        <v>5.7104905504647967E-2</v>
      </c>
      <c r="AL92" s="116">
        <f t="shared" si="31"/>
        <v>6.1083519098369982E-2</v>
      </c>
      <c r="AM92" s="116">
        <f t="shared" si="31"/>
        <v>6.5094202031488066E-2</v>
      </c>
    </row>
    <row r="93" spans="2:39" x14ac:dyDescent="0.3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3.6366096516368544E-5</v>
      </c>
      <c r="G93" s="111">
        <f t="shared" si="31"/>
        <v>8.9383787711141941E-5</v>
      </c>
      <c r="H93" s="111">
        <f t="shared" si="31"/>
        <v>1.1698161436303691E-4</v>
      </c>
      <c r="I93" s="111">
        <f t="shared" si="31"/>
        <v>1.7799406762841795E-4</v>
      </c>
      <c r="J93" s="110">
        <f t="shared" si="31"/>
        <v>2.9445515916343878E-4</v>
      </c>
      <c r="K93" s="68">
        <f t="shared" si="31"/>
        <v>5.0399850733025796E-4</v>
      </c>
      <c r="L93" s="68">
        <f t="shared" si="31"/>
        <v>7.431314522494541E-4</v>
      </c>
      <c r="M93" s="68">
        <f t="shared" si="31"/>
        <v>1.0157732896591473E-3</v>
      </c>
      <c r="N93" s="111">
        <f t="shared" si="31"/>
        <v>1.3293977013566342E-3</v>
      </c>
      <c r="O93" s="110">
        <f t="shared" si="31"/>
        <v>1.7015594936136377E-3</v>
      </c>
      <c r="P93" s="68">
        <f t="shared" si="31"/>
        <v>2.1407045549595395E-3</v>
      </c>
      <c r="Q93" s="68">
        <f t="shared" si="31"/>
        <v>2.6534032171303384E-3</v>
      </c>
      <c r="R93" s="68">
        <f t="shared" si="31"/>
        <v>3.2454621942093601E-3</v>
      </c>
      <c r="S93" s="111">
        <f t="shared" si="31"/>
        <v>3.9220353166935021E-3</v>
      </c>
      <c r="T93" s="111">
        <f t="shared" si="31"/>
        <v>4.6885573429293779E-3</v>
      </c>
      <c r="U93" s="111">
        <f t="shared" si="31"/>
        <v>5.5507157821630413E-3</v>
      </c>
      <c r="V93" s="111">
        <f t="shared" si="31"/>
        <v>6.5098076323019099E-3</v>
      </c>
      <c r="W93" s="111">
        <f t="shared" si="31"/>
        <v>7.5666898461587981E-3</v>
      </c>
      <c r="X93" s="116">
        <f t="shared" si="31"/>
        <v>8.7217609660702189E-3</v>
      </c>
      <c r="Y93" s="116">
        <f t="shared" si="31"/>
        <v>9.9734183471729462E-3</v>
      </c>
      <c r="Z93" s="116">
        <f t="shared" si="31"/>
        <v>1.1319552733644806E-2</v>
      </c>
      <c r="AA93" s="116">
        <f t="shared" si="31"/>
        <v>1.2756443912773033E-2</v>
      </c>
      <c r="AB93" s="116">
        <f t="shared" si="31"/>
        <v>1.4278185986070292E-2</v>
      </c>
      <c r="AC93" s="116">
        <f t="shared" si="31"/>
        <v>1.5876641022544064E-2</v>
      </c>
      <c r="AD93" s="116">
        <f t="shared" si="31"/>
        <v>1.7544563506753985E-2</v>
      </c>
      <c r="AE93" s="116">
        <f t="shared" si="31"/>
        <v>1.9270061412908813E-2</v>
      </c>
      <c r="AF93" s="116">
        <f t="shared" si="31"/>
        <v>2.1039595336489456E-2</v>
      </c>
      <c r="AG93" s="116">
        <f t="shared" si="31"/>
        <v>2.2840374975534199E-2</v>
      </c>
      <c r="AH93" s="116">
        <f t="shared" si="31"/>
        <v>2.4659455271260549E-2</v>
      </c>
      <c r="AI93" s="116">
        <f t="shared" si="31"/>
        <v>2.6485054980953875E-2</v>
      </c>
      <c r="AJ93" s="116">
        <f t="shared" si="31"/>
        <v>2.8307031872780886E-2</v>
      </c>
      <c r="AK93" s="116">
        <f t="shared" si="31"/>
        <v>3.0116778631266928E-2</v>
      </c>
      <c r="AL93" s="116">
        <f t="shared" si="31"/>
        <v>3.190627249145802E-2</v>
      </c>
      <c r="AM93" s="116">
        <f t="shared" si="31"/>
        <v>3.3670815323596129E-2</v>
      </c>
    </row>
    <row r="94" spans="2:39" x14ac:dyDescent="0.3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7.0856137126139274E-5</v>
      </c>
      <c r="G94" s="111">
        <f t="shared" si="31"/>
        <v>1.4582020609666367E-4</v>
      </c>
      <c r="H94" s="111">
        <f t="shared" si="31"/>
        <v>1.806327346302952E-4</v>
      </c>
      <c r="I94" s="111">
        <f t="shared" si="31"/>
        <v>2.5515426953553447E-4</v>
      </c>
      <c r="J94" s="110">
        <f t="shared" si="31"/>
        <v>3.9125728168760781E-4</v>
      </c>
      <c r="K94" s="68">
        <f t="shared" si="31"/>
        <v>6.2417006760728886E-4</v>
      </c>
      <c r="L94" s="68">
        <f t="shared" si="31"/>
        <v>8.7375433309460639E-4</v>
      </c>
      <c r="M94" s="68">
        <f t="shared" si="31"/>
        <v>1.1407784271769059E-3</v>
      </c>
      <c r="N94" s="111">
        <f t="shared" si="31"/>
        <v>1.4290680835062539E-3</v>
      </c>
      <c r="O94" s="110">
        <f t="shared" si="31"/>
        <v>1.7508979149461056E-3</v>
      </c>
      <c r="P94" s="68">
        <f t="shared" si="31"/>
        <v>2.1092340380119094E-3</v>
      </c>
      <c r="Q94" s="68">
        <f t="shared" si="31"/>
        <v>2.5052559928994303E-3</v>
      </c>
      <c r="R94" s="68">
        <f t="shared" si="31"/>
        <v>2.9394317222198874E-3</v>
      </c>
      <c r="S94" s="111">
        <f t="shared" si="31"/>
        <v>3.4116318777901596E-3</v>
      </c>
      <c r="T94" s="111">
        <f t="shared" si="31"/>
        <v>3.9214371501278484E-3</v>
      </c>
      <c r="U94" s="111">
        <f t="shared" si="31"/>
        <v>4.4682187571365543E-3</v>
      </c>
      <c r="V94" s="111">
        <f t="shared" si="31"/>
        <v>5.0481393105118438E-3</v>
      </c>
      <c r="W94" s="111">
        <f t="shared" si="31"/>
        <v>5.6568669182869742E-3</v>
      </c>
      <c r="X94" s="116">
        <f t="shared" si="31"/>
        <v>6.2895810747407958E-3</v>
      </c>
      <c r="Y94" s="116">
        <f t="shared" si="31"/>
        <v>6.9402594003839142E-3</v>
      </c>
      <c r="Z94" s="116">
        <f t="shared" si="31"/>
        <v>7.6026548250620208E-3</v>
      </c>
      <c r="AA94" s="116">
        <f t="shared" si="31"/>
        <v>8.2697215243631699E-3</v>
      </c>
      <c r="AB94" s="116">
        <f t="shared" si="31"/>
        <v>8.9335760414839347E-3</v>
      </c>
      <c r="AC94" s="116">
        <f t="shared" si="31"/>
        <v>9.5856521192382079E-3</v>
      </c>
      <c r="AD94" s="116">
        <f t="shared" si="31"/>
        <v>1.0218097938007724E-2</v>
      </c>
      <c r="AE94" s="116">
        <f t="shared" si="31"/>
        <v>1.082172302424325E-2</v>
      </c>
      <c r="AF94" s="116">
        <f t="shared" si="31"/>
        <v>1.1387423779467299E-2</v>
      </c>
      <c r="AG94" s="116">
        <f t="shared" si="31"/>
        <v>1.1907059010908706E-2</v>
      </c>
      <c r="AH94" s="116">
        <f t="shared" si="31"/>
        <v>1.2373226850979498E-2</v>
      </c>
      <c r="AI94" s="116">
        <f t="shared" si="31"/>
        <v>1.2779621018432951E-2</v>
      </c>
      <c r="AJ94" s="116">
        <f t="shared" si="31"/>
        <v>1.3121104368491919E-2</v>
      </c>
      <c r="AK94" s="116">
        <f t="shared" si="31"/>
        <v>1.339360286936552E-2</v>
      </c>
      <c r="AL94" s="116">
        <f t="shared" si="31"/>
        <v>1.3593868538019216E-2</v>
      </c>
      <c r="AM94" s="116">
        <f t="shared" si="31"/>
        <v>1.3719589378711121E-2</v>
      </c>
    </row>
    <row r="95" spans="2:39" x14ac:dyDescent="0.3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1.5702165638150915E-3</v>
      </c>
      <c r="G95" s="111">
        <f t="shared" si="31"/>
        <v>3.1857117546298885E-3</v>
      </c>
      <c r="H95" s="111">
        <f t="shared" si="31"/>
        <v>3.9311327326932441E-3</v>
      </c>
      <c r="I95" s="111">
        <f t="shared" si="31"/>
        <v>5.5268659565569514E-3</v>
      </c>
      <c r="J95" s="110">
        <f t="shared" si="31"/>
        <v>8.4404209423554512E-3</v>
      </c>
      <c r="K95" s="68">
        <f t="shared" si="31"/>
        <v>1.3427310734419889E-2</v>
      </c>
      <c r="L95" s="68">
        <f t="shared" si="31"/>
        <v>1.8775690819014812E-2</v>
      </c>
      <c r="M95" s="68">
        <f t="shared" si="31"/>
        <v>2.451166048337548E-2</v>
      </c>
      <c r="N95" s="111">
        <f t="shared" si="31"/>
        <v>3.0730383121947164E-2</v>
      </c>
      <c r="O95" s="110">
        <f t="shared" si="31"/>
        <v>3.7713727509498994E-2</v>
      </c>
      <c r="P95" s="68">
        <f t="shared" si="31"/>
        <v>4.5547822480379918E-2</v>
      </c>
      <c r="Q95" s="68">
        <f t="shared" si="31"/>
        <v>5.4283589499775978E-2</v>
      </c>
      <c r="R95" s="68">
        <f t="shared" si="31"/>
        <v>6.3959432535969099E-2</v>
      </c>
      <c r="S95" s="111">
        <f t="shared" si="31"/>
        <v>7.4603384139879145E-2</v>
      </c>
      <c r="T95" s="111">
        <f t="shared" si="31"/>
        <v>8.6241781430197589E-2</v>
      </c>
      <c r="U95" s="111">
        <f t="shared" si="31"/>
        <v>9.890102041152625E-2</v>
      </c>
      <c r="V95" s="111">
        <f t="shared" si="31"/>
        <v>0.11253874859448387</v>
      </c>
      <c r="W95" s="111">
        <f t="shared" si="31"/>
        <v>0.1271055407102136</v>
      </c>
      <c r="X95" s="116">
        <f t="shared" si="31"/>
        <v>0.14254520344361898</v>
      </c>
      <c r="Y95" s="116">
        <f t="shared" si="31"/>
        <v>0.1587763874920719</v>
      </c>
      <c r="Z95" s="116">
        <f t="shared" si="31"/>
        <v>0.17571495264148762</v>
      </c>
      <c r="AA95" s="116">
        <f t="shared" si="31"/>
        <v>0.1932595977203862</v>
      </c>
      <c r="AB95" s="116">
        <f t="shared" si="31"/>
        <v>0.21128794664498371</v>
      </c>
      <c r="AC95" s="116">
        <f t="shared" si="31"/>
        <v>0.22965809080665095</v>
      </c>
      <c r="AD95" s="116">
        <f t="shared" si="31"/>
        <v>0.24824583795967975</v>
      </c>
      <c r="AE95" s="116">
        <f t="shared" si="31"/>
        <v>0.26688330988277242</v>
      </c>
      <c r="AF95" s="116">
        <f t="shared" si="31"/>
        <v>0.28539539763169391</v>
      </c>
      <c r="AG95" s="116">
        <f t="shared" si="31"/>
        <v>0.30362567989573458</v>
      </c>
      <c r="AH95" s="116">
        <f t="shared" si="31"/>
        <v>0.32142731725514517</v>
      </c>
      <c r="AI95" s="116">
        <f t="shared" si="31"/>
        <v>0.33867569814397958</v>
      </c>
      <c r="AJ95" s="116">
        <f t="shared" si="31"/>
        <v>0.35527218352951856</v>
      </c>
      <c r="AK95" s="116">
        <f t="shared" si="31"/>
        <v>0.37114184188064198</v>
      </c>
      <c r="AL95" s="116">
        <f t="shared" si="31"/>
        <v>0.38622371805648137</v>
      </c>
      <c r="AM95" s="116">
        <f t="shared" si="31"/>
        <v>0.4004917124417664</v>
      </c>
    </row>
    <row r="96" spans="2:39" x14ac:dyDescent="0.3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6.0110677110357261E-4</v>
      </c>
      <c r="G96" s="111">
        <f t="shared" si="31"/>
        <v>1.2055164592324997E-3</v>
      </c>
      <c r="H96" s="111">
        <f t="shared" si="31"/>
        <v>1.4815648978180177E-3</v>
      </c>
      <c r="I96" s="111">
        <f t="shared" si="31"/>
        <v>2.0707478152987516E-3</v>
      </c>
      <c r="J96" s="110">
        <f t="shared" si="31"/>
        <v>3.1419110251642464E-3</v>
      </c>
      <c r="K96" s="68">
        <f t="shared" si="31"/>
        <v>4.9660863430951727E-3</v>
      </c>
      <c r="L96" s="68">
        <f t="shared" si="31"/>
        <v>6.9094664492286599E-3</v>
      </c>
      <c r="M96" s="68">
        <f t="shared" si="31"/>
        <v>8.9790711357913763E-3</v>
      </c>
      <c r="N96" s="111">
        <f t="shared" si="31"/>
        <v>1.1206614962514332E-2</v>
      </c>
      <c r="O96" s="110">
        <f t="shared" si="31"/>
        <v>1.3690118378660007E-2</v>
      </c>
      <c r="P96" s="68">
        <f t="shared" si="31"/>
        <v>1.6456835009550717E-2</v>
      </c>
      <c r="Q96" s="68">
        <f t="shared" si="31"/>
        <v>1.9521532645568353E-2</v>
      </c>
      <c r="R96" s="68">
        <f t="shared" si="31"/>
        <v>2.2894649816274926E-2</v>
      </c>
      <c r="S96" s="111">
        <f t="shared" si="31"/>
        <v>2.6583062042912331E-2</v>
      </c>
      <c r="T96" s="111">
        <f t="shared" si="31"/>
        <v>3.0592753972229235E-2</v>
      </c>
      <c r="U96" s="111">
        <f t="shared" si="31"/>
        <v>3.4929557227726532E-2</v>
      </c>
      <c r="V96" s="111">
        <f t="shared" si="31"/>
        <v>3.9575546621383441E-2</v>
      </c>
      <c r="W96" s="111">
        <f t="shared" si="31"/>
        <v>4.4510391844863863E-2</v>
      </c>
      <c r="X96" s="116">
        <f t="shared" si="31"/>
        <v>4.9711501763116686E-2</v>
      </c>
      <c r="Y96" s="116">
        <f t="shared" si="31"/>
        <v>5.5147978192702923E-2</v>
      </c>
      <c r="Z96" s="116">
        <f t="shared" si="31"/>
        <v>6.0788303159676364E-2</v>
      </c>
      <c r="AA96" s="116">
        <f t="shared" si="31"/>
        <v>6.6595523372593696E-2</v>
      </c>
      <c r="AB96" s="116">
        <f t="shared" si="31"/>
        <v>7.2526164938627041E-2</v>
      </c>
      <c r="AC96" s="116">
        <f t="shared" si="31"/>
        <v>7.853088086093879E-2</v>
      </c>
      <c r="AD96" s="116">
        <f t="shared" si="31"/>
        <v>8.4566715962286473E-2</v>
      </c>
      <c r="AE96" s="116">
        <f t="shared" si="31"/>
        <v>9.057718492357536E-2</v>
      </c>
      <c r="AF96" s="116">
        <f t="shared" si="31"/>
        <v>9.6504313292335261E-2</v>
      </c>
      <c r="AG96" s="116">
        <f t="shared" si="31"/>
        <v>0.10229698711494727</v>
      </c>
      <c r="AH96" s="116">
        <f t="shared" si="31"/>
        <v>0.10790805055645036</v>
      </c>
      <c r="AI96" s="116">
        <f t="shared" si="31"/>
        <v>0.11329825654030694</v>
      </c>
      <c r="AJ96" s="116">
        <f t="shared" si="31"/>
        <v>0.11843736328776525</v>
      </c>
      <c r="AK96" s="116">
        <f t="shared" si="31"/>
        <v>0.12330330959109595</v>
      </c>
      <c r="AL96" s="116">
        <f t="shared" si="31"/>
        <v>0.1278790957576969</v>
      </c>
      <c r="AM96" s="116">
        <f t="shared" si="31"/>
        <v>0.1321589138641662</v>
      </c>
    </row>
    <row r="97" spans="2:40" x14ac:dyDescent="0.3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2.5995687712195788E-7</v>
      </c>
      <c r="G97" s="111">
        <f t="shared" si="31"/>
        <v>2.0213242371043657E-7</v>
      </c>
      <c r="H97" s="111">
        <f t="shared" si="31"/>
        <v>1.8598029815006578E-7</v>
      </c>
      <c r="I97" s="111">
        <f t="shared" si="31"/>
        <v>1.6987848106852169E-7</v>
      </c>
      <c r="J97" s="110">
        <f t="shared" si="31"/>
        <v>1.553589434849493E-7</v>
      </c>
      <c r="K97" s="68">
        <f t="shared" si="31"/>
        <v>1.4261877403777017E-7</v>
      </c>
      <c r="L97" s="68">
        <f t="shared" si="31"/>
        <v>1.3109415363061587E-7</v>
      </c>
      <c r="M97" s="68">
        <f t="shared" si="31"/>
        <v>1.2072340505767567E-7</v>
      </c>
      <c r="N97" s="111">
        <f t="shared" si="31"/>
        <v>1.1132036752080146E-7</v>
      </c>
      <c r="O97" s="110">
        <f t="shared" si="31"/>
        <v>1.0250448933661853E-7</v>
      </c>
      <c r="P97" s="68">
        <f t="shared" si="31"/>
        <v>9.4252102540984884E-8</v>
      </c>
      <c r="Q97" s="68">
        <f t="shared" si="31"/>
        <v>8.6569555336555506E-8</v>
      </c>
      <c r="R97" s="68">
        <f t="shared" si="31"/>
        <v>7.9453871039411093E-8</v>
      </c>
      <c r="S97" s="111">
        <f t="shared" si="31"/>
        <v>7.2890103380908059E-8</v>
      </c>
      <c r="T97" s="111">
        <f t="shared" si="31"/>
        <v>6.6848398966647822E-8</v>
      </c>
      <c r="U97" s="111">
        <f t="shared" si="31"/>
        <v>6.1288911713726884E-8</v>
      </c>
      <c r="V97" s="111">
        <f t="shared" si="31"/>
        <v>5.6192261576126213E-8</v>
      </c>
      <c r="W97" s="111">
        <f t="shared" si="31"/>
        <v>5.1528275977955417E-8</v>
      </c>
      <c r="X97" s="116">
        <f t="shared" si="31"/>
        <v>4.7261044617633757E-8</v>
      </c>
      <c r="Y97" s="116">
        <f t="shared" si="31"/>
        <v>4.3357113273254293E-8</v>
      </c>
      <c r="Z97" s="116">
        <f t="shared" si="31"/>
        <v>3.9781112146796011E-8</v>
      </c>
      <c r="AA97" s="116">
        <f t="shared" si="31"/>
        <v>3.6500999851884123E-8</v>
      </c>
      <c r="AB97" s="116">
        <f t="shared" si="31"/>
        <v>3.3489147145474805E-8</v>
      </c>
      <c r="AC97" s="116">
        <f t="shared" si="31"/>
        <v>3.0722017502414791E-8</v>
      </c>
      <c r="AD97" s="116">
        <f t="shared" si="31"/>
        <v>2.8175020666760039E-8</v>
      </c>
      <c r="AE97" s="116">
        <f t="shared" si="31"/>
        <v>2.5831833701736362E-8</v>
      </c>
      <c r="AF97" s="116">
        <f t="shared" si="31"/>
        <v>2.3678634751194709E-8</v>
      </c>
      <c r="AG97" s="116">
        <f t="shared" si="31"/>
        <v>2.1701409105328449E-8</v>
      </c>
      <c r="AH97" s="116">
        <f t="shared" si="31"/>
        <v>1.9887571675524947E-8</v>
      </c>
      <c r="AI97" s="116">
        <f t="shared" si="31"/>
        <v>1.8224872707089276E-8</v>
      </c>
      <c r="AJ97" s="116">
        <f t="shared" si="31"/>
        <v>1.6701288109755658E-8</v>
      </c>
      <c r="AK97" s="116">
        <f t="shared" si="31"/>
        <v>1.5305333727846039E-8</v>
      </c>
      <c r="AL97" s="116">
        <f t="shared" si="31"/>
        <v>1.4026837216503712E-8</v>
      </c>
      <c r="AM97" s="116">
        <f t="shared" si="31"/>
        <v>1.2854984148158377E-8</v>
      </c>
    </row>
    <row r="98" spans="2:40" x14ac:dyDescent="0.3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9.2236336077169135E-5</v>
      </c>
      <c r="G98" s="111">
        <f t="shared" si="31"/>
        <v>1.7963429333513249E-4</v>
      </c>
      <c r="H98" s="111">
        <f t="shared" si="31"/>
        <v>2.1867843825099047E-4</v>
      </c>
      <c r="I98" s="111">
        <f t="shared" si="31"/>
        <v>3.0161836459369445E-4</v>
      </c>
      <c r="J98" s="110">
        <f t="shared" si="31"/>
        <v>4.5130654442277033E-4</v>
      </c>
      <c r="K98" s="68">
        <f t="shared" si="31"/>
        <v>7.0408803355437039E-4</v>
      </c>
      <c r="L98" s="68">
        <f t="shared" si="31"/>
        <v>9.7046741350363208E-4</v>
      </c>
      <c r="M98" s="68">
        <f t="shared" si="31"/>
        <v>1.2511846768677973E-3</v>
      </c>
      <c r="N98" s="111">
        <f t="shared" si="31"/>
        <v>1.5503766894022907E-3</v>
      </c>
      <c r="O98" s="110">
        <f t="shared" ref="O98:AM106" si="32">O56/O$48</f>
        <v>1.8810751757567879E-3</v>
      </c>
      <c r="P98" s="68">
        <f t="shared" si="32"/>
        <v>2.2467850885504338E-3</v>
      </c>
      <c r="Q98" s="68">
        <f t="shared" si="32"/>
        <v>2.6494298637233238E-3</v>
      </c>
      <c r="R98" s="68">
        <f t="shared" si="32"/>
        <v>3.0904313373392987E-3</v>
      </c>
      <c r="S98" s="111">
        <f t="shared" si="32"/>
        <v>3.5707975111046297E-3</v>
      </c>
      <c r="T98" s="111">
        <f t="shared" si="32"/>
        <v>4.091433901963904E-3</v>
      </c>
      <c r="U98" s="111">
        <f t="shared" si="32"/>
        <v>4.6532596161036627E-3</v>
      </c>
      <c r="V98" s="111">
        <f t="shared" si="32"/>
        <v>5.2541490110921494E-3</v>
      </c>
      <c r="W98" s="111">
        <f t="shared" si="32"/>
        <v>5.8917112500733214E-3</v>
      </c>
      <c r="X98" s="116">
        <f t="shared" si="32"/>
        <v>6.5633121483645576E-3</v>
      </c>
      <c r="Y98" s="116">
        <f t="shared" si="32"/>
        <v>7.2652966116665161E-3</v>
      </c>
      <c r="Z98" s="116">
        <f t="shared" si="32"/>
        <v>7.9939778780560907E-3</v>
      </c>
      <c r="AA98" s="116">
        <f t="shared" si="32"/>
        <v>8.7450074071272546E-3</v>
      </c>
      <c r="AB98" s="116">
        <f t="shared" si="32"/>
        <v>9.513224897293714E-3</v>
      </c>
      <c r="AC98" s="116">
        <f t="shared" si="32"/>
        <v>1.0292726968429866E-2</v>
      </c>
      <c r="AD98" s="116">
        <f t="shared" si="32"/>
        <v>1.1078445230657661E-2</v>
      </c>
      <c r="AE98" s="116">
        <f t="shared" si="32"/>
        <v>1.1863541521629148E-2</v>
      </c>
      <c r="AF98" s="116">
        <f t="shared" si="32"/>
        <v>1.2640949914595251E-2</v>
      </c>
      <c r="AG98" s="116">
        <f t="shared" si="32"/>
        <v>1.3404455783475754E-2</v>
      </c>
      <c r="AH98" s="116">
        <f t="shared" si="32"/>
        <v>1.4148303108166742E-2</v>
      </c>
      <c r="AI98" s="116">
        <f t="shared" si="32"/>
        <v>1.4867708899945624E-2</v>
      </c>
      <c r="AJ98" s="116">
        <f t="shared" si="32"/>
        <v>1.5559005960456394E-2</v>
      </c>
      <c r="AK98" s="116">
        <f t="shared" si="32"/>
        <v>1.6219533898819409E-2</v>
      </c>
      <c r="AL98" s="116">
        <f t="shared" si="32"/>
        <v>1.6847219768072765E-2</v>
      </c>
      <c r="AM98" s="116">
        <f t="shared" si="32"/>
        <v>1.7441434906408829E-2</v>
      </c>
    </row>
    <row r="99" spans="2:40" x14ac:dyDescent="0.3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0.99143171183051459</v>
      </c>
      <c r="J99" s="127">
        <f t="shared" si="33"/>
        <v>0.9868782283913986</v>
      </c>
      <c r="K99" s="71">
        <f t="shared" si="33"/>
        <v>0.97906684357451701</v>
      </c>
      <c r="L99" s="71">
        <f t="shared" si="33"/>
        <v>0.97066426809586759</v>
      </c>
      <c r="M99" s="71">
        <f t="shared" si="33"/>
        <v>0.9616242057105554</v>
      </c>
      <c r="N99" s="128">
        <f t="shared" si="33"/>
        <v>0.95179084653736379</v>
      </c>
      <c r="O99" s="127">
        <f t="shared" si="33"/>
        <v>0.94071175155188236</v>
      </c>
      <c r="P99" s="71">
        <f t="shared" si="33"/>
        <v>0.92824239140881382</v>
      </c>
      <c r="Q99" s="71">
        <f t="shared" si="33"/>
        <v>0.91429388477060769</v>
      </c>
      <c r="R99" s="71">
        <f t="shared" si="33"/>
        <v>0.89879720436436472</v>
      </c>
      <c r="S99" s="128">
        <f t="shared" si="33"/>
        <v>0.88169979832977352</v>
      </c>
      <c r="T99" s="128">
        <f t="shared" si="32"/>
        <v>0.86295089788517665</v>
      </c>
      <c r="U99" s="128">
        <f t="shared" si="32"/>
        <v>0.8424989430397738</v>
      </c>
      <c r="V99" s="128">
        <f t="shared" si="32"/>
        <v>0.82040263610665543</v>
      </c>
      <c r="W99" s="128">
        <f t="shared" si="32"/>
        <v>0.79673179144914286</v>
      </c>
      <c r="X99" s="120">
        <f t="shared" si="33"/>
        <v>0.77156689997807393</v>
      </c>
      <c r="Y99" s="120">
        <f t="shared" si="32"/>
        <v>0.74502943460252435</v>
      </c>
      <c r="Z99" s="120">
        <f t="shared" si="32"/>
        <v>0.71724578064945355</v>
      </c>
      <c r="AA99" s="120">
        <f t="shared" si="32"/>
        <v>0.68837072218373396</v>
      </c>
      <c r="AB99" s="120">
        <f t="shared" si="32"/>
        <v>0.65859446012505418</v>
      </c>
      <c r="AC99" s="120">
        <f t="shared" si="33"/>
        <v>0.62814048824313251</v>
      </c>
      <c r="AD99" s="120">
        <f t="shared" si="32"/>
        <v>0.59720413644438552</v>
      </c>
      <c r="AE99" s="120">
        <f t="shared" si="32"/>
        <v>0.56605485830925362</v>
      </c>
      <c r="AF99" s="120">
        <f t="shared" si="32"/>
        <v>0.5349762606530003</v>
      </c>
      <c r="AG99" s="120">
        <f t="shared" si="32"/>
        <v>0.50422283393759582</v>
      </c>
      <c r="AH99" s="120">
        <f t="shared" si="33"/>
        <v>0.47403536553219711</v>
      </c>
      <c r="AI99" s="120">
        <f t="shared" si="32"/>
        <v>0.44461948108963423</v>
      </c>
      <c r="AJ99" s="120">
        <f t="shared" si="32"/>
        <v>0.41613910353288647</v>
      </c>
      <c r="AK99" s="120">
        <f t="shared" si="32"/>
        <v>0.38872001248930738</v>
      </c>
      <c r="AL99" s="120">
        <f t="shared" si="32"/>
        <v>0.36246629230228999</v>
      </c>
      <c r="AM99" s="120">
        <f t="shared" si="33"/>
        <v>0.33742331906604522</v>
      </c>
      <c r="AN99" s="232"/>
    </row>
    <row r="100" spans="2:40" x14ac:dyDescent="0.3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1.5509554746240623E-2</v>
      </c>
      <c r="G100" s="130">
        <f t="shared" si="33"/>
        <v>2.0122710255993662E-2</v>
      </c>
      <c r="H100" s="130">
        <f t="shared" si="33"/>
        <v>2.2206372846865458E-2</v>
      </c>
      <c r="I100" s="130">
        <f t="shared" si="33"/>
        <v>2.5043034296081065E-2</v>
      </c>
      <c r="J100" s="129">
        <f t="shared" si="33"/>
        <v>2.7037082108453167E-2</v>
      </c>
      <c r="K100" s="72">
        <f t="shared" si="33"/>
        <v>2.9281219087725626E-2</v>
      </c>
      <c r="L100" s="72">
        <f t="shared" si="33"/>
        <v>3.173056402429407E-2</v>
      </c>
      <c r="M100" s="72">
        <f t="shared" si="33"/>
        <v>3.4389676287944392E-2</v>
      </c>
      <c r="N100" s="130">
        <f t="shared" si="33"/>
        <v>3.724044528380812E-2</v>
      </c>
      <c r="O100" s="129">
        <f t="shared" si="33"/>
        <v>4.0050971596179555E-2</v>
      </c>
      <c r="P100" s="72">
        <f t="shared" si="33"/>
        <v>4.2677861136692113E-2</v>
      </c>
      <c r="Q100" s="72">
        <f t="shared" si="33"/>
        <v>4.505019946411562E-2</v>
      </c>
      <c r="R100" s="72">
        <f t="shared" si="33"/>
        <v>4.7118590693456419E-2</v>
      </c>
      <c r="S100" s="130">
        <f t="shared" si="33"/>
        <v>4.8854279907949237E-2</v>
      </c>
      <c r="T100" s="130">
        <f t="shared" si="32"/>
        <v>5.024951539896666E-2</v>
      </c>
      <c r="U100" s="130">
        <f t="shared" si="32"/>
        <v>5.1320655614542722E-2</v>
      </c>
      <c r="V100" s="130">
        <f t="shared" si="32"/>
        <v>5.2071379266319405E-2</v>
      </c>
      <c r="W100" s="130">
        <f t="shared" si="32"/>
        <v>5.2509487096009118E-2</v>
      </c>
      <c r="X100" s="121">
        <f t="shared" si="33"/>
        <v>5.2644490552774731E-2</v>
      </c>
      <c r="Y100" s="121">
        <f t="shared" si="32"/>
        <v>5.2495487483763675E-2</v>
      </c>
      <c r="Z100" s="121">
        <f t="shared" si="32"/>
        <v>5.2071363009812591E-2</v>
      </c>
      <c r="AA100" s="121">
        <f t="shared" si="32"/>
        <v>5.1382211430483549E-2</v>
      </c>
      <c r="AB100" s="121">
        <f t="shared" si="32"/>
        <v>5.0443715155199506E-2</v>
      </c>
      <c r="AC100" s="121">
        <f t="shared" si="33"/>
        <v>4.9276027594762933E-2</v>
      </c>
      <c r="AD100" s="121">
        <f t="shared" si="32"/>
        <v>4.7904514488696641E-2</v>
      </c>
      <c r="AE100" s="121">
        <f t="shared" si="32"/>
        <v>4.6357327768994955E-2</v>
      </c>
      <c r="AF100" s="121">
        <f t="shared" si="32"/>
        <v>4.4665372264864958E-2</v>
      </c>
      <c r="AG100" s="121">
        <f t="shared" si="32"/>
        <v>4.2860179573295042E-2</v>
      </c>
      <c r="AH100" s="121">
        <f t="shared" si="33"/>
        <v>4.0973572448187931E-2</v>
      </c>
      <c r="AI100" s="121">
        <f t="shared" si="32"/>
        <v>3.9036131367702002E-2</v>
      </c>
      <c r="AJ100" s="121">
        <f t="shared" si="32"/>
        <v>3.7073856449784823E-2</v>
      </c>
      <c r="AK100" s="121">
        <f t="shared" si="32"/>
        <v>3.51090165482318E-2</v>
      </c>
      <c r="AL100" s="121">
        <f t="shared" si="32"/>
        <v>3.3161205040612998E-2</v>
      </c>
      <c r="AM100" s="121">
        <f t="shared" si="33"/>
        <v>3.1244758807564423E-2</v>
      </c>
    </row>
    <row r="101" spans="2:40" x14ac:dyDescent="0.3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0.12617192497466284</v>
      </c>
      <c r="G101" s="130">
        <f t="shared" si="33"/>
        <v>0.14163876108095255</v>
      </c>
      <c r="H101" s="130">
        <f t="shared" si="33"/>
        <v>0.14615911628459946</v>
      </c>
      <c r="I101" s="130">
        <f t="shared" si="33"/>
        <v>0.15115263413423152</v>
      </c>
      <c r="J101" s="129">
        <f t="shared" si="33"/>
        <v>0.15458957211330318</v>
      </c>
      <c r="K101" s="72">
        <f t="shared" si="33"/>
        <v>0.15714906521054156</v>
      </c>
      <c r="L101" s="72">
        <f t="shared" si="33"/>
        <v>0.15923294598967166</v>
      </c>
      <c r="M101" s="72">
        <f t="shared" si="33"/>
        <v>0.16083309297961937</v>
      </c>
      <c r="N101" s="130">
        <f t="shared" si="33"/>
        <v>0.16194538581189147</v>
      </c>
      <c r="O101" s="129">
        <f t="shared" si="33"/>
        <v>0.16264969776531821</v>
      </c>
      <c r="P101" s="72">
        <f t="shared" si="33"/>
        <v>0.16290372697700825</v>
      </c>
      <c r="Q101" s="72">
        <f t="shared" si="33"/>
        <v>0.16267914809234391</v>
      </c>
      <c r="R101" s="72">
        <f t="shared" si="33"/>
        <v>0.16195374620714223</v>
      </c>
      <c r="S101" s="130">
        <f t="shared" si="33"/>
        <v>0.16071434287514721</v>
      </c>
      <c r="T101" s="130">
        <f t="shared" si="32"/>
        <v>0.1589548638518033</v>
      </c>
      <c r="U101" s="130">
        <f t="shared" si="32"/>
        <v>0.15667866891910939</v>
      </c>
      <c r="V101" s="130">
        <f t="shared" si="32"/>
        <v>0.15390204611931876</v>
      </c>
      <c r="W101" s="130">
        <f t="shared" si="32"/>
        <v>0.15064714173863525</v>
      </c>
      <c r="X101" s="121">
        <f t="shared" si="33"/>
        <v>0.14693998773386663</v>
      </c>
      <c r="Y101" s="121">
        <f t="shared" si="32"/>
        <v>0.14281160028249421</v>
      </c>
      <c r="Z101" s="121">
        <f t="shared" si="32"/>
        <v>0.13829735901892665</v>
      </c>
      <c r="AA101" s="121">
        <f t="shared" si="32"/>
        <v>0.1334380252944134</v>
      </c>
      <c r="AB101" s="121">
        <f t="shared" si="32"/>
        <v>0.12828145808452909</v>
      </c>
      <c r="AC101" s="121">
        <f t="shared" si="33"/>
        <v>0.12288188607364306</v>
      </c>
      <c r="AD101" s="121">
        <f t="shared" si="32"/>
        <v>0.11728805713161959</v>
      </c>
      <c r="AE101" s="121">
        <f t="shared" si="32"/>
        <v>0.11156295767838681</v>
      </c>
      <c r="AF101" s="121">
        <f t="shared" si="32"/>
        <v>0.10577217125887557</v>
      </c>
      <c r="AG101" s="121">
        <f t="shared" si="32"/>
        <v>9.9975675025242683E-2</v>
      </c>
      <c r="AH101" s="121">
        <f t="shared" si="33"/>
        <v>9.4230280424387761E-2</v>
      </c>
      <c r="AI101" s="121">
        <f t="shared" si="32"/>
        <v>8.8584866613551166E-2</v>
      </c>
      <c r="AJ101" s="121">
        <f t="shared" si="32"/>
        <v>8.3079885484520985E-2</v>
      </c>
      <c r="AK101" s="121">
        <f t="shared" si="32"/>
        <v>7.7747463393295052E-2</v>
      </c>
      <c r="AL101" s="121">
        <f t="shared" si="32"/>
        <v>7.261455886447854E-2</v>
      </c>
      <c r="AM101" s="121">
        <f t="shared" si="33"/>
        <v>6.7695798398720072E-2</v>
      </c>
    </row>
    <row r="102" spans="2:40" x14ac:dyDescent="0.3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0.20729288100335119</v>
      </c>
      <c r="G102" s="130">
        <f t="shared" si="33"/>
        <v>0.22454817084862697</v>
      </c>
      <c r="H102" s="130">
        <f t="shared" si="33"/>
        <v>0.22924344872147531</v>
      </c>
      <c r="I102" s="130">
        <f t="shared" si="33"/>
        <v>0.23379797360161683</v>
      </c>
      <c r="J102" s="129">
        <f t="shared" si="33"/>
        <v>0.23704675732922928</v>
      </c>
      <c r="K102" s="72">
        <f t="shared" si="33"/>
        <v>0.23885516257623182</v>
      </c>
      <c r="L102" s="72">
        <f t="shared" si="33"/>
        <v>0.23999339724594837</v>
      </c>
      <c r="M102" s="72">
        <f t="shared" si="33"/>
        <v>0.2404603328002955</v>
      </c>
      <c r="N102" s="130">
        <f t="shared" si="33"/>
        <v>0.2402717452200851</v>
      </c>
      <c r="O102" s="129">
        <f t="shared" si="33"/>
        <v>0.23949530878007547</v>
      </c>
      <c r="P102" s="72">
        <f t="shared" si="33"/>
        <v>0.23812864160316205</v>
      </c>
      <c r="Q102" s="72">
        <f t="shared" si="33"/>
        <v>0.23615893914308628</v>
      </c>
      <c r="R102" s="72">
        <f t="shared" si="33"/>
        <v>0.23357774266140727</v>
      </c>
      <c r="S102" s="130">
        <f t="shared" si="33"/>
        <v>0.23038121249340288</v>
      </c>
      <c r="T102" s="130">
        <f t="shared" si="32"/>
        <v>0.22656643805855603</v>
      </c>
      <c r="U102" s="130">
        <f t="shared" si="32"/>
        <v>0.22212802145907024</v>
      </c>
      <c r="V102" s="130">
        <f t="shared" si="32"/>
        <v>0.21708984641592891</v>
      </c>
      <c r="W102" s="130">
        <f t="shared" si="32"/>
        <v>0.21148231955346727</v>
      </c>
      <c r="X102" s="121">
        <f t="shared" si="33"/>
        <v>0.20534099258447136</v>
      </c>
      <c r="Y102" s="121">
        <f t="shared" si="32"/>
        <v>0.19871034571406934</v>
      </c>
      <c r="Z102" s="121">
        <f t="shared" si="32"/>
        <v>0.19164050009051115</v>
      </c>
      <c r="AA102" s="121">
        <f t="shared" si="32"/>
        <v>0.18418901563513382</v>
      </c>
      <c r="AB102" s="121">
        <f t="shared" si="32"/>
        <v>0.17642130117076404</v>
      </c>
      <c r="AC102" s="121">
        <f t="shared" si="33"/>
        <v>0.16841035339645347</v>
      </c>
      <c r="AD102" s="121">
        <f t="shared" si="32"/>
        <v>0.16021937754722121</v>
      </c>
      <c r="AE102" s="121">
        <f t="shared" si="32"/>
        <v>0.15193060991881924</v>
      </c>
      <c r="AF102" s="121">
        <f t="shared" si="32"/>
        <v>0.14362893073988367</v>
      </c>
      <c r="AG102" s="121">
        <f t="shared" si="32"/>
        <v>0.13539005726429076</v>
      </c>
      <c r="AH102" s="121">
        <f t="shared" si="33"/>
        <v>0.12728476533399466</v>
      </c>
      <c r="AI102" s="121">
        <f t="shared" si="32"/>
        <v>0.11937310089578251</v>
      </c>
      <c r="AJ102" s="121">
        <f t="shared" si="32"/>
        <v>0.11170341229016022</v>
      </c>
      <c r="AK102" s="121">
        <f t="shared" si="32"/>
        <v>0.10431306372750079</v>
      </c>
      <c r="AL102" s="121">
        <f t="shared" si="32"/>
        <v>9.7232929908609433E-2</v>
      </c>
      <c r="AM102" s="121">
        <f t="shared" si="33"/>
        <v>9.0477404689210769E-2</v>
      </c>
    </row>
    <row r="103" spans="2:40" x14ac:dyDescent="0.3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0.22459697397784101</v>
      </c>
      <c r="G103" s="130">
        <f t="shared" si="33"/>
        <v>0.23384598207218071</v>
      </c>
      <c r="H103" s="130">
        <f t="shared" si="33"/>
        <v>0.23614823160632964</v>
      </c>
      <c r="I103" s="130">
        <f t="shared" si="33"/>
        <v>0.23762314193471812</v>
      </c>
      <c r="J103" s="129">
        <f t="shared" si="33"/>
        <v>0.23909356703143711</v>
      </c>
      <c r="K103" s="72">
        <f t="shared" si="33"/>
        <v>0.2391659384475241</v>
      </c>
      <c r="L103" s="72">
        <f t="shared" si="33"/>
        <v>0.23867764374981973</v>
      </c>
      <c r="M103" s="72">
        <f t="shared" si="33"/>
        <v>0.23762902455224713</v>
      </c>
      <c r="N103" s="130">
        <f t="shared" si="33"/>
        <v>0.23603304770174707</v>
      </c>
      <c r="O103" s="129">
        <f t="shared" si="33"/>
        <v>0.23392421433544147</v>
      </c>
      <c r="P103" s="72">
        <f t="shared" si="33"/>
        <v>0.23132602539241862</v>
      </c>
      <c r="Q103" s="72">
        <f t="shared" si="33"/>
        <v>0.22823995502770902</v>
      </c>
      <c r="R103" s="72">
        <f t="shared" si="33"/>
        <v>0.22466817974889494</v>
      </c>
      <c r="S103" s="130">
        <f t="shared" si="33"/>
        <v>0.22061247966155889</v>
      </c>
      <c r="T103" s="130">
        <f t="shared" si="32"/>
        <v>0.21607030661502744</v>
      </c>
      <c r="U103" s="130">
        <f t="shared" si="32"/>
        <v>0.21102969485596101</v>
      </c>
      <c r="V103" s="130">
        <f t="shared" si="32"/>
        <v>0.20551195617295909</v>
      </c>
      <c r="W103" s="130">
        <f t="shared" si="32"/>
        <v>0.1995429239396091</v>
      </c>
      <c r="X103" s="121">
        <f t="shared" si="33"/>
        <v>0.19315258797067439</v>
      </c>
      <c r="Y103" s="121">
        <f t="shared" si="32"/>
        <v>0.18637967117847087</v>
      </c>
      <c r="Z103" s="121">
        <f t="shared" si="32"/>
        <v>0.17926816046308555</v>
      </c>
      <c r="AA103" s="121">
        <f t="shared" si="32"/>
        <v>0.17186903381517996</v>
      </c>
      <c r="AB103" s="121">
        <f t="shared" si="32"/>
        <v>0.16423994639402589</v>
      </c>
      <c r="AC103" s="121">
        <f t="shared" si="33"/>
        <v>0.15644526598482675</v>
      </c>
      <c r="AD103" s="121">
        <f t="shared" si="32"/>
        <v>0.14853922074324302</v>
      </c>
      <c r="AE103" s="121">
        <f t="shared" si="32"/>
        <v>0.14059401252869888</v>
      </c>
      <c r="AF103" s="121">
        <f t="shared" si="32"/>
        <v>0.13268405617291423</v>
      </c>
      <c r="AG103" s="121">
        <f t="shared" si="32"/>
        <v>0.12487476908696009</v>
      </c>
      <c r="AH103" s="121">
        <f t="shared" si="33"/>
        <v>0.11722691884181274</v>
      </c>
      <c r="AI103" s="121">
        <f t="shared" si="32"/>
        <v>0.10979147888459</v>
      </c>
      <c r="AJ103" s="121">
        <f t="shared" si="32"/>
        <v>0.1026087456398508</v>
      </c>
      <c r="AK103" s="121">
        <f t="shared" si="32"/>
        <v>9.570918157014878E-2</v>
      </c>
      <c r="AL103" s="121">
        <f t="shared" si="32"/>
        <v>8.9117647997195182E-2</v>
      </c>
      <c r="AM103" s="121">
        <f t="shared" si="33"/>
        <v>8.2844063941086191E-2</v>
      </c>
    </row>
    <row r="104" spans="2:40" x14ac:dyDescent="0.3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0.28951288084957627</v>
      </c>
      <c r="G104" s="130">
        <f t="shared" si="33"/>
        <v>0.2593157065819755</v>
      </c>
      <c r="H104" s="130">
        <f t="shared" si="33"/>
        <v>0.25019026283191492</v>
      </c>
      <c r="I104" s="130">
        <f t="shared" si="33"/>
        <v>0.23996666782553483</v>
      </c>
      <c r="J104" s="129">
        <f t="shared" si="33"/>
        <v>0.23135025049234173</v>
      </c>
      <c r="K104" s="72">
        <f t="shared" si="33"/>
        <v>0.22250678374045271</v>
      </c>
      <c r="L104" s="72">
        <f t="shared" si="33"/>
        <v>0.21413983091961092</v>
      </c>
      <c r="M104" s="72">
        <f t="shared" si="33"/>
        <v>0.20622274333858465</v>
      </c>
      <c r="N104" s="130">
        <f t="shared" si="33"/>
        <v>0.19865951474496038</v>
      </c>
      <c r="O104" s="129">
        <f t="shared" si="33"/>
        <v>0.19120821361285245</v>
      </c>
      <c r="P104" s="72">
        <f t="shared" si="33"/>
        <v>0.18388825264513659</v>
      </c>
      <c r="Q104" s="72">
        <f t="shared" si="33"/>
        <v>0.17671491600921324</v>
      </c>
      <c r="R104" s="72">
        <f t="shared" si="33"/>
        <v>0.16969562231659402</v>
      </c>
      <c r="S104" s="130">
        <f t="shared" si="33"/>
        <v>0.16282666138072738</v>
      </c>
      <c r="T104" s="130">
        <f t="shared" si="32"/>
        <v>0.15608926738304518</v>
      </c>
      <c r="U104" s="130">
        <f t="shared" si="32"/>
        <v>0.14944868346420218</v>
      </c>
      <c r="V104" s="130">
        <f t="shared" si="32"/>
        <v>0.14290403032635252</v>
      </c>
      <c r="W104" s="130">
        <f t="shared" si="32"/>
        <v>0.13644897054158556</v>
      </c>
      <c r="X104" s="121">
        <f t="shared" si="33"/>
        <v>0.13007518074123059</v>
      </c>
      <c r="Y104" s="121">
        <f t="shared" si="32"/>
        <v>0.12378092342043355</v>
      </c>
      <c r="Z104" s="121">
        <f t="shared" si="32"/>
        <v>0.11756502374350185</v>
      </c>
      <c r="AA104" s="121">
        <f t="shared" si="32"/>
        <v>0.11143163650444877</v>
      </c>
      <c r="AB104" s="121">
        <f t="shared" si="32"/>
        <v>0.10539054931930994</v>
      </c>
      <c r="AC104" s="121">
        <f t="shared" si="33"/>
        <v>9.9457214111372705E-2</v>
      </c>
      <c r="AD104" s="121">
        <f t="shared" si="32"/>
        <v>9.3640761185941085E-2</v>
      </c>
      <c r="AE104" s="121">
        <f t="shared" si="32"/>
        <v>8.7964715062221005E-2</v>
      </c>
      <c r="AF104" s="121">
        <f t="shared" si="32"/>
        <v>8.245517843330967E-2</v>
      </c>
      <c r="AG104" s="121">
        <f t="shared" si="32"/>
        <v>7.7133359297269319E-2</v>
      </c>
      <c r="AH104" s="121">
        <f t="shared" si="33"/>
        <v>7.2019065177765698E-2</v>
      </c>
      <c r="AI104" s="121">
        <f t="shared" si="32"/>
        <v>6.7127536804871546E-2</v>
      </c>
      <c r="AJ104" s="121">
        <f t="shared" si="32"/>
        <v>6.2468796608714378E-2</v>
      </c>
      <c r="AK104" s="121">
        <f t="shared" si="32"/>
        <v>5.8048433836674317E-2</v>
      </c>
      <c r="AL104" s="121">
        <f t="shared" si="32"/>
        <v>5.3870283187849345E-2</v>
      </c>
      <c r="AM104" s="121">
        <f t="shared" si="33"/>
        <v>4.9930417994052685E-2</v>
      </c>
    </row>
    <row r="105" spans="2:40" x14ac:dyDescent="0.3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9.695007639595947E-2</v>
      </c>
      <c r="G105" s="130">
        <f t="shared" si="33"/>
        <v>8.4690245227476674E-2</v>
      </c>
      <c r="H105" s="130">
        <f t="shared" si="33"/>
        <v>8.1011052396525687E-2</v>
      </c>
      <c r="I105" s="130">
        <f t="shared" si="33"/>
        <v>7.6904997725816798E-2</v>
      </c>
      <c r="J105" s="129">
        <f t="shared" si="33"/>
        <v>7.2727545036954208E-2</v>
      </c>
      <c r="K105" s="72">
        <f t="shared" si="33"/>
        <v>6.8805757625899674E-2</v>
      </c>
      <c r="L105" s="72">
        <f t="shared" si="33"/>
        <v>6.5178588022404435E-2</v>
      </c>
      <c r="M105" s="72">
        <f t="shared" si="33"/>
        <v>6.1834600478854258E-2</v>
      </c>
      <c r="N105" s="130">
        <f t="shared" si="33"/>
        <v>5.8727103504744256E-2</v>
      </c>
      <c r="O105" s="129">
        <f t="shared" si="33"/>
        <v>5.5742338490058448E-2</v>
      </c>
      <c r="P105" s="72">
        <f t="shared" si="33"/>
        <v>5.2880388727598031E-2</v>
      </c>
      <c r="Q105" s="72">
        <f t="shared" si="33"/>
        <v>5.0145348956755001E-2</v>
      </c>
      <c r="R105" s="72">
        <f t="shared" si="33"/>
        <v>4.7538036208937734E-2</v>
      </c>
      <c r="S105" s="130">
        <f t="shared" si="33"/>
        <v>4.5054996188439334E-2</v>
      </c>
      <c r="T105" s="130">
        <f t="shared" si="32"/>
        <v>4.2687331135106421E-2</v>
      </c>
      <c r="U105" s="130">
        <f t="shared" si="32"/>
        <v>4.0421587715137451E-2</v>
      </c>
      <c r="V105" s="130">
        <f t="shared" si="32"/>
        <v>3.8254338541096992E-2</v>
      </c>
      <c r="W105" s="130">
        <f t="shared" si="32"/>
        <v>3.6179170687617015E-2</v>
      </c>
      <c r="X105" s="121">
        <f t="shared" si="33"/>
        <v>3.4188207761686247E-2</v>
      </c>
      <c r="Y105" s="121">
        <f t="shared" si="32"/>
        <v>3.2275306425745214E-2</v>
      </c>
      <c r="Z105" s="121">
        <f t="shared" si="32"/>
        <v>3.0433858866020052E-2</v>
      </c>
      <c r="AA105" s="121">
        <f t="shared" si="32"/>
        <v>2.8658816539027035E-2</v>
      </c>
      <c r="AB105" s="121">
        <f t="shared" si="32"/>
        <v>2.6947071658757843E-2</v>
      </c>
      <c r="AC105" s="121">
        <f t="shared" si="33"/>
        <v>2.5297394385023965E-2</v>
      </c>
      <c r="AD105" s="121">
        <f t="shared" si="32"/>
        <v>2.3707244634276686E-2</v>
      </c>
      <c r="AE105" s="121">
        <f t="shared" si="32"/>
        <v>2.2178402737237937E-2</v>
      </c>
      <c r="AF105" s="121">
        <f t="shared" si="32"/>
        <v>2.0713656387503061E-2</v>
      </c>
      <c r="AG105" s="121">
        <f t="shared" si="32"/>
        <v>1.9314871660117108E-2</v>
      </c>
      <c r="AH105" s="121">
        <f t="shared" si="33"/>
        <v>1.7983941497919792E-2</v>
      </c>
      <c r="AI105" s="121">
        <f t="shared" si="32"/>
        <v>1.6721940227809418E-2</v>
      </c>
      <c r="AJ105" s="121">
        <f t="shared" si="32"/>
        <v>1.5528946183617486E-2</v>
      </c>
      <c r="AK105" s="121">
        <f t="shared" si="32"/>
        <v>1.4404247470296295E-2</v>
      </c>
      <c r="AL105" s="121">
        <f t="shared" si="32"/>
        <v>1.3347005917136718E-2</v>
      </c>
      <c r="AM105" s="121">
        <f t="shared" si="33"/>
        <v>1.235472255638336E-2</v>
      </c>
    </row>
    <row r="106" spans="2:40" x14ac:dyDescent="0.3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3.7553396787824114E-2</v>
      </c>
      <c r="G106" s="132">
        <f t="shared" si="33"/>
        <v>3.0920530718531129E-2</v>
      </c>
      <c r="H106" s="132">
        <f t="shared" si="33"/>
        <v>2.8962403136819342E-2</v>
      </c>
      <c r="I106" s="132">
        <f t="shared" si="33"/>
        <v>2.6943262425029695E-2</v>
      </c>
      <c r="J106" s="131">
        <f t="shared" si="33"/>
        <v>2.5033454185265223E-2</v>
      </c>
      <c r="K106" s="73">
        <f t="shared" si="33"/>
        <v>2.3302916800699049E-2</v>
      </c>
      <c r="L106" s="73">
        <f t="shared" si="33"/>
        <v>2.1711298090180298E-2</v>
      </c>
      <c r="M106" s="73">
        <f t="shared" si="33"/>
        <v>2.0254735360891132E-2</v>
      </c>
      <c r="N106" s="132">
        <f t="shared" si="33"/>
        <v>1.8913604304143086E-2</v>
      </c>
      <c r="O106" s="131">
        <f t="shared" si="33"/>
        <v>1.7641006935160877E-2</v>
      </c>
      <c r="P106" s="73">
        <f t="shared" si="33"/>
        <v>1.6437495056619199E-2</v>
      </c>
      <c r="Q106" s="73">
        <f t="shared" si="33"/>
        <v>1.5305378164523025E-2</v>
      </c>
      <c r="R106" s="73">
        <f t="shared" si="33"/>
        <v>1.4245286539122392E-2</v>
      </c>
      <c r="S106" s="132">
        <f t="shared" si="33"/>
        <v>1.3255825736274094E-2</v>
      </c>
      <c r="T106" s="132">
        <f t="shared" si="32"/>
        <v>1.233317542883283E-2</v>
      </c>
      <c r="U106" s="132">
        <f t="shared" si="32"/>
        <v>1.1471631055778328E-2</v>
      </c>
      <c r="V106" s="132">
        <f t="shared" si="32"/>
        <v>1.0669039302980944E-2</v>
      </c>
      <c r="W106" s="132">
        <f t="shared" si="32"/>
        <v>9.9217777997249769E-3</v>
      </c>
      <c r="X106" s="122">
        <f t="shared" si="33"/>
        <v>9.2254526468984084E-3</v>
      </c>
      <c r="Y106" s="122">
        <f t="shared" si="32"/>
        <v>8.5761002375142632E-3</v>
      </c>
      <c r="Z106" s="122">
        <f t="shared" si="32"/>
        <v>7.9695153156576944E-3</v>
      </c>
      <c r="AA106" s="122">
        <f t="shared" si="32"/>
        <v>7.4019828717856832E-3</v>
      </c>
      <c r="AB106" s="122">
        <f t="shared" si="32"/>
        <v>6.8704184670676524E-3</v>
      </c>
      <c r="AC106" s="122">
        <f t="shared" si="33"/>
        <v>6.3723467075985684E-3</v>
      </c>
      <c r="AD106" s="122">
        <f t="shared" si="32"/>
        <v>5.904960587497521E-3</v>
      </c>
      <c r="AE106" s="122">
        <f t="shared" si="32"/>
        <v>5.4668325340621812E-3</v>
      </c>
      <c r="AF106" s="122">
        <f t="shared" si="32"/>
        <v>5.056895507099069E-3</v>
      </c>
      <c r="AG106" s="122">
        <f t="shared" si="32"/>
        <v>4.6739220639073651E-3</v>
      </c>
      <c r="AH106" s="122">
        <f t="shared" si="33"/>
        <v>4.3168218055687413E-3</v>
      </c>
      <c r="AI106" s="122">
        <f t="shared" si="32"/>
        <v>3.9844263004150532E-3</v>
      </c>
      <c r="AJ106" s="122">
        <f t="shared" si="32"/>
        <v>3.6754610203226915E-3</v>
      </c>
      <c r="AK106" s="122">
        <f t="shared" si="32"/>
        <v>3.3886059431603478E-3</v>
      </c>
      <c r="AL106" s="122">
        <f t="shared" si="32"/>
        <v>3.1226613439680785E-3</v>
      </c>
      <c r="AM106" s="122">
        <f t="shared" si="33"/>
        <v>2.8761527162421076E-3</v>
      </c>
    </row>
    <row r="107" spans="2:40" s="3" customFormat="1" x14ac:dyDescent="0.35"/>
    <row r="108" spans="2:40" s="3" customFormat="1" x14ac:dyDescent="0.35"/>
    <row r="109" spans="2:40" s="3" customFormat="1" x14ac:dyDescent="0.35"/>
    <row r="110" spans="2:40" s="3" customFormat="1" x14ac:dyDescent="0.35"/>
    <row r="111" spans="2:40" s="3" customFormat="1" x14ac:dyDescent="0.35"/>
    <row r="112" spans="2:40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Z67"/>
  <sheetViews>
    <sheetView showGridLines="0" zoomScaleNormal="100" workbookViewId="0">
      <selection activeCell="AV34" sqref="AV34"/>
    </sheetView>
  </sheetViews>
  <sheetFormatPr baseColWidth="10" defaultRowHeight="14.5" x14ac:dyDescent="0.35"/>
  <cols>
    <col min="1" max="1" width="15.7265625" customWidth="1"/>
    <col min="2" max="2" width="33.81640625" bestFit="1" customWidth="1"/>
    <col min="3" max="16" width="8.81640625" hidden="1" customWidth="1"/>
    <col min="17" max="17" width="14" customWidth="1"/>
    <col min="18" max="26" width="8.81640625" hidden="1" customWidth="1"/>
    <col min="27" max="27" width="14" customWidth="1"/>
    <col min="28" max="46" width="14" hidden="1" customWidth="1"/>
    <col min="47" max="47" width="14" customWidth="1"/>
    <col min="49" max="49" width="13.453125" customWidth="1"/>
  </cols>
  <sheetData>
    <row r="1" spans="1:52" s="244" customFormat="1" ht="45" customHeight="1" x14ac:dyDescent="0.3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529</v>
      </c>
      <c r="AX1" s="242">
        <v>2020</v>
      </c>
      <c r="AY1" s="242">
        <v>2030</v>
      </c>
      <c r="AZ1" s="243">
        <v>2050</v>
      </c>
    </row>
    <row r="2" spans="1:52" x14ac:dyDescent="0.35">
      <c r="B2" s="245" t="s">
        <v>1</v>
      </c>
      <c r="C2" s="246">
        <f t="shared" ref="C2:AU2" si="0">C3+C4+C7</f>
        <v>1099450.1183000002</v>
      </c>
      <c r="D2" s="247">
        <f t="shared" si="0"/>
        <v>1138707.6329000001</v>
      </c>
      <c r="E2" s="247">
        <f t="shared" si="0"/>
        <v>1157204.6414000001</v>
      </c>
      <c r="F2" s="247">
        <f t="shared" si="0"/>
        <v>1191038.6579</v>
      </c>
      <c r="G2" s="247">
        <f t="shared" si="0"/>
        <v>1205653.1976999999</v>
      </c>
      <c r="H2" s="247">
        <f t="shared" si="0"/>
        <v>1235175.9389999998</v>
      </c>
      <c r="I2" s="247">
        <f t="shared" si="0"/>
        <v>1273170.8913</v>
      </c>
      <c r="J2" s="247">
        <f t="shared" si="0"/>
        <v>1316907.0529</v>
      </c>
      <c r="K2" s="247">
        <f t="shared" si="0"/>
        <v>1374711.3030000001</v>
      </c>
      <c r="L2" s="247">
        <f t="shared" si="0"/>
        <v>1425193.9739999999</v>
      </c>
      <c r="M2" s="247">
        <f t="shared" si="0"/>
        <v>1418621.6802000001</v>
      </c>
      <c r="N2" s="247">
        <f t="shared" si="0"/>
        <v>1418186.3202</v>
      </c>
      <c r="O2" s="247">
        <f t="shared" si="0"/>
        <v>1416318.8991</v>
      </c>
      <c r="P2" s="247">
        <f t="shared" si="0"/>
        <v>1411793.0234000001</v>
      </c>
      <c r="Q2" s="247">
        <f t="shared" si="0"/>
        <v>1416949.3382000001</v>
      </c>
      <c r="R2" s="247">
        <f t="shared" si="0"/>
        <v>1423249.1910000001</v>
      </c>
      <c r="S2" s="247">
        <f t="shared" si="0"/>
        <v>1425456.2086999998</v>
      </c>
      <c r="T2" s="247">
        <f t="shared" si="0"/>
        <v>1425798.7396999998</v>
      </c>
      <c r="U2" s="247">
        <f t="shared" si="0"/>
        <v>1431328.0682000001</v>
      </c>
      <c r="V2" s="247">
        <f t="shared" si="0"/>
        <v>1434127.8949</v>
      </c>
      <c r="W2" s="247">
        <f t="shared" si="0"/>
        <v>1438851.3549000002</v>
      </c>
      <c r="X2" s="247">
        <f t="shared" si="0"/>
        <v>1445500.0660000001</v>
      </c>
      <c r="Y2" s="247">
        <f t="shared" si="0"/>
        <v>1453843.3084</v>
      </c>
      <c r="Z2" s="247">
        <f t="shared" si="0"/>
        <v>1463347.6113999998</v>
      </c>
      <c r="AA2" s="247">
        <f t="shared" si="0"/>
        <v>1473449.5326999999</v>
      </c>
      <c r="AB2" s="247">
        <f t="shared" si="0"/>
        <v>1484250.5669</v>
      </c>
      <c r="AC2" s="247">
        <f t="shared" si="0"/>
        <v>1496731.8707999999</v>
      </c>
      <c r="AD2" s="247">
        <f t="shared" si="0"/>
        <v>1509286.2311</v>
      </c>
      <c r="AE2" s="247">
        <f t="shared" si="0"/>
        <v>1521392.1756</v>
      </c>
      <c r="AF2" s="247">
        <f t="shared" si="0"/>
        <v>1532941.2089999998</v>
      </c>
      <c r="AG2" s="247">
        <f t="shared" si="0"/>
        <v>1544000.8551</v>
      </c>
      <c r="AH2" s="247">
        <f t="shared" si="0"/>
        <v>1554707.2355</v>
      </c>
      <c r="AI2" s="247">
        <f t="shared" si="0"/>
        <v>1565367.7574999998</v>
      </c>
      <c r="AJ2" s="247">
        <f t="shared" si="0"/>
        <v>1576340.2076000001</v>
      </c>
      <c r="AK2" s="247">
        <f t="shared" si="0"/>
        <v>1587809.7718</v>
      </c>
      <c r="AL2" s="247">
        <f t="shared" si="0"/>
        <v>1600126.7782000001</v>
      </c>
      <c r="AM2" s="247">
        <f t="shared" si="0"/>
        <v>1613321.409</v>
      </c>
      <c r="AN2" s="247">
        <f t="shared" si="0"/>
        <v>1627201.3003</v>
      </c>
      <c r="AO2" s="247">
        <f t="shared" si="0"/>
        <v>1641828.817</v>
      </c>
      <c r="AP2" s="247">
        <f t="shared" si="0"/>
        <v>1657051.1609999998</v>
      </c>
      <c r="AQ2" s="247">
        <f t="shared" si="0"/>
        <v>1672780.7736</v>
      </c>
      <c r="AR2" s="247">
        <f t="shared" si="0"/>
        <v>1688968.3840000001</v>
      </c>
      <c r="AS2" s="247">
        <f t="shared" si="0"/>
        <v>1705649.6369</v>
      </c>
      <c r="AT2" s="247">
        <f t="shared" si="0"/>
        <v>1722575.9575999998</v>
      </c>
      <c r="AU2" s="248">
        <f t="shared" si="0"/>
        <v>1740174.6513</v>
      </c>
      <c r="AW2" t="s">
        <v>530</v>
      </c>
      <c r="AX2" s="299">
        <f>Q8/Q7</f>
        <v>0.92170558872261688</v>
      </c>
      <c r="AY2" s="299">
        <f>AA8/AA7</f>
        <v>0.91274425845451657</v>
      </c>
      <c r="AZ2" s="299">
        <f>AU8/AU7</f>
        <v>0.89366190309554083</v>
      </c>
    </row>
    <row r="3" spans="1:52" x14ac:dyDescent="0.35">
      <c r="B3" s="249" t="s">
        <v>494</v>
      </c>
      <c r="C3" s="250">
        <f>Résultats!E286</f>
        <v>269949.78960000002</v>
      </c>
      <c r="D3" s="251">
        <f>Résultats!F286</f>
        <v>277098.17139999999</v>
      </c>
      <c r="E3" s="251">
        <f>Résultats!G286</f>
        <v>283660.36800000002</v>
      </c>
      <c r="F3" s="251">
        <f>Résultats!H286</f>
        <v>284994.24369999999</v>
      </c>
      <c r="G3" s="251">
        <f>Résultats!I286</f>
        <v>276966.96340000001</v>
      </c>
      <c r="H3" s="251">
        <f>Résultats!J286</f>
        <v>276307.57490000001</v>
      </c>
      <c r="I3" s="251">
        <f>Résultats!K286</f>
        <v>278553.35220000002</v>
      </c>
      <c r="J3" s="251">
        <f>Résultats!L286</f>
        <v>278770.52230000001</v>
      </c>
      <c r="K3" s="251">
        <f>Résultats!M286</f>
        <v>284109.21220000001</v>
      </c>
      <c r="L3" s="251">
        <f>Résultats!N286</f>
        <v>292973.05290000001</v>
      </c>
      <c r="M3" s="251">
        <f>Résultats!O286</f>
        <v>300358.946</v>
      </c>
      <c r="N3" s="251">
        <f>Résultats!P286</f>
        <v>308855.7721</v>
      </c>
      <c r="O3" s="251">
        <f>Résultats!Q286</f>
        <v>317341.32799999998</v>
      </c>
      <c r="P3" s="251">
        <f>Résultats!R286</f>
        <v>328564.49160000001</v>
      </c>
      <c r="Q3" s="251">
        <f>Résultats!S286</f>
        <v>327841.35139999999</v>
      </c>
      <c r="R3" s="251">
        <f>Résultats!T286</f>
        <v>327168.7499</v>
      </c>
      <c r="S3" s="251">
        <f>Résultats!U286</f>
        <v>327379.74579999998</v>
      </c>
      <c r="T3" s="251">
        <f>Résultats!V286</f>
        <v>326738.89419999998</v>
      </c>
      <c r="U3" s="251">
        <f>Résultats!W286</f>
        <v>333295.8677</v>
      </c>
      <c r="V3" s="251">
        <f>Résultats!X286</f>
        <v>338318.29560000001</v>
      </c>
      <c r="W3" s="251">
        <f>Résultats!Y286</f>
        <v>344005.5981</v>
      </c>
      <c r="X3" s="251">
        <f>Résultats!Z286</f>
        <v>350091.32530000003</v>
      </c>
      <c r="Y3" s="251">
        <f>Résultats!AA286</f>
        <v>356621.25809999998</v>
      </c>
      <c r="Z3" s="251">
        <f>Résultats!AB286</f>
        <v>363347.50709999999</v>
      </c>
      <c r="AA3" s="251">
        <f>Résultats!AC286</f>
        <v>370151.28370000003</v>
      </c>
      <c r="AB3" s="251">
        <f>Résultats!AD286</f>
        <v>377215.74910000002</v>
      </c>
      <c r="AC3" s="251">
        <f>Résultats!AE286</f>
        <v>385478.82650000002</v>
      </c>
      <c r="AD3" s="251">
        <f>Résultats!AF286</f>
        <v>393804.67200000002</v>
      </c>
      <c r="AE3" s="251">
        <f>Résultats!AG286</f>
        <v>401849.30969999998</v>
      </c>
      <c r="AF3" s="251">
        <f>Résultats!AH286</f>
        <v>409531.57419999997</v>
      </c>
      <c r="AG3" s="251">
        <f>Résultats!AI286</f>
        <v>416923.21669999999</v>
      </c>
      <c r="AH3" s="251">
        <f>Résultats!AJ286</f>
        <v>424075.99819999997</v>
      </c>
      <c r="AI3" s="251">
        <f>Résultats!AK286</f>
        <v>431181.17910000001</v>
      </c>
      <c r="AJ3" s="251">
        <f>Résultats!AL286</f>
        <v>438494.56339999998</v>
      </c>
      <c r="AK3" s="251">
        <f>Résultats!AM286</f>
        <v>446145.15230000002</v>
      </c>
      <c r="AL3" s="251">
        <f>Résultats!AN286</f>
        <v>454252.53539999999</v>
      </c>
      <c r="AM3" s="251">
        <f>Résultats!AO286</f>
        <v>462914.08649999998</v>
      </c>
      <c r="AN3" s="251">
        <f>Résultats!AP286</f>
        <v>472041.78169999999</v>
      </c>
      <c r="AO3" s="251">
        <f>Résultats!AQ286</f>
        <v>481736.33309999999</v>
      </c>
      <c r="AP3" s="251">
        <f>Résultats!AR286</f>
        <v>491938.06719999999</v>
      </c>
      <c r="AQ3" s="251">
        <f>Résultats!AS286</f>
        <v>502619.78419999999</v>
      </c>
      <c r="AR3" s="251">
        <f>Résultats!AT286</f>
        <v>513771.9878</v>
      </c>
      <c r="AS3" s="251">
        <f>Résultats!AU286</f>
        <v>525442.73950000003</v>
      </c>
      <c r="AT3" s="251">
        <f>Résultats!AV286</f>
        <v>537458.49479999999</v>
      </c>
      <c r="AU3" s="252">
        <f>Résultats!AW286</f>
        <v>550135.10320000001</v>
      </c>
      <c r="AV3" s="253"/>
      <c r="AW3" t="s">
        <v>531</v>
      </c>
      <c r="AX3" s="299">
        <f>Q5/Q4</f>
        <v>0.69218954838696622</v>
      </c>
      <c r="AY3" s="299">
        <f>AA5/AA4</f>
        <v>0.7027887862148372</v>
      </c>
      <c r="AZ3" s="299">
        <f>AU5/AU4</f>
        <v>0.69506839459430103</v>
      </c>
    </row>
    <row r="4" spans="1:52" x14ac:dyDescent="0.35">
      <c r="B4" s="254" t="s">
        <v>495</v>
      </c>
      <c r="C4" s="255">
        <f>Résultats!E292</f>
        <v>248850.0986</v>
      </c>
      <c r="D4" s="256">
        <f>Résultats!F292</f>
        <v>262898.28019999998</v>
      </c>
      <c r="E4" s="256">
        <f>Résultats!G292</f>
        <v>272241.68109999999</v>
      </c>
      <c r="F4" s="256">
        <f>Résultats!H292</f>
        <v>287790.53649999999</v>
      </c>
      <c r="G4" s="256">
        <f>Résultats!I292</f>
        <v>299414.1102</v>
      </c>
      <c r="H4" s="256">
        <f>Résultats!J292</f>
        <v>315292.22749999998</v>
      </c>
      <c r="I4" s="256">
        <f>Résultats!K292</f>
        <v>335051.05609999999</v>
      </c>
      <c r="J4" s="256">
        <f>Résultats!L292</f>
        <v>357358.8982</v>
      </c>
      <c r="K4" s="256">
        <f>Résultats!M292</f>
        <v>382937.66470000002</v>
      </c>
      <c r="L4" s="256">
        <f>Résultats!N292</f>
        <v>405794.8578</v>
      </c>
      <c r="M4" s="256">
        <f>Résultats!O292</f>
        <v>397143.10960000003</v>
      </c>
      <c r="N4" s="256">
        <f>Résultats!P292</f>
        <v>389421.31660000002</v>
      </c>
      <c r="O4" s="256">
        <f>Résultats!Q292</f>
        <v>380432.32750000001</v>
      </c>
      <c r="P4" s="256">
        <f>Résultats!R292</f>
        <v>367224.37280000001</v>
      </c>
      <c r="Q4" s="256">
        <f>Résultats!S292</f>
        <v>367284.49930000002</v>
      </c>
      <c r="R4" s="256">
        <f>Résultats!T292</f>
        <v>369715.20120000001</v>
      </c>
      <c r="S4" s="256">
        <f>Résultats!U292</f>
        <v>370752.96409999998</v>
      </c>
      <c r="T4" s="256">
        <f>Résultats!V292</f>
        <v>371524.97249999997</v>
      </c>
      <c r="U4" s="256">
        <f>Résultats!W292</f>
        <v>371770.57689999999</v>
      </c>
      <c r="V4" s="256">
        <f>Résultats!X292</f>
        <v>371643.01909999998</v>
      </c>
      <c r="W4" s="256">
        <f>Résultats!Y292</f>
        <v>371819.43160000001</v>
      </c>
      <c r="X4" s="256">
        <f>Résultats!Z292</f>
        <v>372422.53619999997</v>
      </c>
      <c r="Y4" s="256">
        <f>Résultats!AA292</f>
        <v>373349.45890000003</v>
      </c>
      <c r="Z4" s="256">
        <f>Résultats!AB292</f>
        <v>374583.53169999999</v>
      </c>
      <c r="AA4" s="256">
        <f>Résultats!AC292</f>
        <v>375846.6226</v>
      </c>
      <c r="AB4" s="256">
        <f>Résultats!AD292</f>
        <v>377228.16560000001</v>
      </c>
      <c r="AC4" s="256">
        <f>Résultats!AE292</f>
        <v>378713.19669999997</v>
      </c>
      <c r="AD4" s="256">
        <f>Résultats!AF292</f>
        <v>380212.21360000002</v>
      </c>
      <c r="AE4" s="256">
        <f>Résultats!AG292</f>
        <v>381647.94819999998</v>
      </c>
      <c r="AF4" s="256">
        <f>Résultats!AH292</f>
        <v>382997.8077</v>
      </c>
      <c r="AG4" s="256">
        <f>Résultats!AI292</f>
        <v>384245.9069</v>
      </c>
      <c r="AH4" s="256">
        <f>Résultats!AJ292</f>
        <v>385426.1422</v>
      </c>
      <c r="AI4" s="256">
        <f>Résultats!AK292</f>
        <v>386588.59899999999</v>
      </c>
      <c r="AJ4" s="256">
        <f>Résultats!AL292</f>
        <v>387772.44890000002</v>
      </c>
      <c r="AK4" s="256">
        <f>Résultats!AM292</f>
        <v>389008.3051</v>
      </c>
      <c r="AL4" s="256">
        <f>Résultats!AN292</f>
        <v>390257.6888</v>
      </c>
      <c r="AM4" s="256">
        <f>Résultats!AO292</f>
        <v>391594.82559999998</v>
      </c>
      <c r="AN4" s="256">
        <f>Résultats!AP292</f>
        <v>393024.46659999999</v>
      </c>
      <c r="AO4" s="256">
        <f>Résultats!AQ292</f>
        <v>394542.2561</v>
      </c>
      <c r="AP4" s="256">
        <f>Résultats!AR292</f>
        <v>396128.8322</v>
      </c>
      <c r="AQ4" s="256">
        <f>Résultats!AS292</f>
        <v>397764.06920000003</v>
      </c>
      <c r="AR4" s="256">
        <f>Résultats!AT292</f>
        <v>399436.9007</v>
      </c>
      <c r="AS4" s="256">
        <f>Résultats!AU292</f>
        <v>401139.13459999999</v>
      </c>
      <c r="AT4" s="256">
        <f>Résultats!AV292</f>
        <v>402837.21389999997</v>
      </c>
      <c r="AU4" s="257">
        <f>Résultats!AW292</f>
        <v>404550.84620000003</v>
      </c>
      <c r="AV4" s="253"/>
      <c r="AW4" t="s">
        <v>532</v>
      </c>
      <c r="AX4" s="299">
        <f>Q10/(Q7+Q4)</f>
        <v>0.84430492232618337</v>
      </c>
      <c r="AY4" s="299">
        <f>AA10/(AA7+AA4)</f>
        <v>0.84122139035498478</v>
      </c>
      <c r="AZ4" s="299">
        <f>AU10/(AU7+AU4)</f>
        <v>0.82615055690349626</v>
      </c>
    </row>
    <row r="5" spans="1:52" x14ac:dyDescent="0.35">
      <c r="B5" s="258" t="s">
        <v>496</v>
      </c>
      <c r="C5" s="259">
        <f>Résultats!E287</f>
        <v>163461.30420000001</v>
      </c>
      <c r="D5" s="212">
        <f>Résultats!F287</f>
        <v>168432.2249</v>
      </c>
      <c r="E5" s="212">
        <f>Résultats!G287</f>
        <v>175099.30350000001</v>
      </c>
      <c r="F5" s="212">
        <f>Résultats!H287</f>
        <v>184374.94149999999</v>
      </c>
      <c r="G5" s="212">
        <f>Résultats!I287</f>
        <v>192029.98379999999</v>
      </c>
      <c r="H5" s="212">
        <f>Résultats!J287</f>
        <v>200640.10509999999</v>
      </c>
      <c r="I5" s="212">
        <f>Résultats!K287</f>
        <v>215029.0747</v>
      </c>
      <c r="J5" s="212">
        <f>Résultats!L287</f>
        <v>230854.71179999999</v>
      </c>
      <c r="K5" s="212">
        <f>Résultats!M287</f>
        <v>247455.28940000001</v>
      </c>
      <c r="L5" s="212">
        <f>Résultats!N287</f>
        <v>260445.78839999999</v>
      </c>
      <c r="M5" s="212">
        <f>Résultats!O287</f>
        <v>261238.1514</v>
      </c>
      <c r="N5" s="212">
        <f>Résultats!P287</f>
        <v>258850.94699999999</v>
      </c>
      <c r="O5" s="212">
        <f>Résultats!Q287</f>
        <v>254983.5484</v>
      </c>
      <c r="P5" s="212">
        <f>Résultats!R287</f>
        <v>253647.4817</v>
      </c>
      <c r="Q5" s="212">
        <f>Résultats!S287</f>
        <v>254230.49170000001</v>
      </c>
      <c r="R5" s="212">
        <f>Résultats!T287</f>
        <v>257182.2623</v>
      </c>
      <c r="S5" s="212">
        <f>Résultats!U287</f>
        <v>258535.5496</v>
      </c>
      <c r="T5" s="212">
        <f>Résultats!V287</f>
        <v>259377.25949999999</v>
      </c>
      <c r="U5" s="212">
        <f>Résultats!W287</f>
        <v>259872.9994</v>
      </c>
      <c r="V5" s="212">
        <f>Résultats!X287</f>
        <v>259902.0264</v>
      </c>
      <c r="W5" s="212">
        <f>Résultats!Y287</f>
        <v>260361.31760000001</v>
      </c>
      <c r="X5" s="212">
        <f>Résultats!Z287</f>
        <v>261137.99479999999</v>
      </c>
      <c r="Y5" s="212">
        <f>Résultats!AA287</f>
        <v>262080.12100000001</v>
      </c>
      <c r="Z5" s="212">
        <f>Résultats!AB287</f>
        <v>263124.26799999998</v>
      </c>
      <c r="AA5" s="212">
        <f>Résultats!AC287</f>
        <v>264140.7917</v>
      </c>
      <c r="AB5" s="212">
        <f>Résultats!AD287</f>
        <v>265157.71010000003</v>
      </c>
      <c r="AC5" s="212">
        <f>Résultats!AE287</f>
        <v>266120.41690000001</v>
      </c>
      <c r="AD5" s="212">
        <f>Résultats!AF287</f>
        <v>267091.60889999999</v>
      </c>
      <c r="AE5" s="212">
        <f>Résultats!AG287</f>
        <v>268008.49690000003</v>
      </c>
      <c r="AF5" s="212">
        <f>Résultats!AH287</f>
        <v>268842.83279999997</v>
      </c>
      <c r="AG5" s="212">
        <f>Résultats!AI287</f>
        <v>269557.91499999998</v>
      </c>
      <c r="AH5" s="212">
        <f>Résultats!AJ287</f>
        <v>270193.51569999999</v>
      </c>
      <c r="AI5" s="212">
        <f>Résultats!AK287</f>
        <v>270795.01919999998</v>
      </c>
      <c r="AJ5" s="212">
        <f>Résultats!AL287</f>
        <v>271392.6349</v>
      </c>
      <c r="AK5" s="212">
        <f>Résultats!AM287</f>
        <v>272019.64350000001</v>
      </c>
      <c r="AL5" s="212">
        <f>Résultats!AN287</f>
        <v>272599.42050000001</v>
      </c>
      <c r="AM5" s="212">
        <f>Résultats!AO287</f>
        <v>273250.25109999999</v>
      </c>
      <c r="AN5" s="212">
        <f>Résultats!AP287</f>
        <v>274000.08679999999</v>
      </c>
      <c r="AO5" s="212">
        <f>Résultats!AQ287</f>
        <v>274838.81430000003</v>
      </c>
      <c r="AP5" s="212">
        <f>Résultats!AR287</f>
        <v>275761.72850000003</v>
      </c>
      <c r="AQ5" s="212">
        <f>Résultats!AS287</f>
        <v>276746.74829999998</v>
      </c>
      <c r="AR5" s="212">
        <f>Résultats!AT287</f>
        <v>277788.7843</v>
      </c>
      <c r="AS5" s="212">
        <f>Résultats!AU287</f>
        <v>278880.5</v>
      </c>
      <c r="AT5" s="212">
        <f>Résultats!AV287</f>
        <v>280019.9865</v>
      </c>
      <c r="AU5" s="260">
        <f>Résultats!AW287</f>
        <v>281190.50719999999</v>
      </c>
    </row>
    <row r="6" spans="1:52" x14ac:dyDescent="0.35">
      <c r="B6" s="261" t="s">
        <v>497</v>
      </c>
      <c r="C6" s="262">
        <f>Résultats!E290</f>
        <v>47168.089010000003</v>
      </c>
      <c r="D6" s="263">
        <f>Résultats!F290</f>
        <v>49526.529009999998</v>
      </c>
      <c r="E6" s="263">
        <f>Résultats!G290</f>
        <v>49189.343150000001</v>
      </c>
      <c r="F6" s="263">
        <f>Résultats!H290</f>
        <v>50577.637569999999</v>
      </c>
      <c r="G6" s="263">
        <f>Résultats!I290</f>
        <v>51404.562720000002</v>
      </c>
      <c r="H6" s="263">
        <f>Résultats!J290</f>
        <v>52652.134910000001</v>
      </c>
      <c r="I6" s="263">
        <f>Résultats!K290</f>
        <v>53240.112910000003</v>
      </c>
      <c r="J6" s="263">
        <f>Résultats!L290</f>
        <v>54441.532870000003</v>
      </c>
      <c r="K6" s="263">
        <f>Résultats!M290</f>
        <v>56441.933389999998</v>
      </c>
      <c r="L6" s="263">
        <f>Résultats!N290</f>
        <v>57915.954149999998</v>
      </c>
      <c r="M6" s="263">
        <f>Résultats!O290</f>
        <v>56789.152040000001</v>
      </c>
      <c r="N6" s="263">
        <f>Résultats!P290</f>
        <v>56686.277950000003</v>
      </c>
      <c r="O6" s="263">
        <f>Résultats!Q290</f>
        <v>56746.732080000002</v>
      </c>
      <c r="P6" s="263">
        <f>Résultats!R290</f>
        <v>55973.500339999999</v>
      </c>
      <c r="Q6" s="263">
        <f>Résultats!S290</f>
        <v>56546.588459999999</v>
      </c>
      <c r="R6" s="263">
        <f>Résultats!T290</f>
        <v>56515.004670000002</v>
      </c>
      <c r="S6" s="263">
        <f>Résultats!U290</f>
        <v>56387.674180000002</v>
      </c>
      <c r="T6" s="263">
        <f>Résultats!V290</f>
        <v>56253.9061</v>
      </c>
      <c r="U6" s="263">
        <f>Résultats!W290</f>
        <v>55975.649259999998</v>
      </c>
      <c r="V6" s="263">
        <f>Résultats!X290</f>
        <v>55669.007599999997</v>
      </c>
      <c r="W6" s="263">
        <f>Résultats!Y290</f>
        <v>55417.333899999998</v>
      </c>
      <c r="X6" s="263">
        <f>Résultats!Z290</f>
        <v>55271.805079999998</v>
      </c>
      <c r="Y6" s="263">
        <f>Résultats!AA290</f>
        <v>55231.894780000002</v>
      </c>
      <c r="Z6" s="263">
        <f>Résultats!AB290</f>
        <v>55274.934079999999</v>
      </c>
      <c r="AA6" s="263">
        <f>Résultats!AC290</f>
        <v>55387.39705</v>
      </c>
      <c r="AB6" s="263">
        <f>Résultats!AD290</f>
        <v>55547.453009999997</v>
      </c>
      <c r="AC6" s="263">
        <f>Résultats!AE290</f>
        <v>55767.540609999996</v>
      </c>
      <c r="AD6" s="263">
        <f>Résultats!AF290</f>
        <v>55986.050210000001</v>
      </c>
      <c r="AE6" s="263">
        <f>Résultats!AG290</f>
        <v>56199.263919999998</v>
      </c>
      <c r="AF6" s="263">
        <f>Résultats!AH290</f>
        <v>56411.170160000001</v>
      </c>
      <c r="AG6" s="263">
        <f>Résultats!AI290</f>
        <v>56628.918689999999</v>
      </c>
      <c r="AH6" s="263">
        <f>Résultats!AJ290</f>
        <v>56853.147149999997</v>
      </c>
      <c r="AI6" s="263">
        <f>Résultats!AK290</f>
        <v>57085.980490000002</v>
      </c>
      <c r="AJ6" s="263">
        <f>Résultats!AL290</f>
        <v>57330.986360000003</v>
      </c>
      <c r="AK6" s="263">
        <f>Résultats!AM290</f>
        <v>57586.422989999999</v>
      </c>
      <c r="AL6" s="263">
        <f>Résultats!AN290</f>
        <v>57898.879529999998</v>
      </c>
      <c r="AM6" s="263">
        <f>Résultats!AO290</f>
        <v>58231.586360000001</v>
      </c>
      <c r="AN6" s="263">
        <f>Résultats!AP290</f>
        <v>58565.897749999996</v>
      </c>
      <c r="AO6" s="263">
        <f>Résultats!AQ290</f>
        <v>58898.962310000003</v>
      </c>
      <c r="AP6" s="263">
        <f>Résultats!AR290</f>
        <v>59221.224829999999</v>
      </c>
      <c r="AQ6" s="263">
        <f>Résultats!AS290</f>
        <v>59530.732150000003</v>
      </c>
      <c r="AR6" s="263">
        <f>Résultats!AT290</f>
        <v>59824.226699999999</v>
      </c>
      <c r="AS6" s="263">
        <f>Résultats!AU290</f>
        <v>60101.954790000003</v>
      </c>
      <c r="AT6" s="263">
        <f>Résultats!AV290</f>
        <v>60357.569439999999</v>
      </c>
      <c r="AU6" s="264">
        <f>Résultats!AW290</f>
        <v>60606.63177</v>
      </c>
      <c r="AV6" s="253"/>
    </row>
    <row r="7" spans="1:52" x14ac:dyDescent="0.35">
      <c r="B7" s="258" t="s">
        <v>498</v>
      </c>
      <c r="C7" s="259">
        <f>Résultats!E291</f>
        <v>580650.23010000004</v>
      </c>
      <c r="D7" s="212">
        <f>Résultats!F291</f>
        <v>598711.18130000005</v>
      </c>
      <c r="E7" s="212">
        <f>Résultats!G291</f>
        <v>601302.59230000002</v>
      </c>
      <c r="F7" s="212">
        <f>Résultats!H291</f>
        <v>618253.87769999995</v>
      </c>
      <c r="G7" s="212">
        <f>Résultats!I291</f>
        <v>629272.12410000002</v>
      </c>
      <c r="H7" s="212">
        <f>Résultats!J291</f>
        <v>643576.13659999997</v>
      </c>
      <c r="I7" s="212">
        <f>Résultats!K291</f>
        <v>659566.48300000001</v>
      </c>
      <c r="J7" s="212">
        <f>Résultats!L291</f>
        <v>680777.6324</v>
      </c>
      <c r="K7" s="212">
        <f>Résultats!M291</f>
        <v>707664.42610000004</v>
      </c>
      <c r="L7" s="212">
        <f>Résultats!N291</f>
        <v>726426.06330000004</v>
      </c>
      <c r="M7" s="212">
        <f>Résultats!O291</f>
        <v>721119.62459999998</v>
      </c>
      <c r="N7" s="212">
        <f>Résultats!P291</f>
        <v>719909.23149999999</v>
      </c>
      <c r="O7" s="212">
        <f>Résultats!Q291</f>
        <v>718545.24360000005</v>
      </c>
      <c r="P7" s="212">
        <f>Résultats!R291</f>
        <v>716004.15899999999</v>
      </c>
      <c r="Q7" s="212">
        <f>Résultats!S291</f>
        <v>721823.48750000005</v>
      </c>
      <c r="R7" s="212">
        <f>Résultats!T291</f>
        <v>726365.23990000004</v>
      </c>
      <c r="S7" s="212">
        <f>Résultats!U291</f>
        <v>727323.49879999994</v>
      </c>
      <c r="T7" s="212">
        <f>Résultats!V291</f>
        <v>727534.87300000002</v>
      </c>
      <c r="U7" s="212">
        <f>Résultats!W291</f>
        <v>726261.62360000005</v>
      </c>
      <c r="V7" s="212">
        <f>Résultats!X291</f>
        <v>724166.58019999997</v>
      </c>
      <c r="W7" s="212">
        <f>Résultats!Y291</f>
        <v>723026.32519999996</v>
      </c>
      <c r="X7" s="212">
        <f>Résultats!Z291</f>
        <v>722986.20449999999</v>
      </c>
      <c r="Y7" s="212">
        <f>Résultats!AA291</f>
        <v>723872.59140000003</v>
      </c>
      <c r="Z7" s="212">
        <f>Résultats!AB291</f>
        <v>725416.57259999996</v>
      </c>
      <c r="AA7" s="212">
        <f>Résultats!AC291</f>
        <v>727451.62639999995</v>
      </c>
      <c r="AB7" s="212">
        <f>Résultats!AD291</f>
        <v>729806.65220000001</v>
      </c>
      <c r="AC7" s="212">
        <f>Résultats!AE291</f>
        <v>732539.84759999998</v>
      </c>
      <c r="AD7" s="212">
        <f>Résultats!AF291</f>
        <v>735269.34550000005</v>
      </c>
      <c r="AE7" s="212">
        <f>Résultats!AG291</f>
        <v>737894.91769999999</v>
      </c>
      <c r="AF7" s="212">
        <f>Résultats!AH291</f>
        <v>740411.82709999999</v>
      </c>
      <c r="AG7" s="212">
        <f>Résultats!AI291</f>
        <v>742831.73149999999</v>
      </c>
      <c r="AH7" s="212">
        <f>Résultats!AJ291</f>
        <v>745205.09510000004</v>
      </c>
      <c r="AI7" s="212">
        <f>Résultats!AK291</f>
        <v>747597.97939999995</v>
      </c>
      <c r="AJ7" s="212">
        <f>Résultats!AL291</f>
        <v>750073.19530000002</v>
      </c>
      <c r="AK7" s="212">
        <f>Résultats!AM291</f>
        <v>752656.31440000003</v>
      </c>
      <c r="AL7" s="212">
        <f>Résultats!AN291</f>
        <v>755616.554</v>
      </c>
      <c r="AM7" s="212">
        <f>Résultats!AO291</f>
        <v>758812.49690000003</v>
      </c>
      <c r="AN7" s="212">
        <f>Résultats!AP291</f>
        <v>762135.05200000003</v>
      </c>
      <c r="AO7" s="212">
        <f>Résultats!AQ291</f>
        <v>765550.22779999999</v>
      </c>
      <c r="AP7" s="212">
        <f>Résultats!AR291</f>
        <v>768984.26159999997</v>
      </c>
      <c r="AQ7" s="212">
        <f>Résultats!AS291</f>
        <v>772396.92020000005</v>
      </c>
      <c r="AR7" s="212">
        <f>Résultats!AT291</f>
        <v>775759.49549999996</v>
      </c>
      <c r="AS7" s="212">
        <f>Résultats!AU291</f>
        <v>779067.76280000003</v>
      </c>
      <c r="AT7" s="212">
        <f>Résultats!AV291</f>
        <v>782280.24890000001</v>
      </c>
      <c r="AU7" s="260">
        <f>Résultats!AW291</f>
        <v>785488.70189999999</v>
      </c>
    </row>
    <row r="8" spans="1:52" x14ac:dyDescent="0.35">
      <c r="B8" s="258" t="s">
        <v>499</v>
      </c>
      <c r="C8" s="259">
        <f>Résultats!E288</f>
        <v>533482.14110000001</v>
      </c>
      <c r="D8" s="212">
        <f>Résultats!F288</f>
        <v>549193.42940000002</v>
      </c>
      <c r="E8" s="212">
        <f>Résultats!G288</f>
        <v>552125.424</v>
      </c>
      <c r="F8" s="212">
        <f>Résultats!H288</f>
        <v>567688.75829999999</v>
      </c>
      <c r="G8" s="212">
        <f>Résultats!I288</f>
        <v>577880.36120000004</v>
      </c>
      <c r="H8" s="212">
        <f>Résultats!J288</f>
        <v>590937.15729999996</v>
      </c>
      <c r="I8" s="212">
        <f>Résultats!K288</f>
        <v>606345.13639999996</v>
      </c>
      <c r="J8" s="212">
        <f>Résultats!L288</f>
        <v>626358.06810000003</v>
      </c>
      <c r="K8" s="212">
        <f>Résultats!M288</f>
        <v>651245.54460000002</v>
      </c>
      <c r="L8" s="212">
        <f>Résultats!N288</f>
        <v>668533.77690000006</v>
      </c>
      <c r="M8" s="212">
        <f>Résultats!O288</f>
        <v>664358.68770000001</v>
      </c>
      <c r="N8" s="212">
        <f>Résultats!P288</f>
        <v>663251.12190000003</v>
      </c>
      <c r="O8" s="212">
        <f>Résultats!Q288</f>
        <v>661826.89619999996</v>
      </c>
      <c r="P8" s="212">
        <f>Résultats!R288</f>
        <v>660062.11250000005</v>
      </c>
      <c r="Q8" s="212">
        <f>Résultats!S288</f>
        <v>665308.74250000005</v>
      </c>
      <c r="R8" s="212">
        <f>Résultats!T288</f>
        <v>667763.55669999996</v>
      </c>
      <c r="S8" s="212">
        <f>Résultats!U288</f>
        <v>668178.27229999995</v>
      </c>
      <c r="T8" s="212">
        <f>Résultats!V288</f>
        <v>667854.64170000004</v>
      </c>
      <c r="U8" s="212">
        <f>Résultats!W288</f>
        <v>666199.42570000002</v>
      </c>
      <c r="V8" s="212">
        <f>Résultats!X288</f>
        <v>663758.92649999994</v>
      </c>
      <c r="W8" s="212">
        <f>Résultats!Y288</f>
        <v>662215.52269999997</v>
      </c>
      <c r="X8" s="212">
        <f>Résultats!Z288</f>
        <v>661659.43839999998</v>
      </c>
      <c r="Y8" s="212">
        <f>Résultats!AA288</f>
        <v>661916.17859999998</v>
      </c>
      <c r="Z8" s="212">
        <f>Résultats!AB288</f>
        <v>662739.76100000006</v>
      </c>
      <c r="AA8" s="212">
        <f>Résultats!AC288</f>
        <v>663977.2953</v>
      </c>
      <c r="AB8" s="212">
        <f>Résultats!AD288</f>
        <v>665480.27529999998</v>
      </c>
      <c r="AC8" s="212">
        <f>Résultats!AE288</f>
        <v>667292.88</v>
      </c>
      <c r="AD8" s="212">
        <f>Résultats!AF288</f>
        <v>669099.11450000003</v>
      </c>
      <c r="AE8" s="212">
        <f>Résultats!AG288</f>
        <v>670803.96849999996</v>
      </c>
      <c r="AF8" s="212">
        <f>Résultats!AH288</f>
        <v>672399.0895</v>
      </c>
      <c r="AG8" s="212">
        <f>Résultats!AI288</f>
        <v>673889.11219999997</v>
      </c>
      <c r="AH8" s="212">
        <f>Résultats!AJ288</f>
        <v>675323.26159999997</v>
      </c>
      <c r="AI8" s="212">
        <f>Résultats!AK288</f>
        <v>676764.39800000004</v>
      </c>
      <c r="AJ8" s="212">
        <f>Résultats!AL288</f>
        <v>678270.5111</v>
      </c>
      <c r="AK8" s="212">
        <f>Résultats!AM288</f>
        <v>679868.17909999995</v>
      </c>
      <c r="AL8" s="212">
        <f>Résultats!AN288</f>
        <v>681774.12710000004</v>
      </c>
      <c r="AM8" s="212">
        <f>Résultats!AO288</f>
        <v>683885.77269999997</v>
      </c>
      <c r="AN8" s="212">
        <f>Résultats!AP288</f>
        <v>686114.51529999997</v>
      </c>
      <c r="AO8" s="212">
        <f>Résultats!AQ288</f>
        <v>688429.68310000002</v>
      </c>
      <c r="AP8" s="212">
        <f>Résultats!AR288</f>
        <v>690768.63450000004</v>
      </c>
      <c r="AQ8" s="212">
        <f>Résultats!AS288</f>
        <v>693094.07010000001</v>
      </c>
      <c r="AR8" s="212">
        <f>Résultats!AT288</f>
        <v>695381.35580000002</v>
      </c>
      <c r="AS8" s="212">
        <f>Résultats!AU288</f>
        <v>697626.27130000002</v>
      </c>
      <c r="AT8" s="212">
        <f>Résultats!AV288</f>
        <v>699795.00470000005</v>
      </c>
      <c r="AU8" s="260">
        <f>Résultats!AW288</f>
        <v>701961.32819999999</v>
      </c>
    </row>
    <row r="9" spans="1:52" x14ac:dyDescent="0.35">
      <c r="B9" s="261" t="s">
        <v>500</v>
      </c>
      <c r="C9" s="262">
        <f>Résultats!E289</f>
        <v>85388.794420000006</v>
      </c>
      <c r="D9" s="263">
        <f>Résultats!F289</f>
        <v>94624.031529999906</v>
      </c>
      <c r="E9" s="263">
        <f>Résultats!G289</f>
        <v>97309.646099999998</v>
      </c>
      <c r="F9" s="263">
        <f>Résultats!H289</f>
        <v>103596.4118</v>
      </c>
      <c r="G9" s="263">
        <f>Résultats!I289</f>
        <v>107572.5601</v>
      </c>
      <c r="H9" s="263">
        <f>Résultats!J289</f>
        <v>114867.7651</v>
      </c>
      <c r="I9" s="263">
        <f>Résultats!K289</f>
        <v>120272.13800000001</v>
      </c>
      <c r="J9" s="263">
        <f>Résultats!L289</f>
        <v>126784.7227</v>
      </c>
      <c r="K9" s="263">
        <f>Résultats!M289</f>
        <v>135783.02499999999</v>
      </c>
      <c r="L9" s="263">
        <f>Résultats!N289</f>
        <v>145684.86230000001</v>
      </c>
      <c r="M9" s="263">
        <f>Résultats!O289</f>
        <v>136447.04019999999</v>
      </c>
      <c r="N9" s="263">
        <f>Résultats!P289</f>
        <v>131142.5851</v>
      </c>
      <c r="O9" s="263">
        <f>Résultats!Q289</f>
        <v>126033.62059999999</v>
      </c>
      <c r="P9" s="263">
        <f>Résultats!R289</f>
        <v>114474.7169</v>
      </c>
      <c r="Q9" s="263">
        <f>Résultats!S289</f>
        <v>113953.833</v>
      </c>
      <c r="R9" s="263">
        <f>Résultats!T289</f>
        <v>113448.8186</v>
      </c>
      <c r="S9" s="263">
        <f>Résultats!U289</f>
        <v>113138.3812</v>
      </c>
      <c r="T9" s="263">
        <f>Résultats!V289</f>
        <v>113071.1799</v>
      </c>
      <c r="U9" s="263">
        <f>Résultats!W289</f>
        <v>112822.321</v>
      </c>
      <c r="V9" s="263">
        <f>Résultats!X289</f>
        <v>112665.50780000001</v>
      </c>
      <c r="W9" s="263">
        <f>Résultats!Y289</f>
        <v>112383.78419999999</v>
      </c>
      <c r="X9" s="263">
        <f>Résultats!Z289</f>
        <v>112212.51</v>
      </c>
      <c r="Y9" s="263">
        <f>Résultats!AA289</f>
        <v>112200.1577</v>
      </c>
      <c r="Z9" s="263">
        <f>Résultats!AB289</f>
        <v>112393.3607</v>
      </c>
      <c r="AA9" s="263">
        <f>Résultats!AC289</f>
        <v>112643.18339999999</v>
      </c>
      <c r="AB9" s="263">
        <f>Résultats!AD289</f>
        <v>113011.2668</v>
      </c>
      <c r="AC9" s="263">
        <f>Résultats!AE289</f>
        <v>113537.3361</v>
      </c>
      <c r="AD9" s="263">
        <f>Résultats!AF289</f>
        <v>114068.9421</v>
      </c>
      <c r="AE9" s="263">
        <f>Résultats!AG289</f>
        <v>114591.42200000001</v>
      </c>
      <c r="AF9" s="263">
        <f>Résultats!AH289</f>
        <v>115110.39290000001</v>
      </c>
      <c r="AG9" s="263">
        <f>Résultats!AI289</f>
        <v>115646.6838</v>
      </c>
      <c r="AH9" s="263">
        <f>Résultats!AJ289</f>
        <v>116194.49129999999</v>
      </c>
      <c r="AI9" s="263">
        <f>Résultats!AK289</f>
        <v>116758.6253</v>
      </c>
      <c r="AJ9" s="263">
        <f>Résultats!AL289</f>
        <v>117348.143</v>
      </c>
      <c r="AK9" s="263">
        <f>Résultats!AM289</f>
        <v>117960.4216</v>
      </c>
      <c r="AL9" s="263">
        <f>Résultats!AN289</f>
        <v>118633.6732</v>
      </c>
      <c r="AM9" s="263">
        <f>Résultats!AO289</f>
        <v>119323.80560000001</v>
      </c>
      <c r="AN9" s="263">
        <f>Résultats!AP289</f>
        <v>120007.5545</v>
      </c>
      <c r="AO9" s="263">
        <f>Résultats!AQ289</f>
        <v>120690.7009</v>
      </c>
      <c r="AP9" s="263">
        <f>Résultats!AR289</f>
        <v>121358.5304</v>
      </c>
      <c r="AQ9" s="263">
        <f>Résultats!AS289</f>
        <v>122012.9794</v>
      </c>
      <c r="AR9" s="263">
        <f>Résultats!AT289</f>
        <v>122648.04949999999</v>
      </c>
      <c r="AS9" s="263">
        <f>Résultats!AU289</f>
        <v>123262.8786</v>
      </c>
      <c r="AT9" s="263">
        <f>Résultats!AV289</f>
        <v>123825.7325</v>
      </c>
      <c r="AU9" s="264">
        <f>Résultats!AW289</f>
        <v>124373.1367</v>
      </c>
    </row>
    <row r="10" spans="1:52" x14ac:dyDescent="0.35">
      <c r="B10" s="249" t="s">
        <v>501</v>
      </c>
      <c r="C10" s="250">
        <f t="shared" ref="C10:AU10" si="1">C5+C8</f>
        <v>696943.44530000002</v>
      </c>
      <c r="D10" s="251">
        <f t="shared" si="1"/>
        <v>717625.65430000005</v>
      </c>
      <c r="E10" s="251">
        <f t="shared" si="1"/>
        <v>727224.72750000004</v>
      </c>
      <c r="F10" s="251">
        <f t="shared" si="1"/>
        <v>752063.69979999994</v>
      </c>
      <c r="G10" s="251">
        <f t="shared" si="1"/>
        <v>769910.34499999997</v>
      </c>
      <c r="H10" s="251">
        <f t="shared" si="1"/>
        <v>791577.26239999989</v>
      </c>
      <c r="I10" s="251">
        <f t="shared" si="1"/>
        <v>821374.21109999996</v>
      </c>
      <c r="J10" s="251">
        <f t="shared" si="1"/>
        <v>857212.77989999996</v>
      </c>
      <c r="K10" s="251">
        <f t="shared" si="1"/>
        <v>898700.83400000003</v>
      </c>
      <c r="L10" s="251">
        <f t="shared" si="1"/>
        <v>928979.56530000002</v>
      </c>
      <c r="M10" s="251">
        <f t="shared" si="1"/>
        <v>925596.83909999998</v>
      </c>
      <c r="N10" s="251">
        <f t="shared" si="1"/>
        <v>922102.06890000007</v>
      </c>
      <c r="O10" s="251">
        <f t="shared" si="1"/>
        <v>916810.44459999993</v>
      </c>
      <c r="P10" s="251">
        <f t="shared" si="1"/>
        <v>913709.59420000005</v>
      </c>
      <c r="Q10" s="251">
        <f t="shared" si="1"/>
        <v>919539.23420000006</v>
      </c>
      <c r="R10" s="251">
        <f t="shared" si="1"/>
        <v>924945.8189999999</v>
      </c>
      <c r="S10" s="251">
        <f t="shared" si="1"/>
        <v>926713.82189999998</v>
      </c>
      <c r="T10" s="251">
        <f t="shared" si="1"/>
        <v>927231.90119999996</v>
      </c>
      <c r="U10" s="251">
        <f t="shared" si="1"/>
        <v>926072.42509999999</v>
      </c>
      <c r="V10" s="251">
        <f t="shared" si="1"/>
        <v>923660.95289999992</v>
      </c>
      <c r="W10" s="251">
        <f t="shared" si="1"/>
        <v>922576.84030000004</v>
      </c>
      <c r="X10" s="251">
        <f t="shared" si="1"/>
        <v>922797.43319999997</v>
      </c>
      <c r="Y10" s="251">
        <f t="shared" si="1"/>
        <v>923996.29960000003</v>
      </c>
      <c r="Z10" s="251">
        <f t="shared" si="1"/>
        <v>925864.0290000001</v>
      </c>
      <c r="AA10" s="251">
        <f t="shared" si="1"/>
        <v>928118.08700000006</v>
      </c>
      <c r="AB10" s="251">
        <f t="shared" si="1"/>
        <v>930637.98540000001</v>
      </c>
      <c r="AC10" s="251">
        <f t="shared" si="1"/>
        <v>933413.29689999996</v>
      </c>
      <c r="AD10" s="251">
        <f t="shared" si="1"/>
        <v>936190.72340000002</v>
      </c>
      <c r="AE10" s="251">
        <f t="shared" si="1"/>
        <v>938812.46539999999</v>
      </c>
      <c r="AF10" s="251">
        <f t="shared" si="1"/>
        <v>941241.92229999998</v>
      </c>
      <c r="AG10" s="251">
        <f t="shared" si="1"/>
        <v>943447.02719999989</v>
      </c>
      <c r="AH10" s="251">
        <f t="shared" si="1"/>
        <v>945516.77729999996</v>
      </c>
      <c r="AI10" s="251">
        <f t="shared" si="1"/>
        <v>947559.41720000003</v>
      </c>
      <c r="AJ10" s="251">
        <f t="shared" si="1"/>
        <v>949663.14599999995</v>
      </c>
      <c r="AK10" s="251">
        <f t="shared" si="1"/>
        <v>951887.82259999996</v>
      </c>
      <c r="AL10" s="251">
        <f t="shared" si="1"/>
        <v>954373.54760000005</v>
      </c>
      <c r="AM10" s="251">
        <f t="shared" si="1"/>
        <v>957136.02379999997</v>
      </c>
      <c r="AN10" s="251">
        <f t="shared" si="1"/>
        <v>960114.60210000002</v>
      </c>
      <c r="AO10" s="251">
        <f t="shared" si="1"/>
        <v>963268.49739999999</v>
      </c>
      <c r="AP10" s="251">
        <f t="shared" si="1"/>
        <v>966530.36300000013</v>
      </c>
      <c r="AQ10" s="251">
        <f t="shared" si="1"/>
        <v>969840.81839999999</v>
      </c>
      <c r="AR10" s="251">
        <f t="shared" si="1"/>
        <v>973170.14009999996</v>
      </c>
      <c r="AS10" s="251">
        <f t="shared" si="1"/>
        <v>976506.77130000002</v>
      </c>
      <c r="AT10" s="251">
        <f t="shared" si="1"/>
        <v>979814.99120000005</v>
      </c>
      <c r="AU10" s="252">
        <f t="shared" si="1"/>
        <v>983151.83539999998</v>
      </c>
    </row>
    <row r="11" spans="1:52" x14ac:dyDescent="0.3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2" s="244" customFormat="1" ht="45" customHeight="1" x14ac:dyDescent="0.3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529</v>
      </c>
      <c r="AX12" s="242">
        <v>2020</v>
      </c>
      <c r="AY12" s="242">
        <v>2030</v>
      </c>
      <c r="AZ12" s="243">
        <v>2050</v>
      </c>
    </row>
    <row r="13" spans="1:52" x14ac:dyDescent="0.35">
      <c r="B13" s="245" t="s">
        <v>1</v>
      </c>
      <c r="C13" s="246">
        <f t="shared" ref="C13:AU13" si="2">C14+C15+C18</f>
        <v>1099450.1183000002</v>
      </c>
      <c r="D13" s="247">
        <f t="shared" si="2"/>
        <v>1138707.6329000001</v>
      </c>
      <c r="E13" s="247">
        <f t="shared" si="2"/>
        <v>1157204.6414000001</v>
      </c>
      <c r="F13" s="247">
        <f t="shared" si="2"/>
        <v>1191038.6579</v>
      </c>
      <c r="G13" s="247">
        <f t="shared" si="2"/>
        <v>1205653.1976999999</v>
      </c>
      <c r="H13" s="247">
        <f t="shared" si="2"/>
        <v>1235175.9389999998</v>
      </c>
      <c r="I13" s="247">
        <f t="shared" si="2"/>
        <v>1273170.8913</v>
      </c>
      <c r="J13" s="247">
        <f t="shared" si="2"/>
        <v>1316907.0529</v>
      </c>
      <c r="K13" s="247">
        <f t="shared" si="2"/>
        <v>1374711.3030000001</v>
      </c>
      <c r="L13" s="247">
        <f t="shared" si="2"/>
        <v>1425193.9739999999</v>
      </c>
      <c r="M13" s="247">
        <f t="shared" si="2"/>
        <v>1418621.6802000001</v>
      </c>
      <c r="N13" s="247">
        <f t="shared" si="2"/>
        <v>1418186.3202</v>
      </c>
      <c r="O13" s="247">
        <f t="shared" si="2"/>
        <v>1416318.8991</v>
      </c>
      <c r="P13" s="247">
        <f t="shared" si="2"/>
        <v>1411793.0234000001</v>
      </c>
      <c r="Q13" s="247">
        <f t="shared" si="2"/>
        <v>1416949.3382000001</v>
      </c>
      <c r="R13" s="247">
        <f t="shared" si="2"/>
        <v>1423249.1910000001</v>
      </c>
      <c r="S13" s="247">
        <f t="shared" si="2"/>
        <v>1425456.2086999998</v>
      </c>
      <c r="T13" s="247">
        <f t="shared" si="2"/>
        <v>1425783.1296000001</v>
      </c>
      <c r="U13" s="247">
        <f t="shared" si="2"/>
        <v>1431249.5720000002</v>
      </c>
      <c r="V13" s="247">
        <f t="shared" si="2"/>
        <v>1433971.6318000001</v>
      </c>
      <c r="W13" s="247">
        <f t="shared" si="2"/>
        <v>1438623.6968999999</v>
      </c>
      <c r="X13" s="247">
        <f t="shared" si="2"/>
        <v>1445268.4746999999</v>
      </c>
      <c r="Y13" s="247">
        <f t="shared" si="2"/>
        <v>1453819.6402</v>
      </c>
      <c r="Z13" s="247">
        <f t="shared" si="2"/>
        <v>1463525.3892000001</v>
      </c>
      <c r="AA13" s="247">
        <f t="shared" si="2"/>
        <v>1474061.8354</v>
      </c>
      <c r="AB13" s="247">
        <f t="shared" si="2"/>
        <v>1485070.2420999999</v>
      </c>
      <c r="AC13" s="247">
        <f t="shared" si="2"/>
        <v>1496256.1342</v>
      </c>
      <c r="AD13" s="247">
        <f t="shared" si="2"/>
        <v>1507385.5870000001</v>
      </c>
      <c r="AE13" s="247">
        <f t="shared" si="2"/>
        <v>1518394.9723999999</v>
      </c>
      <c r="AF13" s="247">
        <f t="shared" si="2"/>
        <v>1529376.3336999998</v>
      </c>
      <c r="AG13" s="247">
        <f t="shared" si="2"/>
        <v>1540262.1052000001</v>
      </c>
      <c r="AH13" s="247">
        <f t="shared" si="2"/>
        <v>1551162.0312000001</v>
      </c>
      <c r="AI13" s="247">
        <f t="shared" si="2"/>
        <v>1562120.9262999999</v>
      </c>
      <c r="AJ13" s="247">
        <f t="shared" si="2"/>
        <v>1573382.8988999999</v>
      </c>
      <c r="AK13" s="247">
        <f t="shared" si="2"/>
        <v>1585009.0526000001</v>
      </c>
      <c r="AL13" s="247">
        <f t="shared" si="2"/>
        <v>1597322.8126999999</v>
      </c>
      <c r="AM13" s="247">
        <f t="shared" si="2"/>
        <v>1610271.7988</v>
      </c>
      <c r="AN13" s="247">
        <f t="shared" si="2"/>
        <v>1623715.4147999999</v>
      </c>
      <c r="AO13" s="247">
        <f t="shared" si="2"/>
        <v>1637689.5910999998</v>
      </c>
      <c r="AP13" s="247">
        <f t="shared" si="2"/>
        <v>1652135.3374999999</v>
      </c>
      <c r="AQ13" s="247">
        <f t="shared" si="2"/>
        <v>1666943.9849</v>
      </c>
      <c r="AR13" s="247">
        <f t="shared" si="2"/>
        <v>1682182.5449999999</v>
      </c>
      <c r="AS13" s="247">
        <f t="shared" si="2"/>
        <v>1697825.7425000002</v>
      </c>
      <c r="AT13" s="247">
        <f t="shared" si="2"/>
        <v>1713820.9922</v>
      </c>
      <c r="AU13" s="248">
        <f t="shared" si="2"/>
        <v>1730447.2642000001</v>
      </c>
      <c r="AW13" t="s">
        <v>530</v>
      </c>
      <c r="AX13" s="299">
        <f>Q19/Q18</f>
        <v>0.92170558872261688</v>
      </c>
      <c r="AY13" s="299">
        <f>AA19/AA18</f>
        <v>0.91276996983498915</v>
      </c>
      <c r="AZ13" s="299">
        <f>AU19/AU18</f>
        <v>0.89343875452340549</v>
      </c>
    </row>
    <row r="14" spans="1:52" x14ac:dyDescent="0.35">
      <c r="B14" s="249" t="s">
        <v>494</v>
      </c>
      <c r="C14" s="250">
        <f>Résultats!E294</f>
        <v>269949.78960000002</v>
      </c>
      <c r="D14" s="251">
        <f>Résultats!F294</f>
        <v>277098.17139999999</v>
      </c>
      <c r="E14" s="251">
        <f>Résultats!G294</f>
        <v>283660.36800000002</v>
      </c>
      <c r="F14" s="251">
        <f>Résultats!H294</f>
        <v>284994.24369999999</v>
      </c>
      <c r="G14" s="251">
        <f>Résultats!I294</f>
        <v>276966.96340000001</v>
      </c>
      <c r="H14" s="251">
        <f>Résultats!J294</f>
        <v>276307.57490000001</v>
      </c>
      <c r="I14" s="251">
        <f>Résultats!K294</f>
        <v>278553.35220000002</v>
      </c>
      <c r="J14" s="251">
        <f>Résultats!L294</f>
        <v>278770.52230000001</v>
      </c>
      <c r="K14" s="251">
        <f>Résultats!M294</f>
        <v>284109.21220000001</v>
      </c>
      <c r="L14" s="251">
        <f>Résultats!N294</f>
        <v>292973.05290000001</v>
      </c>
      <c r="M14" s="251">
        <f>Résultats!O294</f>
        <v>300358.946</v>
      </c>
      <c r="N14" s="251">
        <f>Résultats!P294</f>
        <v>308855.7721</v>
      </c>
      <c r="O14" s="251">
        <f>Résultats!Q294</f>
        <v>317341.32799999998</v>
      </c>
      <c r="P14" s="251">
        <f>Résultats!R294</f>
        <v>328564.49160000001</v>
      </c>
      <c r="Q14" s="251">
        <f>Résultats!S294</f>
        <v>327841.35139999999</v>
      </c>
      <c r="R14" s="251">
        <f>Résultats!T294</f>
        <v>327168.7499</v>
      </c>
      <c r="S14" s="251">
        <f>Résultats!U294</f>
        <v>327379.74579999998</v>
      </c>
      <c r="T14" s="251">
        <f>Résultats!V294</f>
        <v>326731.90610000002</v>
      </c>
      <c r="U14" s="251">
        <f>Résultats!W294</f>
        <v>333177.48690000002</v>
      </c>
      <c r="V14" s="251">
        <f>Résultats!X294</f>
        <v>338071.2499</v>
      </c>
      <c r="W14" s="251">
        <f>Résultats!Y294</f>
        <v>343654.88</v>
      </c>
      <c r="X14" s="251">
        <f>Résultats!Z294</f>
        <v>349708.81969999999</v>
      </c>
      <c r="Y14" s="251">
        <f>Résultats!AA294</f>
        <v>356332.87290000002</v>
      </c>
      <c r="Z14" s="251">
        <f>Résultats!AB294</f>
        <v>363302.31770000001</v>
      </c>
      <c r="AA14" s="251">
        <f>Résultats!AC294</f>
        <v>370504.56</v>
      </c>
      <c r="AB14" s="251">
        <f>Résultats!AD294</f>
        <v>377905.0736</v>
      </c>
      <c r="AC14" s="251">
        <f>Résultats!AE294</f>
        <v>385343.60950000002</v>
      </c>
      <c r="AD14" s="251">
        <f>Résultats!AF294</f>
        <v>392684.98759999999</v>
      </c>
      <c r="AE14" s="251">
        <f>Résultats!AG294</f>
        <v>399901.79509999999</v>
      </c>
      <c r="AF14" s="251">
        <f>Résultats!AH294</f>
        <v>407063.76870000002</v>
      </c>
      <c r="AG14" s="251">
        <f>Résultats!AI294</f>
        <v>414158.94189999998</v>
      </c>
      <c r="AH14" s="251">
        <f>Résultats!AJ294</f>
        <v>421248.54590000003</v>
      </c>
      <c r="AI14" s="251">
        <f>Résultats!AK294</f>
        <v>428349.83789999998</v>
      </c>
      <c r="AJ14" s="251">
        <f>Résultats!AL294</f>
        <v>435656.00439999998</v>
      </c>
      <c r="AK14" s="251">
        <f>Résultats!AM294</f>
        <v>443218.42</v>
      </c>
      <c r="AL14" s="251">
        <f>Résultats!AN294</f>
        <v>451142.08679999999</v>
      </c>
      <c r="AM14" s="251">
        <f>Résultats!AO294</f>
        <v>459462.18939999997</v>
      </c>
      <c r="AN14" s="251">
        <f>Résultats!AP294</f>
        <v>468126.29580000002</v>
      </c>
      <c r="AO14" s="251">
        <f>Résultats!AQ294</f>
        <v>477206.22570000001</v>
      </c>
      <c r="AP14" s="251">
        <f>Résultats!AR294</f>
        <v>486703.11949999997</v>
      </c>
      <c r="AQ14" s="251">
        <f>Résultats!AS294</f>
        <v>496562.201</v>
      </c>
      <c r="AR14" s="251">
        <f>Résultats!AT294</f>
        <v>506854.71980000002</v>
      </c>
      <c r="AS14" s="251">
        <f>Résultats!AU294</f>
        <v>517569.85769999999</v>
      </c>
      <c r="AT14" s="251">
        <f>Résultats!AV294</f>
        <v>528668.55850000004</v>
      </c>
      <c r="AU14" s="252">
        <f>Résultats!AW294</f>
        <v>540355.22609999997</v>
      </c>
      <c r="AW14" t="s">
        <v>531</v>
      </c>
      <c r="AX14" s="299">
        <f>Q16/Q15</f>
        <v>0.69218954838696622</v>
      </c>
      <c r="AY14" s="299">
        <f>AA16/AA15</f>
        <v>0.70261064218700398</v>
      </c>
      <c r="AZ14" s="299">
        <f>AU16/AU15</f>
        <v>0.69266637017073973</v>
      </c>
    </row>
    <row r="15" spans="1:52" x14ac:dyDescent="0.35">
      <c r="B15" s="254" t="s">
        <v>495</v>
      </c>
      <c r="C15" s="255">
        <f>Résultats!E300</f>
        <v>248850.0986</v>
      </c>
      <c r="D15" s="256">
        <f>Résultats!F300</f>
        <v>262898.28019999998</v>
      </c>
      <c r="E15" s="256">
        <f>Résultats!G300</f>
        <v>272241.68109999999</v>
      </c>
      <c r="F15" s="256">
        <f>Résultats!H300</f>
        <v>287790.53649999999</v>
      </c>
      <c r="G15" s="256">
        <f>Résultats!I300</f>
        <v>299414.1102</v>
      </c>
      <c r="H15" s="256">
        <f>Résultats!J300</f>
        <v>315292.22749999998</v>
      </c>
      <c r="I15" s="256">
        <f>Résultats!K300</f>
        <v>335051.05609999999</v>
      </c>
      <c r="J15" s="256">
        <f>Résultats!L300</f>
        <v>357358.8982</v>
      </c>
      <c r="K15" s="256">
        <f>Résultats!M300</f>
        <v>382937.66470000002</v>
      </c>
      <c r="L15" s="256">
        <f>Résultats!N300</f>
        <v>405794.8578</v>
      </c>
      <c r="M15" s="256">
        <f>Résultats!O300</f>
        <v>397143.10960000003</v>
      </c>
      <c r="N15" s="256">
        <f>Résultats!P300</f>
        <v>389421.31660000002</v>
      </c>
      <c r="O15" s="256">
        <f>Résultats!Q300</f>
        <v>380432.32750000001</v>
      </c>
      <c r="P15" s="256">
        <f>Résultats!R300</f>
        <v>367224.37280000001</v>
      </c>
      <c r="Q15" s="256">
        <f>Résultats!S300</f>
        <v>367284.49930000002</v>
      </c>
      <c r="R15" s="256">
        <f>Résultats!T300</f>
        <v>369715.20120000001</v>
      </c>
      <c r="S15" s="256">
        <f>Résultats!U300</f>
        <v>370752.96409999998</v>
      </c>
      <c r="T15" s="256">
        <f>Résultats!V300</f>
        <v>371523.16519999999</v>
      </c>
      <c r="U15" s="256">
        <f>Résultats!W300</f>
        <v>371839.71029999998</v>
      </c>
      <c r="V15" s="256">
        <f>Résultats!X300</f>
        <v>371792.94130000001</v>
      </c>
      <c r="W15" s="256">
        <f>Résultats!Y300</f>
        <v>372036.00309999997</v>
      </c>
      <c r="X15" s="256">
        <f>Résultats!Z300</f>
        <v>372696.16389999999</v>
      </c>
      <c r="Y15" s="256">
        <f>Résultats!AA300</f>
        <v>373749.9437</v>
      </c>
      <c r="Z15" s="256">
        <f>Résultats!AB300</f>
        <v>374931.50900000002</v>
      </c>
      <c r="AA15" s="256">
        <f>Résultats!AC300</f>
        <v>376210.38030000002</v>
      </c>
      <c r="AB15" s="256">
        <f>Résultats!AD300</f>
        <v>377603.02630000003</v>
      </c>
      <c r="AC15" s="256">
        <f>Résultats!AE300</f>
        <v>379015.99849999999</v>
      </c>
      <c r="AD15" s="256">
        <f>Résultats!AF300</f>
        <v>380406.18530000001</v>
      </c>
      <c r="AE15" s="256">
        <f>Résultats!AG300</f>
        <v>381754.90010000003</v>
      </c>
      <c r="AF15" s="256">
        <f>Résultats!AH300</f>
        <v>383068.77380000002</v>
      </c>
      <c r="AG15" s="256">
        <f>Résultats!AI300</f>
        <v>384330.91440000001</v>
      </c>
      <c r="AH15" s="256">
        <f>Résultats!AJ300</f>
        <v>385563.4253</v>
      </c>
      <c r="AI15" s="256">
        <f>Résultats!AK300</f>
        <v>386797.63929999998</v>
      </c>
      <c r="AJ15" s="256">
        <f>Résultats!AL300</f>
        <v>388055.902</v>
      </c>
      <c r="AK15" s="256">
        <f>Résultats!AM300</f>
        <v>389354.05560000002</v>
      </c>
      <c r="AL15" s="256">
        <f>Résultats!AN300</f>
        <v>390647.57169999997</v>
      </c>
      <c r="AM15" s="256">
        <f>Résultats!AO300</f>
        <v>392007.77970000001</v>
      </c>
      <c r="AN15" s="256">
        <f>Résultats!AP300</f>
        <v>393441.18569999997</v>
      </c>
      <c r="AO15" s="256">
        <f>Résultats!AQ300</f>
        <v>394945.47100000002</v>
      </c>
      <c r="AP15" s="256">
        <f>Résultats!AR300</f>
        <v>396508.08880000003</v>
      </c>
      <c r="AQ15" s="256">
        <f>Résultats!AS300</f>
        <v>398112.90139999997</v>
      </c>
      <c r="AR15" s="256">
        <f>Résultats!AT300</f>
        <v>399756.45069999999</v>
      </c>
      <c r="AS15" s="256">
        <f>Résultats!AU300</f>
        <v>401433.23700000002</v>
      </c>
      <c r="AT15" s="256">
        <f>Résultats!AV300</f>
        <v>403138.67</v>
      </c>
      <c r="AU15" s="257">
        <f>Résultats!AW300</f>
        <v>404886.28129999997</v>
      </c>
      <c r="AW15" t="s">
        <v>532</v>
      </c>
      <c r="AX15" s="299">
        <f>Q21/(Q18+Q15)</f>
        <v>0.84430492232618337</v>
      </c>
      <c r="AY15" s="299">
        <f>AA21/(AA18+AA15)</f>
        <v>0.84112518769227462</v>
      </c>
      <c r="AZ15" s="299">
        <f>AU21/(AU18+AU15)</f>
        <v>0.82513312648301806</v>
      </c>
    </row>
    <row r="16" spans="1:52" x14ac:dyDescent="0.35">
      <c r="B16" s="258" t="s">
        <v>496</v>
      </c>
      <c r="C16" s="259">
        <f>Résultats!E295</f>
        <v>163461.30420000001</v>
      </c>
      <c r="D16" s="212">
        <f>Résultats!F295</f>
        <v>168432.2249</v>
      </c>
      <c r="E16" s="212">
        <f>Résultats!G295</f>
        <v>175099.30350000001</v>
      </c>
      <c r="F16" s="212">
        <f>Résultats!H295</f>
        <v>184374.94149999999</v>
      </c>
      <c r="G16" s="212">
        <f>Résultats!I295</f>
        <v>192029.98379999999</v>
      </c>
      <c r="H16" s="212">
        <f>Résultats!J295</f>
        <v>200640.10509999999</v>
      </c>
      <c r="I16" s="212">
        <f>Résultats!K295</f>
        <v>215029.0747</v>
      </c>
      <c r="J16" s="212">
        <f>Résultats!L295</f>
        <v>230854.71179999999</v>
      </c>
      <c r="K16" s="212">
        <f>Résultats!M295</f>
        <v>247455.28940000001</v>
      </c>
      <c r="L16" s="212">
        <f>Résultats!N295</f>
        <v>260445.78839999999</v>
      </c>
      <c r="M16" s="212">
        <f>Résultats!O295</f>
        <v>261238.1514</v>
      </c>
      <c r="N16" s="212">
        <f>Résultats!P295</f>
        <v>258850.94699999999</v>
      </c>
      <c r="O16" s="212">
        <f>Résultats!Q295</f>
        <v>254983.5484</v>
      </c>
      <c r="P16" s="212">
        <f>Résultats!R295</f>
        <v>253647.4817</v>
      </c>
      <c r="Q16" s="212">
        <f>Résultats!S295</f>
        <v>254230.49170000001</v>
      </c>
      <c r="R16" s="212">
        <f>Résultats!T295</f>
        <v>257182.2623</v>
      </c>
      <c r="S16" s="212">
        <f>Résultats!U295</f>
        <v>258535.5496</v>
      </c>
      <c r="T16" s="212">
        <f>Résultats!V295</f>
        <v>259377.2709</v>
      </c>
      <c r="U16" s="212">
        <f>Résultats!W295</f>
        <v>259892.6231</v>
      </c>
      <c r="V16" s="212">
        <f>Résultats!X295</f>
        <v>259943.50440000001</v>
      </c>
      <c r="W16" s="212">
        <f>Résultats!Y295</f>
        <v>260423.20069999999</v>
      </c>
      <c r="X16" s="212">
        <f>Résultats!Z295</f>
        <v>261222.08540000001</v>
      </c>
      <c r="Y16" s="212">
        <f>Résultats!AA295</f>
        <v>262211.57169999997</v>
      </c>
      <c r="Z16" s="212">
        <f>Résultats!AB295</f>
        <v>263271.3161</v>
      </c>
      <c r="AA16" s="212">
        <f>Résultats!AC295</f>
        <v>264329.41690000001</v>
      </c>
      <c r="AB16" s="212">
        <f>Résultats!AD295</f>
        <v>265408.5539</v>
      </c>
      <c r="AC16" s="212">
        <f>Résultats!AE295</f>
        <v>266421.23200000002</v>
      </c>
      <c r="AD16" s="212">
        <f>Résultats!AF295</f>
        <v>267346.78009999997</v>
      </c>
      <c r="AE16" s="212">
        <f>Résultats!AG295</f>
        <v>268178.83179999999</v>
      </c>
      <c r="AF16" s="212">
        <f>Résultats!AH295</f>
        <v>268928.33529999998</v>
      </c>
      <c r="AG16" s="212">
        <f>Résultats!AI295</f>
        <v>269580.93459999998</v>
      </c>
      <c r="AH16" s="212">
        <f>Résultats!AJ295</f>
        <v>270171.71059999999</v>
      </c>
      <c r="AI16" s="212">
        <f>Résultats!AK295</f>
        <v>270747.25910000002</v>
      </c>
      <c r="AJ16" s="212">
        <f>Résultats!AL295</f>
        <v>271325.37119999999</v>
      </c>
      <c r="AK16" s="212">
        <f>Résultats!AM295</f>
        <v>271931.27519999997</v>
      </c>
      <c r="AL16" s="212">
        <f>Résultats!AN295</f>
        <v>272481.26130000001</v>
      </c>
      <c r="AM16" s="212">
        <f>Résultats!AO295</f>
        <v>273094.4425</v>
      </c>
      <c r="AN16" s="212">
        <f>Résultats!AP295</f>
        <v>273794.38069999998</v>
      </c>
      <c r="AO16" s="212">
        <f>Résultats!AQ295</f>
        <v>274573.66989999998</v>
      </c>
      <c r="AP16" s="212">
        <f>Résultats!AR295</f>
        <v>275426.1778</v>
      </c>
      <c r="AQ16" s="212">
        <f>Résultats!AS295</f>
        <v>276334.81319999998</v>
      </c>
      <c r="AR16" s="212">
        <f>Résultats!AT295</f>
        <v>277293.17849999998</v>
      </c>
      <c r="AS16" s="212">
        <f>Résultats!AU295</f>
        <v>278300.23959999997</v>
      </c>
      <c r="AT16" s="212">
        <f>Résultats!AV295</f>
        <v>279355.54869999998</v>
      </c>
      <c r="AU16" s="260">
        <f>Résultats!AW295</f>
        <v>280451.11080000002</v>
      </c>
    </row>
    <row r="17" spans="1:49" x14ac:dyDescent="0.35">
      <c r="B17" s="261" t="s">
        <v>497</v>
      </c>
      <c r="C17" s="262">
        <f>Résultats!E298</f>
        <v>47168.089010000003</v>
      </c>
      <c r="D17" s="263">
        <f>Résultats!F298</f>
        <v>49526.529009999998</v>
      </c>
      <c r="E17" s="263">
        <f>Résultats!G298</f>
        <v>49189.343150000001</v>
      </c>
      <c r="F17" s="263">
        <f>Résultats!H298</f>
        <v>50577.637569999999</v>
      </c>
      <c r="G17" s="263">
        <f>Résultats!I298</f>
        <v>51404.562720000002</v>
      </c>
      <c r="H17" s="263">
        <f>Résultats!J298</f>
        <v>52652.134910000001</v>
      </c>
      <c r="I17" s="263">
        <f>Résultats!K298</f>
        <v>53240.112910000003</v>
      </c>
      <c r="J17" s="263">
        <f>Résultats!L298</f>
        <v>54441.532870000003</v>
      </c>
      <c r="K17" s="263">
        <f>Résultats!M298</f>
        <v>56441.933389999998</v>
      </c>
      <c r="L17" s="263">
        <f>Résultats!N298</f>
        <v>57915.954149999998</v>
      </c>
      <c r="M17" s="263">
        <f>Résultats!O298</f>
        <v>56789.152040000001</v>
      </c>
      <c r="N17" s="263">
        <f>Résultats!P298</f>
        <v>56686.277950000003</v>
      </c>
      <c r="O17" s="263">
        <f>Résultats!Q298</f>
        <v>56746.732080000002</v>
      </c>
      <c r="P17" s="263">
        <f>Résultats!R298</f>
        <v>55973.500339999999</v>
      </c>
      <c r="Q17" s="263">
        <f>Résultats!S298</f>
        <v>56546.588459999999</v>
      </c>
      <c r="R17" s="263">
        <f>Résultats!T298</f>
        <v>56515.004670000002</v>
      </c>
      <c r="S17" s="263">
        <f>Résultats!U298</f>
        <v>56387.674180000002</v>
      </c>
      <c r="T17" s="263">
        <f>Résultats!V298</f>
        <v>56252.905409999999</v>
      </c>
      <c r="U17" s="263">
        <f>Résultats!W298</f>
        <v>55972.984219999998</v>
      </c>
      <c r="V17" s="263">
        <f>Résultats!X298</f>
        <v>55664.073559999997</v>
      </c>
      <c r="W17" s="263">
        <f>Résultats!Y298</f>
        <v>55408.928339999999</v>
      </c>
      <c r="X17" s="263">
        <f>Résultats!Z298</f>
        <v>55259.40206</v>
      </c>
      <c r="Y17" s="263">
        <f>Résultats!AA298</f>
        <v>55216.584300000002</v>
      </c>
      <c r="Z17" s="263">
        <f>Résultats!AB298</f>
        <v>55253.992160000002</v>
      </c>
      <c r="AA17" s="263">
        <f>Résultats!AC298</f>
        <v>55360.710570000003</v>
      </c>
      <c r="AB17" s="263">
        <f>Résultats!AD298</f>
        <v>55490.02635</v>
      </c>
      <c r="AC17" s="263">
        <f>Résultats!AE298</f>
        <v>55648.50632</v>
      </c>
      <c r="AD17" s="263">
        <f>Résultats!AF298</f>
        <v>55830.970150000001</v>
      </c>
      <c r="AE17" s="263">
        <f>Résultats!AG298</f>
        <v>56035.418019999997</v>
      </c>
      <c r="AF17" s="263">
        <f>Résultats!AH298</f>
        <v>56261.987609999996</v>
      </c>
      <c r="AG17" s="263">
        <f>Résultats!AI298</f>
        <v>56507.392310000003</v>
      </c>
      <c r="AH17" s="263">
        <f>Résultats!AJ298</f>
        <v>56769.400880000001</v>
      </c>
      <c r="AI17" s="263">
        <f>Résultats!AK298</f>
        <v>57040.584139999999</v>
      </c>
      <c r="AJ17" s="263">
        <f>Résultats!AL298</f>
        <v>57321.799319999998</v>
      </c>
      <c r="AK17" s="263">
        <f>Résultats!AM298</f>
        <v>57608.193399999996</v>
      </c>
      <c r="AL17" s="263">
        <f>Résultats!AN298</f>
        <v>57946.6224</v>
      </c>
      <c r="AM17" s="263">
        <f>Résultats!AO298</f>
        <v>58297.973189999997</v>
      </c>
      <c r="AN17" s="263">
        <f>Résultats!AP298</f>
        <v>58646.253369999999</v>
      </c>
      <c r="AO17" s="263">
        <f>Résultats!AQ298</f>
        <v>58988.310640000003</v>
      </c>
      <c r="AP17" s="263">
        <f>Résultats!AR298</f>
        <v>59318.406020000002</v>
      </c>
      <c r="AQ17" s="263">
        <f>Résultats!AS298</f>
        <v>59634.226439999999</v>
      </c>
      <c r="AR17" s="263">
        <f>Résultats!AT298</f>
        <v>59936.510060000001</v>
      </c>
      <c r="AS17" s="263">
        <f>Résultats!AU298</f>
        <v>60224.020420000001</v>
      </c>
      <c r="AT17" s="263">
        <f>Résultats!AV298</f>
        <v>60495.605089999997</v>
      </c>
      <c r="AU17" s="264">
        <f>Résultats!AW298</f>
        <v>60761.057719999997</v>
      </c>
      <c r="AW17" s="253"/>
    </row>
    <row r="18" spans="1:49" x14ac:dyDescent="0.35">
      <c r="B18" s="258" t="s">
        <v>498</v>
      </c>
      <c r="C18" s="259">
        <f>Résultats!E299</f>
        <v>580650.23010000004</v>
      </c>
      <c r="D18" s="212">
        <f>Résultats!F299</f>
        <v>598711.18130000005</v>
      </c>
      <c r="E18" s="212">
        <f>Résultats!G299</f>
        <v>601302.59230000002</v>
      </c>
      <c r="F18" s="212">
        <f>Résultats!H299</f>
        <v>618253.87769999995</v>
      </c>
      <c r="G18" s="212">
        <f>Résultats!I299</f>
        <v>629272.12410000002</v>
      </c>
      <c r="H18" s="212">
        <f>Résultats!J299</f>
        <v>643576.13659999997</v>
      </c>
      <c r="I18" s="212">
        <f>Résultats!K299</f>
        <v>659566.48300000001</v>
      </c>
      <c r="J18" s="212">
        <f>Résultats!L299</f>
        <v>680777.6324</v>
      </c>
      <c r="K18" s="212">
        <f>Résultats!M299</f>
        <v>707664.42610000004</v>
      </c>
      <c r="L18" s="212">
        <f>Résultats!N299</f>
        <v>726426.06330000004</v>
      </c>
      <c r="M18" s="212">
        <f>Résultats!O299</f>
        <v>721119.62459999998</v>
      </c>
      <c r="N18" s="212">
        <f>Résultats!P299</f>
        <v>719909.23149999999</v>
      </c>
      <c r="O18" s="212">
        <f>Résultats!Q299</f>
        <v>718545.24360000005</v>
      </c>
      <c r="P18" s="212">
        <f>Résultats!R299</f>
        <v>716004.15899999999</v>
      </c>
      <c r="Q18" s="212">
        <f>Résultats!S299</f>
        <v>721823.48750000005</v>
      </c>
      <c r="R18" s="212">
        <f>Résultats!T299</f>
        <v>726365.23990000004</v>
      </c>
      <c r="S18" s="212">
        <f>Résultats!U299</f>
        <v>727323.49879999994</v>
      </c>
      <c r="T18" s="212">
        <f>Résultats!V299</f>
        <v>727528.05830000003</v>
      </c>
      <c r="U18" s="212">
        <f>Résultats!W299</f>
        <v>726232.37479999999</v>
      </c>
      <c r="V18" s="212">
        <f>Résultats!X299</f>
        <v>724107.44059999997</v>
      </c>
      <c r="W18" s="212">
        <f>Résultats!Y299</f>
        <v>722932.8138</v>
      </c>
      <c r="X18" s="212">
        <f>Résultats!Z299</f>
        <v>722863.49109999998</v>
      </c>
      <c r="Y18" s="212">
        <f>Résultats!AA299</f>
        <v>723736.8236</v>
      </c>
      <c r="Z18" s="212">
        <f>Résultats!AB299</f>
        <v>725291.5625</v>
      </c>
      <c r="AA18" s="212">
        <f>Résultats!AC299</f>
        <v>727346.89509999997</v>
      </c>
      <c r="AB18" s="212">
        <f>Résultats!AD299</f>
        <v>729562.1422</v>
      </c>
      <c r="AC18" s="212">
        <f>Résultats!AE299</f>
        <v>731896.52619999996</v>
      </c>
      <c r="AD18" s="212">
        <f>Résultats!AF299</f>
        <v>734294.41410000005</v>
      </c>
      <c r="AE18" s="212">
        <f>Résultats!AG299</f>
        <v>736738.27720000001</v>
      </c>
      <c r="AF18" s="212">
        <f>Résultats!AH299</f>
        <v>739243.79119999998</v>
      </c>
      <c r="AG18" s="212">
        <f>Résultats!AI299</f>
        <v>741772.24890000001</v>
      </c>
      <c r="AH18" s="212">
        <f>Résultats!AJ299</f>
        <v>744350.06</v>
      </c>
      <c r="AI18" s="212">
        <f>Résultats!AK299</f>
        <v>746973.44909999997</v>
      </c>
      <c r="AJ18" s="212">
        <f>Résultats!AL299</f>
        <v>749670.99250000005</v>
      </c>
      <c r="AK18" s="212">
        <f>Résultats!AM299</f>
        <v>752436.57700000005</v>
      </c>
      <c r="AL18" s="212">
        <f>Résultats!AN299</f>
        <v>755533.15419999999</v>
      </c>
      <c r="AM18" s="212">
        <f>Résultats!AO299</f>
        <v>758801.8297</v>
      </c>
      <c r="AN18" s="212">
        <f>Résultats!AP299</f>
        <v>762147.93330000003</v>
      </c>
      <c r="AO18" s="212">
        <f>Résultats!AQ299</f>
        <v>765537.89439999999</v>
      </c>
      <c r="AP18" s="212">
        <f>Résultats!AR299</f>
        <v>768924.12919999997</v>
      </c>
      <c r="AQ18" s="212">
        <f>Résultats!AS299</f>
        <v>772268.88249999995</v>
      </c>
      <c r="AR18" s="212">
        <f>Résultats!AT299</f>
        <v>775571.37450000003</v>
      </c>
      <c r="AS18" s="212">
        <f>Résultats!AU299</f>
        <v>778822.64780000004</v>
      </c>
      <c r="AT18" s="212">
        <f>Résultats!AV299</f>
        <v>782013.76370000001</v>
      </c>
      <c r="AU18" s="260">
        <f>Résultats!AW299</f>
        <v>785205.75679999997</v>
      </c>
    </row>
    <row r="19" spans="1:49" x14ac:dyDescent="0.35">
      <c r="B19" s="258" t="s">
        <v>499</v>
      </c>
      <c r="C19" s="259">
        <f>Résultats!E296</f>
        <v>533482.14110000001</v>
      </c>
      <c r="D19" s="212">
        <f>Résultats!F296</f>
        <v>549193.42940000002</v>
      </c>
      <c r="E19" s="212">
        <f>Résultats!G296</f>
        <v>552125.424</v>
      </c>
      <c r="F19" s="212">
        <f>Résultats!H296</f>
        <v>567688.75829999999</v>
      </c>
      <c r="G19" s="212">
        <f>Résultats!I296</f>
        <v>577880.36120000004</v>
      </c>
      <c r="H19" s="212">
        <f>Résultats!J296</f>
        <v>590937.15729999996</v>
      </c>
      <c r="I19" s="212">
        <f>Résultats!K296</f>
        <v>606345.13639999996</v>
      </c>
      <c r="J19" s="212">
        <f>Résultats!L296</f>
        <v>626358.06810000003</v>
      </c>
      <c r="K19" s="212">
        <f>Résultats!M296</f>
        <v>651245.54460000002</v>
      </c>
      <c r="L19" s="212">
        <f>Résultats!N296</f>
        <v>668533.77690000006</v>
      </c>
      <c r="M19" s="212">
        <f>Résultats!O296</f>
        <v>664358.68770000001</v>
      </c>
      <c r="N19" s="212">
        <f>Résultats!P296</f>
        <v>663251.12190000003</v>
      </c>
      <c r="O19" s="212">
        <f>Résultats!Q296</f>
        <v>661826.89619999996</v>
      </c>
      <c r="P19" s="212">
        <f>Résultats!R296</f>
        <v>660062.11250000005</v>
      </c>
      <c r="Q19" s="212">
        <f>Résultats!S296</f>
        <v>665308.74250000005</v>
      </c>
      <c r="R19" s="212">
        <f>Résultats!T296</f>
        <v>667763.55669999996</v>
      </c>
      <c r="S19" s="212">
        <f>Résultats!U296</f>
        <v>668178.27229999995</v>
      </c>
      <c r="T19" s="212">
        <f>Résultats!V296</f>
        <v>667848.86060000001</v>
      </c>
      <c r="U19" s="212">
        <f>Résultats!W296</f>
        <v>666173.00679999997</v>
      </c>
      <c r="V19" s="212">
        <f>Résultats!X296</f>
        <v>663705.1078</v>
      </c>
      <c r="W19" s="212">
        <f>Résultats!Y296</f>
        <v>662131.11569999997</v>
      </c>
      <c r="X19" s="212">
        <f>Résultats!Z296</f>
        <v>661550.15910000005</v>
      </c>
      <c r="Y19" s="212">
        <f>Résultats!AA296</f>
        <v>661796.98499999999</v>
      </c>
      <c r="Z19" s="212">
        <f>Résultats!AB296</f>
        <v>662636.96939999994</v>
      </c>
      <c r="AA19" s="212">
        <f>Résultats!AC296</f>
        <v>663900.40350000001</v>
      </c>
      <c r="AB19" s="212">
        <f>Résultats!AD296</f>
        <v>665296.09459999995</v>
      </c>
      <c r="AC19" s="212">
        <f>Résultats!AE296</f>
        <v>666776.81110000005</v>
      </c>
      <c r="AD19" s="212">
        <f>Résultats!AF296</f>
        <v>668292.57819999999</v>
      </c>
      <c r="AE19" s="212">
        <f>Résultats!AG296</f>
        <v>669827.98329999996</v>
      </c>
      <c r="AF19" s="212">
        <f>Résultats!AH296</f>
        <v>671398.22259999998</v>
      </c>
      <c r="AG19" s="212">
        <f>Résultats!AI296</f>
        <v>672968.37800000003</v>
      </c>
      <c r="AH19" s="212">
        <f>Résultats!AJ296</f>
        <v>674566.58490000002</v>
      </c>
      <c r="AI19" s="212">
        <f>Résultats!AK296</f>
        <v>676196.43729999999</v>
      </c>
      <c r="AJ19" s="212">
        <f>Résultats!AL296</f>
        <v>677884.98860000004</v>
      </c>
      <c r="AK19" s="212">
        <f>Résultats!AM296</f>
        <v>679630.90179999999</v>
      </c>
      <c r="AL19" s="212">
        <f>Résultats!AN296</f>
        <v>681644.61690000002</v>
      </c>
      <c r="AM19" s="212">
        <f>Résultats!AO296</f>
        <v>683808.91520000005</v>
      </c>
      <c r="AN19" s="212">
        <f>Résultats!AP296</f>
        <v>686046.80559999996</v>
      </c>
      <c r="AO19" s="212">
        <f>Résultats!AQ296</f>
        <v>688328.45990000002</v>
      </c>
      <c r="AP19" s="212">
        <f>Résultats!AR296</f>
        <v>690613.08629999997</v>
      </c>
      <c r="AQ19" s="212">
        <f>Résultats!AS296</f>
        <v>692866.22050000005</v>
      </c>
      <c r="AR19" s="212">
        <f>Résultats!AT296</f>
        <v>695086.47829999996</v>
      </c>
      <c r="AS19" s="212">
        <f>Résultats!AU296</f>
        <v>697266.49690000003</v>
      </c>
      <c r="AT19" s="212">
        <f>Résultats!AV296</f>
        <v>699398.87959999999</v>
      </c>
      <c r="AU19" s="260">
        <f>Résultats!AW296</f>
        <v>701533.25340000005</v>
      </c>
    </row>
    <row r="20" spans="1:49" x14ac:dyDescent="0.35">
      <c r="B20" s="261" t="s">
        <v>500</v>
      </c>
      <c r="C20" s="262">
        <f>Résultats!E297</f>
        <v>85388.794420000006</v>
      </c>
      <c r="D20" s="263">
        <f>Résultats!F297</f>
        <v>94624.031529999906</v>
      </c>
      <c r="E20" s="263">
        <f>Résultats!G297</f>
        <v>97309.646099999998</v>
      </c>
      <c r="F20" s="263">
        <f>Résultats!H297</f>
        <v>103596.4118</v>
      </c>
      <c r="G20" s="263">
        <f>Résultats!I297</f>
        <v>107572.5601</v>
      </c>
      <c r="H20" s="263">
        <f>Résultats!J297</f>
        <v>114867.7651</v>
      </c>
      <c r="I20" s="263">
        <f>Résultats!K297</f>
        <v>120272.13800000001</v>
      </c>
      <c r="J20" s="263">
        <f>Résultats!L297</f>
        <v>126784.7227</v>
      </c>
      <c r="K20" s="263">
        <f>Résultats!M297</f>
        <v>135783.02499999999</v>
      </c>
      <c r="L20" s="263">
        <f>Résultats!N297</f>
        <v>145684.86230000001</v>
      </c>
      <c r="M20" s="263">
        <f>Résultats!O297</f>
        <v>136447.04019999999</v>
      </c>
      <c r="N20" s="263">
        <f>Résultats!P297</f>
        <v>131142.5851</v>
      </c>
      <c r="O20" s="263">
        <f>Résultats!Q297</f>
        <v>126033.62059999999</v>
      </c>
      <c r="P20" s="263">
        <f>Résultats!R297</f>
        <v>114474.7169</v>
      </c>
      <c r="Q20" s="263">
        <f>Résultats!S297</f>
        <v>113953.833</v>
      </c>
      <c r="R20" s="263">
        <f>Résultats!T297</f>
        <v>113448.8186</v>
      </c>
      <c r="S20" s="263">
        <f>Résultats!U297</f>
        <v>113138.3812</v>
      </c>
      <c r="T20" s="263">
        <f>Résultats!V297</f>
        <v>113069.3615</v>
      </c>
      <c r="U20" s="263">
        <f>Résultats!W297</f>
        <v>112871.89019999999</v>
      </c>
      <c r="V20" s="263">
        <f>Résultats!X297</f>
        <v>112774.1679</v>
      </c>
      <c r="W20" s="263">
        <f>Résultats!Y297</f>
        <v>112538.74649999999</v>
      </c>
      <c r="X20" s="263">
        <f>Résultats!Z297</f>
        <v>112402.3846</v>
      </c>
      <c r="Y20" s="263">
        <f>Résultats!AA297</f>
        <v>112469.70170000001</v>
      </c>
      <c r="Z20" s="263">
        <f>Résultats!AB297</f>
        <v>112594.80379999999</v>
      </c>
      <c r="AA20" s="263">
        <f>Résultats!AC297</f>
        <v>112818.924</v>
      </c>
      <c r="AB20" s="263">
        <f>Résultats!AD297</f>
        <v>113135.969</v>
      </c>
      <c r="AC20" s="263">
        <f>Résultats!AE297</f>
        <v>113539.7884</v>
      </c>
      <c r="AD20" s="263">
        <f>Résultats!AF297</f>
        <v>114007.91</v>
      </c>
      <c r="AE20" s="263">
        <f>Résultats!AG297</f>
        <v>114528.0196</v>
      </c>
      <c r="AF20" s="263">
        <f>Résultats!AH297</f>
        <v>115095.8532</v>
      </c>
      <c r="AG20" s="263">
        <f>Résultats!AI297</f>
        <v>115708.8799</v>
      </c>
      <c r="AH20" s="263">
        <f>Résultats!AJ297</f>
        <v>116354.1519</v>
      </c>
      <c r="AI20" s="263">
        <f>Résultats!AK297</f>
        <v>117016.41190000001</v>
      </c>
      <c r="AJ20" s="263">
        <f>Résultats!AL297</f>
        <v>117700.26459999999</v>
      </c>
      <c r="AK20" s="263">
        <f>Résultats!AM297</f>
        <v>118396.3119</v>
      </c>
      <c r="AL20" s="263">
        <f>Résultats!AN297</f>
        <v>119143.8322</v>
      </c>
      <c r="AM20" s="263">
        <f>Résultats!AO297</f>
        <v>119894.94070000001</v>
      </c>
      <c r="AN20" s="263">
        <f>Résultats!AP297</f>
        <v>120632.53200000001</v>
      </c>
      <c r="AO20" s="263">
        <f>Résultats!AQ297</f>
        <v>121361.72319999999</v>
      </c>
      <c r="AP20" s="263">
        <f>Résultats!AR297</f>
        <v>122076.0738</v>
      </c>
      <c r="AQ20" s="263">
        <f>Résultats!AS297</f>
        <v>122776.5251</v>
      </c>
      <c r="AR20" s="263">
        <f>Résultats!AT297</f>
        <v>123466.02619999999</v>
      </c>
      <c r="AS20" s="263">
        <f>Résultats!AU297</f>
        <v>124140.0995</v>
      </c>
      <c r="AT20" s="263">
        <f>Résultats!AV297</f>
        <v>124794.5956</v>
      </c>
      <c r="AU20" s="264">
        <f>Résultats!AW297</f>
        <v>125451.1066</v>
      </c>
    </row>
    <row r="21" spans="1:49" x14ac:dyDescent="0.35">
      <c r="B21" s="249" t="s">
        <v>501</v>
      </c>
      <c r="C21" s="250">
        <f t="shared" ref="C21:AU21" si="3">C16+C19</f>
        <v>696943.44530000002</v>
      </c>
      <c r="D21" s="251">
        <f t="shared" si="3"/>
        <v>717625.65430000005</v>
      </c>
      <c r="E21" s="251">
        <f t="shared" si="3"/>
        <v>727224.72750000004</v>
      </c>
      <c r="F21" s="251">
        <f t="shared" si="3"/>
        <v>752063.69979999994</v>
      </c>
      <c r="G21" s="251">
        <f t="shared" si="3"/>
        <v>769910.34499999997</v>
      </c>
      <c r="H21" s="251">
        <f t="shared" si="3"/>
        <v>791577.26239999989</v>
      </c>
      <c r="I21" s="251">
        <f t="shared" si="3"/>
        <v>821374.21109999996</v>
      </c>
      <c r="J21" s="251">
        <f t="shared" si="3"/>
        <v>857212.77989999996</v>
      </c>
      <c r="K21" s="251">
        <f t="shared" si="3"/>
        <v>898700.83400000003</v>
      </c>
      <c r="L21" s="251">
        <f t="shared" si="3"/>
        <v>928979.56530000002</v>
      </c>
      <c r="M21" s="251">
        <f t="shared" si="3"/>
        <v>925596.83909999998</v>
      </c>
      <c r="N21" s="251">
        <f t="shared" si="3"/>
        <v>922102.06890000007</v>
      </c>
      <c r="O21" s="251">
        <f t="shared" si="3"/>
        <v>916810.44459999993</v>
      </c>
      <c r="P21" s="251">
        <f t="shared" si="3"/>
        <v>913709.59420000005</v>
      </c>
      <c r="Q21" s="251">
        <f t="shared" si="3"/>
        <v>919539.23420000006</v>
      </c>
      <c r="R21" s="251">
        <f t="shared" si="3"/>
        <v>924945.8189999999</v>
      </c>
      <c r="S21" s="251">
        <f t="shared" si="3"/>
        <v>926713.82189999998</v>
      </c>
      <c r="T21" s="251">
        <f t="shared" si="3"/>
        <v>927226.13150000002</v>
      </c>
      <c r="U21" s="251">
        <f t="shared" si="3"/>
        <v>926065.62989999994</v>
      </c>
      <c r="V21" s="251">
        <f t="shared" si="3"/>
        <v>923648.61219999997</v>
      </c>
      <c r="W21" s="251">
        <f t="shared" si="3"/>
        <v>922554.31639999989</v>
      </c>
      <c r="X21" s="251">
        <f t="shared" si="3"/>
        <v>922772.24450000003</v>
      </c>
      <c r="Y21" s="251">
        <f t="shared" si="3"/>
        <v>924008.55669999996</v>
      </c>
      <c r="Z21" s="251">
        <f t="shared" si="3"/>
        <v>925908.2855</v>
      </c>
      <c r="AA21" s="251">
        <f t="shared" si="3"/>
        <v>928229.82040000008</v>
      </c>
      <c r="AB21" s="251">
        <f t="shared" si="3"/>
        <v>930704.64849999989</v>
      </c>
      <c r="AC21" s="251">
        <f t="shared" si="3"/>
        <v>933198.04310000013</v>
      </c>
      <c r="AD21" s="251">
        <f t="shared" si="3"/>
        <v>935639.35829999996</v>
      </c>
      <c r="AE21" s="251">
        <f t="shared" si="3"/>
        <v>938006.81510000001</v>
      </c>
      <c r="AF21" s="251">
        <f t="shared" si="3"/>
        <v>940326.5578999999</v>
      </c>
      <c r="AG21" s="251">
        <f t="shared" si="3"/>
        <v>942549.31260000006</v>
      </c>
      <c r="AH21" s="251">
        <f t="shared" si="3"/>
        <v>944738.29550000001</v>
      </c>
      <c r="AI21" s="251">
        <f t="shared" si="3"/>
        <v>946943.69640000002</v>
      </c>
      <c r="AJ21" s="251">
        <f t="shared" si="3"/>
        <v>949210.35979999998</v>
      </c>
      <c r="AK21" s="251">
        <f t="shared" si="3"/>
        <v>951562.17699999991</v>
      </c>
      <c r="AL21" s="251">
        <f t="shared" si="3"/>
        <v>954125.87820000004</v>
      </c>
      <c r="AM21" s="251">
        <f t="shared" si="3"/>
        <v>956903.35770000005</v>
      </c>
      <c r="AN21" s="251">
        <f t="shared" si="3"/>
        <v>959841.18629999994</v>
      </c>
      <c r="AO21" s="251">
        <f t="shared" si="3"/>
        <v>962902.1298</v>
      </c>
      <c r="AP21" s="251">
        <f t="shared" si="3"/>
        <v>966039.26410000003</v>
      </c>
      <c r="AQ21" s="251">
        <f t="shared" si="3"/>
        <v>969201.03370000003</v>
      </c>
      <c r="AR21" s="251">
        <f t="shared" si="3"/>
        <v>972379.6568</v>
      </c>
      <c r="AS21" s="251">
        <f t="shared" si="3"/>
        <v>975566.7365</v>
      </c>
      <c r="AT21" s="251">
        <f t="shared" si="3"/>
        <v>978754.42830000003</v>
      </c>
      <c r="AU21" s="252">
        <f t="shared" si="3"/>
        <v>981984.36420000007</v>
      </c>
      <c r="AW21" s="253"/>
    </row>
    <row r="22" spans="1:49" x14ac:dyDescent="0.3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3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3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0</v>
      </c>
      <c r="T24" s="247">
        <f t="shared" si="4"/>
        <v>15.610099999699742</v>
      </c>
      <c r="U24" s="247">
        <f t="shared" si="4"/>
        <v>78.496199999935925</v>
      </c>
      <c r="V24" s="247">
        <f t="shared" si="4"/>
        <v>156.26309999986552</v>
      </c>
      <c r="W24" s="247">
        <f t="shared" si="4"/>
        <v>227.65800000028685</v>
      </c>
      <c r="X24" s="247">
        <f t="shared" si="4"/>
        <v>231.59130000020377</v>
      </c>
      <c r="Y24" s="247">
        <f t="shared" si="4"/>
        <v>23.668199999956414</v>
      </c>
      <c r="Z24" s="247">
        <f t="shared" si="4"/>
        <v>-177.77780000027269</v>
      </c>
      <c r="AA24" s="247">
        <f t="shared" si="4"/>
        <v>-612.3027000001166</v>
      </c>
      <c r="AB24" s="247">
        <f t="shared" si="4"/>
        <v>-819.67519999993965</v>
      </c>
      <c r="AC24" s="247">
        <f t="shared" si="4"/>
        <v>475.73659999994561</v>
      </c>
      <c r="AD24" s="247">
        <f t="shared" si="4"/>
        <v>1900.6440999999177</v>
      </c>
      <c r="AE24" s="247">
        <f t="shared" si="4"/>
        <v>2997.2032000001054</v>
      </c>
      <c r="AF24" s="247">
        <f t="shared" si="4"/>
        <v>3564.875299999956</v>
      </c>
      <c r="AG24" s="247">
        <f t="shared" si="4"/>
        <v>3738.749899999937</v>
      </c>
      <c r="AH24" s="247">
        <f t="shared" si="4"/>
        <v>3545.2042999998666</v>
      </c>
      <c r="AI24" s="247">
        <f t="shared" si="4"/>
        <v>3246.8311999998987</v>
      </c>
      <c r="AJ24" s="247">
        <f t="shared" si="4"/>
        <v>2957.3087000001688</v>
      </c>
      <c r="AK24" s="247">
        <f t="shared" si="4"/>
        <v>2800.7191999999341</v>
      </c>
      <c r="AL24" s="247">
        <f t="shared" si="4"/>
        <v>2803.9655000001658</v>
      </c>
      <c r="AM24" s="247">
        <f t="shared" si="4"/>
        <v>3049.6101999999955</v>
      </c>
      <c r="AN24" s="247">
        <f t="shared" si="4"/>
        <v>3485.8855000000913</v>
      </c>
      <c r="AO24" s="247">
        <f t="shared" si="4"/>
        <v>4139.2259000001941</v>
      </c>
      <c r="AP24" s="247">
        <f t="shared" si="4"/>
        <v>4915.8234999999404</v>
      </c>
      <c r="AQ24" s="247">
        <f t="shared" si="4"/>
        <v>5836.7886999999173</v>
      </c>
      <c r="AR24" s="247">
        <f t="shared" si="4"/>
        <v>6785.8390000001527</v>
      </c>
      <c r="AS24" s="247">
        <f t="shared" si="4"/>
        <v>7823.8943999998737</v>
      </c>
      <c r="AT24" s="247">
        <f t="shared" si="4"/>
        <v>8754.96539999987</v>
      </c>
      <c r="AU24" s="247">
        <f t="shared" si="4"/>
        <v>9727.3870999999344</v>
      </c>
      <c r="AV24" s="268"/>
    </row>
    <row r="25" spans="1:49" x14ac:dyDescent="0.3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6.9880999999586493</v>
      </c>
      <c r="U25" s="251">
        <f t="shared" si="4"/>
        <v>118.38079999998445</v>
      </c>
      <c r="V25" s="251">
        <f t="shared" si="4"/>
        <v>247.04570000001695</v>
      </c>
      <c r="W25" s="251">
        <f t="shared" si="4"/>
        <v>350.71809999999823</v>
      </c>
      <c r="X25" s="251">
        <f t="shared" si="4"/>
        <v>382.50560000003316</v>
      </c>
      <c r="Y25" s="251">
        <f t="shared" si="4"/>
        <v>288.38519999996061</v>
      </c>
      <c r="Z25" s="251">
        <f t="shared" si="4"/>
        <v>45.18939999997383</v>
      </c>
      <c r="AA25" s="251">
        <f t="shared" si="4"/>
        <v>-353.27629999996861</v>
      </c>
      <c r="AB25" s="251">
        <f t="shared" si="4"/>
        <v>-689.32449999998789</v>
      </c>
      <c r="AC25" s="251">
        <f t="shared" si="4"/>
        <v>135.21700000000419</v>
      </c>
      <c r="AD25" s="251">
        <f t="shared" si="4"/>
        <v>1119.6844000000274</v>
      </c>
      <c r="AE25" s="251">
        <f t="shared" si="4"/>
        <v>1947.514599999995</v>
      </c>
      <c r="AF25" s="251">
        <f t="shared" si="4"/>
        <v>2467.8054999999586</v>
      </c>
      <c r="AG25" s="251">
        <f t="shared" si="4"/>
        <v>2764.2748000000138</v>
      </c>
      <c r="AH25" s="251">
        <f t="shared" si="4"/>
        <v>2827.4522999999463</v>
      </c>
      <c r="AI25" s="251">
        <f t="shared" si="4"/>
        <v>2831.3412000000244</v>
      </c>
      <c r="AJ25" s="251">
        <f t="shared" si="4"/>
        <v>2838.5590000000084</v>
      </c>
      <c r="AK25" s="251">
        <f t="shared" si="4"/>
        <v>2926.7323000000324</v>
      </c>
      <c r="AL25" s="251">
        <f t="shared" si="4"/>
        <v>3110.4486000000034</v>
      </c>
      <c r="AM25" s="251">
        <f t="shared" si="4"/>
        <v>3451.897100000002</v>
      </c>
      <c r="AN25" s="251">
        <f t="shared" si="4"/>
        <v>3915.4858999999706</v>
      </c>
      <c r="AO25" s="251">
        <f t="shared" si="4"/>
        <v>4530.107399999979</v>
      </c>
      <c r="AP25" s="251">
        <f t="shared" si="4"/>
        <v>5234.9477000000188</v>
      </c>
      <c r="AQ25" s="251">
        <f t="shared" si="4"/>
        <v>6057.5831999999937</v>
      </c>
      <c r="AR25" s="251">
        <f t="shared" si="4"/>
        <v>6917.2679999999818</v>
      </c>
      <c r="AS25" s="251">
        <f t="shared" si="4"/>
        <v>7872.8818000000319</v>
      </c>
      <c r="AT25" s="251">
        <f t="shared" si="4"/>
        <v>8789.936299999943</v>
      </c>
      <c r="AU25" s="251">
        <f t="shared" si="4"/>
        <v>9779.8771000000415</v>
      </c>
      <c r="AV25" s="268"/>
    </row>
    <row r="26" spans="1:49" x14ac:dyDescent="0.3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</v>
      </c>
      <c r="T26" s="256">
        <f t="shared" si="6"/>
        <v>0.98928999998315703</v>
      </c>
      <c r="U26" s="256">
        <f t="shared" si="6"/>
        <v>-16.958659999996598</v>
      </c>
      <c r="V26" s="256">
        <f t="shared" si="6"/>
        <v>-36.543960000002699</v>
      </c>
      <c r="W26" s="256">
        <f t="shared" si="6"/>
        <v>-53.477539999978035</v>
      </c>
      <c r="X26" s="256">
        <f t="shared" si="6"/>
        <v>-71.687580000027083</v>
      </c>
      <c r="Y26" s="256">
        <f t="shared" si="6"/>
        <v>-116.14021999995748</v>
      </c>
      <c r="Z26" s="256">
        <f t="shared" si="6"/>
        <v>-126.10618000001705</v>
      </c>
      <c r="AA26" s="256">
        <f t="shared" si="6"/>
        <v>-161.93872000001284</v>
      </c>
      <c r="AB26" s="256">
        <f t="shared" si="6"/>
        <v>-193.41713999997592</v>
      </c>
      <c r="AC26" s="256">
        <f t="shared" si="6"/>
        <v>-181.78081000001112</v>
      </c>
      <c r="AD26" s="256">
        <f t="shared" si="6"/>
        <v>-100.09113999998226</v>
      </c>
      <c r="AE26" s="256">
        <f t="shared" si="6"/>
        <v>-6.4889999999577412</v>
      </c>
      <c r="AF26" s="256">
        <f t="shared" si="6"/>
        <v>63.680050000002666</v>
      </c>
      <c r="AG26" s="256">
        <f t="shared" si="6"/>
        <v>98.50677999999607</v>
      </c>
      <c r="AH26" s="256">
        <f t="shared" si="6"/>
        <v>105.55136999999377</v>
      </c>
      <c r="AI26" s="256">
        <f t="shared" si="6"/>
        <v>93.156449999958568</v>
      </c>
      <c r="AJ26" s="256">
        <f t="shared" si="6"/>
        <v>76.450740000014775</v>
      </c>
      <c r="AK26" s="256">
        <f t="shared" si="6"/>
        <v>66.597890000033658</v>
      </c>
      <c r="AL26" s="256">
        <f t="shared" si="6"/>
        <v>70.41632999999274</v>
      </c>
      <c r="AM26" s="256">
        <f t="shared" si="6"/>
        <v>89.421769999993558</v>
      </c>
      <c r="AN26" s="256">
        <f t="shared" si="6"/>
        <v>125.35048000000825</v>
      </c>
      <c r="AO26" s="256">
        <f t="shared" si="6"/>
        <v>175.79607000004762</v>
      </c>
      <c r="AP26" s="256">
        <f t="shared" si="6"/>
        <v>238.36951000001864</v>
      </c>
      <c r="AQ26" s="256">
        <f t="shared" si="6"/>
        <v>308.44081000000733</v>
      </c>
      <c r="AR26" s="256">
        <f t="shared" si="6"/>
        <v>383.3224400000181</v>
      </c>
      <c r="AS26" s="256">
        <f t="shared" si="6"/>
        <v>458.19477000003099</v>
      </c>
      <c r="AT26" s="256">
        <f t="shared" si="6"/>
        <v>526.40215000001626</v>
      </c>
      <c r="AU26" s="256">
        <f t="shared" si="6"/>
        <v>584.97044999997161</v>
      </c>
      <c r="AV26" s="268"/>
    </row>
    <row r="27" spans="1:49" x14ac:dyDescent="0.3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0</v>
      </c>
      <c r="T27" s="212">
        <f t="shared" si="7"/>
        <v>-1.1400000017601997E-2</v>
      </c>
      <c r="U27" s="212">
        <f t="shared" si="7"/>
        <v>-19.623699999996461</v>
      </c>
      <c r="V27" s="212">
        <f t="shared" si="7"/>
        <v>-41.478000000002794</v>
      </c>
      <c r="W27" s="212">
        <f t="shared" si="7"/>
        <v>-61.883099999977276</v>
      </c>
      <c r="X27" s="212">
        <f t="shared" si="7"/>
        <v>-84.090600000025006</v>
      </c>
      <c r="Y27" s="212">
        <f t="shared" si="7"/>
        <v>-131.45069999995758</v>
      </c>
      <c r="Z27" s="212">
        <f t="shared" si="7"/>
        <v>-147.04810000001453</v>
      </c>
      <c r="AA27" s="212">
        <f t="shared" si="7"/>
        <v>-188.6252000000095</v>
      </c>
      <c r="AB27" s="212">
        <f t="shared" si="7"/>
        <v>-250.84379999997327</v>
      </c>
      <c r="AC27" s="212">
        <f t="shared" si="7"/>
        <v>-300.81510000000708</v>
      </c>
      <c r="AD27" s="212">
        <f t="shared" si="7"/>
        <v>-255.17119999998249</v>
      </c>
      <c r="AE27" s="212">
        <f t="shared" si="7"/>
        <v>-170.334899999958</v>
      </c>
      <c r="AF27" s="212">
        <f t="shared" si="7"/>
        <v>-85.502500000002328</v>
      </c>
      <c r="AG27" s="212">
        <f t="shared" si="7"/>
        <v>-23.019599999999627</v>
      </c>
      <c r="AH27" s="212">
        <f t="shared" si="7"/>
        <v>21.805099999997765</v>
      </c>
      <c r="AI27" s="212">
        <f t="shared" si="7"/>
        <v>47.760099999955855</v>
      </c>
      <c r="AJ27" s="212">
        <f t="shared" si="7"/>
        <v>67.263700000010431</v>
      </c>
      <c r="AK27" s="212">
        <f t="shared" si="7"/>
        <v>88.368300000031013</v>
      </c>
      <c r="AL27" s="212">
        <f t="shared" si="7"/>
        <v>118.1591999999946</v>
      </c>
      <c r="AM27" s="212">
        <f t="shared" si="7"/>
        <v>155.80859999998938</v>
      </c>
      <c r="AN27" s="212">
        <f t="shared" si="7"/>
        <v>205.70610000001034</v>
      </c>
      <c r="AO27" s="212">
        <f t="shared" si="7"/>
        <v>265.14440000004834</v>
      </c>
      <c r="AP27" s="212">
        <f t="shared" si="7"/>
        <v>335.55070000002161</v>
      </c>
      <c r="AQ27" s="212">
        <f t="shared" si="7"/>
        <v>411.93510000000242</v>
      </c>
      <c r="AR27" s="212">
        <f t="shared" si="7"/>
        <v>495.60580000001937</v>
      </c>
      <c r="AS27" s="212">
        <f t="shared" si="7"/>
        <v>580.26040000002831</v>
      </c>
      <c r="AT27" s="212">
        <f t="shared" si="7"/>
        <v>664.43780000001425</v>
      </c>
      <c r="AU27" s="212">
        <f t="shared" si="7"/>
        <v>739.39639999996871</v>
      </c>
      <c r="AV27" s="268"/>
    </row>
    <row r="28" spans="1:49" x14ac:dyDescent="0.3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</v>
      </c>
      <c r="T28" s="263">
        <f t="shared" si="7"/>
        <v>1.000690000000759</v>
      </c>
      <c r="U28" s="263">
        <f t="shared" si="7"/>
        <v>2.6650399999998626</v>
      </c>
      <c r="V28" s="263">
        <f t="shared" si="7"/>
        <v>4.9340400000000955</v>
      </c>
      <c r="W28" s="263">
        <f t="shared" si="7"/>
        <v>8.405559999999241</v>
      </c>
      <c r="X28" s="263">
        <f t="shared" si="7"/>
        <v>12.403019999997923</v>
      </c>
      <c r="Y28" s="263">
        <f t="shared" si="7"/>
        <v>15.310480000000098</v>
      </c>
      <c r="Z28" s="263">
        <f t="shared" si="7"/>
        <v>20.941919999997481</v>
      </c>
      <c r="AA28" s="263">
        <f t="shared" si="7"/>
        <v>26.686479999996664</v>
      </c>
      <c r="AB28" s="263">
        <f t="shared" si="7"/>
        <v>57.426659999997355</v>
      </c>
      <c r="AC28" s="263">
        <f t="shared" si="7"/>
        <v>119.03428999999596</v>
      </c>
      <c r="AD28" s="263">
        <f t="shared" si="7"/>
        <v>155.08006000000023</v>
      </c>
      <c r="AE28" s="263">
        <f t="shared" si="7"/>
        <v>163.84590000000026</v>
      </c>
      <c r="AF28" s="263">
        <f t="shared" si="7"/>
        <v>149.18255000000499</v>
      </c>
      <c r="AG28" s="263">
        <f t="shared" si="7"/>
        <v>121.5263799999957</v>
      </c>
      <c r="AH28" s="263">
        <f t="shared" si="7"/>
        <v>83.746269999996002</v>
      </c>
      <c r="AI28" s="263">
        <f t="shared" si="7"/>
        <v>45.396350000002712</v>
      </c>
      <c r="AJ28" s="263">
        <f t="shared" si="7"/>
        <v>9.1870400000043446</v>
      </c>
      <c r="AK28" s="263">
        <f t="shared" si="7"/>
        <v>-21.770409999997355</v>
      </c>
      <c r="AL28" s="263">
        <f t="shared" si="7"/>
        <v>-47.742870000001858</v>
      </c>
      <c r="AM28" s="263">
        <f t="shared" si="7"/>
        <v>-66.386829999995825</v>
      </c>
      <c r="AN28" s="263">
        <f t="shared" si="7"/>
        <v>-80.355620000002091</v>
      </c>
      <c r="AO28" s="263">
        <f t="shared" si="7"/>
        <v>-89.348330000000715</v>
      </c>
      <c r="AP28" s="263">
        <f t="shared" si="7"/>
        <v>-97.181190000002971</v>
      </c>
      <c r="AQ28" s="263">
        <f t="shared" si="7"/>
        <v>-103.49428999999509</v>
      </c>
      <c r="AR28" s="263">
        <f t="shared" si="7"/>
        <v>-112.28336000000127</v>
      </c>
      <c r="AS28" s="263">
        <f t="shared" si="7"/>
        <v>-122.06562999999733</v>
      </c>
      <c r="AT28" s="263">
        <f t="shared" si="7"/>
        <v>-138.03564999999799</v>
      </c>
      <c r="AU28" s="263">
        <f t="shared" si="7"/>
        <v>-154.4259499999971</v>
      </c>
      <c r="AV28" s="268"/>
    </row>
    <row r="29" spans="1:49" x14ac:dyDescent="0.3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0</v>
      </c>
      <c r="T29" s="212">
        <f t="shared" si="9"/>
        <v>7.5995000000257278</v>
      </c>
      <c r="U29" s="212">
        <f t="shared" si="9"/>
        <v>-23.150299999950221</v>
      </c>
      <c r="V29" s="212">
        <f t="shared" si="9"/>
        <v>-54.841400000048452</v>
      </c>
      <c r="W29" s="212">
        <f t="shared" si="9"/>
        <v>-70.555299999992712</v>
      </c>
      <c r="X29" s="212">
        <f t="shared" si="9"/>
        <v>-80.595300000073621</v>
      </c>
      <c r="Y29" s="212">
        <f t="shared" si="9"/>
        <v>-150.35040000001027</v>
      </c>
      <c r="Z29" s="212">
        <f t="shared" si="9"/>
        <v>-98.651499999876251</v>
      </c>
      <c r="AA29" s="212">
        <f t="shared" si="9"/>
        <v>-98.848800000021583</v>
      </c>
      <c r="AB29" s="212">
        <f t="shared" si="9"/>
        <v>59.478500000026543</v>
      </c>
      <c r="AC29" s="212">
        <f t="shared" si="9"/>
        <v>513.61659999995027</v>
      </c>
      <c r="AD29" s="212">
        <f t="shared" si="9"/>
        <v>867.56840000003285</v>
      </c>
      <c r="AE29" s="212">
        <f t="shared" si="9"/>
        <v>1039.3876000000018</v>
      </c>
      <c r="AF29" s="212">
        <f t="shared" si="9"/>
        <v>1015.4066000000312</v>
      </c>
      <c r="AG29" s="212">
        <f t="shared" si="9"/>
        <v>858.53809999994701</v>
      </c>
      <c r="AH29" s="212">
        <f t="shared" si="9"/>
        <v>597.0160999999498</v>
      </c>
      <c r="AI29" s="212">
        <f t="shared" si="9"/>
        <v>310.17410000004747</v>
      </c>
      <c r="AJ29" s="212">
        <f t="shared" si="9"/>
        <v>33.400899999964167</v>
      </c>
      <c r="AK29" s="212">
        <f t="shared" si="9"/>
        <v>-198.61300000004121</v>
      </c>
      <c r="AL29" s="212">
        <f t="shared" si="9"/>
        <v>-380.64879999998084</v>
      </c>
      <c r="AM29" s="212">
        <f t="shared" si="9"/>
        <v>-494.27760000007402</v>
      </c>
      <c r="AN29" s="212">
        <f t="shared" si="9"/>
        <v>-557.26780000000144</v>
      </c>
      <c r="AO29" s="212">
        <f t="shared" si="9"/>
        <v>-569.79909999998927</v>
      </c>
      <c r="AP29" s="212">
        <f t="shared" si="9"/>
        <v>-561.99519999991753</v>
      </c>
      <c r="AQ29" s="212">
        <f t="shared" si="9"/>
        <v>-535.69610000004468</v>
      </c>
      <c r="AR29" s="212">
        <f t="shared" si="9"/>
        <v>-523.09919999993872</v>
      </c>
      <c r="AS29" s="212">
        <f t="shared" si="9"/>
        <v>-517.44650000000547</v>
      </c>
      <c r="AT29" s="212">
        <f t="shared" si="9"/>
        <v>-572.73799999993935</v>
      </c>
      <c r="AU29" s="212">
        <f t="shared" si="9"/>
        <v>-649.89510000005248</v>
      </c>
      <c r="AV29" s="268"/>
    </row>
    <row r="30" spans="1:49" x14ac:dyDescent="0.3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0</v>
      </c>
      <c r="T30" s="212">
        <f t="shared" si="10"/>
        <v>5.7811000000219792</v>
      </c>
      <c r="U30" s="212">
        <f t="shared" si="10"/>
        <v>26.41890000004787</v>
      </c>
      <c r="V30" s="212">
        <f t="shared" si="10"/>
        <v>53.818699999945238</v>
      </c>
      <c r="W30" s="212">
        <f t="shared" si="10"/>
        <v>84.407000000006519</v>
      </c>
      <c r="X30" s="212">
        <f t="shared" si="10"/>
        <v>109.27929999993648</v>
      </c>
      <c r="Y30" s="212">
        <f t="shared" si="10"/>
        <v>119.1935999999987</v>
      </c>
      <c r="Z30" s="212">
        <f t="shared" si="10"/>
        <v>102.79160000011325</v>
      </c>
      <c r="AA30" s="212">
        <f t="shared" si="10"/>
        <v>76.89179999998305</v>
      </c>
      <c r="AB30" s="212">
        <f t="shared" si="10"/>
        <v>184.18070000002626</v>
      </c>
      <c r="AC30" s="212">
        <f t="shared" si="10"/>
        <v>516.06889999995474</v>
      </c>
      <c r="AD30" s="212">
        <f t="shared" si="10"/>
        <v>806.53630000003614</v>
      </c>
      <c r="AE30" s="212">
        <f t="shared" si="10"/>
        <v>975.98519999999553</v>
      </c>
      <c r="AF30" s="212">
        <f t="shared" si="10"/>
        <v>1000.8669000000227</v>
      </c>
      <c r="AG30" s="212">
        <f t="shared" si="10"/>
        <v>920.73419999994803</v>
      </c>
      <c r="AH30" s="212">
        <f t="shared" si="10"/>
        <v>756.67669999995269</v>
      </c>
      <c r="AI30" s="212">
        <f t="shared" si="10"/>
        <v>567.9607000000542</v>
      </c>
      <c r="AJ30" s="212">
        <f t="shared" si="10"/>
        <v>385.52249999996275</v>
      </c>
      <c r="AK30" s="212">
        <f t="shared" si="10"/>
        <v>237.2772999999579</v>
      </c>
      <c r="AL30" s="212">
        <f t="shared" si="10"/>
        <v>129.51020000001881</v>
      </c>
      <c r="AM30" s="212">
        <f t="shared" si="10"/>
        <v>76.857499999925494</v>
      </c>
      <c r="AN30" s="212">
        <f t="shared" si="10"/>
        <v>67.709700000006706</v>
      </c>
      <c r="AO30" s="212">
        <f t="shared" si="10"/>
        <v>101.22320000000764</v>
      </c>
      <c r="AP30" s="212">
        <f t="shared" si="10"/>
        <v>155.54820000007749</v>
      </c>
      <c r="AQ30" s="212">
        <f t="shared" si="10"/>
        <v>227.84959999995772</v>
      </c>
      <c r="AR30" s="212">
        <f t="shared" si="10"/>
        <v>294.87750000006054</v>
      </c>
      <c r="AS30" s="212">
        <f t="shared" si="10"/>
        <v>359.77439999999478</v>
      </c>
      <c r="AT30" s="212">
        <f t="shared" si="10"/>
        <v>396.12510000006296</v>
      </c>
      <c r="AU30" s="212">
        <f t="shared" si="10"/>
        <v>428.07479999994393</v>
      </c>
      <c r="AV30" s="268"/>
    </row>
    <row r="31" spans="1:49" x14ac:dyDescent="0.3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0</v>
      </c>
      <c r="T31" s="263">
        <f t="shared" si="10"/>
        <v>1.8184000000037486</v>
      </c>
      <c r="U31" s="263">
        <f t="shared" si="10"/>
        <v>-49.569199999998091</v>
      </c>
      <c r="V31" s="263">
        <f t="shared" si="10"/>
        <v>-108.66009999999369</v>
      </c>
      <c r="W31" s="263">
        <f t="shared" si="10"/>
        <v>-154.96229999999923</v>
      </c>
      <c r="X31" s="263">
        <f t="shared" si="10"/>
        <v>-189.8746000000101</v>
      </c>
      <c r="Y31" s="263">
        <f t="shared" si="10"/>
        <v>-269.54400000000896</v>
      </c>
      <c r="Z31" s="263">
        <f t="shared" si="10"/>
        <v>-201.4430999999895</v>
      </c>
      <c r="AA31" s="263">
        <f t="shared" si="10"/>
        <v>-175.74060000000463</v>
      </c>
      <c r="AB31" s="263">
        <f t="shared" si="10"/>
        <v>-124.70219999999972</v>
      </c>
      <c r="AC31" s="263">
        <f t="shared" si="10"/>
        <v>-2.4523000000044703</v>
      </c>
      <c r="AD31" s="263">
        <f t="shared" si="10"/>
        <v>61.032099999996717</v>
      </c>
      <c r="AE31" s="263">
        <f t="shared" si="10"/>
        <v>63.40240000000631</v>
      </c>
      <c r="AF31" s="263">
        <f t="shared" si="10"/>
        <v>14.539700000008452</v>
      </c>
      <c r="AG31" s="263">
        <f t="shared" si="10"/>
        <v>-62.196100000001024</v>
      </c>
      <c r="AH31" s="263">
        <f t="shared" si="10"/>
        <v>-159.66060000000289</v>
      </c>
      <c r="AI31" s="263">
        <f t="shared" si="10"/>
        <v>-257.78660000000673</v>
      </c>
      <c r="AJ31" s="263">
        <f t="shared" si="10"/>
        <v>-352.12159999999858</v>
      </c>
      <c r="AK31" s="263">
        <f t="shared" si="10"/>
        <v>-435.89029999999912</v>
      </c>
      <c r="AL31" s="263">
        <f t="shared" si="10"/>
        <v>-510.15899999999965</v>
      </c>
      <c r="AM31" s="263">
        <f t="shared" si="10"/>
        <v>-571.13509999999951</v>
      </c>
      <c r="AN31" s="263">
        <f t="shared" si="10"/>
        <v>-624.97750000000815</v>
      </c>
      <c r="AO31" s="263">
        <f t="shared" si="10"/>
        <v>-671.0222999999969</v>
      </c>
      <c r="AP31" s="263">
        <f t="shared" si="10"/>
        <v>-717.54339999999502</v>
      </c>
      <c r="AQ31" s="263">
        <f t="shared" si="10"/>
        <v>-763.5457000000024</v>
      </c>
      <c r="AR31" s="263">
        <f t="shared" si="10"/>
        <v>-817.97669999999925</v>
      </c>
      <c r="AS31" s="263">
        <f t="shared" si="10"/>
        <v>-877.22090000000026</v>
      </c>
      <c r="AT31" s="263">
        <f t="shared" si="10"/>
        <v>-968.86310000000231</v>
      </c>
      <c r="AU31" s="263">
        <f t="shared" si="10"/>
        <v>-1077.9698999999964</v>
      </c>
      <c r="AV31" s="268"/>
    </row>
    <row r="32" spans="1:49" x14ac:dyDescent="0.3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0</v>
      </c>
      <c r="T32" s="251">
        <f t="shared" si="12"/>
        <v>5.7697000000043772</v>
      </c>
      <c r="U32" s="251">
        <f t="shared" si="12"/>
        <v>6.795200000051409</v>
      </c>
      <c r="V32" s="251">
        <f t="shared" si="12"/>
        <v>12.340699999942444</v>
      </c>
      <c r="W32" s="251">
        <f t="shared" si="12"/>
        <v>22.523900000029244</v>
      </c>
      <c r="X32" s="251">
        <f t="shared" si="12"/>
        <v>25.188699999911478</v>
      </c>
      <c r="Y32" s="251">
        <f t="shared" si="12"/>
        <v>-12.257099999958882</v>
      </c>
      <c r="Z32" s="251">
        <f t="shared" si="12"/>
        <v>-44.25649999990128</v>
      </c>
      <c r="AA32" s="251">
        <f t="shared" si="12"/>
        <v>-111.73340000002645</v>
      </c>
      <c r="AB32" s="251">
        <f t="shared" si="12"/>
        <v>-66.663099999947008</v>
      </c>
      <c r="AC32" s="251">
        <f t="shared" si="12"/>
        <v>215.25379999994766</v>
      </c>
      <c r="AD32" s="251">
        <f t="shared" si="12"/>
        <v>551.36510000005364</v>
      </c>
      <c r="AE32" s="251">
        <f t="shared" si="12"/>
        <v>805.65030000003753</v>
      </c>
      <c r="AF32" s="251">
        <f t="shared" si="12"/>
        <v>915.3644000000204</v>
      </c>
      <c r="AG32" s="251">
        <f t="shared" si="12"/>
        <v>897.7145999999484</v>
      </c>
      <c r="AH32" s="251">
        <f t="shared" si="12"/>
        <v>778.48179999995045</v>
      </c>
      <c r="AI32" s="251">
        <f t="shared" si="12"/>
        <v>615.72080000001006</v>
      </c>
      <c r="AJ32" s="251">
        <f t="shared" si="12"/>
        <v>452.78619999997318</v>
      </c>
      <c r="AK32" s="251">
        <f t="shared" si="12"/>
        <v>325.64559999998892</v>
      </c>
      <c r="AL32" s="251">
        <f t="shared" si="12"/>
        <v>247.66940000001341</v>
      </c>
      <c r="AM32" s="251">
        <f t="shared" si="12"/>
        <v>232.66609999991488</v>
      </c>
      <c r="AN32" s="251">
        <f t="shared" si="12"/>
        <v>273.41580000001704</v>
      </c>
      <c r="AO32" s="251">
        <f t="shared" si="12"/>
        <v>366.36760000005597</v>
      </c>
      <c r="AP32" s="251">
        <f t="shared" si="12"/>
        <v>491.09890000009909</v>
      </c>
      <c r="AQ32" s="251">
        <f t="shared" si="12"/>
        <v>639.78469999996014</v>
      </c>
      <c r="AR32" s="251">
        <f t="shared" si="12"/>
        <v>790.48330000007991</v>
      </c>
      <c r="AS32" s="251">
        <f t="shared" si="12"/>
        <v>940.0348000000231</v>
      </c>
      <c r="AT32" s="251">
        <f t="shared" si="12"/>
        <v>1060.5629000000772</v>
      </c>
      <c r="AU32" s="251">
        <f t="shared" si="12"/>
        <v>1167.4711999999126</v>
      </c>
      <c r="AV32" s="268"/>
    </row>
    <row r="36" spans="1:50" s="244" customFormat="1" ht="45" customHeight="1" x14ac:dyDescent="0.35">
      <c r="A36" s="239" t="str">
        <f>[4]Résultats!B1</f>
        <v>SNBC3</v>
      </c>
      <c r="B36" s="240" t="s">
        <v>533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534</v>
      </c>
      <c r="AX36" s="242" t="s">
        <v>535</v>
      </c>
    </row>
    <row r="37" spans="1:50" x14ac:dyDescent="0.35">
      <c r="B37" s="245" t="s">
        <v>536</v>
      </c>
      <c r="C37" s="246">
        <f t="shared" ref="C37:AU37" si="13">C38+C39+C42</f>
        <v>0.99999999999999978</v>
      </c>
      <c r="D37" s="247">
        <f t="shared" si="13"/>
        <v>0.99999999999999989</v>
      </c>
      <c r="E37" s="247">
        <f t="shared" si="13"/>
        <v>1</v>
      </c>
      <c r="F37" s="247">
        <f t="shared" si="13"/>
        <v>1</v>
      </c>
      <c r="G37" s="247">
        <f t="shared" si="13"/>
        <v>1.0000000000000002</v>
      </c>
      <c r="H37" s="247">
        <f t="shared" si="13"/>
        <v>1.0000000000000002</v>
      </c>
      <c r="I37" s="247">
        <f t="shared" si="13"/>
        <v>1</v>
      </c>
      <c r="J37" s="247">
        <f t="shared" si="13"/>
        <v>1</v>
      </c>
      <c r="K37" s="247">
        <f t="shared" si="13"/>
        <v>1</v>
      </c>
      <c r="L37" s="247">
        <f t="shared" si="13"/>
        <v>1</v>
      </c>
      <c r="M37" s="247">
        <f t="shared" si="13"/>
        <v>1</v>
      </c>
      <c r="N37" s="247">
        <f t="shared" si="13"/>
        <v>1</v>
      </c>
      <c r="O37" s="247">
        <f t="shared" si="13"/>
        <v>1</v>
      </c>
      <c r="P37" s="247">
        <f t="shared" si="13"/>
        <v>1</v>
      </c>
      <c r="Q37" s="247">
        <f t="shared" si="13"/>
        <v>1</v>
      </c>
      <c r="R37" s="247">
        <f t="shared" si="13"/>
        <v>0.99999999999999978</v>
      </c>
      <c r="S37" s="247">
        <f t="shared" si="13"/>
        <v>1</v>
      </c>
      <c r="T37" s="247">
        <f t="shared" si="13"/>
        <v>1</v>
      </c>
      <c r="U37" s="247">
        <f t="shared" si="13"/>
        <v>1</v>
      </c>
      <c r="V37" s="247">
        <f t="shared" si="13"/>
        <v>1</v>
      </c>
      <c r="W37" s="247">
        <f t="shared" si="13"/>
        <v>1</v>
      </c>
      <c r="X37" s="247">
        <f t="shared" si="13"/>
        <v>1</v>
      </c>
      <c r="Y37" s="247">
        <f t="shared" si="13"/>
        <v>1</v>
      </c>
      <c r="Z37" s="247">
        <f t="shared" si="13"/>
        <v>1.0000000000000002</v>
      </c>
      <c r="AA37" s="247">
        <f t="shared" si="13"/>
        <v>1</v>
      </c>
      <c r="AB37" s="247">
        <f t="shared" si="13"/>
        <v>1.0000000000000002</v>
      </c>
      <c r="AC37" s="247">
        <f t="shared" si="13"/>
        <v>1</v>
      </c>
      <c r="AD37" s="247">
        <f t="shared" si="13"/>
        <v>1</v>
      </c>
      <c r="AE37" s="247">
        <f t="shared" si="13"/>
        <v>0.99999999999999989</v>
      </c>
      <c r="AF37" s="247">
        <f t="shared" si="13"/>
        <v>1.0000000000000002</v>
      </c>
      <c r="AG37" s="247">
        <f t="shared" si="13"/>
        <v>1</v>
      </c>
      <c r="AH37" s="247">
        <f t="shared" si="13"/>
        <v>1</v>
      </c>
      <c r="AI37" s="247">
        <f t="shared" si="13"/>
        <v>1.0000000000000002</v>
      </c>
      <c r="AJ37" s="247">
        <f t="shared" si="13"/>
        <v>1</v>
      </c>
      <c r="AK37" s="247">
        <f t="shared" si="13"/>
        <v>1</v>
      </c>
      <c r="AL37" s="247">
        <f t="shared" si="13"/>
        <v>0.99999999999999989</v>
      </c>
      <c r="AM37" s="247">
        <f t="shared" si="13"/>
        <v>1</v>
      </c>
      <c r="AN37" s="247">
        <f t="shared" si="13"/>
        <v>1</v>
      </c>
      <c r="AO37" s="247">
        <f t="shared" si="13"/>
        <v>0.99999999999999989</v>
      </c>
      <c r="AP37" s="247">
        <f t="shared" si="13"/>
        <v>1</v>
      </c>
      <c r="AQ37" s="247">
        <f t="shared" si="13"/>
        <v>1.0000000000000002</v>
      </c>
      <c r="AR37" s="247">
        <f t="shared" si="13"/>
        <v>0.99999999999999989</v>
      </c>
      <c r="AS37" s="247">
        <f t="shared" si="13"/>
        <v>1</v>
      </c>
      <c r="AT37" s="247">
        <f t="shared" si="13"/>
        <v>1</v>
      </c>
      <c r="AU37" s="248">
        <f t="shared" si="13"/>
        <v>1</v>
      </c>
    </row>
    <row r="38" spans="1:50" x14ac:dyDescent="0.35">
      <c r="B38" s="249" t="s">
        <v>494</v>
      </c>
      <c r="C38" s="300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35">
      <c r="B39" s="254" t="s">
        <v>495</v>
      </c>
      <c r="C39" s="301">
        <f>C4/(C$2-C$3)</f>
        <v>0.29999999998794447</v>
      </c>
      <c r="D39" s="301">
        <f t="shared" ref="D39:AU45" si="14">D4/(D$2-D$3)</f>
        <v>0.3051246439916212</v>
      </c>
      <c r="E39" s="301">
        <f t="shared" si="14"/>
        <v>0.3116518411143418</v>
      </c>
      <c r="F39" s="301">
        <f t="shared" si="14"/>
        <v>0.31763402763661119</v>
      </c>
      <c r="G39" s="301">
        <f t="shared" si="14"/>
        <v>0.32240610352718785</v>
      </c>
      <c r="H39" s="301">
        <f t="shared" si="14"/>
        <v>0.32881700899156824</v>
      </c>
      <c r="I39" s="301">
        <f t="shared" si="14"/>
        <v>0.33686421456349724</v>
      </c>
      <c r="J39" s="301">
        <f t="shared" si="14"/>
        <v>0.3442311176483322</v>
      </c>
      <c r="K39" s="301">
        <f t="shared" si="14"/>
        <v>0.3511250051052992</v>
      </c>
      <c r="L39" s="301">
        <f t="shared" si="14"/>
        <v>0.35840607626800725</v>
      </c>
      <c r="M39" s="301">
        <f t="shared" si="14"/>
        <v>0.35514293506714623</v>
      </c>
      <c r="N39" s="301">
        <f t="shared" si="14"/>
        <v>0.35104173167049202</v>
      </c>
      <c r="O39" s="301">
        <f t="shared" si="14"/>
        <v>0.34616932820495483</v>
      </c>
      <c r="P39" s="301">
        <f t="shared" si="14"/>
        <v>0.33900913982553943</v>
      </c>
      <c r="Q39" s="301">
        <f t="shared" si="14"/>
        <v>0.33723423549500314</v>
      </c>
      <c r="R39" s="301">
        <f t="shared" si="14"/>
        <v>0.3373066312806044</v>
      </c>
      <c r="S39" s="301">
        <f t="shared" si="14"/>
        <v>0.33763856764659916</v>
      </c>
      <c r="T39" s="301">
        <f t="shared" si="14"/>
        <v>0.33803889207778359</v>
      </c>
      <c r="U39" s="301">
        <f t="shared" si="14"/>
        <v>0.33857893851447207</v>
      </c>
      <c r="V39" s="301">
        <f t="shared" si="14"/>
        <v>0.33914926401210987</v>
      </c>
      <c r="W39" s="301">
        <f t="shared" si="14"/>
        <v>0.33960896253253853</v>
      </c>
      <c r="X39" s="301">
        <f t="shared" si="14"/>
        <v>0.33998499588565495</v>
      </c>
      <c r="Y39" s="301">
        <f t="shared" si="14"/>
        <v>0.34026791459205513</v>
      </c>
      <c r="Z39" s="301">
        <f t="shared" si="14"/>
        <v>0.34053045107515822</v>
      </c>
      <c r="AA39" s="301">
        <f t="shared" si="14"/>
        <v>0.34065731812830968</v>
      </c>
      <c r="AB39" s="301">
        <f t="shared" si="14"/>
        <v>0.34075546634536941</v>
      </c>
      <c r="AC39" s="301">
        <f t="shared" si="14"/>
        <v>0.34079834349390586</v>
      </c>
      <c r="AD39" s="301">
        <f t="shared" si="14"/>
        <v>0.34085029061956462</v>
      </c>
      <c r="AE39" s="301">
        <f t="shared" si="14"/>
        <v>0.34089623526223212</v>
      </c>
      <c r="AF39" s="301">
        <f t="shared" si="14"/>
        <v>0.34092444628907331</v>
      </c>
      <c r="AG39" s="301">
        <f t="shared" si="14"/>
        <v>0.34092230544603447</v>
      </c>
      <c r="AH39" s="301">
        <f t="shared" si="14"/>
        <v>0.34089465201794317</v>
      </c>
      <c r="AI39" s="301">
        <f t="shared" si="14"/>
        <v>0.34085097316647989</v>
      </c>
      <c r="AJ39" s="301">
        <f t="shared" si="14"/>
        <v>0.3407953010820165</v>
      </c>
      <c r="AK39" s="301">
        <f t="shared" si="14"/>
        <v>0.34073781253759872</v>
      </c>
      <c r="AL39" s="301">
        <f t="shared" si="14"/>
        <v>0.34057636887481313</v>
      </c>
      <c r="AM39" s="301">
        <f t="shared" si="14"/>
        <v>0.34039667337044438</v>
      </c>
      <c r="AN39" s="301">
        <f t="shared" si="14"/>
        <v>0.34023393329808466</v>
      </c>
      <c r="AO39" s="301">
        <f t="shared" si="14"/>
        <v>0.34009551960342632</v>
      </c>
      <c r="AP39" s="301">
        <f t="shared" si="14"/>
        <v>0.3399917435551526</v>
      </c>
      <c r="AQ39" s="301">
        <f t="shared" si="14"/>
        <v>0.33992251733152856</v>
      </c>
      <c r="AR39" s="301">
        <f t="shared" si="14"/>
        <v>0.33988948740106761</v>
      </c>
      <c r="AS39" s="301">
        <f t="shared" si="14"/>
        <v>0.33988882414067473</v>
      </c>
      <c r="AT39" s="301">
        <f t="shared" si="14"/>
        <v>0.33991332213453568</v>
      </c>
      <c r="AU39" s="302">
        <f t="shared" si="14"/>
        <v>0.33994739657677769</v>
      </c>
      <c r="AV39" s="253"/>
      <c r="AW39" s="303">
        <f t="shared" ref="AW39:AW44" si="15">AA39-P39</f>
        <v>1.6481783027702535E-3</v>
      </c>
      <c r="AX39" s="303">
        <f t="shared" ref="AX39:AX44" si="16">AU39-P39</f>
        <v>9.3825675123826446E-4</v>
      </c>
    </row>
    <row r="40" spans="1:50" x14ac:dyDescent="0.35">
      <c r="B40" s="258" t="s">
        <v>496</v>
      </c>
      <c r="C40" s="304">
        <f>C5/(C$2-C$3)</f>
        <v>0.19705996314212187</v>
      </c>
      <c r="D40" s="304">
        <f t="shared" si="14"/>
        <v>0.19548557951855777</v>
      </c>
      <c r="E40" s="304">
        <f t="shared" si="14"/>
        <v>0.20044697084268012</v>
      </c>
      <c r="F40" s="304">
        <f t="shared" si="14"/>
        <v>0.20349437468007073</v>
      </c>
      <c r="G40" s="304">
        <f t="shared" si="14"/>
        <v>0.20677595586925349</v>
      </c>
      <c r="H40" s="304">
        <f t="shared" si="14"/>
        <v>0.20924676693064342</v>
      </c>
      <c r="I40" s="304">
        <f t="shared" si="14"/>
        <v>0.21619272358154218</v>
      </c>
      <c r="J40" s="304">
        <f t="shared" si="14"/>
        <v>0.22237413384015639</v>
      </c>
      <c r="K40" s="304">
        <f t="shared" si="14"/>
        <v>0.22689786814775101</v>
      </c>
      <c r="L40" s="304">
        <f t="shared" si="14"/>
        <v>0.2300308919808389</v>
      </c>
      <c r="M40" s="304">
        <f t="shared" si="14"/>
        <v>0.23361071008673875</v>
      </c>
      <c r="N40" s="304">
        <f t="shared" si="14"/>
        <v>0.23333978086454535</v>
      </c>
      <c r="O40" s="304">
        <f t="shared" si="14"/>
        <v>0.23201888291931128</v>
      </c>
      <c r="P40" s="304">
        <f t="shared" si="14"/>
        <v>0.23415878944631766</v>
      </c>
      <c r="Q40" s="304">
        <f t="shared" si="14"/>
        <v>0.23343001316791004</v>
      </c>
      <c r="R40" s="304">
        <f t="shared" si="14"/>
        <v>0.23463812750996452</v>
      </c>
      <c r="S40" s="304">
        <f t="shared" si="14"/>
        <v>0.23544403175459414</v>
      </c>
      <c r="T40" s="304">
        <f t="shared" si="14"/>
        <v>0.23599921383898836</v>
      </c>
      <c r="U40" s="304">
        <f t="shared" si="14"/>
        <v>0.23667156507947965</v>
      </c>
      <c r="V40" s="304">
        <f t="shared" si="14"/>
        <v>0.23717808875376223</v>
      </c>
      <c r="W40" s="304">
        <f t="shared" si="14"/>
        <v>0.23780639051931884</v>
      </c>
      <c r="X40" s="304">
        <f t="shared" si="14"/>
        <v>0.2383931998142764</v>
      </c>
      <c r="Y40" s="304">
        <f t="shared" si="14"/>
        <v>0.2388578692237753</v>
      </c>
      <c r="Z40" s="304">
        <f t="shared" si="14"/>
        <v>0.23920385731912519</v>
      </c>
      <c r="AA40" s="304">
        <f t="shared" si="14"/>
        <v>0.23941014312259642</v>
      </c>
      <c r="AB40" s="304">
        <f t="shared" si="14"/>
        <v>0.2395206599074684</v>
      </c>
      <c r="AC40" s="304">
        <f t="shared" si="14"/>
        <v>0.23947778434895939</v>
      </c>
      <c r="AD40" s="304">
        <f t="shared" si="14"/>
        <v>0.23944063146637454</v>
      </c>
      <c r="AE40" s="304">
        <f t="shared" si="14"/>
        <v>0.23939100954794446</v>
      </c>
      <c r="AF40" s="304">
        <f t="shared" si="14"/>
        <v>0.23930970900731321</v>
      </c>
      <c r="AG40" s="304">
        <f t="shared" si="14"/>
        <v>0.23916534745793069</v>
      </c>
      <c r="AH40" s="304">
        <f t="shared" si="14"/>
        <v>0.23897580996013756</v>
      </c>
      <c r="AI40" s="304">
        <f t="shared" si="14"/>
        <v>0.23875703024277653</v>
      </c>
      <c r="AJ40" s="304">
        <f t="shared" si="14"/>
        <v>0.23851445605419669</v>
      </c>
      <c r="AK40" s="304">
        <f t="shared" si="14"/>
        <v>0.23826580841152187</v>
      </c>
      <c r="AL40" s="304">
        <f t="shared" si="14"/>
        <v>0.23789645522870809</v>
      </c>
      <c r="AM40" s="304">
        <f t="shared" si="14"/>
        <v>0.23752478427048607</v>
      </c>
      <c r="AN40" s="304">
        <f t="shared" si="14"/>
        <v>0.23719675281910452</v>
      </c>
      <c r="AO40" s="304">
        <f t="shared" si="14"/>
        <v>0.23691112399594783</v>
      </c>
      <c r="AP40" s="304">
        <f t="shared" si="14"/>
        <v>0.23668237012134766</v>
      </c>
      <c r="AQ40" s="304">
        <f t="shared" si="14"/>
        <v>0.23650314000119069</v>
      </c>
      <c r="AR40" s="304">
        <f t="shared" si="14"/>
        <v>0.23637647732602873</v>
      </c>
      <c r="AS40" s="304">
        <f t="shared" si="14"/>
        <v>0.23629797505367467</v>
      </c>
      <c r="AT40" s="304">
        <f t="shared" si="14"/>
        <v>0.23628036484958631</v>
      </c>
      <c r="AU40" s="305">
        <f t="shared" si="14"/>
        <v>0.23628669118513304</v>
      </c>
      <c r="AW40" s="303">
        <f t="shared" si="15"/>
        <v>5.2513536762787694E-3</v>
      </c>
      <c r="AX40" s="303">
        <f t="shared" si="16"/>
        <v>2.1279017388153854E-3</v>
      </c>
    </row>
    <row r="41" spans="1:50" x14ac:dyDescent="0.35">
      <c r="B41" s="261" t="s">
        <v>497</v>
      </c>
      <c r="C41" s="306">
        <f t="shared" ref="C41:R45" si="17">C6/(C$2-C$3)</f>
        <v>5.6863255357502057E-2</v>
      </c>
      <c r="D41" s="306">
        <f t="shared" si="17"/>
        <v>5.7481412662040494E-2</v>
      </c>
      <c r="E41" s="306">
        <f t="shared" si="17"/>
        <v>5.6310074540979756E-2</v>
      </c>
      <c r="F41" s="306">
        <f t="shared" si="17"/>
        <v>5.5822470485244344E-2</v>
      </c>
      <c r="G41" s="306">
        <f t="shared" si="17"/>
        <v>5.5351916310837052E-2</v>
      </c>
      <c r="H41" s="306">
        <f t="shared" si="17"/>
        <v>5.4910701907888729E-2</v>
      </c>
      <c r="I41" s="306">
        <f t="shared" si="17"/>
        <v>5.3528226496161943E-2</v>
      </c>
      <c r="J41" s="306">
        <f t="shared" si="17"/>
        <v>5.2441592473906153E-2</v>
      </c>
      <c r="K41" s="306">
        <f t="shared" si="17"/>
        <v>5.1753003103632039E-2</v>
      </c>
      <c r="L41" s="306">
        <f t="shared" si="17"/>
        <v>5.1152520741033672E-2</v>
      </c>
      <c r="M41" s="306">
        <f t="shared" si="17"/>
        <v>5.0783371656059603E-2</v>
      </c>
      <c r="N41" s="306">
        <f t="shared" si="17"/>
        <v>5.1099537506732441E-2</v>
      </c>
      <c r="O41" s="306">
        <f t="shared" si="17"/>
        <v>5.1635932863671158E-2</v>
      </c>
      <c r="P41" s="306">
        <f t="shared" si="17"/>
        <v>5.1672845292386159E-2</v>
      </c>
      <c r="Q41" s="306">
        <f t="shared" si="17"/>
        <v>5.1920093457531513E-2</v>
      </c>
      <c r="R41" s="306">
        <f t="shared" si="17"/>
        <v>5.1561000954713589E-2</v>
      </c>
      <c r="S41" s="306">
        <f t="shared" si="14"/>
        <v>5.135131849660194E-2</v>
      </c>
      <c r="T41" s="306">
        <f t="shared" si="14"/>
        <v>5.1183660589845477E-2</v>
      </c>
      <c r="U41" s="306">
        <f t="shared" si="14"/>
        <v>5.097814912396096E-2</v>
      </c>
      <c r="V41" s="306">
        <f t="shared" si="14"/>
        <v>5.0801715585956905E-2</v>
      </c>
      <c r="W41" s="306">
        <f t="shared" si="14"/>
        <v>5.0616567270601667E-2</v>
      </c>
      <c r="X41" s="306">
        <f t="shared" si="14"/>
        <v>5.0457699511033308E-2</v>
      </c>
      <c r="Y41" s="306">
        <f t="shared" si="14"/>
        <v>5.0337937307128142E-2</v>
      </c>
      <c r="Z41" s="306">
        <f t="shared" si="14"/>
        <v>5.0249935308119782E-2</v>
      </c>
      <c r="AA41" s="306">
        <f t="shared" si="14"/>
        <v>5.0201654086011342E-2</v>
      </c>
      <c r="AB41" s="306">
        <f t="shared" si="14"/>
        <v>5.017678948923119E-2</v>
      </c>
      <c r="AC41" s="306">
        <f t="shared" si="14"/>
        <v>5.0184376003333302E-2</v>
      </c>
      <c r="AD41" s="306">
        <f t="shared" si="14"/>
        <v>5.0190027574432541E-2</v>
      </c>
      <c r="AE41" s="306">
        <f t="shared" si="14"/>
        <v>5.0198402965858237E-2</v>
      </c>
      <c r="AF41" s="306">
        <f t="shared" si="14"/>
        <v>5.0214248135803871E-2</v>
      </c>
      <c r="AG41" s="306">
        <f t="shared" si="14"/>
        <v>5.0244026463332585E-2</v>
      </c>
      <c r="AH41" s="306">
        <f t="shared" si="14"/>
        <v>5.0284429860409624E-2</v>
      </c>
      <c r="AI41" s="306">
        <f t="shared" si="14"/>
        <v>5.0332089602516152E-2</v>
      </c>
      <c r="AJ41" s="306">
        <f t="shared" si="14"/>
        <v>5.03855568215568E-2</v>
      </c>
      <c r="AK41" s="306">
        <f t="shared" si="14"/>
        <v>5.0440752920258118E-2</v>
      </c>
      <c r="AL41" s="306">
        <f t="shared" si="14"/>
        <v>5.0528127230193461E-2</v>
      </c>
      <c r="AM41" s="306">
        <f t="shared" si="14"/>
        <v>5.0618233404021121E-2</v>
      </c>
      <c r="AN41" s="306">
        <f t="shared" si="14"/>
        <v>5.0699402815793923E-2</v>
      </c>
      <c r="AO41" s="306">
        <f t="shared" si="14"/>
        <v>5.0770919670122684E-2</v>
      </c>
      <c r="AP41" s="306">
        <f t="shared" si="14"/>
        <v>5.082873512033996E-2</v>
      </c>
      <c r="AQ41" s="306">
        <f t="shared" si="14"/>
        <v>5.0873967504697276E-2</v>
      </c>
      <c r="AR41" s="306">
        <f t="shared" si="14"/>
        <v>5.0905726815910733E-2</v>
      </c>
      <c r="AS41" s="306">
        <f t="shared" si="14"/>
        <v>5.0924930978123256E-2</v>
      </c>
      <c r="AT41" s="306">
        <f t="shared" si="14"/>
        <v>5.0929609371713334E-2</v>
      </c>
      <c r="AU41" s="307">
        <f t="shared" si="14"/>
        <v>5.0928250129807597E-2</v>
      </c>
      <c r="AV41" s="253"/>
      <c r="AW41" s="303">
        <f t="shared" si="15"/>
        <v>-1.4711912063748167E-3</v>
      </c>
      <c r="AX41" s="303">
        <f t="shared" si="16"/>
        <v>-7.445951625785624E-4</v>
      </c>
    </row>
    <row r="42" spans="1:50" x14ac:dyDescent="0.35">
      <c r="B42" s="258" t="s">
        <v>498</v>
      </c>
      <c r="C42" s="304">
        <f t="shared" si="17"/>
        <v>0.70000000001205531</v>
      </c>
      <c r="D42" s="304">
        <f t="shared" si="14"/>
        <v>0.69487535600837869</v>
      </c>
      <c r="E42" s="304">
        <f t="shared" si="14"/>
        <v>0.68834815888565815</v>
      </c>
      <c r="F42" s="304">
        <f t="shared" si="14"/>
        <v>0.68236597236338881</v>
      </c>
      <c r="G42" s="304">
        <f t="shared" si="14"/>
        <v>0.67759389647281232</v>
      </c>
      <c r="H42" s="304">
        <f t="shared" si="14"/>
        <v>0.67118299100843193</v>
      </c>
      <c r="I42" s="304">
        <f t="shared" si="14"/>
        <v>0.66313578543650287</v>
      </c>
      <c r="J42" s="304">
        <f t="shared" si="14"/>
        <v>0.65576888235166786</v>
      </c>
      <c r="K42" s="304">
        <f t="shared" si="14"/>
        <v>0.6488749948947008</v>
      </c>
      <c r="L42" s="304">
        <f t="shared" si="14"/>
        <v>0.64159392373199287</v>
      </c>
      <c r="M42" s="304">
        <f t="shared" si="14"/>
        <v>0.64485706493285377</v>
      </c>
      <c r="N42" s="304">
        <f t="shared" si="14"/>
        <v>0.64895826832950798</v>
      </c>
      <c r="O42" s="304">
        <f t="shared" si="14"/>
        <v>0.65383067179504517</v>
      </c>
      <c r="P42" s="304">
        <f t="shared" si="14"/>
        <v>0.66099086017446051</v>
      </c>
      <c r="Q42" s="304">
        <f t="shared" si="14"/>
        <v>0.6627657645049968</v>
      </c>
      <c r="R42" s="304">
        <f t="shared" si="14"/>
        <v>0.66269336871939544</v>
      </c>
      <c r="S42" s="304">
        <f t="shared" si="14"/>
        <v>0.66236143235340084</v>
      </c>
      <c r="T42" s="304">
        <f t="shared" si="14"/>
        <v>0.66196110792221652</v>
      </c>
      <c r="U42" s="304">
        <f t="shared" si="14"/>
        <v>0.66142106148552793</v>
      </c>
      <c r="V42" s="304">
        <f t="shared" si="14"/>
        <v>0.66085073598789024</v>
      </c>
      <c r="W42" s="304">
        <f t="shared" si="14"/>
        <v>0.66039103746746142</v>
      </c>
      <c r="X42" s="304">
        <f t="shared" si="14"/>
        <v>0.66001500411434499</v>
      </c>
      <c r="Y42" s="304">
        <f t="shared" si="14"/>
        <v>0.65973208540794492</v>
      </c>
      <c r="Z42" s="304">
        <f t="shared" si="14"/>
        <v>0.659469548924842</v>
      </c>
      <c r="AA42" s="304">
        <f t="shared" si="14"/>
        <v>0.65934268187169043</v>
      </c>
      <c r="AB42" s="304">
        <f t="shared" si="14"/>
        <v>0.65924453365463076</v>
      </c>
      <c r="AC42" s="304">
        <f t="shared" si="14"/>
        <v>0.65920165650609419</v>
      </c>
      <c r="AD42" s="304">
        <f t="shared" si="14"/>
        <v>0.65914970938043549</v>
      </c>
      <c r="AE42" s="304">
        <f t="shared" si="14"/>
        <v>0.65910376473776777</v>
      </c>
      <c r="AF42" s="304">
        <f t="shared" si="14"/>
        <v>0.65907555371092685</v>
      </c>
      <c r="AG42" s="304">
        <f t="shared" si="14"/>
        <v>0.65907769455396548</v>
      </c>
      <c r="AH42" s="304">
        <f t="shared" si="14"/>
        <v>0.65910534798205689</v>
      </c>
      <c r="AI42" s="304">
        <f t="shared" si="14"/>
        <v>0.65914902683352028</v>
      </c>
      <c r="AJ42" s="304">
        <f t="shared" si="14"/>
        <v>0.6592046989179835</v>
      </c>
      <c r="AK42" s="304">
        <f t="shared" si="14"/>
        <v>0.65926218746240128</v>
      </c>
      <c r="AL42" s="304">
        <f t="shared" si="14"/>
        <v>0.65942363112518676</v>
      </c>
      <c r="AM42" s="304">
        <f t="shared" si="14"/>
        <v>0.65960332662955556</v>
      </c>
      <c r="AN42" s="304">
        <f t="shared" si="14"/>
        <v>0.65976606670191529</v>
      </c>
      <c r="AO42" s="304">
        <f t="shared" si="14"/>
        <v>0.65990448039657357</v>
      </c>
      <c r="AP42" s="304">
        <f t="shared" si="14"/>
        <v>0.66000825644484751</v>
      </c>
      <c r="AQ42" s="304">
        <f t="shared" si="14"/>
        <v>0.66007748266847166</v>
      </c>
      <c r="AR42" s="304">
        <f t="shared" si="14"/>
        <v>0.66011051259893228</v>
      </c>
      <c r="AS42" s="304">
        <f t="shared" si="14"/>
        <v>0.66011117585932522</v>
      </c>
      <c r="AT42" s="304">
        <f t="shared" si="14"/>
        <v>0.66008667786546438</v>
      </c>
      <c r="AU42" s="305">
        <f t="shared" si="14"/>
        <v>0.66005260342322225</v>
      </c>
      <c r="AW42" s="303">
        <f t="shared" si="15"/>
        <v>-1.6481783027700869E-3</v>
      </c>
      <c r="AX42" s="303">
        <f t="shared" si="16"/>
        <v>-9.3825675123826446E-4</v>
      </c>
    </row>
    <row r="43" spans="1:50" x14ac:dyDescent="0.35">
      <c r="B43" s="258" t="s">
        <v>499</v>
      </c>
      <c r="C43" s="304">
        <f t="shared" si="17"/>
        <v>0.64313674466660875</v>
      </c>
      <c r="D43" s="304">
        <f t="shared" si="14"/>
        <v>0.63740413022379505</v>
      </c>
      <c r="E43" s="304">
        <f t="shared" si="14"/>
        <v>0.63205202164627916</v>
      </c>
      <c r="F43" s="304">
        <f t="shared" si="14"/>
        <v>0.62655731816551818</v>
      </c>
      <c r="G43" s="304">
        <f t="shared" si="14"/>
        <v>0.62225576287946072</v>
      </c>
      <c r="H43" s="304">
        <f t="shared" si="14"/>
        <v>0.61628600903384434</v>
      </c>
      <c r="I43" s="304">
        <f t="shared" si="14"/>
        <v>0.60962642680588941</v>
      </c>
      <c r="J43" s="304">
        <f t="shared" si="14"/>
        <v>0.60334845141996019</v>
      </c>
      <c r="K43" s="304">
        <f t="shared" si="14"/>
        <v>0.59714312863849861</v>
      </c>
      <c r="L43" s="304">
        <f t="shared" si="14"/>
        <v>0.59046230681772915</v>
      </c>
      <c r="M43" s="304">
        <f t="shared" si="14"/>
        <v>0.59409892450299628</v>
      </c>
      <c r="N43" s="304">
        <f t="shared" si="14"/>
        <v>0.59788412302895644</v>
      </c>
      <c r="O43" s="304">
        <f t="shared" si="14"/>
        <v>0.60222056719279293</v>
      </c>
      <c r="P43" s="304">
        <f t="shared" si="14"/>
        <v>0.6093470520049683</v>
      </c>
      <c r="Q43" s="304">
        <f t="shared" si="14"/>
        <v>0.61087490915827336</v>
      </c>
      <c r="R43" s="304">
        <f t="shared" si="14"/>
        <v>0.60922860372350807</v>
      </c>
      <c r="S43" s="304">
        <f t="shared" si="14"/>
        <v>0.60849885675115312</v>
      </c>
      <c r="T43" s="304">
        <f t="shared" si="14"/>
        <v>0.60765994175337212</v>
      </c>
      <c r="U43" s="304">
        <f t="shared" si="14"/>
        <v>0.60672121035852988</v>
      </c>
      <c r="V43" s="304">
        <f t="shared" si="14"/>
        <v>0.60572468695657278</v>
      </c>
      <c r="W43" s="304">
        <f t="shared" si="14"/>
        <v>0.60484823418004952</v>
      </c>
      <c r="X43" s="304">
        <f t="shared" si="14"/>
        <v>0.60402972316724368</v>
      </c>
      <c r="Y43" s="304">
        <f t="shared" si="14"/>
        <v>0.60326547248938389</v>
      </c>
      <c r="Z43" s="304">
        <f t="shared" si="14"/>
        <v>0.60249063469111541</v>
      </c>
      <c r="AA43" s="304">
        <f t="shared" si="14"/>
        <v>0.60181124723238832</v>
      </c>
      <c r="AB43" s="304">
        <f t="shared" si="14"/>
        <v>0.6011376197024253</v>
      </c>
      <c r="AC43" s="304">
        <f t="shared" si="14"/>
        <v>0.6004868858832606</v>
      </c>
      <c r="AD43" s="304">
        <f t="shared" si="14"/>
        <v>0.59982983048132765</v>
      </c>
      <c r="AE43" s="304">
        <f t="shared" si="14"/>
        <v>0.59917667195417379</v>
      </c>
      <c r="AF43" s="304">
        <f t="shared" si="14"/>
        <v>0.59853420219215669</v>
      </c>
      <c r="AG43" s="304">
        <f t="shared" si="14"/>
        <v>0.59790833323306214</v>
      </c>
      <c r="AH43" s="304">
        <f t="shared" si="14"/>
        <v>0.59729754434585003</v>
      </c>
      <c r="AI43" s="304">
        <f t="shared" si="14"/>
        <v>0.59669582667316823</v>
      </c>
      <c r="AJ43" s="304">
        <f t="shared" si="14"/>
        <v>0.5961006350530792</v>
      </c>
      <c r="AK43" s="304">
        <f t="shared" si="14"/>
        <v>0.59550604221908265</v>
      </c>
      <c r="AL43" s="304">
        <f t="shared" si="14"/>
        <v>0.59498163204546028</v>
      </c>
      <c r="AM43" s="304">
        <f t="shared" si="14"/>
        <v>0.59447272224747161</v>
      </c>
      <c r="AN43" s="304">
        <f t="shared" si="14"/>
        <v>0.59395650925470367</v>
      </c>
      <c r="AO43" s="304">
        <f t="shared" si="14"/>
        <v>0.59342655232592867</v>
      </c>
      <c r="AP43" s="304">
        <f t="shared" si="14"/>
        <v>0.59287689596472382</v>
      </c>
      <c r="AQ43" s="304">
        <f t="shared" si="14"/>
        <v>0.59230659403146235</v>
      </c>
      <c r="AR43" s="304">
        <f t="shared" si="14"/>
        <v>0.59171501720777653</v>
      </c>
      <c r="AS43" s="304">
        <f t="shared" si="14"/>
        <v>0.5911050620335071</v>
      </c>
      <c r="AT43" s="304">
        <f t="shared" si="14"/>
        <v>0.59048577602311247</v>
      </c>
      <c r="AU43" s="305">
        <f t="shared" si="14"/>
        <v>0.58986386571836313</v>
      </c>
      <c r="AW43" s="303">
        <f t="shared" si="15"/>
        <v>-7.5358047725799793E-3</v>
      </c>
      <c r="AX43" s="303">
        <f t="shared" si="16"/>
        <v>-1.948318628660517E-2</v>
      </c>
    </row>
    <row r="44" spans="1:50" x14ac:dyDescent="0.35">
      <c r="B44" s="261" t="s">
        <v>500</v>
      </c>
      <c r="C44" s="306">
        <f t="shared" si="17"/>
        <v>0.10294003686993354</v>
      </c>
      <c r="D44" s="306">
        <f t="shared" si="14"/>
        <v>0.10982241463001842</v>
      </c>
      <c r="E44" s="306">
        <f t="shared" si="14"/>
        <v>0.11139635283882338</v>
      </c>
      <c r="F44" s="306">
        <f t="shared" si="14"/>
        <v>0.11433922021523787</v>
      </c>
      <c r="G44" s="306">
        <f t="shared" si="14"/>
        <v>0.11583305117156512</v>
      </c>
      <c r="H44" s="306">
        <f t="shared" si="14"/>
        <v>0.11979513497435662</v>
      </c>
      <c r="I44" s="306">
        <f t="shared" si="14"/>
        <v>0.12092300132655082</v>
      </c>
      <c r="J44" s="306">
        <f t="shared" si="14"/>
        <v>0.12212721444907028</v>
      </c>
      <c r="K44" s="306">
        <f t="shared" si="14"/>
        <v>0.12450281009492448</v>
      </c>
      <c r="L44" s="306">
        <f t="shared" si="14"/>
        <v>0.12867176324428017</v>
      </c>
      <c r="M44" s="306">
        <f t="shared" si="14"/>
        <v>0.12201697868221779</v>
      </c>
      <c r="N44" s="306">
        <f t="shared" si="14"/>
        <v>0.11821777136184861</v>
      </c>
      <c r="O44" s="306">
        <f t="shared" si="14"/>
        <v>0.11468261401718063</v>
      </c>
      <c r="P44" s="306">
        <f t="shared" si="14"/>
        <v>0.10567919283826235</v>
      </c>
      <c r="Q44" s="306">
        <f t="shared" si="14"/>
        <v>0.10463042634993189</v>
      </c>
      <c r="R44" s="306">
        <f t="shared" si="14"/>
        <v>0.10350409910256721</v>
      </c>
      <c r="S44" s="306">
        <f t="shared" si="14"/>
        <v>0.10303324497203373</v>
      </c>
      <c r="T44" s="306">
        <f t="shared" si="14"/>
        <v>0.10287991173816387</v>
      </c>
      <c r="U44" s="306">
        <f t="shared" si="14"/>
        <v>0.10274955593162496</v>
      </c>
      <c r="V44" s="306">
        <f t="shared" si="14"/>
        <v>0.10281485750076512</v>
      </c>
      <c r="W44" s="306">
        <f t="shared" si="14"/>
        <v>0.10264805202193389</v>
      </c>
      <c r="X44" s="306">
        <f t="shared" si="14"/>
        <v>0.10243893975895495</v>
      </c>
      <c r="Y44" s="306">
        <f t="shared" si="14"/>
        <v>0.10225838759740791</v>
      </c>
      <c r="Z44" s="306">
        <f t="shared" si="14"/>
        <v>0.10217577276642448</v>
      </c>
      <c r="AA44" s="306">
        <f t="shared" si="14"/>
        <v>0.10209676622082631</v>
      </c>
      <c r="AB44" s="306">
        <f t="shared" si="14"/>
        <v>0.10208465441456147</v>
      </c>
      <c r="AC44" s="306">
        <f t="shared" si="14"/>
        <v>0.10217055123706716</v>
      </c>
      <c r="AD44" s="306">
        <f t="shared" si="14"/>
        <v>0.10225981879255255</v>
      </c>
      <c r="AE44" s="306">
        <f t="shared" si="14"/>
        <v>0.10235554661668091</v>
      </c>
      <c r="AF44" s="306">
        <f t="shared" si="14"/>
        <v>0.10246519998957732</v>
      </c>
      <c r="AG44" s="306">
        <f t="shared" si="14"/>
        <v>0.102607557687128</v>
      </c>
      <c r="AH44" s="306">
        <f t="shared" si="14"/>
        <v>0.10276957461168139</v>
      </c>
      <c r="AI44" s="306">
        <f t="shared" si="14"/>
        <v>0.10294481307009622</v>
      </c>
      <c r="AJ44" s="306">
        <f t="shared" si="14"/>
        <v>0.10313186467616658</v>
      </c>
      <c r="AK44" s="306">
        <f t="shared" si="14"/>
        <v>0.10332318229469316</v>
      </c>
      <c r="AL44" s="306">
        <f t="shared" si="14"/>
        <v>0.10353114571291243</v>
      </c>
      <c r="AM44" s="306">
        <f t="shared" si="14"/>
        <v>0.10372309291346675</v>
      </c>
      <c r="AN44" s="306">
        <f t="shared" si="14"/>
        <v>0.10388829643670651</v>
      </c>
      <c r="AO44" s="306">
        <f t="shared" si="14"/>
        <v>0.10403541318900876</v>
      </c>
      <c r="AP44" s="306">
        <f t="shared" si="14"/>
        <v>0.10416030087190152</v>
      </c>
      <c r="AQ44" s="306">
        <f t="shared" si="14"/>
        <v>0.10427025042303124</v>
      </c>
      <c r="AR44" s="306">
        <f t="shared" si="14"/>
        <v>0.10436387475028235</v>
      </c>
      <c r="AS44" s="306">
        <f t="shared" si="14"/>
        <v>0.10444175412933829</v>
      </c>
      <c r="AT44" s="306">
        <f t="shared" si="14"/>
        <v>0.10448393208842355</v>
      </c>
      <c r="AU44" s="307">
        <f t="shared" si="14"/>
        <v>0.10451176761190194</v>
      </c>
      <c r="AW44" s="303">
        <f t="shared" si="15"/>
        <v>-3.5824266174360464E-3</v>
      </c>
      <c r="AX44" s="303">
        <f t="shared" si="16"/>
        <v>-1.1674252263604162E-3</v>
      </c>
    </row>
    <row r="45" spans="1:50" x14ac:dyDescent="0.35">
      <c r="B45" s="249" t="s">
        <v>501</v>
      </c>
      <c r="C45" s="308">
        <f t="shared" si="17"/>
        <v>0.84019670780873057</v>
      </c>
      <c r="D45" s="308">
        <f t="shared" si="14"/>
        <v>0.83288970974235288</v>
      </c>
      <c r="E45" s="308">
        <f t="shared" si="14"/>
        <v>0.83249899248895931</v>
      </c>
      <c r="F45" s="308">
        <f t="shared" si="14"/>
        <v>0.83005169284558888</v>
      </c>
      <c r="G45" s="308">
        <f t="shared" si="14"/>
        <v>0.82903171874871417</v>
      </c>
      <c r="H45" s="308">
        <f t="shared" si="14"/>
        <v>0.82553277596448771</v>
      </c>
      <c r="I45" s="308">
        <f t="shared" si="14"/>
        <v>0.82581915038743159</v>
      </c>
      <c r="J45" s="308">
        <f t="shared" ref="J45:AU45" si="18">J10/(J$2-J$3)</f>
        <v>0.82572258526011644</v>
      </c>
      <c r="K45" s="308">
        <f t="shared" si="18"/>
        <v>0.82404099678624965</v>
      </c>
      <c r="L45" s="308">
        <f t="shared" si="18"/>
        <v>0.82049319879856797</v>
      </c>
      <c r="M45" s="308">
        <f t="shared" si="18"/>
        <v>0.82770963458973501</v>
      </c>
      <c r="N45" s="308">
        <f t="shared" si="18"/>
        <v>0.83122390389350176</v>
      </c>
      <c r="O45" s="308">
        <f t="shared" si="18"/>
        <v>0.83423945011210421</v>
      </c>
      <c r="P45" s="308">
        <f t="shared" si="18"/>
        <v>0.84350584145128593</v>
      </c>
      <c r="Q45" s="308">
        <f t="shared" si="18"/>
        <v>0.84430492232618337</v>
      </c>
      <c r="R45" s="308">
        <f t="shared" si="18"/>
        <v>0.84386673123347256</v>
      </c>
      <c r="S45" s="308">
        <f t="shared" si="18"/>
        <v>0.84394288850574728</v>
      </c>
      <c r="T45" s="308">
        <f t="shared" si="18"/>
        <v>0.84365915559236038</v>
      </c>
      <c r="U45" s="308">
        <f t="shared" si="18"/>
        <v>0.8433927754380095</v>
      </c>
      <c r="V45" s="308">
        <f t="shared" si="18"/>
        <v>0.84290277571033501</v>
      </c>
      <c r="W45" s="308">
        <f t="shared" si="18"/>
        <v>0.84265462469936836</v>
      </c>
      <c r="X45" s="308">
        <f t="shared" si="18"/>
        <v>0.84242292298152011</v>
      </c>
      <c r="Y45" s="308">
        <f t="shared" si="18"/>
        <v>0.84212334171315917</v>
      </c>
      <c r="Z45" s="308">
        <f t="shared" si="18"/>
        <v>0.84169449201024071</v>
      </c>
      <c r="AA45" s="308">
        <f t="shared" si="18"/>
        <v>0.84122139035498478</v>
      </c>
      <c r="AB45" s="308">
        <f t="shared" si="18"/>
        <v>0.8406582796098937</v>
      </c>
      <c r="AC45" s="308">
        <f t="shared" si="18"/>
        <v>0.83996467023221999</v>
      </c>
      <c r="AD45" s="308">
        <f t="shared" si="18"/>
        <v>0.83927046194770216</v>
      </c>
      <c r="AE45" s="308">
        <f t="shared" si="18"/>
        <v>0.83856768150211825</v>
      </c>
      <c r="AF45" s="308">
        <f t="shared" si="18"/>
        <v>0.83784391119946988</v>
      </c>
      <c r="AG45" s="308">
        <f t="shared" si="18"/>
        <v>0.83707368069099275</v>
      </c>
      <c r="AH45" s="308">
        <f t="shared" si="18"/>
        <v>0.83627335430598759</v>
      </c>
      <c r="AI45" s="308">
        <f t="shared" si="18"/>
        <v>0.83545285691594484</v>
      </c>
      <c r="AJ45" s="308">
        <f t="shared" si="18"/>
        <v>0.83461509110727583</v>
      </c>
      <c r="AK45" s="308">
        <f t="shared" si="18"/>
        <v>0.83377185063060455</v>
      </c>
      <c r="AL45" s="308">
        <f t="shared" si="18"/>
        <v>0.83287808727416834</v>
      </c>
      <c r="AM45" s="308">
        <f t="shared" si="18"/>
        <v>0.83199750651795767</v>
      </c>
      <c r="AN45" s="308">
        <f t="shared" si="18"/>
        <v>0.83115326207380824</v>
      </c>
      <c r="AO45" s="308">
        <f t="shared" si="18"/>
        <v>0.83033767632187649</v>
      </c>
      <c r="AP45" s="308">
        <f t="shared" si="18"/>
        <v>0.82955926608607156</v>
      </c>
      <c r="AQ45" s="308">
        <f t="shared" si="18"/>
        <v>0.82880973403265301</v>
      </c>
      <c r="AR45" s="308">
        <f t="shared" si="18"/>
        <v>0.82809149453380526</v>
      </c>
      <c r="AS45" s="308">
        <f t="shared" si="18"/>
        <v>0.82740303708718177</v>
      </c>
      <c r="AT45" s="308">
        <f t="shared" si="18"/>
        <v>0.82676614087269873</v>
      </c>
      <c r="AU45" s="309">
        <f t="shared" si="18"/>
        <v>0.82615055690349626</v>
      </c>
      <c r="AW45" s="310">
        <f>AA45-P45</f>
        <v>-2.2844510963011544E-3</v>
      </c>
      <c r="AX45" s="310">
        <f>AU45-P45</f>
        <v>-1.7355284547789673E-2</v>
      </c>
    </row>
    <row r="46" spans="1:50" x14ac:dyDescent="0.3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35">
      <c r="A47" s="239" t="s">
        <v>502</v>
      </c>
      <c r="B47" s="240" t="s">
        <v>533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534</v>
      </c>
      <c r="AX47" s="242" t="s">
        <v>535</v>
      </c>
    </row>
    <row r="48" spans="1:50" x14ac:dyDescent="0.35">
      <c r="B48" s="245" t="s">
        <v>1</v>
      </c>
      <c r="C48" s="246">
        <f t="shared" ref="C48:AU48" si="19">C49+C50+C53</f>
        <v>0.99999999999999978</v>
      </c>
      <c r="D48" s="247">
        <f t="shared" si="19"/>
        <v>0.99999999999999989</v>
      </c>
      <c r="E48" s="247">
        <f t="shared" si="19"/>
        <v>1</v>
      </c>
      <c r="F48" s="247">
        <f t="shared" si="19"/>
        <v>1</v>
      </c>
      <c r="G48" s="247">
        <f t="shared" si="19"/>
        <v>1.0000000000000002</v>
      </c>
      <c r="H48" s="247">
        <f t="shared" si="19"/>
        <v>1.0000000000000002</v>
      </c>
      <c r="I48" s="247">
        <f t="shared" si="19"/>
        <v>1</v>
      </c>
      <c r="J48" s="247">
        <f t="shared" si="19"/>
        <v>1</v>
      </c>
      <c r="K48" s="247">
        <f t="shared" si="19"/>
        <v>1</v>
      </c>
      <c r="L48" s="247">
        <f t="shared" si="19"/>
        <v>1</v>
      </c>
      <c r="M48" s="247">
        <f t="shared" si="19"/>
        <v>1</v>
      </c>
      <c r="N48" s="247">
        <f t="shared" si="19"/>
        <v>1</v>
      </c>
      <c r="O48" s="247">
        <f t="shared" si="19"/>
        <v>1</v>
      </c>
      <c r="P48" s="247">
        <f t="shared" si="19"/>
        <v>1</v>
      </c>
      <c r="Q48" s="247">
        <f t="shared" si="19"/>
        <v>1</v>
      </c>
      <c r="R48" s="247">
        <f t="shared" si="19"/>
        <v>0.99999999999999978</v>
      </c>
      <c r="S48" s="247">
        <f t="shared" si="19"/>
        <v>1</v>
      </c>
      <c r="T48" s="247">
        <f t="shared" si="19"/>
        <v>0.99999215511326789</v>
      </c>
      <c r="U48" s="247">
        <f t="shared" si="19"/>
        <v>1.000036323707066</v>
      </c>
      <c r="V48" s="247">
        <f t="shared" si="19"/>
        <v>1.0000828452315604</v>
      </c>
      <c r="W48" s="247">
        <f t="shared" si="19"/>
        <v>1.0001123994857135</v>
      </c>
      <c r="X48" s="247">
        <f t="shared" si="19"/>
        <v>1.0001377698519216</v>
      </c>
      <c r="Y48" s="247">
        <f t="shared" si="19"/>
        <v>1.000241261101094</v>
      </c>
      <c r="Z48" s="247">
        <f t="shared" si="19"/>
        <v>1.0002026974353262</v>
      </c>
      <c r="AA48" s="247">
        <f t="shared" si="19"/>
        <v>1.000234774595387</v>
      </c>
      <c r="AB48" s="247">
        <f t="shared" si="19"/>
        <v>1.0001177476064025</v>
      </c>
      <c r="AC48" s="247">
        <f t="shared" si="19"/>
        <v>0.99969357150313631</v>
      </c>
      <c r="AD48" s="247">
        <f t="shared" si="19"/>
        <v>0.99929989008457476</v>
      </c>
      <c r="AE48" s="247">
        <f t="shared" si="19"/>
        <v>0.99906239534726859</v>
      </c>
      <c r="AF48" s="247">
        <f t="shared" si="19"/>
        <v>0.99902344633158213</v>
      </c>
      <c r="AG48" s="247">
        <f t="shared" si="19"/>
        <v>0.99913539665165974</v>
      </c>
      <c r="AH48" s="247">
        <f t="shared" si="19"/>
        <v>0.99936517586254392</v>
      </c>
      <c r="AI48" s="247">
        <f t="shared" si="19"/>
        <v>0.99963366697515854</v>
      </c>
      <c r="AJ48" s="247">
        <f t="shared" si="19"/>
        <v>0.9998956363715894</v>
      </c>
      <c r="AK48" s="247">
        <f t="shared" si="19"/>
        <v>1.000110376635877</v>
      </c>
      <c r="AL48" s="247">
        <f t="shared" si="19"/>
        <v>1.000267466610691</v>
      </c>
      <c r="AM48" s="247">
        <f t="shared" si="19"/>
        <v>1.0003496908374383</v>
      </c>
      <c r="AN48" s="247">
        <f t="shared" si="19"/>
        <v>1.0003718970350697</v>
      </c>
      <c r="AO48" s="247">
        <f t="shared" si="19"/>
        <v>1.000336939946965</v>
      </c>
      <c r="AP48" s="247">
        <f t="shared" si="19"/>
        <v>1.0002738997627769</v>
      </c>
      <c r="AQ48" s="247">
        <f t="shared" si="19"/>
        <v>1.0001886872849122</v>
      </c>
      <c r="AR48" s="247">
        <f t="shared" si="19"/>
        <v>1.0001118357752159</v>
      </c>
      <c r="AS48" s="247">
        <f t="shared" si="19"/>
        <v>1.0000415074679769</v>
      </c>
      <c r="AT48" s="247">
        <f t="shared" si="19"/>
        <v>1.0000295083830066</v>
      </c>
      <c r="AU48" s="248">
        <f t="shared" si="19"/>
        <v>1.0000441077778328</v>
      </c>
    </row>
    <row r="49" spans="1:50" x14ac:dyDescent="0.35">
      <c r="B49" s="249" t="s">
        <v>494</v>
      </c>
      <c r="C49" s="30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35">
      <c r="B50" s="254" t="s">
        <v>495</v>
      </c>
      <c r="C50" s="301">
        <f>C15/(C$2-C$3)</f>
        <v>0.29999999998794447</v>
      </c>
      <c r="D50" s="301">
        <f t="shared" ref="D50:AU51" si="20">D15/(D$2-D$3)</f>
        <v>0.3051246439916212</v>
      </c>
      <c r="E50" s="301">
        <f t="shared" si="20"/>
        <v>0.3116518411143418</v>
      </c>
      <c r="F50" s="301">
        <f t="shared" si="20"/>
        <v>0.31763402763661119</v>
      </c>
      <c r="G50" s="301">
        <f t="shared" si="20"/>
        <v>0.32240610352718785</v>
      </c>
      <c r="H50" s="301">
        <f t="shared" si="20"/>
        <v>0.32881700899156824</v>
      </c>
      <c r="I50" s="301">
        <f t="shared" si="20"/>
        <v>0.33686421456349724</v>
      </c>
      <c r="J50" s="301">
        <f t="shared" si="20"/>
        <v>0.3442311176483322</v>
      </c>
      <c r="K50" s="301">
        <f t="shared" si="20"/>
        <v>0.3511250051052992</v>
      </c>
      <c r="L50" s="301">
        <f t="shared" si="20"/>
        <v>0.35840607626800725</v>
      </c>
      <c r="M50" s="301">
        <f t="shared" si="20"/>
        <v>0.35514293506714623</v>
      </c>
      <c r="N50" s="301">
        <f t="shared" si="20"/>
        <v>0.35104173167049202</v>
      </c>
      <c r="O50" s="301">
        <f t="shared" si="20"/>
        <v>0.34616932820495483</v>
      </c>
      <c r="P50" s="301">
        <f t="shared" si="20"/>
        <v>0.33900913982553943</v>
      </c>
      <c r="Q50" s="301">
        <f t="shared" si="20"/>
        <v>0.33723423549500314</v>
      </c>
      <c r="R50" s="301">
        <f t="shared" si="20"/>
        <v>0.3373066312806044</v>
      </c>
      <c r="S50" s="301">
        <f t="shared" si="20"/>
        <v>0.33763856764659916</v>
      </c>
      <c r="T50" s="301">
        <f t="shared" si="20"/>
        <v>0.33803724767233345</v>
      </c>
      <c r="U50" s="301">
        <f t="shared" si="20"/>
        <v>0.33864189969172037</v>
      </c>
      <c r="V50" s="301">
        <f t="shared" si="20"/>
        <v>0.33928607810836875</v>
      </c>
      <c r="W50" s="301">
        <f t="shared" si="20"/>
        <v>0.3398067725881147</v>
      </c>
      <c r="X50" s="301">
        <f t="shared" si="20"/>
        <v>0.34023479095285986</v>
      </c>
      <c r="Y50" s="301">
        <f t="shared" si="20"/>
        <v>0.34063291345430957</v>
      </c>
      <c r="Z50" s="301">
        <f t="shared" si="20"/>
        <v>0.34084679404516316</v>
      </c>
      <c r="AA50" s="301">
        <f t="shared" si="20"/>
        <v>0.34098701837058754</v>
      </c>
      <c r="AB50" s="301">
        <f t="shared" si="20"/>
        <v>0.34109408324699947</v>
      </c>
      <c r="AC50" s="301">
        <f t="shared" si="20"/>
        <v>0.34107083030647584</v>
      </c>
      <c r="AD50" s="301">
        <f t="shared" si="20"/>
        <v>0.34102418116792699</v>
      </c>
      <c r="AE50" s="301">
        <f t="shared" si="20"/>
        <v>0.34099176702189726</v>
      </c>
      <c r="AF50" s="301">
        <f t="shared" si="20"/>
        <v>0.34098761656801846</v>
      </c>
      <c r="AG50" s="301">
        <f t="shared" si="20"/>
        <v>0.34099772837796372</v>
      </c>
      <c r="AH50" s="301">
        <f t="shared" si="20"/>
        <v>0.34101607365876729</v>
      </c>
      <c r="AI50" s="301">
        <f t="shared" si="20"/>
        <v>0.3410352817308564</v>
      </c>
      <c r="AJ50" s="301">
        <f t="shared" si="20"/>
        <v>0.34104441492399046</v>
      </c>
      <c r="AK50" s="301">
        <f t="shared" si="20"/>
        <v>0.34104066023393137</v>
      </c>
      <c r="AL50" s="301">
        <f t="shared" si="20"/>
        <v>0.34091661816695817</v>
      </c>
      <c r="AM50" s="301">
        <f t="shared" si="20"/>
        <v>0.34075563674969567</v>
      </c>
      <c r="AN50" s="301">
        <f t="shared" si="20"/>
        <v>0.34059467923255526</v>
      </c>
      <c r="AO50" s="301">
        <f t="shared" si="20"/>
        <v>0.34044309094415637</v>
      </c>
      <c r="AP50" s="301">
        <f t="shared" si="20"/>
        <v>0.34031725410174085</v>
      </c>
      <c r="AQ50" s="301">
        <f t="shared" si="20"/>
        <v>0.34022062349227039</v>
      </c>
      <c r="AR50" s="301">
        <f t="shared" si="20"/>
        <v>0.34016139939895434</v>
      </c>
      <c r="AS50" s="301">
        <f t="shared" si="20"/>
        <v>0.3401380197695496</v>
      </c>
      <c r="AT50" s="301">
        <f t="shared" si="20"/>
        <v>0.34016769025369897</v>
      </c>
      <c r="AU50" s="302">
        <f t="shared" si="20"/>
        <v>0.34022926544452708</v>
      </c>
      <c r="AW50" s="303">
        <f t="shared" ref="AW50:AW55" si="21">AA50-P50</f>
        <v>1.9778785450481062E-3</v>
      </c>
      <c r="AX50" s="303">
        <f t="shared" ref="AX50:AX55" si="22">AU50-P50</f>
        <v>1.2201256189876553E-3</v>
      </c>
    </row>
    <row r="51" spans="1:50" x14ac:dyDescent="0.35">
      <c r="B51" s="258" t="s">
        <v>496</v>
      </c>
      <c r="C51" s="304">
        <f>C16/(C$2-C$3)</f>
        <v>0.19705996314212187</v>
      </c>
      <c r="D51" s="304">
        <f t="shared" si="20"/>
        <v>0.19548557951855777</v>
      </c>
      <c r="E51" s="304">
        <f t="shared" si="20"/>
        <v>0.20044697084268012</v>
      </c>
      <c r="F51" s="304">
        <f t="shared" si="20"/>
        <v>0.20349437468007073</v>
      </c>
      <c r="G51" s="304">
        <f t="shared" si="20"/>
        <v>0.20677595586925349</v>
      </c>
      <c r="H51" s="304">
        <f t="shared" si="20"/>
        <v>0.20924676693064342</v>
      </c>
      <c r="I51" s="304">
        <f t="shared" si="20"/>
        <v>0.21619272358154218</v>
      </c>
      <c r="J51" s="304">
        <f t="shared" si="20"/>
        <v>0.22237413384015639</v>
      </c>
      <c r="K51" s="304">
        <f t="shared" si="20"/>
        <v>0.22689786814775101</v>
      </c>
      <c r="L51" s="304">
        <f t="shared" si="20"/>
        <v>0.2300308919808389</v>
      </c>
      <c r="M51" s="304">
        <f t="shared" si="20"/>
        <v>0.23361071008673875</v>
      </c>
      <c r="N51" s="304">
        <f t="shared" si="20"/>
        <v>0.23333978086454535</v>
      </c>
      <c r="O51" s="304">
        <f t="shared" si="20"/>
        <v>0.23201888291931128</v>
      </c>
      <c r="P51" s="304">
        <f t="shared" si="20"/>
        <v>0.23415878944631766</v>
      </c>
      <c r="Q51" s="304">
        <f t="shared" si="20"/>
        <v>0.23343001316791004</v>
      </c>
      <c r="R51" s="304">
        <f t="shared" si="20"/>
        <v>0.23463812750996452</v>
      </c>
      <c r="S51" s="304">
        <f t="shared" si="20"/>
        <v>0.23544403175459414</v>
      </c>
      <c r="T51" s="304">
        <f t="shared" si="20"/>
        <v>0.23599922421149</v>
      </c>
      <c r="U51" s="304">
        <f t="shared" si="20"/>
        <v>0.23668943677758747</v>
      </c>
      <c r="V51" s="304">
        <f t="shared" si="20"/>
        <v>0.23721594021995354</v>
      </c>
      <c r="W51" s="304">
        <f t="shared" si="20"/>
        <v>0.23786291272768986</v>
      </c>
      <c r="X51" s="304">
        <f t="shared" si="20"/>
        <v>0.23846996622746597</v>
      </c>
      <c r="Y51" s="304">
        <f t="shared" si="20"/>
        <v>0.23897767241216733</v>
      </c>
      <c r="Z51" s="304">
        <f t="shared" si="20"/>
        <v>0.239337537397359</v>
      </c>
      <c r="AA51" s="304">
        <f t="shared" si="20"/>
        <v>0.23958110795479023</v>
      </c>
      <c r="AB51" s="304">
        <f t="shared" si="20"/>
        <v>0.23974725061262661</v>
      </c>
      <c r="AC51" s="304">
        <f t="shared" si="20"/>
        <v>0.23974848335990293</v>
      </c>
      <c r="AD51" s="304">
        <f t="shared" si="20"/>
        <v>0.23966938576349253</v>
      </c>
      <c r="AE51" s="304">
        <f t="shared" si="20"/>
        <v>0.23954315637964529</v>
      </c>
      <c r="AF51" s="304">
        <f t="shared" si="20"/>
        <v>0.23938581882278157</v>
      </c>
      <c r="AG51" s="304">
        <f t="shared" si="20"/>
        <v>0.23918577160549223</v>
      </c>
      <c r="AH51" s="304">
        <f t="shared" si="20"/>
        <v>0.23895652418482849</v>
      </c>
      <c r="AI51" s="304">
        <f t="shared" si="20"/>
        <v>0.23871492068081424</v>
      </c>
      <c r="AJ51" s="304">
        <f t="shared" si="20"/>
        <v>0.23845534109397085</v>
      </c>
      <c r="AK51" s="304">
        <f t="shared" si="20"/>
        <v>0.2381884053822165</v>
      </c>
      <c r="AL51" s="304">
        <f t="shared" si="20"/>
        <v>0.23779333815391351</v>
      </c>
      <c r="AM51" s="304">
        <f t="shared" si="20"/>
        <v>0.23738934650252977</v>
      </c>
      <c r="AN51" s="304">
        <f t="shared" si="20"/>
        <v>0.237018676893929</v>
      </c>
      <c r="AO51" s="304">
        <f t="shared" si="20"/>
        <v>0.23668256945940891</v>
      </c>
      <c r="AP51" s="304">
        <f t="shared" si="20"/>
        <v>0.2363943717272127</v>
      </c>
      <c r="AQ51" s="304">
        <f t="shared" si="20"/>
        <v>0.23615110715807633</v>
      </c>
      <c r="AR51" s="304">
        <f t="shared" si="20"/>
        <v>0.23595475564478247</v>
      </c>
      <c r="AS51" s="304">
        <f t="shared" si="20"/>
        <v>0.23580631515804251</v>
      </c>
      <c r="AT51" s="304">
        <f t="shared" si="20"/>
        <v>0.23571971341978609</v>
      </c>
      <c r="AU51" s="305">
        <f t="shared" si="20"/>
        <v>0.23566537032131765</v>
      </c>
      <c r="AW51" s="303">
        <f t="shared" si="21"/>
        <v>5.4223185084725789E-3</v>
      </c>
      <c r="AX51" s="303">
        <f t="shared" si="22"/>
        <v>1.5065808749999965E-3</v>
      </c>
    </row>
    <row r="52" spans="1:50" x14ac:dyDescent="0.35">
      <c r="B52" s="261" t="s">
        <v>497</v>
      </c>
      <c r="C52" s="306">
        <f t="shared" ref="C52:AU56" si="23">C17/(C$2-C$3)</f>
        <v>5.6863255357502057E-2</v>
      </c>
      <c r="D52" s="306">
        <f t="shared" si="23"/>
        <v>5.7481412662040494E-2</v>
      </c>
      <c r="E52" s="306">
        <f t="shared" si="23"/>
        <v>5.6310074540979756E-2</v>
      </c>
      <c r="F52" s="306">
        <f t="shared" si="23"/>
        <v>5.5822470485244344E-2</v>
      </c>
      <c r="G52" s="306">
        <f t="shared" si="23"/>
        <v>5.5351916310837052E-2</v>
      </c>
      <c r="H52" s="306">
        <f t="shared" si="23"/>
        <v>5.4910701907888729E-2</v>
      </c>
      <c r="I52" s="306">
        <f t="shared" si="23"/>
        <v>5.3528226496161943E-2</v>
      </c>
      <c r="J52" s="306">
        <f t="shared" si="23"/>
        <v>5.2441592473906153E-2</v>
      </c>
      <c r="K52" s="306">
        <f t="shared" si="23"/>
        <v>5.1753003103632039E-2</v>
      </c>
      <c r="L52" s="306">
        <f t="shared" si="23"/>
        <v>5.1152520741033672E-2</v>
      </c>
      <c r="M52" s="306">
        <f t="shared" si="23"/>
        <v>5.0783371656059603E-2</v>
      </c>
      <c r="N52" s="306">
        <f t="shared" si="23"/>
        <v>5.1099537506732441E-2</v>
      </c>
      <c r="O52" s="306">
        <f t="shared" si="23"/>
        <v>5.1635932863671158E-2</v>
      </c>
      <c r="P52" s="306">
        <f t="shared" si="23"/>
        <v>5.1672845292386159E-2</v>
      </c>
      <c r="Q52" s="306">
        <f t="shared" si="23"/>
        <v>5.1920093457531513E-2</v>
      </c>
      <c r="R52" s="306">
        <f t="shared" si="23"/>
        <v>5.1561000954713589E-2</v>
      </c>
      <c r="S52" s="306">
        <f t="shared" si="23"/>
        <v>5.135131849660194E-2</v>
      </c>
      <c r="T52" s="306">
        <f t="shared" si="23"/>
        <v>5.1182750093475241E-2</v>
      </c>
      <c r="U52" s="306">
        <f t="shared" si="23"/>
        <v>5.0975722018454593E-2</v>
      </c>
      <c r="V52" s="306">
        <f t="shared" si="23"/>
        <v>5.0797212942429094E-2</v>
      </c>
      <c r="W52" s="306">
        <f t="shared" si="23"/>
        <v>5.060888987865144E-2</v>
      </c>
      <c r="X52" s="306">
        <f t="shared" si="23"/>
        <v>5.0446376778669429E-2</v>
      </c>
      <c r="Y52" s="306">
        <f t="shared" si="23"/>
        <v>5.0323983449751857E-2</v>
      </c>
      <c r="Z52" s="306">
        <f t="shared" si="23"/>
        <v>5.0230897200834033E-2</v>
      </c>
      <c r="AA52" s="306">
        <f t="shared" si="23"/>
        <v>5.0177466174878352E-2</v>
      </c>
      <c r="AB52" s="306">
        <f t="shared" si="23"/>
        <v>5.0124915185842861E-2</v>
      </c>
      <c r="AC52" s="306">
        <f t="shared" si="23"/>
        <v>5.007725882546768E-2</v>
      </c>
      <c r="AD52" s="306">
        <f t="shared" si="23"/>
        <v>5.0051002362644079E-2</v>
      </c>
      <c r="AE52" s="306">
        <f t="shared" si="23"/>
        <v>5.0052052249873566E-2</v>
      </c>
      <c r="AF52" s="306">
        <f t="shared" si="23"/>
        <v>5.0081453698780407E-2</v>
      </c>
      <c r="AG52" s="306">
        <f t="shared" si="23"/>
        <v>5.0136202143286172E-2</v>
      </c>
      <c r="AH52" s="306">
        <f t="shared" si="23"/>
        <v>5.0210359494018558E-2</v>
      </c>
      <c r="AI52" s="306">
        <f t="shared" si="23"/>
        <v>5.0292064133281592E-2</v>
      </c>
      <c r="AJ52" s="306">
        <f t="shared" si="23"/>
        <v>5.0377482756285438E-2</v>
      </c>
      <c r="AK52" s="306">
        <f t="shared" si="23"/>
        <v>5.0459821926714263E-2</v>
      </c>
      <c r="AL52" s="306">
        <f t="shared" si="23"/>
        <v>5.0569792247362653E-2</v>
      </c>
      <c r="AM52" s="306">
        <f t="shared" si="23"/>
        <v>5.067594064275438E-2</v>
      </c>
      <c r="AN52" s="306">
        <f t="shared" si="23"/>
        <v>5.076896517381127E-2</v>
      </c>
      <c r="AO52" s="306">
        <f t="shared" si="23"/>
        <v>5.0847937952061405E-2</v>
      </c>
      <c r="AP52" s="306">
        <f t="shared" si="23"/>
        <v>5.0912144353758702E-2</v>
      </c>
      <c r="AQ52" s="306">
        <f t="shared" si="23"/>
        <v>5.0962411993051876E-2</v>
      </c>
      <c r="AR52" s="306">
        <f t="shared" si="23"/>
        <v>5.1001271152468497E-2</v>
      </c>
      <c r="AS52" s="306">
        <f t="shared" si="23"/>
        <v>5.1028358292663535E-2</v>
      </c>
      <c r="AT52" s="306">
        <f t="shared" si="23"/>
        <v>5.1046083606827435E-2</v>
      </c>
      <c r="AU52" s="307">
        <f t="shared" si="23"/>
        <v>5.1058015523106126E-2</v>
      </c>
      <c r="AW52" s="303">
        <f t="shared" si="21"/>
        <v>-1.4953791175078071E-3</v>
      </c>
      <c r="AX52" s="303">
        <f t="shared" si="22"/>
        <v>-6.148297692800328E-4</v>
      </c>
    </row>
    <row r="53" spans="1:50" x14ac:dyDescent="0.35">
      <c r="B53" s="258" t="s">
        <v>498</v>
      </c>
      <c r="C53" s="304">
        <f t="shared" si="23"/>
        <v>0.70000000001205531</v>
      </c>
      <c r="D53" s="304">
        <f t="shared" si="23"/>
        <v>0.69487535600837869</v>
      </c>
      <c r="E53" s="304">
        <f t="shared" si="23"/>
        <v>0.68834815888565815</v>
      </c>
      <c r="F53" s="304">
        <f t="shared" si="23"/>
        <v>0.68236597236338881</v>
      </c>
      <c r="G53" s="304">
        <f t="shared" si="23"/>
        <v>0.67759389647281232</v>
      </c>
      <c r="H53" s="304">
        <f t="shared" si="23"/>
        <v>0.67118299100843193</v>
      </c>
      <c r="I53" s="304">
        <f t="shared" si="23"/>
        <v>0.66313578543650287</v>
      </c>
      <c r="J53" s="304">
        <f t="shared" si="23"/>
        <v>0.65576888235166786</v>
      </c>
      <c r="K53" s="304">
        <f t="shared" si="23"/>
        <v>0.6488749948947008</v>
      </c>
      <c r="L53" s="304">
        <f t="shared" si="23"/>
        <v>0.64159392373199287</v>
      </c>
      <c r="M53" s="304">
        <f t="shared" si="23"/>
        <v>0.64485706493285377</v>
      </c>
      <c r="N53" s="304">
        <f t="shared" si="23"/>
        <v>0.64895826832950798</v>
      </c>
      <c r="O53" s="304">
        <f t="shared" si="23"/>
        <v>0.65383067179504517</v>
      </c>
      <c r="P53" s="304">
        <f t="shared" si="23"/>
        <v>0.66099086017446051</v>
      </c>
      <c r="Q53" s="304">
        <f t="shared" si="23"/>
        <v>0.6627657645049968</v>
      </c>
      <c r="R53" s="304">
        <f t="shared" si="23"/>
        <v>0.66269336871939544</v>
      </c>
      <c r="S53" s="304">
        <f t="shared" si="23"/>
        <v>0.66236143235340084</v>
      </c>
      <c r="T53" s="304">
        <f t="shared" si="23"/>
        <v>0.66195490744093444</v>
      </c>
      <c r="U53" s="304">
        <f t="shared" si="23"/>
        <v>0.66139442401534554</v>
      </c>
      <c r="V53" s="304">
        <f t="shared" si="23"/>
        <v>0.66079676712319169</v>
      </c>
      <c r="W53" s="304">
        <f t="shared" si="23"/>
        <v>0.66030562689759875</v>
      </c>
      <c r="X53" s="304">
        <f t="shared" si="23"/>
        <v>0.6599029788990618</v>
      </c>
      <c r="Y53" s="304">
        <f t="shared" si="23"/>
        <v>0.65960834764678444</v>
      </c>
      <c r="Z53" s="304">
        <f t="shared" si="23"/>
        <v>0.65935590339016314</v>
      </c>
      <c r="AA53" s="304">
        <f t="shared" si="23"/>
        <v>0.65924775622479947</v>
      </c>
      <c r="AB53" s="304">
        <f t="shared" si="23"/>
        <v>0.65902366435940307</v>
      </c>
      <c r="AC53" s="304">
        <f t="shared" si="23"/>
        <v>0.65862274119666053</v>
      </c>
      <c r="AD53" s="304">
        <f t="shared" si="23"/>
        <v>0.65827570891664777</v>
      </c>
      <c r="AE53" s="304">
        <f t="shared" si="23"/>
        <v>0.65807062832537133</v>
      </c>
      <c r="AF53" s="304">
        <f t="shared" si="23"/>
        <v>0.65803582976356367</v>
      </c>
      <c r="AG53" s="304">
        <f t="shared" si="23"/>
        <v>0.65813766827369602</v>
      </c>
      <c r="AH53" s="304">
        <f t="shared" si="23"/>
        <v>0.65834910220377663</v>
      </c>
      <c r="AI53" s="304">
        <f t="shared" si="23"/>
        <v>0.65859838524430214</v>
      </c>
      <c r="AJ53" s="304">
        <f t="shared" si="23"/>
        <v>0.65885122144759889</v>
      </c>
      <c r="AK53" s="304">
        <f t="shared" si="23"/>
        <v>0.65906971640194556</v>
      </c>
      <c r="AL53" s="304">
        <f t="shared" si="23"/>
        <v>0.65935084844373282</v>
      </c>
      <c r="AM53" s="304">
        <f t="shared" si="23"/>
        <v>0.65959405408774252</v>
      </c>
      <c r="AN53" s="304">
        <f t="shared" si="23"/>
        <v>0.65977721780251453</v>
      </c>
      <c r="AO53" s="304">
        <f t="shared" si="23"/>
        <v>0.65989384900280879</v>
      </c>
      <c r="AP53" s="304">
        <f t="shared" si="23"/>
        <v>0.65995664566103607</v>
      </c>
      <c r="AQ53" s="304">
        <f t="shared" si="23"/>
        <v>0.65996806379264183</v>
      </c>
      <c r="AR53" s="304">
        <f t="shared" si="23"/>
        <v>0.65995043637626161</v>
      </c>
      <c r="AS53" s="304">
        <f t="shared" si="23"/>
        <v>0.65990348769842733</v>
      </c>
      <c r="AT53" s="304">
        <f t="shared" si="23"/>
        <v>0.65986181812930766</v>
      </c>
      <c r="AU53" s="305">
        <f t="shared" si="23"/>
        <v>0.65981484233330578</v>
      </c>
      <c r="AW53" s="303">
        <f t="shared" si="21"/>
        <v>-1.7431039496610401E-3</v>
      </c>
      <c r="AX53" s="303">
        <f t="shared" si="22"/>
        <v>-1.1760178411547306E-3</v>
      </c>
    </row>
    <row r="54" spans="1:50" x14ac:dyDescent="0.35">
      <c r="B54" s="258" t="s">
        <v>499</v>
      </c>
      <c r="C54" s="304">
        <f t="shared" si="23"/>
        <v>0.64313674466660875</v>
      </c>
      <c r="D54" s="304">
        <f t="shared" si="23"/>
        <v>0.63740413022379505</v>
      </c>
      <c r="E54" s="304">
        <f t="shared" si="23"/>
        <v>0.63205202164627916</v>
      </c>
      <c r="F54" s="304">
        <f t="shared" si="23"/>
        <v>0.62655731816551818</v>
      </c>
      <c r="G54" s="304">
        <f t="shared" si="23"/>
        <v>0.62225576287946072</v>
      </c>
      <c r="H54" s="304">
        <f t="shared" si="23"/>
        <v>0.61628600903384434</v>
      </c>
      <c r="I54" s="304">
        <f t="shared" si="23"/>
        <v>0.60962642680588941</v>
      </c>
      <c r="J54" s="304">
        <f t="shared" si="23"/>
        <v>0.60334845141996019</v>
      </c>
      <c r="K54" s="304">
        <f t="shared" si="23"/>
        <v>0.59714312863849861</v>
      </c>
      <c r="L54" s="304">
        <f t="shared" si="23"/>
        <v>0.59046230681772915</v>
      </c>
      <c r="M54" s="304">
        <f t="shared" si="23"/>
        <v>0.59409892450299628</v>
      </c>
      <c r="N54" s="304">
        <f t="shared" si="23"/>
        <v>0.59788412302895644</v>
      </c>
      <c r="O54" s="304">
        <f t="shared" si="23"/>
        <v>0.60222056719279293</v>
      </c>
      <c r="P54" s="304">
        <f t="shared" si="23"/>
        <v>0.6093470520049683</v>
      </c>
      <c r="Q54" s="304">
        <f t="shared" si="23"/>
        <v>0.61087490915827336</v>
      </c>
      <c r="R54" s="304">
        <f t="shared" si="23"/>
        <v>0.60922860372350807</v>
      </c>
      <c r="S54" s="304">
        <f t="shared" si="23"/>
        <v>0.60849885675115312</v>
      </c>
      <c r="T54" s="304">
        <f t="shared" si="23"/>
        <v>0.60765468171223447</v>
      </c>
      <c r="U54" s="304">
        <f t="shared" si="23"/>
        <v>0.60669715013517034</v>
      </c>
      <c r="V54" s="304">
        <f t="shared" si="23"/>
        <v>0.60567557377118519</v>
      </c>
      <c r="W54" s="304">
        <f t="shared" si="23"/>
        <v>0.60477113930209458</v>
      </c>
      <c r="X54" s="304">
        <f t="shared" si="23"/>
        <v>0.6039299619585371</v>
      </c>
      <c r="Y54" s="304">
        <f t="shared" si="23"/>
        <v>0.60315684033059025</v>
      </c>
      <c r="Z54" s="304">
        <f t="shared" si="23"/>
        <v>0.60239718779088491</v>
      </c>
      <c r="AA54" s="304">
        <f t="shared" si="23"/>
        <v>0.60174155456309453</v>
      </c>
      <c r="AB54" s="304">
        <f t="shared" si="23"/>
        <v>0.60097124670580537</v>
      </c>
      <c r="AC54" s="304">
        <f t="shared" si="23"/>
        <v>0.60002248319599949</v>
      </c>
      <c r="AD54" s="304">
        <f t="shared" si="23"/>
        <v>0.59910679181392845</v>
      </c>
      <c r="AE54" s="304">
        <f t="shared" si="23"/>
        <v>0.59830490077887777</v>
      </c>
      <c r="AF54" s="304">
        <f t="shared" si="23"/>
        <v>0.59764328327086913</v>
      </c>
      <c r="AG54" s="304">
        <f t="shared" si="23"/>
        <v>0.59709141151566658</v>
      </c>
      <c r="AH54" s="304">
        <f t="shared" si="23"/>
        <v>0.59662829280296237</v>
      </c>
      <c r="AI54" s="304">
        <f t="shared" si="23"/>
        <v>0.59619506188647742</v>
      </c>
      <c r="AJ54" s="304">
        <f t="shared" si="23"/>
        <v>0.59576181712820064</v>
      </c>
      <c r="AK54" s="304">
        <f t="shared" si="23"/>
        <v>0.59529820771501973</v>
      </c>
      <c r="AL54" s="304">
        <f t="shared" si="23"/>
        <v>0.59486860899706395</v>
      </c>
      <c r="AM54" s="304">
        <f t="shared" si="23"/>
        <v>0.59440591330206871</v>
      </c>
      <c r="AN54" s="304">
        <f t="shared" si="23"/>
        <v>0.59389789423321981</v>
      </c>
      <c r="AO54" s="304">
        <f t="shared" si="23"/>
        <v>0.5933392979031954</v>
      </c>
      <c r="AP54" s="304">
        <f t="shared" si="23"/>
        <v>0.592743391156626</v>
      </c>
      <c r="AQ54" s="304">
        <f t="shared" si="23"/>
        <v>0.59211187757615069</v>
      </c>
      <c r="AR54" s="304">
        <f t="shared" si="23"/>
        <v>0.59146409957311263</v>
      </c>
      <c r="AS54" s="304">
        <f t="shared" si="23"/>
        <v>0.59080022192386816</v>
      </c>
      <c r="AT54" s="304">
        <f t="shared" si="23"/>
        <v>0.59015152637070745</v>
      </c>
      <c r="AU54" s="305">
        <f t="shared" si="23"/>
        <v>0.58950415095032593</v>
      </c>
      <c r="AW54" s="303">
        <f t="shared" si="21"/>
        <v>-7.6054974418737764E-3</v>
      </c>
      <c r="AX54" s="303">
        <f t="shared" si="22"/>
        <v>-1.984290105464237E-2</v>
      </c>
    </row>
    <row r="55" spans="1:50" x14ac:dyDescent="0.35">
      <c r="B55" s="261" t="s">
        <v>500</v>
      </c>
      <c r="C55" s="306">
        <f t="shared" si="23"/>
        <v>0.10294003686993354</v>
      </c>
      <c r="D55" s="306">
        <f t="shared" si="23"/>
        <v>0.10982241463001842</v>
      </c>
      <c r="E55" s="306">
        <f t="shared" si="23"/>
        <v>0.11139635283882338</v>
      </c>
      <c r="F55" s="306">
        <f t="shared" si="23"/>
        <v>0.11433922021523787</v>
      </c>
      <c r="G55" s="306">
        <f t="shared" si="23"/>
        <v>0.11583305117156512</v>
      </c>
      <c r="H55" s="306">
        <f t="shared" si="23"/>
        <v>0.11979513497435662</v>
      </c>
      <c r="I55" s="306">
        <f t="shared" si="23"/>
        <v>0.12092300132655082</v>
      </c>
      <c r="J55" s="306">
        <f t="shared" si="23"/>
        <v>0.12212721444907028</v>
      </c>
      <c r="K55" s="306">
        <f t="shared" si="23"/>
        <v>0.12450281009492448</v>
      </c>
      <c r="L55" s="306">
        <f t="shared" si="23"/>
        <v>0.12867176324428017</v>
      </c>
      <c r="M55" s="306">
        <f t="shared" si="23"/>
        <v>0.12201697868221779</v>
      </c>
      <c r="N55" s="306">
        <f t="shared" si="23"/>
        <v>0.11821777136184861</v>
      </c>
      <c r="O55" s="306">
        <f t="shared" si="23"/>
        <v>0.11468261401718063</v>
      </c>
      <c r="P55" s="306">
        <f t="shared" si="23"/>
        <v>0.10567919283826235</v>
      </c>
      <c r="Q55" s="306">
        <f t="shared" si="23"/>
        <v>0.10463042634993189</v>
      </c>
      <c r="R55" s="306">
        <f t="shared" si="23"/>
        <v>0.10350409910256721</v>
      </c>
      <c r="S55" s="306">
        <f t="shared" si="23"/>
        <v>0.10303324497203373</v>
      </c>
      <c r="T55" s="306">
        <f t="shared" si="23"/>
        <v>0.10287825723317268</v>
      </c>
      <c r="U55" s="306">
        <f t="shared" si="23"/>
        <v>0.10279469959861162</v>
      </c>
      <c r="V55" s="306">
        <f t="shared" si="23"/>
        <v>0.10291401715411129</v>
      </c>
      <c r="W55" s="306">
        <f t="shared" si="23"/>
        <v>0.10278959004136498</v>
      </c>
      <c r="X55" s="306">
        <f t="shared" si="23"/>
        <v>0.10261227651713954</v>
      </c>
      <c r="Y55" s="306">
        <f t="shared" si="23"/>
        <v>0.10250404799033049</v>
      </c>
      <c r="Z55" s="306">
        <f t="shared" si="23"/>
        <v>0.1023589028399695</v>
      </c>
      <c r="AA55" s="306">
        <f t="shared" si="23"/>
        <v>0.10225605279647282</v>
      </c>
      <c r="AB55" s="306">
        <f t="shared" si="23"/>
        <v>0.10219729965208689</v>
      </c>
      <c r="AC55" s="306">
        <f t="shared" si="23"/>
        <v>0.10217275802517234</v>
      </c>
      <c r="AD55" s="306">
        <f t="shared" si="23"/>
        <v>0.10220510511351223</v>
      </c>
      <c r="AE55" s="306">
        <f t="shared" si="23"/>
        <v>0.1022989142161439</v>
      </c>
      <c r="AF55" s="306">
        <f t="shared" si="23"/>
        <v>0.10245225751556819</v>
      </c>
      <c r="AG55" s="306">
        <f t="shared" si="23"/>
        <v>0.10266274119701317</v>
      </c>
      <c r="AH55" s="306">
        <f t="shared" si="23"/>
        <v>0.10291078829367843</v>
      </c>
      <c r="AI55" s="306">
        <f t="shared" si="23"/>
        <v>0.10317210071827458</v>
      </c>
      <c r="AJ55" s="306">
        <f t="shared" si="23"/>
        <v>0.10344132809222384</v>
      </c>
      <c r="AK55" s="306">
        <f t="shared" si="23"/>
        <v>0.10370498470194556</v>
      </c>
      <c r="AL55" s="306">
        <f t="shared" si="23"/>
        <v>0.10397635949025801</v>
      </c>
      <c r="AM55" s="306">
        <f t="shared" si="23"/>
        <v>0.10421955628676903</v>
      </c>
      <c r="AN55" s="306">
        <f t="shared" si="23"/>
        <v>0.10442932777474842</v>
      </c>
      <c r="AO55" s="306">
        <f t="shared" si="23"/>
        <v>0.10461383457291787</v>
      </c>
      <c r="AP55" s="306">
        <f t="shared" si="23"/>
        <v>0.10477615816834622</v>
      </c>
      <c r="AQ55" s="306">
        <f t="shared" si="23"/>
        <v>0.10492276380103363</v>
      </c>
      <c r="AR55" s="306">
        <f t="shared" si="23"/>
        <v>0.1050599087941621</v>
      </c>
      <c r="AS55" s="306">
        <f t="shared" si="23"/>
        <v>0.10518503134787728</v>
      </c>
      <c r="AT55" s="306">
        <f t="shared" si="23"/>
        <v>0.10530145704304782</v>
      </c>
      <c r="AU55" s="307">
        <f t="shared" si="23"/>
        <v>0.10541759456674649</v>
      </c>
      <c r="AW55" s="303">
        <f t="shared" si="21"/>
        <v>-3.4231400417895352E-3</v>
      </c>
      <c r="AX55" s="303">
        <f t="shared" si="22"/>
        <v>-2.6159827151586712E-4</v>
      </c>
    </row>
    <row r="56" spans="1:50" x14ac:dyDescent="0.35">
      <c r="B56" s="249" t="s">
        <v>501</v>
      </c>
      <c r="C56" s="308">
        <f t="shared" si="23"/>
        <v>0.84019670780873057</v>
      </c>
      <c r="D56" s="308">
        <f t="shared" si="23"/>
        <v>0.83288970974235288</v>
      </c>
      <c r="E56" s="308">
        <f t="shared" si="23"/>
        <v>0.83249899248895931</v>
      </c>
      <c r="F56" s="308">
        <f t="shared" si="23"/>
        <v>0.83005169284558888</v>
      </c>
      <c r="G56" s="308">
        <f t="shared" si="23"/>
        <v>0.82903171874871417</v>
      </c>
      <c r="H56" s="308">
        <f t="shared" si="23"/>
        <v>0.82553277596448771</v>
      </c>
      <c r="I56" s="308">
        <f t="shared" si="23"/>
        <v>0.82581915038743159</v>
      </c>
      <c r="J56" s="308">
        <f t="shared" si="23"/>
        <v>0.82572258526011644</v>
      </c>
      <c r="K56" s="308">
        <f t="shared" si="23"/>
        <v>0.82404099678624965</v>
      </c>
      <c r="L56" s="308">
        <f t="shared" si="23"/>
        <v>0.82049319879856797</v>
      </c>
      <c r="M56" s="308">
        <f t="shared" si="23"/>
        <v>0.82770963458973501</v>
      </c>
      <c r="N56" s="308">
        <f t="shared" si="23"/>
        <v>0.83122390389350176</v>
      </c>
      <c r="O56" s="308">
        <f t="shared" si="23"/>
        <v>0.83423945011210421</v>
      </c>
      <c r="P56" s="308">
        <f t="shared" si="23"/>
        <v>0.84350584145128593</v>
      </c>
      <c r="Q56" s="308">
        <f t="shared" si="23"/>
        <v>0.84430492232618337</v>
      </c>
      <c r="R56" s="308">
        <f t="shared" si="23"/>
        <v>0.84386673123347256</v>
      </c>
      <c r="S56" s="308">
        <f t="shared" si="23"/>
        <v>0.84394288850574728</v>
      </c>
      <c r="T56" s="308">
        <f t="shared" si="23"/>
        <v>0.84365390592372447</v>
      </c>
      <c r="U56" s="308">
        <f t="shared" si="23"/>
        <v>0.84338658691275781</v>
      </c>
      <c r="V56" s="308">
        <f t="shared" si="23"/>
        <v>0.84289151399113871</v>
      </c>
      <c r="W56" s="308">
        <f t="shared" si="23"/>
        <v>0.84263405202978436</v>
      </c>
      <c r="X56" s="308">
        <f t="shared" si="23"/>
        <v>0.84239992818600307</v>
      </c>
      <c r="Y56" s="308">
        <f t="shared" si="23"/>
        <v>0.84213451274275763</v>
      </c>
      <c r="Z56" s="308">
        <f t="shared" si="23"/>
        <v>0.84173472518824399</v>
      </c>
      <c r="AA56" s="308">
        <f t="shared" si="23"/>
        <v>0.84132266251788479</v>
      </c>
      <c r="AB56" s="308">
        <f t="shared" si="23"/>
        <v>0.84071849731843185</v>
      </c>
      <c r="AC56" s="308">
        <f t="shared" si="23"/>
        <v>0.83977096655590255</v>
      </c>
      <c r="AD56" s="308">
        <f t="shared" si="23"/>
        <v>0.83877617757742096</v>
      </c>
      <c r="AE56" s="308">
        <f t="shared" si="23"/>
        <v>0.83784805715852306</v>
      </c>
      <c r="AF56" s="308">
        <f t="shared" si="23"/>
        <v>0.83702910209365067</v>
      </c>
      <c r="AG56" s="308">
        <f t="shared" si="23"/>
        <v>0.83627718312115884</v>
      </c>
      <c r="AH56" s="308">
        <f t="shared" si="23"/>
        <v>0.83558481698779086</v>
      </c>
      <c r="AI56" s="308">
        <f t="shared" si="23"/>
        <v>0.83490998256729165</v>
      </c>
      <c r="AJ56" s="308">
        <f t="shared" si="23"/>
        <v>0.83421715822217146</v>
      </c>
      <c r="AK56" s="308">
        <f t="shared" si="23"/>
        <v>0.83348661309723615</v>
      </c>
      <c r="AL56" s="308">
        <f t="shared" si="23"/>
        <v>0.83266194715097752</v>
      </c>
      <c r="AM56" s="308">
        <f t="shared" si="23"/>
        <v>0.83179525980459856</v>
      </c>
      <c r="AN56" s="308">
        <f t="shared" si="23"/>
        <v>0.83091657112714878</v>
      </c>
      <c r="AO56" s="308">
        <f t="shared" si="23"/>
        <v>0.8300218673626043</v>
      </c>
      <c r="AP56" s="308">
        <f t="shared" si="23"/>
        <v>0.82913776288383867</v>
      </c>
      <c r="AQ56" s="308">
        <f t="shared" si="23"/>
        <v>0.82826298473422699</v>
      </c>
      <c r="AR56" s="308">
        <f t="shared" si="23"/>
        <v>0.82741885521789516</v>
      </c>
      <c r="AS56" s="308">
        <f t="shared" si="23"/>
        <v>0.82660653708191068</v>
      </c>
      <c r="AT56" s="308">
        <f t="shared" si="23"/>
        <v>0.82587123979049359</v>
      </c>
      <c r="AU56" s="309">
        <f t="shared" si="23"/>
        <v>0.82516952127164356</v>
      </c>
      <c r="AW56" s="310">
        <f>AA56-P56</f>
        <v>-2.183178933401142E-3</v>
      </c>
      <c r="AX56" s="310">
        <f>AU56-P56</f>
        <v>-1.8336320179642374E-2</v>
      </c>
    </row>
    <row r="57" spans="1:50" x14ac:dyDescent="0.3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35">
      <c r="A58" s="239" t="str">
        <f>"Ecarts "&amp;[4]Résultats!B1&amp;"  - TEND"</f>
        <v>Ecarts SNBC3  - TEND</v>
      </c>
      <c r="B58" s="266" t="s">
        <v>537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35">
      <c r="B59" s="245" t="s">
        <v>1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268"/>
    </row>
    <row r="60" spans="1:50" x14ac:dyDescent="0.35">
      <c r="B60" s="249" t="s">
        <v>494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268"/>
    </row>
    <row r="61" spans="1:50" x14ac:dyDescent="0.35">
      <c r="B61" s="254" t="s">
        <v>495</v>
      </c>
      <c r="C61" s="301">
        <f t="shared" ref="C61:AU66" si="24">C39-C50</f>
        <v>0</v>
      </c>
      <c r="D61" s="301">
        <f t="shared" si="24"/>
        <v>0</v>
      </c>
      <c r="E61" s="301">
        <f t="shared" si="24"/>
        <v>0</v>
      </c>
      <c r="F61" s="301">
        <f t="shared" si="24"/>
        <v>0</v>
      </c>
      <c r="G61" s="301">
        <f t="shared" si="24"/>
        <v>0</v>
      </c>
      <c r="H61" s="301">
        <f t="shared" si="24"/>
        <v>0</v>
      </c>
      <c r="I61" s="301">
        <f t="shared" si="24"/>
        <v>0</v>
      </c>
      <c r="J61" s="301">
        <f t="shared" si="24"/>
        <v>0</v>
      </c>
      <c r="K61" s="301">
        <f t="shared" si="24"/>
        <v>0</v>
      </c>
      <c r="L61" s="301">
        <f t="shared" si="24"/>
        <v>0</v>
      </c>
      <c r="M61" s="301">
        <f t="shared" si="24"/>
        <v>0</v>
      </c>
      <c r="N61" s="301">
        <f t="shared" si="24"/>
        <v>0</v>
      </c>
      <c r="O61" s="301">
        <f t="shared" si="24"/>
        <v>0</v>
      </c>
      <c r="P61" s="301">
        <f t="shared" si="24"/>
        <v>0</v>
      </c>
      <c r="Q61" s="301">
        <f t="shared" si="24"/>
        <v>0</v>
      </c>
      <c r="R61" s="301">
        <f t="shared" si="24"/>
        <v>0</v>
      </c>
      <c r="S61" s="301">
        <f t="shared" si="24"/>
        <v>0</v>
      </c>
      <c r="T61" s="301">
        <f t="shared" si="24"/>
        <v>1.6444054501407734E-6</v>
      </c>
      <c r="U61" s="301">
        <f t="shared" si="24"/>
        <v>-6.2961177248299638E-5</v>
      </c>
      <c r="V61" s="301">
        <f t="shared" si="24"/>
        <v>-1.3681409625887486E-4</v>
      </c>
      <c r="W61" s="301">
        <f t="shared" si="24"/>
        <v>-1.9781005557617526E-4</v>
      </c>
      <c r="X61" s="301">
        <f t="shared" si="24"/>
        <v>-2.4979506720490541E-4</v>
      </c>
      <c r="Y61" s="301">
        <f t="shared" si="24"/>
        <v>-3.6499886225443978E-4</v>
      </c>
      <c r="Z61" s="301">
        <f t="shared" si="24"/>
        <v>-3.1634297000493472E-4</v>
      </c>
      <c r="AA61" s="301">
        <f t="shared" si="24"/>
        <v>-3.2970024227785277E-4</v>
      </c>
      <c r="AB61" s="301">
        <f t="shared" si="24"/>
        <v>-3.3861690163006219E-4</v>
      </c>
      <c r="AC61" s="301">
        <f t="shared" si="24"/>
        <v>-2.7248681256997198E-4</v>
      </c>
      <c r="AD61" s="301">
        <f t="shared" si="24"/>
        <v>-1.7389054836236539E-4</v>
      </c>
      <c r="AE61" s="301">
        <f t="shared" si="24"/>
        <v>-9.5531759665146154E-5</v>
      </c>
      <c r="AF61" s="301">
        <f t="shared" si="24"/>
        <v>-6.3170278945146041E-5</v>
      </c>
      <c r="AG61" s="301">
        <f t="shared" si="24"/>
        <v>-7.542293192924765E-5</v>
      </c>
      <c r="AH61" s="301">
        <f t="shared" si="24"/>
        <v>-1.2142164082412643E-4</v>
      </c>
      <c r="AI61" s="301">
        <f t="shared" si="24"/>
        <v>-1.8430856437651189E-4</v>
      </c>
      <c r="AJ61" s="301">
        <f t="shared" si="24"/>
        <v>-2.4911384197395803E-4</v>
      </c>
      <c r="AK61" s="301">
        <f t="shared" si="24"/>
        <v>-3.0284769633265318E-4</v>
      </c>
      <c r="AL61" s="301">
        <f t="shared" si="24"/>
        <v>-3.4024929214504507E-4</v>
      </c>
      <c r="AM61" s="301">
        <f t="shared" si="24"/>
        <v>-3.5896337925128696E-4</v>
      </c>
      <c r="AN61" s="301">
        <f t="shared" si="24"/>
        <v>-3.6074593447060765E-4</v>
      </c>
      <c r="AO61" s="301">
        <f t="shared" si="24"/>
        <v>-3.4757134073004625E-4</v>
      </c>
      <c r="AP61" s="301">
        <f t="shared" si="24"/>
        <v>-3.2551054658824796E-4</v>
      </c>
      <c r="AQ61" s="301">
        <f t="shared" si="24"/>
        <v>-2.9810616074182894E-4</v>
      </c>
      <c r="AR61" s="301">
        <f t="shared" si="24"/>
        <v>-2.7191199788673126E-4</v>
      </c>
      <c r="AS61" s="301">
        <f t="shared" si="24"/>
        <v>-2.4919562887487645E-4</v>
      </c>
      <c r="AT61" s="301">
        <f t="shared" si="24"/>
        <v>-2.5436811916329516E-4</v>
      </c>
      <c r="AU61" s="302">
        <f t="shared" si="24"/>
        <v>-2.8186886774939079E-4</v>
      </c>
      <c r="AV61" s="268"/>
    </row>
    <row r="62" spans="1:50" x14ac:dyDescent="0.35">
      <c r="B62" s="258" t="s">
        <v>496</v>
      </c>
      <c r="C62" s="304">
        <f t="shared" si="24"/>
        <v>0</v>
      </c>
      <c r="D62" s="304">
        <f t="shared" si="24"/>
        <v>0</v>
      </c>
      <c r="E62" s="304">
        <f t="shared" si="24"/>
        <v>0</v>
      </c>
      <c r="F62" s="304">
        <f t="shared" si="24"/>
        <v>0</v>
      </c>
      <c r="G62" s="304">
        <f t="shared" si="24"/>
        <v>0</v>
      </c>
      <c r="H62" s="304">
        <f t="shared" si="24"/>
        <v>0</v>
      </c>
      <c r="I62" s="304">
        <f t="shared" si="24"/>
        <v>0</v>
      </c>
      <c r="J62" s="304">
        <f t="shared" si="24"/>
        <v>0</v>
      </c>
      <c r="K62" s="304">
        <f t="shared" si="24"/>
        <v>0</v>
      </c>
      <c r="L62" s="304">
        <f t="shared" si="24"/>
        <v>0</v>
      </c>
      <c r="M62" s="304">
        <f t="shared" si="24"/>
        <v>0</v>
      </c>
      <c r="N62" s="304">
        <f t="shared" si="24"/>
        <v>0</v>
      </c>
      <c r="O62" s="304">
        <f t="shared" si="24"/>
        <v>0</v>
      </c>
      <c r="P62" s="304">
        <f t="shared" si="24"/>
        <v>0</v>
      </c>
      <c r="Q62" s="304">
        <f t="shared" si="24"/>
        <v>0</v>
      </c>
      <c r="R62" s="304">
        <f t="shared" si="24"/>
        <v>0</v>
      </c>
      <c r="S62" s="304">
        <f t="shared" si="24"/>
        <v>0</v>
      </c>
      <c r="T62" s="304">
        <f t="shared" si="24"/>
        <v>-1.0372501635380615E-8</v>
      </c>
      <c r="U62" s="304">
        <f t="shared" si="24"/>
        <v>-1.7871698107824185E-5</v>
      </c>
      <c r="V62" s="304">
        <f t="shared" si="24"/>
        <v>-3.7851466191313188E-5</v>
      </c>
      <c r="W62" s="304">
        <f t="shared" si="24"/>
        <v>-5.6522208371018179E-5</v>
      </c>
      <c r="X62" s="304">
        <f t="shared" si="24"/>
        <v>-7.6766413189571781E-5</v>
      </c>
      <c r="Y62" s="304">
        <f t="shared" si="24"/>
        <v>-1.1980318839202586E-4</v>
      </c>
      <c r="Z62" s="304">
        <f t="shared" si="24"/>
        <v>-1.3368007823380545E-4</v>
      </c>
      <c r="AA62" s="304">
        <f t="shared" si="24"/>
        <v>-1.7096483219380953E-4</v>
      </c>
      <c r="AB62" s="304">
        <f t="shared" si="24"/>
        <v>-2.2659070515820834E-4</v>
      </c>
      <c r="AC62" s="304">
        <f t="shared" si="24"/>
        <v>-2.7069901094353699E-4</v>
      </c>
      <c r="AD62" s="304">
        <f t="shared" si="24"/>
        <v>-2.2875429711799455E-4</v>
      </c>
      <c r="AE62" s="304">
        <f t="shared" si="24"/>
        <v>-1.5214683170083898E-4</v>
      </c>
      <c r="AF62" s="304">
        <f t="shared" si="24"/>
        <v>-7.6109815468350384E-5</v>
      </c>
      <c r="AG62" s="304">
        <f t="shared" si="24"/>
        <v>-2.0424147561537431E-5</v>
      </c>
      <c r="AH62" s="304">
        <f t="shared" si="24"/>
        <v>1.9285775309074715E-5</v>
      </c>
      <c r="AI62" s="304">
        <f t="shared" si="24"/>
        <v>4.210956196229465E-5</v>
      </c>
      <c r="AJ62" s="304">
        <f t="shared" si="24"/>
        <v>5.9114960225842283E-5</v>
      </c>
      <c r="AK62" s="304">
        <f t="shared" si="24"/>
        <v>7.7403029305367355E-5</v>
      </c>
      <c r="AL62" s="304">
        <f t="shared" si="24"/>
        <v>1.031170747945731E-4</v>
      </c>
      <c r="AM62" s="304">
        <f t="shared" si="24"/>
        <v>1.3543776795629792E-4</v>
      </c>
      <c r="AN62" s="304">
        <f t="shared" si="24"/>
        <v>1.7807592517551929E-4</v>
      </c>
      <c r="AO62" s="304">
        <f t="shared" si="24"/>
        <v>2.2855453653891633E-4</v>
      </c>
      <c r="AP62" s="304">
        <f t="shared" si="24"/>
        <v>2.8799839413495842E-4</v>
      </c>
      <c r="AQ62" s="304">
        <f t="shared" si="24"/>
        <v>3.5203284311435823E-4</v>
      </c>
      <c r="AR62" s="304">
        <f t="shared" si="24"/>
        <v>4.2172168124626763E-4</v>
      </c>
      <c r="AS62" s="304">
        <f t="shared" si="24"/>
        <v>4.9165989563215717E-4</v>
      </c>
      <c r="AT62" s="304">
        <f t="shared" si="24"/>
        <v>5.6065142980021854E-4</v>
      </c>
      <c r="AU62" s="305">
        <f t="shared" si="24"/>
        <v>6.2132086381538887E-4</v>
      </c>
      <c r="AV62" s="268"/>
    </row>
    <row r="63" spans="1:50" x14ac:dyDescent="0.35">
      <c r="B63" s="261" t="s">
        <v>497</v>
      </c>
      <c r="C63" s="306">
        <f t="shared" si="24"/>
        <v>0</v>
      </c>
      <c r="D63" s="306">
        <f t="shared" si="24"/>
        <v>0</v>
      </c>
      <c r="E63" s="306">
        <f t="shared" si="24"/>
        <v>0</v>
      </c>
      <c r="F63" s="306">
        <f t="shared" si="24"/>
        <v>0</v>
      </c>
      <c r="G63" s="306">
        <f t="shared" si="24"/>
        <v>0</v>
      </c>
      <c r="H63" s="306">
        <f t="shared" si="24"/>
        <v>0</v>
      </c>
      <c r="I63" s="306">
        <f t="shared" si="24"/>
        <v>0</v>
      </c>
      <c r="J63" s="306">
        <f t="shared" si="24"/>
        <v>0</v>
      </c>
      <c r="K63" s="306">
        <f t="shared" si="24"/>
        <v>0</v>
      </c>
      <c r="L63" s="306">
        <f t="shared" si="24"/>
        <v>0</v>
      </c>
      <c r="M63" s="306">
        <f t="shared" si="24"/>
        <v>0</v>
      </c>
      <c r="N63" s="306">
        <f t="shared" si="24"/>
        <v>0</v>
      </c>
      <c r="O63" s="306">
        <f t="shared" si="24"/>
        <v>0</v>
      </c>
      <c r="P63" s="306">
        <f t="shared" si="24"/>
        <v>0</v>
      </c>
      <c r="Q63" s="306">
        <f t="shared" si="24"/>
        <v>0</v>
      </c>
      <c r="R63" s="306">
        <f t="shared" si="24"/>
        <v>0</v>
      </c>
      <c r="S63" s="306">
        <f t="shared" si="24"/>
        <v>0</v>
      </c>
      <c r="T63" s="306">
        <f t="shared" si="24"/>
        <v>9.1049637023637997E-7</v>
      </c>
      <c r="U63" s="306">
        <f t="shared" si="24"/>
        <v>2.4271055063668223E-6</v>
      </c>
      <c r="V63" s="306">
        <f t="shared" si="24"/>
        <v>4.502643527810879E-6</v>
      </c>
      <c r="W63" s="306">
        <f t="shared" si="24"/>
        <v>7.6773919502268195E-6</v>
      </c>
      <c r="X63" s="306">
        <f t="shared" si="24"/>
        <v>1.1322732363878985E-5</v>
      </c>
      <c r="Y63" s="306">
        <f t="shared" si="24"/>
        <v>1.3953857376285128E-5</v>
      </c>
      <c r="Z63" s="306">
        <f t="shared" si="24"/>
        <v>1.9038107285748729E-5</v>
      </c>
      <c r="AA63" s="306">
        <f t="shared" si="24"/>
        <v>2.4187911132990403E-5</v>
      </c>
      <c r="AB63" s="306">
        <f t="shared" si="24"/>
        <v>5.1874303388328713E-5</v>
      </c>
      <c r="AC63" s="306">
        <f t="shared" si="24"/>
        <v>1.0711717786562186E-4</v>
      </c>
      <c r="AD63" s="306">
        <f t="shared" si="24"/>
        <v>1.3902521178846272E-4</v>
      </c>
      <c r="AE63" s="306">
        <f t="shared" si="24"/>
        <v>1.4635071598467081E-4</v>
      </c>
      <c r="AF63" s="306">
        <f t="shared" si="24"/>
        <v>1.3279443702346461E-4</v>
      </c>
      <c r="AG63" s="306">
        <f t="shared" si="24"/>
        <v>1.078243200464124E-4</v>
      </c>
      <c r="AH63" s="306">
        <f t="shared" si="24"/>
        <v>7.4070366391065789E-5</v>
      </c>
      <c r="AI63" s="306">
        <f t="shared" si="24"/>
        <v>4.0025469234560018E-5</v>
      </c>
      <c r="AJ63" s="306">
        <f t="shared" si="24"/>
        <v>8.074065271361508E-6</v>
      </c>
      <c r="AK63" s="306">
        <f t="shared" si="24"/>
        <v>-1.9069006456144677E-5</v>
      </c>
      <c r="AL63" s="306">
        <f t="shared" si="24"/>
        <v>-4.1665017169192908E-5</v>
      </c>
      <c r="AM63" s="306">
        <f t="shared" si="24"/>
        <v>-5.7707238733259447E-5</v>
      </c>
      <c r="AN63" s="306">
        <f t="shared" si="24"/>
        <v>-6.9562358017347115E-5</v>
      </c>
      <c r="AO63" s="306">
        <f t="shared" si="24"/>
        <v>-7.7018281938720512E-5</v>
      </c>
      <c r="AP63" s="306">
        <f t="shared" si="24"/>
        <v>-8.3409233418742235E-5</v>
      </c>
      <c r="AQ63" s="306">
        <f t="shared" si="24"/>
        <v>-8.8444488354599837E-5</v>
      </c>
      <c r="AR63" s="306">
        <f t="shared" si="24"/>
        <v>-9.5544336557763787E-5</v>
      </c>
      <c r="AS63" s="306">
        <f t="shared" si="24"/>
        <v>-1.0342731454027893E-4</v>
      </c>
      <c r="AT63" s="306">
        <f t="shared" si="24"/>
        <v>-1.1647423511410016E-4</v>
      </c>
      <c r="AU63" s="307">
        <f t="shared" si="24"/>
        <v>-1.297653932985296E-4</v>
      </c>
      <c r="AV63" s="268"/>
    </row>
    <row r="64" spans="1:50" x14ac:dyDescent="0.35">
      <c r="B64" s="258" t="s">
        <v>498</v>
      </c>
      <c r="C64" s="304">
        <f t="shared" si="24"/>
        <v>0</v>
      </c>
      <c r="D64" s="304">
        <f t="shared" si="24"/>
        <v>0</v>
      </c>
      <c r="E64" s="304">
        <f t="shared" si="24"/>
        <v>0</v>
      </c>
      <c r="F64" s="304">
        <f t="shared" si="24"/>
        <v>0</v>
      </c>
      <c r="G64" s="304">
        <f t="shared" si="24"/>
        <v>0</v>
      </c>
      <c r="H64" s="304">
        <f t="shared" si="24"/>
        <v>0</v>
      </c>
      <c r="I64" s="304">
        <f t="shared" si="24"/>
        <v>0</v>
      </c>
      <c r="J64" s="304">
        <f t="shared" si="24"/>
        <v>0</v>
      </c>
      <c r="K64" s="304">
        <f t="shared" si="24"/>
        <v>0</v>
      </c>
      <c r="L64" s="304">
        <f t="shared" si="24"/>
        <v>0</v>
      </c>
      <c r="M64" s="304">
        <f t="shared" si="24"/>
        <v>0</v>
      </c>
      <c r="N64" s="304">
        <f t="shared" si="24"/>
        <v>0</v>
      </c>
      <c r="O64" s="304">
        <f t="shared" si="24"/>
        <v>0</v>
      </c>
      <c r="P64" s="304">
        <f t="shared" si="24"/>
        <v>0</v>
      </c>
      <c r="Q64" s="304">
        <f t="shared" si="24"/>
        <v>0</v>
      </c>
      <c r="R64" s="304">
        <f t="shared" si="24"/>
        <v>0</v>
      </c>
      <c r="S64" s="304">
        <f t="shared" si="24"/>
        <v>0</v>
      </c>
      <c r="T64" s="304">
        <f t="shared" si="24"/>
        <v>6.2004812820815047E-6</v>
      </c>
      <c r="U64" s="304">
        <f t="shared" si="24"/>
        <v>2.6637470182389045E-5</v>
      </c>
      <c r="V64" s="304">
        <f t="shared" si="24"/>
        <v>5.3968864698550334E-5</v>
      </c>
      <c r="W64" s="304">
        <f t="shared" si="24"/>
        <v>8.5410569862665042E-5</v>
      </c>
      <c r="X64" s="304">
        <f t="shared" si="24"/>
        <v>1.1202521528319576E-4</v>
      </c>
      <c r="Y64" s="304">
        <f t="shared" si="24"/>
        <v>1.2373776116048063E-4</v>
      </c>
      <c r="Z64" s="304">
        <f t="shared" si="24"/>
        <v>1.136455346788523E-4</v>
      </c>
      <c r="AA64" s="304">
        <f t="shared" si="24"/>
        <v>9.4925646890953175E-5</v>
      </c>
      <c r="AB64" s="304">
        <f t="shared" si="24"/>
        <v>2.2086929522768806E-4</v>
      </c>
      <c r="AC64" s="304">
        <f t="shared" si="24"/>
        <v>5.7891530943365854E-4</v>
      </c>
      <c r="AD64" s="304">
        <f t="shared" si="24"/>
        <v>8.7400046378771634E-4</v>
      </c>
      <c r="AE64" s="304">
        <f t="shared" si="24"/>
        <v>1.0331364123964404E-3</v>
      </c>
      <c r="AF64" s="304">
        <f t="shared" si="24"/>
        <v>1.0397239473631803E-3</v>
      </c>
      <c r="AG64" s="304">
        <f t="shared" si="24"/>
        <v>9.40026280269457E-4</v>
      </c>
      <c r="AH64" s="304">
        <f t="shared" si="24"/>
        <v>7.5624577828026229E-4</v>
      </c>
      <c r="AI64" s="304">
        <f t="shared" si="24"/>
        <v>5.5064158921813711E-4</v>
      </c>
      <c r="AJ64" s="304">
        <f t="shared" si="24"/>
        <v>3.5347747038461108E-4</v>
      </c>
      <c r="AK64" s="304">
        <f t="shared" si="24"/>
        <v>1.9247106045572338E-4</v>
      </c>
      <c r="AL64" s="304">
        <f t="shared" si="24"/>
        <v>7.2782681453942288E-5</v>
      </c>
      <c r="AM64" s="304">
        <f t="shared" si="24"/>
        <v>9.2725418130434889E-6</v>
      </c>
      <c r="AN64" s="304">
        <f t="shared" si="24"/>
        <v>-1.1151100599238184E-5</v>
      </c>
      <c r="AO64" s="304">
        <f t="shared" si="24"/>
        <v>1.0631393764781727E-5</v>
      </c>
      <c r="AP64" s="304">
        <f t="shared" si="24"/>
        <v>5.1610783811439909E-5</v>
      </c>
      <c r="AQ64" s="304">
        <f t="shared" si="24"/>
        <v>1.0941887582982535E-4</v>
      </c>
      <c r="AR64" s="304">
        <f t="shared" si="24"/>
        <v>1.6007622267066868E-4</v>
      </c>
      <c r="AS64" s="304">
        <f t="shared" si="24"/>
        <v>2.0768816089788977E-4</v>
      </c>
      <c r="AT64" s="304">
        <f t="shared" si="24"/>
        <v>2.2485973615671284E-4</v>
      </c>
      <c r="AU64" s="305">
        <f t="shared" si="24"/>
        <v>2.3776108991646616E-4</v>
      </c>
      <c r="AV64" s="268"/>
    </row>
    <row r="65" spans="2:48" x14ac:dyDescent="0.35">
      <c r="B65" s="258" t="s">
        <v>499</v>
      </c>
      <c r="C65" s="304">
        <f t="shared" si="24"/>
        <v>0</v>
      </c>
      <c r="D65" s="304">
        <f t="shared" si="24"/>
        <v>0</v>
      </c>
      <c r="E65" s="304">
        <f t="shared" si="24"/>
        <v>0</v>
      </c>
      <c r="F65" s="304">
        <f t="shared" si="24"/>
        <v>0</v>
      </c>
      <c r="G65" s="304">
        <f t="shared" si="24"/>
        <v>0</v>
      </c>
      <c r="H65" s="304">
        <f t="shared" si="24"/>
        <v>0</v>
      </c>
      <c r="I65" s="304">
        <f t="shared" si="24"/>
        <v>0</v>
      </c>
      <c r="J65" s="304">
        <f t="shared" si="24"/>
        <v>0</v>
      </c>
      <c r="K65" s="304">
        <f t="shared" si="24"/>
        <v>0</v>
      </c>
      <c r="L65" s="304">
        <f t="shared" si="24"/>
        <v>0</v>
      </c>
      <c r="M65" s="304">
        <f t="shared" si="24"/>
        <v>0</v>
      </c>
      <c r="N65" s="304">
        <f t="shared" si="24"/>
        <v>0</v>
      </c>
      <c r="O65" s="304">
        <f t="shared" si="24"/>
        <v>0</v>
      </c>
      <c r="P65" s="304">
        <f t="shared" si="24"/>
        <v>0</v>
      </c>
      <c r="Q65" s="304">
        <f t="shared" si="24"/>
        <v>0</v>
      </c>
      <c r="R65" s="304">
        <f t="shared" si="24"/>
        <v>0</v>
      </c>
      <c r="S65" s="304">
        <f t="shared" si="24"/>
        <v>0</v>
      </c>
      <c r="T65" s="304">
        <f t="shared" si="24"/>
        <v>5.2600411376557688E-6</v>
      </c>
      <c r="U65" s="304">
        <f t="shared" si="24"/>
        <v>2.4060223359545496E-5</v>
      </c>
      <c r="V65" s="304">
        <f t="shared" si="24"/>
        <v>4.9113185387583691E-5</v>
      </c>
      <c r="W65" s="304">
        <f t="shared" si="24"/>
        <v>7.7094877954930752E-5</v>
      </c>
      <c r="X65" s="304">
        <f t="shared" si="24"/>
        <v>9.976120870658356E-5</v>
      </c>
      <c r="Y65" s="304">
        <f t="shared" si="24"/>
        <v>1.086321587936423E-4</v>
      </c>
      <c r="Z65" s="304">
        <f t="shared" si="24"/>
        <v>9.3446900230498287E-5</v>
      </c>
      <c r="AA65" s="304">
        <f t="shared" si="24"/>
        <v>6.9692669293797138E-5</v>
      </c>
      <c r="AB65" s="304">
        <f t="shared" si="24"/>
        <v>1.6637299661992344E-4</v>
      </c>
      <c r="AC65" s="304">
        <f t="shared" si="24"/>
        <v>4.6440268726111178E-4</v>
      </c>
      <c r="AD65" s="304">
        <f t="shared" si="24"/>
        <v>7.2303866739920064E-4</v>
      </c>
      <c r="AE65" s="304">
        <f t="shared" si="24"/>
        <v>8.7177117529602111E-4</v>
      </c>
      <c r="AF65" s="304">
        <f t="shared" si="24"/>
        <v>8.9091892128756456E-4</v>
      </c>
      <c r="AG65" s="304">
        <f t="shared" si="24"/>
        <v>8.1692171739555786E-4</v>
      </c>
      <c r="AH65" s="304">
        <f t="shared" si="24"/>
        <v>6.6925154288766109E-4</v>
      </c>
      <c r="AI65" s="304">
        <f t="shared" si="24"/>
        <v>5.0076478669081048E-4</v>
      </c>
      <c r="AJ65" s="304">
        <f t="shared" si="24"/>
        <v>3.3881792487855389E-4</v>
      </c>
      <c r="AK65" s="304">
        <f t="shared" si="24"/>
        <v>2.0783450406292037E-4</v>
      </c>
      <c r="AL65" s="304">
        <f t="shared" si="24"/>
        <v>1.1302304839633237E-4</v>
      </c>
      <c r="AM65" s="304">
        <f t="shared" si="24"/>
        <v>6.6808945402896391E-5</v>
      </c>
      <c r="AN65" s="304">
        <f t="shared" si="24"/>
        <v>5.8615021483854335E-5</v>
      </c>
      <c r="AO65" s="304">
        <f t="shared" si="24"/>
        <v>8.7254422733273884E-5</v>
      </c>
      <c r="AP65" s="304">
        <f t="shared" si="24"/>
        <v>1.335048080978174E-4</v>
      </c>
      <c r="AQ65" s="304">
        <f t="shared" si="24"/>
        <v>1.9471645531166093E-4</v>
      </c>
      <c r="AR65" s="304">
        <f t="shared" si="24"/>
        <v>2.5091763466389416E-4</v>
      </c>
      <c r="AS65" s="304">
        <f t="shared" si="24"/>
        <v>3.0484010963893748E-4</v>
      </c>
      <c r="AT65" s="304">
        <f t="shared" si="24"/>
        <v>3.3424965240502758E-4</v>
      </c>
      <c r="AU65" s="305">
        <f t="shared" si="24"/>
        <v>3.5971476803720037E-4</v>
      </c>
      <c r="AV65" s="268"/>
    </row>
    <row r="66" spans="2:48" x14ac:dyDescent="0.35">
      <c r="B66" s="261" t="s">
        <v>500</v>
      </c>
      <c r="C66" s="306">
        <f t="shared" si="24"/>
        <v>0</v>
      </c>
      <c r="D66" s="306">
        <f t="shared" si="24"/>
        <v>0</v>
      </c>
      <c r="E66" s="306">
        <f t="shared" si="24"/>
        <v>0</v>
      </c>
      <c r="F66" s="306">
        <f t="shared" si="24"/>
        <v>0</v>
      </c>
      <c r="G66" s="306">
        <f t="shared" si="24"/>
        <v>0</v>
      </c>
      <c r="H66" s="306">
        <f t="shared" si="24"/>
        <v>0</v>
      </c>
      <c r="I66" s="306">
        <f t="shared" si="24"/>
        <v>0</v>
      </c>
      <c r="J66" s="306">
        <f t="shared" si="24"/>
        <v>0</v>
      </c>
      <c r="K66" s="306">
        <f t="shared" si="24"/>
        <v>0</v>
      </c>
      <c r="L66" s="306">
        <f t="shared" si="24"/>
        <v>0</v>
      </c>
      <c r="M66" s="306">
        <f t="shared" si="24"/>
        <v>0</v>
      </c>
      <c r="N66" s="306">
        <f t="shared" si="24"/>
        <v>0</v>
      </c>
      <c r="O66" s="306">
        <f t="shared" si="24"/>
        <v>0</v>
      </c>
      <c r="P66" s="306">
        <f t="shared" si="24"/>
        <v>0</v>
      </c>
      <c r="Q66" s="306">
        <f t="shared" si="24"/>
        <v>0</v>
      </c>
      <c r="R66" s="306">
        <f t="shared" si="24"/>
        <v>0</v>
      </c>
      <c r="S66" s="306">
        <f t="shared" si="24"/>
        <v>0</v>
      </c>
      <c r="T66" s="306">
        <f t="shared" si="24"/>
        <v>1.6545049911914633E-6</v>
      </c>
      <c r="U66" s="306">
        <f t="shared" si="24"/>
        <v>-4.5143666986657838E-5</v>
      </c>
      <c r="V66" s="306">
        <f t="shared" si="24"/>
        <v>-9.9159653346170273E-5</v>
      </c>
      <c r="W66" s="306">
        <f t="shared" si="24"/>
        <v>-1.4153801943109223E-4</v>
      </c>
      <c r="X66" s="306">
        <f t="shared" si="24"/>
        <v>-1.733367581845946E-4</v>
      </c>
      <c r="Y66" s="306">
        <f t="shared" si="24"/>
        <v>-2.4566039292257813E-4</v>
      </c>
      <c r="Z66" s="306">
        <f t="shared" si="24"/>
        <v>-1.8313007354502087E-4</v>
      </c>
      <c r="AA66" s="306">
        <f t="shared" si="24"/>
        <v>-1.5928657564651116E-4</v>
      </c>
      <c r="AB66" s="306">
        <f t="shared" si="24"/>
        <v>-1.1264523752542444E-4</v>
      </c>
      <c r="AC66" s="306">
        <f t="shared" si="24"/>
        <v>-2.206788105182933E-6</v>
      </c>
      <c r="AD66" s="306">
        <f t="shared" si="24"/>
        <v>5.4713679040321872E-5</v>
      </c>
      <c r="AE66" s="306">
        <f t="shared" si="24"/>
        <v>5.6632400537007244E-5</v>
      </c>
      <c r="AF66" s="306">
        <f t="shared" si="24"/>
        <v>1.2942474009125515E-5</v>
      </c>
      <c r="AG66" s="306">
        <f t="shared" ref="AG66:AU66" si="25">AG44-AG55</f>
        <v>-5.5183509885176063E-5</v>
      </c>
      <c r="AH66" s="306">
        <f t="shared" si="25"/>
        <v>-1.4121368199704332E-4</v>
      </c>
      <c r="AI66" s="306">
        <f t="shared" si="25"/>
        <v>-2.2728764817836478E-4</v>
      </c>
      <c r="AJ66" s="306">
        <f t="shared" si="25"/>
        <v>-3.0946341605725403E-4</v>
      </c>
      <c r="AK66" s="306">
        <f t="shared" si="25"/>
        <v>-3.81802407252399E-4</v>
      </c>
      <c r="AL66" s="306">
        <f t="shared" si="25"/>
        <v>-4.4521377734557666E-4</v>
      </c>
      <c r="AM66" s="306">
        <f t="shared" si="25"/>
        <v>-4.9646337330228052E-4</v>
      </c>
      <c r="AN66" s="306">
        <f t="shared" si="25"/>
        <v>-5.4103133804191128E-4</v>
      </c>
      <c r="AO66" s="306">
        <f t="shared" si="25"/>
        <v>-5.7842138390910847E-4</v>
      </c>
      <c r="AP66" s="306">
        <f t="shared" si="25"/>
        <v>-6.1585729644469955E-4</v>
      </c>
      <c r="AQ66" s="306">
        <f t="shared" si="25"/>
        <v>-6.5251337800238673E-4</v>
      </c>
      <c r="AR66" s="306">
        <f t="shared" si="25"/>
        <v>-6.9603404387975909E-4</v>
      </c>
      <c r="AS66" s="306">
        <f t="shared" si="25"/>
        <v>-7.4327721853899298E-4</v>
      </c>
      <c r="AT66" s="306">
        <f t="shared" si="25"/>
        <v>-8.1752495462426855E-4</v>
      </c>
      <c r="AU66" s="307">
        <f t="shared" si="25"/>
        <v>-9.0582695484454911E-4</v>
      </c>
      <c r="AV66" s="268"/>
    </row>
    <row r="67" spans="2:48" x14ac:dyDescent="0.35">
      <c r="B67" s="249" t="s">
        <v>501</v>
      </c>
      <c r="C67" s="308">
        <f t="shared" ref="C67:AU67" si="26">C45-C56</f>
        <v>0</v>
      </c>
      <c r="D67" s="308">
        <f t="shared" si="26"/>
        <v>0</v>
      </c>
      <c r="E67" s="308">
        <f t="shared" si="26"/>
        <v>0</v>
      </c>
      <c r="F67" s="308">
        <f t="shared" si="26"/>
        <v>0</v>
      </c>
      <c r="G67" s="308">
        <f t="shared" si="26"/>
        <v>0</v>
      </c>
      <c r="H67" s="308">
        <f t="shared" si="26"/>
        <v>0</v>
      </c>
      <c r="I67" s="308">
        <f t="shared" si="26"/>
        <v>0</v>
      </c>
      <c r="J67" s="308">
        <f t="shared" si="26"/>
        <v>0</v>
      </c>
      <c r="K67" s="308">
        <f t="shared" si="26"/>
        <v>0</v>
      </c>
      <c r="L67" s="308">
        <f t="shared" si="26"/>
        <v>0</v>
      </c>
      <c r="M67" s="308">
        <f t="shared" si="26"/>
        <v>0</v>
      </c>
      <c r="N67" s="308">
        <f t="shared" si="26"/>
        <v>0</v>
      </c>
      <c r="O67" s="308">
        <f t="shared" si="26"/>
        <v>0</v>
      </c>
      <c r="P67" s="308">
        <f t="shared" si="26"/>
        <v>0</v>
      </c>
      <c r="Q67" s="308">
        <f t="shared" si="26"/>
        <v>0</v>
      </c>
      <c r="R67" s="308">
        <f t="shared" si="26"/>
        <v>0</v>
      </c>
      <c r="S67" s="308">
        <f t="shared" si="26"/>
        <v>0</v>
      </c>
      <c r="T67" s="308">
        <f t="shared" si="26"/>
        <v>5.2496686359093658E-6</v>
      </c>
      <c r="U67" s="308">
        <f t="shared" si="26"/>
        <v>6.1885252516935552E-6</v>
      </c>
      <c r="V67" s="308">
        <f t="shared" si="26"/>
        <v>1.1261719196298259E-5</v>
      </c>
      <c r="W67" s="308">
        <f t="shared" si="26"/>
        <v>2.057266958399584E-5</v>
      </c>
      <c r="X67" s="308">
        <f t="shared" si="26"/>
        <v>2.2994795517039535E-5</v>
      </c>
      <c r="Y67" s="308">
        <f t="shared" si="26"/>
        <v>-1.1171029598466831E-5</v>
      </c>
      <c r="Z67" s="308">
        <f t="shared" si="26"/>
        <v>-4.0233178003279413E-5</v>
      </c>
      <c r="AA67" s="308">
        <f t="shared" si="26"/>
        <v>-1.012721629000124E-4</v>
      </c>
      <c r="AB67" s="308">
        <f t="shared" si="26"/>
        <v>-6.021770853814612E-5</v>
      </c>
      <c r="AC67" s="308">
        <f t="shared" si="26"/>
        <v>1.9370367631743601E-4</v>
      </c>
      <c r="AD67" s="308">
        <f t="shared" si="26"/>
        <v>4.9428437028120609E-4</v>
      </c>
      <c r="AE67" s="308">
        <f t="shared" si="26"/>
        <v>7.1962434359518213E-4</v>
      </c>
      <c r="AF67" s="308">
        <f t="shared" si="26"/>
        <v>8.1480910581921417E-4</v>
      </c>
      <c r="AG67" s="308">
        <f t="shared" si="26"/>
        <v>7.964975698339094E-4</v>
      </c>
      <c r="AH67" s="308">
        <f t="shared" si="26"/>
        <v>6.885373181967358E-4</v>
      </c>
      <c r="AI67" s="308">
        <f t="shared" si="26"/>
        <v>5.428743486531884E-4</v>
      </c>
      <c r="AJ67" s="308">
        <f t="shared" si="26"/>
        <v>3.9793288510436842E-4</v>
      </c>
      <c r="AK67" s="308">
        <f t="shared" si="26"/>
        <v>2.8523753336839874E-4</v>
      </c>
      <c r="AL67" s="308">
        <f t="shared" si="26"/>
        <v>2.1614012319082221E-4</v>
      </c>
      <c r="AM67" s="308">
        <f t="shared" si="26"/>
        <v>2.0224671335911104E-4</v>
      </c>
      <c r="AN67" s="308">
        <f t="shared" si="26"/>
        <v>2.3669094665945689E-4</v>
      </c>
      <c r="AO67" s="308">
        <f t="shared" si="26"/>
        <v>3.1580895927219022E-4</v>
      </c>
      <c r="AP67" s="308">
        <f t="shared" si="26"/>
        <v>4.2150320223288684E-4</v>
      </c>
      <c r="AQ67" s="308">
        <f t="shared" si="26"/>
        <v>5.4674929842601916E-4</v>
      </c>
      <c r="AR67" s="308">
        <f t="shared" si="26"/>
        <v>6.7263931591010628E-4</v>
      </c>
      <c r="AS67" s="308">
        <f t="shared" si="26"/>
        <v>7.9650000527109466E-4</v>
      </c>
      <c r="AT67" s="308">
        <f t="shared" si="26"/>
        <v>8.9490108220513509E-4</v>
      </c>
      <c r="AU67" s="309">
        <f t="shared" si="26"/>
        <v>9.8103563185270026E-4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4.5" x14ac:dyDescent="0.35"/>
  <cols>
    <col min="2" max="2" width="68.54296875" customWidth="1"/>
  </cols>
  <sheetData>
    <row r="4" spans="2:2" x14ac:dyDescent="0.35">
      <c r="B4" t="str">
        <f>Résultats!B1&amp;" : Energie finale par usage et énergie primaire (Mtep)"</f>
        <v>SNBC3 : Energie finale par usage et énergie primaire (Mtep)</v>
      </c>
    </row>
    <row r="5" spans="2:2" x14ac:dyDescent="0.35">
      <c r="B5" t="str">
        <f>Résultats!B1&amp;" : Ventilation du mix énergie (Mtep)"</f>
        <v>SNBC3 : Ventilation du mix énergie (Mtep)</v>
      </c>
    </row>
    <row r="6" spans="2:2" x14ac:dyDescent="0.35">
      <c r="B6" t="str">
        <f>Résultats!B1&amp;" : Ventilation du mix electrique (%)"</f>
        <v>SNBC3 : Ventilation du mix electrique (%)</v>
      </c>
    </row>
    <row r="7" spans="2:2" x14ac:dyDescent="0.35">
      <c r="B7" t="str">
        <f>Résultats!B1&amp;" : Ventilation du mix carburant (%)"</f>
        <v>SNBC3 : Ventilation du mix carburant (%)</v>
      </c>
    </row>
    <row r="8" spans="2:2" x14ac:dyDescent="0.35">
      <c r="B8" t="str">
        <f>Résultats!B1&amp;" : Ventilation du mix gaz (%)"</f>
        <v>SNBC3 : Ventilation du mix gaz (%)</v>
      </c>
    </row>
    <row r="9" spans="2:2" x14ac:dyDescent="0.35">
      <c r="B9" t="str">
        <f>Résultats!B1&amp;" : Emissions CO2 (Mt.eqCO2)"</f>
        <v>SNBC3 : Emissions CO2 (Mt.eqCO2)</v>
      </c>
    </row>
    <row r="10" spans="2:2" x14ac:dyDescent="0.35">
      <c r="B10" t="str">
        <f>Résultats!B1&amp;" : Ventilation du parc auto (%)"</f>
        <v>SNBC3 : Ventilation du parc auto (%)</v>
      </c>
    </row>
    <row r="11" spans="2:2" x14ac:dyDescent="0.3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Gael</cp:lastModifiedBy>
  <cp:lastPrinted>2018-11-29T16:44:02Z</cp:lastPrinted>
  <dcterms:created xsi:type="dcterms:W3CDTF">2016-06-15T08:53:28Z</dcterms:created>
  <dcterms:modified xsi:type="dcterms:W3CDTF">2023-09-25T13:26:07Z</dcterms:modified>
</cp:coreProperties>
</file>