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Résidentiel\R2 MPR + Augmentation des CEE\"/>
    </mc:Choice>
  </mc:AlternateContent>
  <xr:revisionPtr revIDLastSave="0" documentId="13_ncr:1_{F66EC1CC-BB82-4615-A908-FA7FEB9ADA3A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T energie vecteurs" sheetId="13" r:id="rId1"/>
    <sheet name="T energie usages" sheetId="16" r:id="rId2"/>
    <sheet name="Résultats" sheetId="2" r:id="rId3"/>
    <sheet name="T CO2" sheetId="31" r:id="rId4"/>
    <sheet name="T logement" sheetId="14" r:id="rId5"/>
    <sheet name="G energie" sheetId="27" r:id="rId6"/>
    <sheet name="G mix energie" sheetId="30" r:id="rId7"/>
    <sheet name="G mix élec" sheetId="22" r:id="rId8"/>
    <sheet name="G mix carb" sheetId="23" r:id="rId9"/>
    <sheet name="G mix gaz" sheetId="24" r:id="rId10"/>
    <sheet name="G CO2" sheetId="26" r:id="rId11"/>
    <sheet name="T parc auto" sheetId="25" r:id="rId12"/>
    <sheet name="G parc auto total" sheetId="28" r:id="rId13"/>
    <sheet name="G parc elec" sheetId="29" r:id="rId14"/>
    <sheet name="G parc auto" sheetId="19" r:id="rId15"/>
    <sheet name="T transport" sheetId="32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</externalReferences>
  <definedNames>
    <definedName name="_xlnm.Print_Area" localSheetId="11">'T parc auto'!$C$26:$AM$107</definedName>
    <definedName name="_xlnm.Print_Area" localSheetId="15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AQ20" i="32"/>
  <c r="Q20" i="32"/>
  <c r="AQ19" i="32"/>
  <c r="Q19" i="32"/>
  <c r="AQ18" i="32"/>
  <c r="Q18" i="32"/>
  <c r="AQ17" i="32"/>
  <c r="Q17" i="32"/>
  <c r="AQ16" i="32"/>
  <c r="Q16" i="32"/>
  <c r="AQ14" i="32"/>
  <c r="Q14" i="32"/>
  <c r="AQ9" i="32"/>
  <c r="Q9" i="32"/>
  <c r="AQ8" i="32"/>
  <c r="Q8" i="32"/>
  <c r="AQ7" i="32"/>
  <c r="Q7" i="32"/>
  <c r="AQ6" i="32"/>
  <c r="Q6" i="32"/>
  <c r="AQ5" i="32"/>
  <c r="Q5" i="32"/>
  <c r="AQ4" i="32"/>
  <c r="Q4" i="32"/>
  <c r="AQ3" i="32"/>
  <c r="Q3" i="32"/>
  <c r="H29" i="31"/>
  <c r="T2" i="14"/>
  <c r="X2" i="25"/>
  <c r="T2" i="25"/>
  <c r="G4" i="14" l="1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Q94" i="16" l="1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P68" i="16" l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P72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R59" i="16" l="1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3" i="32"/>
  <c r="A1" i="32"/>
  <c r="A26" i="25"/>
  <c r="A4" i="25"/>
  <c r="A3" i="31"/>
  <c r="A4" i="16"/>
  <c r="A31" i="13"/>
  <c r="A4" i="13"/>
  <c r="AU20" i="32" l="1"/>
  <c r="AT20" i="32"/>
  <c r="AS20" i="32"/>
  <c r="AR20" i="32"/>
  <c r="AP20" i="32"/>
  <c r="AO20" i="32"/>
  <c r="AN20" i="32"/>
  <c r="AM20" i="32"/>
  <c r="AL20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AU19" i="32"/>
  <c r="AT19" i="32"/>
  <c r="AS19" i="32"/>
  <c r="AR19" i="32"/>
  <c r="AP19" i="32"/>
  <c r="AO19" i="32"/>
  <c r="AN19" i="32"/>
  <c r="AM19" i="32"/>
  <c r="AL19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AU18" i="32"/>
  <c r="AT18" i="32"/>
  <c r="AS18" i="32"/>
  <c r="AR18" i="32"/>
  <c r="AP18" i="32"/>
  <c r="AO18" i="32"/>
  <c r="AN18" i="32"/>
  <c r="AM18" i="32"/>
  <c r="AL18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AU17" i="32"/>
  <c r="AT17" i="32"/>
  <c r="AS17" i="32"/>
  <c r="AR17" i="32"/>
  <c r="AP17" i="32"/>
  <c r="AO17" i="32"/>
  <c r="AN17" i="32"/>
  <c r="AM17" i="32"/>
  <c r="AL17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AU16" i="32"/>
  <c r="AT16" i="32"/>
  <c r="AS16" i="32"/>
  <c r="AR16" i="32"/>
  <c r="AP16" i="32"/>
  <c r="AO16" i="32"/>
  <c r="AN16" i="32"/>
  <c r="AM16" i="32"/>
  <c r="AL16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AU15" i="32"/>
  <c r="AT15" i="32"/>
  <c r="AS15" i="32"/>
  <c r="AR15" i="32"/>
  <c r="AQ15" i="32"/>
  <c r="AP15" i="32"/>
  <c r="AO15" i="32"/>
  <c r="AN15" i="32"/>
  <c r="AM15" i="32"/>
  <c r="AL15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AU14" i="32"/>
  <c r="AT14" i="32"/>
  <c r="AS14" i="32"/>
  <c r="AR14" i="32"/>
  <c r="AP14" i="32"/>
  <c r="AO14" i="32"/>
  <c r="AN14" i="32"/>
  <c r="AM14" i="32"/>
  <c r="AL14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AU9" i="32"/>
  <c r="AT9" i="32"/>
  <c r="AS9" i="32"/>
  <c r="AR9" i="32"/>
  <c r="AP9" i="32"/>
  <c r="AO9" i="32"/>
  <c r="AN9" i="32"/>
  <c r="AM9" i="32"/>
  <c r="AL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AU8" i="32"/>
  <c r="AT8" i="32"/>
  <c r="AS8" i="32"/>
  <c r="AR8" i="32"/>
  <c r="AP8" i="32"/>
  <c r="AO8" i="32"/>
  <c r="AN8" i="32"/>
  <c r="AM8" i="32"/>
  <c r="AL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AU7" i="32"/>
  <c r="AT7" i="32"/>
  <c r="AS7" i="32"/>
  <c r="AR7" i="32"/>
  <c r="AP7" i="32"/>
  <c r="AO7" i="32"/>
  <c r="AN7" i="32"/>
  <c r="AM7" i="32"/>
  <c r="AL7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AU6" i="32"/>
  <c r="AT6" i="32"/>
  <c r="AS6" i="32"/>
  <c r="AR6" i="32"/>
  <c r="AP6" i="32"/>
  <c r="AO6" i="32"/>
  <c r="AN6" i="32"/>
  <c r="AM6" i="32"/>
  <c r="AL6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AU5" i="32"/>
  <c r="AT5" i="32"/>
  <c r="AS5" i="32"/>
  <c r="AR5" i="32"/>
  <c r="AP5" i="32"/>
  <c r="AO5" i="32"/>
  <c r="AN5" i="32"/>
  <c r="AM5" i="32"/>
  <c r="AL5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AU4" i="32"/>
  <c r="AT4" i="32"/>
  <c r="AS4" i="32"/>
  <c r="AR4" i="32"/>
  <c r="AP4" i="32"/>
  <c r="AO4" i="32"/>
  <c r="AN4" i="32"/>
  <c r="AM4" i="32"/>
  <c r="AL4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AU3" i="32"/>
  <c r="AT3" i="32"/>
  <c r="AS3" i="32"/>
  <c r="AR3" i="32"/>
  <c r="AP3" i="32"/>
  <c r="AO3" i="32"/>
  <c r="AN3" i="32"/>
  <c r="AM3" i="32"/>
  <c r="AL3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S31" i="32" l="1"/>
  <c r="AS31" i="32"/>
  <c r="AA21" i="32"/>
  <c r="C30" i="32"/>
  <c r="J31" i="32"/>
  <c r="K21" i="32"/>
  <c r="AH31" i="32"/>
  <c r="S30" i="32"/>
  <c r="V31" i="32"/>
  <c r="AU30" i="32"/>
  <c r="AP31" i="32"/>
  <c r="O30" i="32"/>
  <c r="AI30" i="32"/>
  <c r="AM30" i="32"/>
  <c r="AQ30" i="32"/>
  <c r="F31" i="32"/>
  <c r="R31" i="32"/>
  <c r="Z31" i="32"/>
  <c r="AL31" i="32"/>
  <c r="S21" i="32"/>
  <c r="AM21" i="32"/>
  <c r="AF13" i="32"/>
  <c r="D25" i="32"/>
  <c r="AB25" i="32"/>
  <c r="E28" i="32"/>
  <c r="H13" i="32"/>
  <c r="AN13" i="32"/>
  <c r="E2" i="32"/>
  <c r="I2" i="32"/>
  <c r="M25" i="32"/>
  <c r="Q2" i="32"/>
  <c r="U2" i="32"/>
  <c r="Y2" i="32"/>
  <c r="AC25" i="32"/>
  <c r="AG2" i="32"/>
  <c r="AK2" i="32"/>
  <c r="AO2" i="32"/>
  <c r="AS25" i="32"/>
  <c r="L2" i="32"/>
  <c r="P2" i="32"/>
  <c r="AF2" i="32"/>
  <c r="AR2" i="32"/>
  <c r="C27" i="32"/>
  <c r="G27" i="32"/>
  <c r="K27" i="32"/>
  <c r="O27" i="32"/>
  <c r="S27" i="32"/>
  <c r="W27" i="32"/>
  <c r="AA27" i="32"/>
  <c r="AE27" i="32"/>
  <c r="AI27" i="32"/>
  <c r="AM27" i="32"/>
  <c r="AQ27" i="32"/>
  <c r="AU27" i="32"/>
  <c r="F28" i="32"/>
  <c r="J28" i="32"/>
  <c r="N28" i="32"/>
  <c r="R28" i="32"/>
  <c r="V28" i="32"/>
  <c r="Z28" i="32"/>
  <c r="AD28" i="32"/>
  <c r="AH28" i="32"/>
  <c r="AL28" i="32"/>
  <c r="AP28" i="32"/>
  <c r="AT28" i="32"/>
  <c r="D30" i="32"/>
  <c r="H30" i="32"/>
  <c r="L30" i="32"/>
  <c r="P30" i="32"/>
  <c r="T30" i="32"/>
  <c r="X30" i="32"/>
  <c r="AB30" i="32"/>
  <c r="AF30" i="32"/>
  <c r="AJ30" i="32"/>
  <c r="AN30" i="32"/>
  <c r="AR30" i="32"/>
  <c r="C31" i="32"/>
  <c r="G31" i="32"/>
  <c r="K31" i="32"/>
  <c r="O31" i="32"/>
  <c r="W31" i="32"/>
  <c r="AA31" i="32"/>
  <c r="AE31" i="32"/>
  <c r="AI31" i="32"/>
  <c r="AM31" i="32"/>
  <c r="AQ31" i="32"/>
  <c r="AU31" i="32"/>
  <c r="D13" i="32"/>
  <c r="L13" i="32"/>
  <c r="P13" i="32"/>
  <c r="J2" i="32"/>
  <c r="N2" i="32"/>
  <c r="Z2" i="32"/>
  <c r="C13" i="32"/>
  <c r="K13" i="32"/>
  <c r="S13" i="32"/>
  <c r="AA13" i="32"/>
  <c r="AI13" i="32"/>
  <c r="AQ13" i="32"/>
  <c r="AP27" i="32"/>
  <c r="AC28" i="32"/>
  <c r="G21" i="32"/>
  <c r="W30" i="32"/>
  <c r="AE21" i="32"/>
  <c r="AD21" i="32"/>
  <c r="AT30" i="32"/>
  <c r="AD2" i="32"/>
  <c r="R10" i="32"/>
  <c r="C21" i="32"/>
  <c r="W21" i="32"/>
  <c r="AI21" i="32"/>
  <c r="G30" i="32"/>
  <c r="AE30" i="32"/>
  <c r="N31" i="32"/>
  <c r="AD31" i="32"/>
  <c r="AT31" i="32"/>
  <c r="T25" i="32"/>
  <c r="K30" i="32"/>
  <c r="AA30" i="32"/>
  <c r="H28" i="32"/>
  <c r="O2" i="32"/>
  <c r="S2" i="32"/>
  <c r="AA2" i="32"/>
  <c r="AI2" i="32"/>
  <c r="I31" i="32"/>
  <c r="AM2" i="32"/>
  <c r="AU2" i="32"/>
  <c r="T13" i="32"/>
  <c r="X13" i="32"/>
  <c r="AB13" i="32"/>
  <c r="AJ13" i="32"/>
  <c r="AR13" i="32"/>
  <c r="AP2" i="32"/>
  <c r="AT2" i="32"/>
  <c r="I27" i="32"/>
  <c r="J27" i="32"/>
  <c r="M28" i="32"/>
  <c r="AU25" i="32"/>
  <c r="X25" i="32"/>
  <c r="Y27" i="32"/>
  <c r="AB28" i="32"/>
  <c r="F30" i="32"/>
  <c r="N30" i="32"/>
  <c r="V21" i="32"/>
  <c r="AD30" i="32"/>
  <c r="AL21" i="32"/>
  <c r="Q31" i="32"/>
  <c r="Y31" i="32"/>
  <c r="AG31" i="32"/>
  <c r="AO31" i="32"/>
  <c r="V30" i="32"/>
  <c r="M27" i="32"/>
  <c r="AK27" i="32"/>
  <c r="T28" i="32"/>
  <c r="AN28" i="32"/>
  <c r="J30" i="32"/>
  <c r="R30" i="32"/>
  <c r="Z30" i="32"/>
  <c r="AH30" i="32"/>
  <c r="AP30" i="32"/>
  <c r="AP32" i="32" s="1"/>
  <c r="E31" i="32"/>
  <c r="M31" i="32"/>
  <c r="U31" i="32"/>
  <c r="AC31" i="32"/>
  <c r="AK31" i="32"/>
  <c r="Z21" i="32"/>
  <c r="AH21" i="32"/>
  <c r="AP21" i="32"/>
  <c r="AL30" i="32"/>
  <c r="F2" i="32"/>
  <c r="R2" i="32"/>
  <c r="V2" i="32"/>
  <c r="AH2" i="32"/>
  <c r="AL2" i="32"/>
  <c r="AC27" i="32"/>
  <c r="AF28" i="32"/>
  <c r="H25" i="32"/>
  <c r="O21" i="32"/>
  <c r="C25" i="32"/>
  <c r="AQ25" i="32"/>
  <c r="E27" i="32"/>
  <c r="U27" i="32"/>
  <c r="AS27" i="32"/>
  <c r="L28" i="32"/>
  <c r="X28" i="32"/>
  <c r="AR28" i="32"/>
  <c r="AT21" i="32"/>
  <c r="G25" i="32"/>
  <c r="K25" i="32"/>
  <c r="W25" i="32"/>
  <c r="AE25" i="32"/>
  <c r="Q27" i="32"/>
  <c r="AG27" i="32"/>
  <c r="AO27" i="32"/>
  <c r="D28" i="32"/>
  <c r="P28" i="32"/>
  <c r="AJ28" i="32"/>
  <c r="G13" i="32"/>
  <c r="O13" i="32"/>
  <c r="W13" i="32"/>
  <c r="AE13" i="32"/>
  <c r="F21" i="32"/>
  <c r="J21" i="32"/>
  <c r="N21" i="32"/>
  <c r="AJ25" i="32"/>
  <c r="AM25" i="32"/>
  <c r="O25" i="32"/>
  <c r="AI25" i="32"/>
  <c r="Z10" i="32"/>
  <c r="AM13" i="32"/>
  <c r="AU13" i="32"/>
  <c r="AK28" i="32"/>
  <c r="G2" i="32"/>
  <c r="W2" i="32"/>
  <c r="AE2" i="32"/>
  <c r="S25" i="32"/>
  <c r="AA25" i="32"/>
  <c r="C2" i="32"/>
  <c r="K2" i="32"/>
  <c r="AQ2" i="32"/>
  <c r="AN25" i="32"/>
  <c r="R27" i="32"/>
  <c r="AH27" i="32"/>
  <c r="U28" i="32"/>
  <c r="AS28" i="32"/>
  <c r="F13" i="32"/>
  <c r="J25" i="32"/>
  <c r="N13" i="32"/>
  <c r="R25" i="32"/>
  <c r="V13" i="32"/>
  <c r="Z25" i="32"/>
  <c r="AD13" i="32"/>
  <c r="AH25" i="32"/>
  <c r="AL13" i="32"/>
  <c r="AP25" i="32"/>
  <c r="AT13" i="32"/>
  <c r="E13" i="32"/>
  <c r="I13" i="32"/>
  <c r="M13" i="32"/>
  <c r="Q13" i="32"/>
  <c r="U13" i="32"/>
  <c r="Y13" i="32"/>
  <c r="AC13" i="32"/>
  <c r="AG13" i="32"/>
  <c r="AK13" i="32"/>
  <c r="AO13" i="32"/>
  <c r="AS13" i="32"/>
  <c r="D21" i="32"/>
  <c r="H21" i="32"/>
  <c r="L21" i="32"/>
  <c r="P21" i="32"/>
  <c r="T21" i="32"/>
  <c r="X27" i="32"/>
  <c r="AB27" i="32"/>
  <c r="AF27" i="32"/>
  <c r="AJ21" i="32"/>
  <c r="AN21" i="32"/>
  <c r="AR27" i="32"/>
  <c r="C28" i="32"/>
  <c r="G28" i="32"/>
  <c r="K28" i="32"/>
  <c r="O28" i="32"/>
  <c r="S28" i="32"/>
  <c r="W28" i="32"/>
  <c r="AA28" i="32"/>
  <c r="AE28" i="32"/>
  <c r="AI28" i="32"/>
  <c r="AM28" i="32"/>
  <c r="AQ28" i="32"/>
  <c r="AU28" i="32"/>
  <c r="E30" i="32"/>
  <c r="I21" i="32"/>
  <c r="M21" i="32"/>
  <c r="Q30" i="32"/>
  <c r="U30" i="32"/>
  <c r="Y21" i="32"/>
  <c r="AC21" i="32"/>
  <c r="AG30" i="32"/>
  <c r="AK30" i="32"/>
  <c r="AO21" i="32"/>
  <c r="AS30" i="32"/>
  <c r="D31" i="32"/>
  <c r="H31" i="32"/>
  <c r="L31" i="32"/>
  <c r="P31" i="32"/>
  <c r="T31" i="32"/>
  <c r="X31" i="32"/>
  <c r="AB31" i="32"/>
  <c r="AF31" i="32"/>
  <c r="AJ31" i="32"/>
  <c r="AN31" i="32"/>
  <c r="AR31" i="32"/>
  <c r="Z13" i="32"/>
  <c r="AR21" i="32"/>
  <c r="Q21" i="32"/>
  <c r="M2" i="32"/>
  <c r="T27" i="32"/>
  <c r="AC2" i="32"/>
  <c r="P27" i="32"/>
  <c r="AH13" i="32"/>
  <c r="AG21" i="32"/>
  <c r="AS2" i="32"/>
  <c r="J13" i="32"/>
  <c r="AP13" i="32"/>
  <c r="AF21" i="32"/>
  <c r="R13" i="32"/>
  <c r="E25" i="32"/>
  <c r="I25" i="32"/>
  <c r="Q25" i="32"/>
  <c r="U25" i="32"/>
  <c r="Y25" i="32"/>
  <c r="AG25" i="32"/>
  <c r="AK25" i="32"/>
  <c r="AO25" i="32"/>
  <c r="H27" i="32"/>
  <c r="L27" i="32"/>
  <c r="AN27" i="32"/>
  <c r="AB21" i="32"/>
  <c r="AS21" i="32"/>
  <c r="E21" i="32"/>
  <c r="U21" i="32"/>
  <c r="AK21" i="32"/>
  <c r="F25" i="32"/>
  <c r="N25" i="32"/>
  <c r="V25" i="32"/>
  <c r="AD25" i="32"/>
  <c r="AL25" i="32"/>
  <c r="AT25" i="32"/>
  <c r="D27" i="32"/>
  <c r="AJ27" i="32"/>
  <c r="I30" i="32"/>
  <c r="M30" i="32"/>
  <c r="Y30" i="32"/>
  <c r="AC30" i="32"/>
  <c r="AO30" i="32"/>
  <c r="X21" i="32"/>
  <c r="L10" i="32"/>
  <c r="X10" i="32"/>
  <c r="AJ10" i="32"/>
  <c r="L25" i="32"/>
  <c r="E10" i="32"/>
  <c r="I10" i="32"/>
  <c r="M10" i="32"/>
  <c r="Q10" i="32"/>
  <c r="U10" i="32"/>
  <c r="Y10" i="32"/>
  <c r="AC10" i="32"/>
  <c r="AG10" i="32"/>
  <c r="AK10" i="32"/>
  <c r="AO10" i="32"/>
  <c r="AS10" i="32"/>
  <c r="AQ21" i="32"/>
  <c r="AU21" i="32"/>
  <c r="R21" i="32"/>
  <c r="P25" i="32"/>
  <c r="AF25" i="32"/>
  <c r="Z27" i="32"/>
  <c r="H10" i="32"/>
  <c r="T10" i="32"/>
  <c r="AF10" i="32"/>
  <c r="AN10" i="32"/>
  <c r="AR25" i="32"/>
  <c r="D2" i="32"/>
  <c r="H2" i="32"/>
  <c r="T2" i="32"/>
  <c r="X2" i="32"/>
  <c r="AB2" i="32"/>
  <c r="AJ2" i="32"/>
  <c r="AN2" i="32"/>
  <c r="F27" i="32"/>
  <c r="N27" i="32"/>
  <c r="V27" i="32"/>
  <c r="AD27" i="32"/>
  <c r="AL27" i="32"/>
  <c r="AT27" i="32"/>
  <c r="F10" i="32"/>
  <c r="J10" i="32"/>
  <c r="N10" i="32"/>
  <c r="V10" i="32"/>
  <c r="AD10" i="32"/>
  <c r="AH10" i="32"/>
  <c r="AL10" i="32"/>
  <c r="AP10" i="32"/>
  <c r="AT10" i="32"/>
  <c r="D10" i="32"/>
  <c r="P10" i="32"/>
  <c r="AB10" i="32"/>
  <c r="AR10" i="32"/>
  <c r="I28" i="32"/>
  <c r="Q28" i="32"/>
  <c r="Y28" i="32"/>
  <c r="AG28" i="32"/>
  <c r="AO28" i="32"/>
  <c r="C10" i="32"/>
  <c r="G10" i="32"/>
  <c r="K10" i="32"/>
  <c r="O10" i="32"/>
  <c r="S10" i="32"/>
  <c r="W10" i="32"/>
  <c r="AA10" i="32"/>
  <c r="AE10" i="32"/>
  <c r="AI10" i="32"/>
  <c r="AM10" i="32"/>
  <c r="AQ10" i="32"/>
  <c r="AU10" i="32"/>
  <c r="AK26" i="32" l="1"/>
  <c r="AI29" i="32"/>
  <c r="AS24" i="32"/>
  <c r="S24" i="32"/>
  <c r="AS26" i="32"/>
  <c r="AS32" i="32"/>
  <c r="S26" i="32"/>
  <c r="S32" i="32"/>
  <c r="AN24" i="32"/>
  <c r="K29" i="32"/>
  <c r="AL29" i="32"/>
  <c r="J29" i="32"/>
  <c r="W32" i="32"/>
  <c r="AU32" i="32"/>
  <c r="O29" i="32"/>
  <c r="AM29" i="32"/>
  <c r="C32" i="32"/>
  <c r="C29" i="32"/>
  <c r="AQ29" i="32"/>
  <c r="AG24" i="32"/>
  <c r="Q24" i="32"/>
  <c r="S29" i="32"/>
  <c r="AU29" i="32"/>
  <c r="AH26" i="32"/>
  <c r="V29" i="32"/>
  <c r="AM32" i="32"/>
  <c r="Z29" i="32"/>
  <c r="AC24" i="32"/>
  <c r="AK24" i="32"/>
  <c r="U24" i="32"/>
  <c r="E24" i="32"/>
  <c r="F29" i="32"/>
  <c r="P24" i="32"/>
  <c r="O32" i="32"/>
  <c r="AI32" i="32"/>
  <c r="R29" i="32"/>
  <c r="C24" i="32"/>
  <c r="AE24" i="32"/>
  <c r="AQ32" i="32"/>
  <c r="AF24" i="32"/>
  <c r="H32" i="32"/>
  <c r="X32" i="32"/>
  <c r="AA29" i="32"/>
  <c r="AN32" i="32"/>
  <c r="AN29" i="32"/>
  <c r="X29" i="32"/>
  <c r="H29" i="32"/>
  <c r="AI26" i="32"/>
  <c r="C26" i="32"/>
  <c r="L24" i="32"/>
  <c r="AJ32" i="32"/>
  <c r="W24" i="32"/>
  <c r="H24" i="32"/>
  <c r="E26" i="32"/>
  <c r="P29" i="32"/>
  <c r="AA26" i="32"/>
  <c r="W29" i="32"/>
  <c r="AF29" i="32"/>
  <c r="AQ26" i="32"/>
  <c r="K26" i="32"/>
  <c r="L32" i="32"/>
  <c r="P32" i="32"/>
  <c r="N24" i="32"/>
  <c r="D24" i="32"/>
  <c r="K24" i="32"/>
  <c r="AP26" i="32"/>
  <c r="AO24" i="32"/>
  <c r="Y24" i="32"/>
  <c r="I24" i="32"/>
  <c r="AE29" i="32"/>
  <c r="T32" i="32"/>
  <c r="Z24" i="32"/>
  <c r="AJ29" i="32"/>
  <c r="T29" i="32"/>
  <c r="D29" i="32"/>
  <c r="AU26" i="32"/>
  <c r="AE26" i="32"/>
  <c r="O26" i="32"/>
  <c r="AR32" i="32"/>
  <c r="AB32" i="32"/>
  <c r="AT29" i="32"/>
  <c r="D32" i="32"/>
  <c r="J24" i="32"/>
  <c r="AR29" i="32"/>
  <c r="AB29" i="32"/>
  <c r="L29" i="32"/>
  <c r="AM26" i="32"/>
  <c r="W26" i="32"/>
  <c r="G26" i="32"/>
  <c r="AD24" i="32"/>
  <c r="AQ24" i="32"/>
  <c r="AR24" i="32"/>
  <c r="G29" i="32"/>
  <c r="AC26" i="32"/>
  <c r="AI24" i="32"/>
  <c r="AA24" i="32"/>
  <c r="G32" i="32"/>
  <c r="O24" i="32"/>
  <c r="I29" i="32"/>
  <c r="AE32" i="32"/>
  <c r="X24" i="32"/>
  <c r="AG29" i="32"/>
  <c r="V24" i="32"/>
  <c r="K32" i="32"/>
  <c r="AB24" i="32"/>
  <c r="AT24" i="32"/>
  <c r="AM24" i="32"/>
  <c r="N29" i="32"/>
  <c r="AD29" i="32"/>
  <c r="AA32" i="32"/>
  <c r="AJ24" i="32"/>
  <c r="AS29" i="32"/>
  <c r="AU24" i="32"/>
  <c r="Q29" i="32"/>
  <c r="F24" i="32"/>
  <c r="R24" i="32"/>
  <c r="I26" i="32"/>
  <c r="T24" i="32"/>
  <c r="AP24" i="32"/>
  <c r="Q26" i="32"/>
  <c r="AK32" i="32"/>
  <c r="E29" i="32"/>
  <c r="AF26" i="32"/>
  <c r="M26" i="32"/>
  <c r="J32" i="32"/>
  <c r="AF32" i="32"/>
  <c r="AP29" i="32"/>
  <c r="J26" i="32"/>
  <c r="AC29" i="32"/>
  <c r="M24" i="32"/>
  <c r="Y26" i="32"/>
  <c r="Y29" i="32"/>
  <c r="AO29" i="32"/>
  <c r="AL24" i="32"/>
  <c r="Q32" i="32"/>
  <c r="M29" i="32"/>
  <c r="R32" i="32"/>
  <c r="G24" i="32"/>
  <c r="U29" i="32"/>
  <c r="AH32" i="32"/>
  <c r="AH29" i="32"/>
  <c r="AG26" i="32"/>
  <c r="R26" i="32"/>
  <c r="AK29" i="32"/>
  <c r="X26" i="32"/>
  <c r="P26" i="32"/>
  <c r="E32" i="32"/>
  <c r="AH24" i="32"/>
  <c r="AG32" i="32"/>
  <c r="L26" i="32"/>
  <c r="U26" i="32"/>
  <c r="AR26" i="32"/>
  <c r="AB26" i="32"/>
  <c r="AO26" i="32"/>
  <c r="U32" i="32"/>
  <c r="AC32" i="32"/>
  <c r="T26" i="32"/>
  <c r="D26" i="32"/>
  <c r="AN26" i="32"/>
  <c r="M32" i="32"/>
  <c r="H26" i="32"/>
  <c r="AJ26" i="32"/>
  <c r="I32" i="32"/>
  <c r="Y32" i="32"/>
  <c r="AO32" i="32"/>
  <c r="AL26" i="32"/>
  <c r="AL32" i="32"/>
  <c r="F32" i="32"/>
  <c r="F26" i="32"/>
  <c r="AT26" i="32"/>
  <c r="AT32" i="32"/>
  <c r="N32" i="32"/>
  <c r="N26" i="32"/>
  <c r="AD26" i="32"/>
  <c r="AD32" i="32"/>
  <c r="V32" i="32"/>
  <c r="V26" i="32"/>
  <c r="Z26" i="32"/>
  <c r="Z32" i="32"/>
  <c r="G76" i="3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107" i="16" l="1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L94" i="16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<sst xmlns="http://schemas.openxmlformats.org/spreadsheetml/2006/main" count="1237" uniqueCount="529">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</sst>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03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164" fontId="2" fillId="3" borderId="15" xfId="0" applyNumberFormat="1" applyFont="1" applyFill="1" applyBorder="1" applyAlignment="1">
      <alignment horizontal="right"/>
    </xf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0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styles" Target="styles.xml"/><Relationship Id="rId10" Type="http://schemas.openxmlformats.org/officeDocument/2006/relationships/chartsheet" Target="chartsheets/sheet5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230.62025049110002</c:v>
                </c:pt>
                <c:pt idx="1">
                  <c:v>227.712127071</c:v>
                </c:pt>
                <c:pt idx="2">
                  <c:v>200.64967714580001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0.15570178751855712</c:v>
                </c:pt>
                <c:pt idx="1">
                  <c:v>9.4288102415590214E-2</c:v>
                </c:pt>
                <c:pt idx="2">
                  <c:v>4.5849976125641526E-2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0.76005197272240088</c:v>
                </c:pt>
                <c:pt idx="1">
                  <c:v>0.69524847444936499</c:v>
                </c:pt>
                <c:pt idx="2">
                  <c:v>0.4999790823182626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8.4246239877600937E-2</c:v>
                </c:pt>
                <c:pt idx="1">
                  <c:v>0.21046342308567989</c:v>
                </c:pt>
                <c:pt idx="2">
                  <c:v>0.45448543319317408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2.4818026799999999</c:v>
                </c:pt>
                <c:pt idx="1">
                  <c:v>2.712222041</c:v>
                </c:pt>
                <c:pt idx="2">
                  <c:v>3.7726195979999999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69.119158371000012</c:v>
                </c:pt>
                <c:pt idx="1">
                  <c:v>65.632731085000003</c:v>
                </c:pt>
                <c:pt idx="2">
                  <c:v>59.895209119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10.3264477517</c:v>
                </c:pt>
                <c:pt idx="1">
                  <c:v>10.044889384099999</c:v>
                </c:pt>
                <c:pt idx="2">
                  <c:v>12.9834336434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23.560882792000001</c:v>
                </c:pt>
                <c:pt idx="1">
                  <c:v>17.902134723</c:v>
                </c:pt>
                <c:pt idx="2">
                  <c:v>17.350452922500001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36.428070756299995</c:v>
                </c:pt>
                <c:pt idx="1">
                  <c:v>36.199448451800002</c:v>
                </c:pt>
                <c:pt idx="2">
                  <c:v>47.318764529700005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8.6413757760026126E-3</c:v>
                </c:pt>
                <c:pt idx="1">
                  <c:v>6.9572056943170641E-3</c:v>
                </c:pt>
                <c:pt idx="2">
                  <c:v>7.0660959985575471E-3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0.69408091301753316</c:v>
                </c:pt>
                <c:pt idx="1">
                  <c:v>0.64846858623429537</c:v>
                </c:pt>
                <c:pt idx="2">
                  <c:v>0.37300389191103633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0.10258601324237596</c:v>
                </c:pt>
                <c:pt idx="1">
                  <c:v>0.10222058429776995</c:v>
                </c:pt>
                <c:pt idx="2">
                  <c:v>9.7911813992776986E-2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3.6998234274235105E-2</c:v>
                </c:pt>
                <c:pt idx="1">
                  <c:v>6.0326902215312936E-2</c:v>
                </c:pt>
                <c:pt idx="2">
                  <c:v>0.17656228752033667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8.3952357056161164E-2</c:v>
                </c:pt>
                <c:pt idx="1">
                  <c:v>0.13922108434084171</c:v>
                </c:pt>
                <c:pt idx="2">
                  <c:v>0.26336672848205933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7.3741106633692127E-2</c:v>
                </c:pt>
                <c:pt idx="1">
                  <c:v>4.2805637217462902E-2</c:v>
                </c:pt>
                <c:pt idx="2">
                  <c:v>8.2089182095233082E-2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0.95161573824366552</c:v>
                </c:pt>
                <c:pt idx="1">
                  <c:v>0.9391269651749552</c:v>
                </c:pt>
                <c:pt idx="2">
                  <c:v>0.93651036760812156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4.8384261756334444E-2</c:v>
                </c:pt>
                <c:pt idx="1">
                  <c:v>6.0873034825044713E-2</c:v>
                </c:pt>
                <c:pt idx="2">
                  <c:v>6.348963239187852E-2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0.98439656250381125</c:v>
                </c:pt>
                <c:pt idx="1">
                  <c:v>0.97850009739310562</c:v>
                </c:pt>
                <c:pt idx="2">
                  <c:v>0.95693676436935671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1.5603437496188702E-2</c:v>
                </c:pt>
                <c:pt idx="1">
                  <c:v>2.1499902606894265E-2</c:v>
                </c:pt>
                <c:pt idx="2">
                  <c:v>4.306323563064323E-2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131.42904360129543</c:v>
                </c:pt>
                <c:pt idx="1">
                  <c:v>119.10626124846853</c:v>
                </c:pt>
                <c:pt idx="2">
                  <c:v>88.964056100968108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46.428447322607738</c:v>
                </c:pt>
                <c:pt idx="1">
                  <c:v>33.647949969320436</c:v>
                </c:pt>
                <c:pt idx="2">
                  <c:v>22.206808610729603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25.093728263367765</c:v>
                </c:pt>
                <c:pt idx="1">
                  <c:v>18.580665036259724</c:v>
                </c:pt>
                <c:pt idx="2">
                  <c:v>22.51708264896692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110.32094507988843</c:v>
                </c:pt>
                <c:pt idx="1">
                  <c:v>120.21388587440984</c:v>
                </c:pt>
                <c:pt idx="2">
                  <c:v>156.72350610622129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34.664838069999995</c:v>
                </c:pt>
                <c:pt idx="1">
                  <c:v>34.954891860000004</c:v>
                </c:pt>
                <c:pt idx="2">
                  <c:v>35.115334230000002</c:v>
                </c:pt>
                <c:pt idx="3">
                  <c:v>35.229615689999996</c:v>
                </c:pt>
                <c:pt idx="4">
                  <c:v>35.297951750000003</c:v>
                </c:pt>
                <c:pt idx="5">
                  <c:v>35.320723690000001</c:v>
                </c:pt>
                <c:pt idx="6">
                  <c:v>35.39207794</c:v>
                </c:pt>
                <c:pt idx="7">
                  <c:v>35.509614939999999</c:v>
                </c:pt>
                <c:pt idx="8">
                  <c:v>35.66208391</c:v>
                </c:pt>
                <c:pt idx="9">
                  <c:v>35.835865149999997</c:v>
                </c:pt>
                <c:pt idx="10">
                  <c:v>36.023437299999998</c:v>
                </c:pt>
                <c:pt idx="11">
                  <c:v>36.213232470000001</c:v>
                </c:pt>
                <c:pt idx="12">
                  <c:v>36.403247219999997</c:v>
                </c:pt>
                <c:pt idx="13">
                  <c:v>36.592975709999997</c:v>
                </c:pt>
                <c:pt idx="14">
                  <c:v>36.782854149999999</c:v>
                </c:pt>
                <c:pt idx="15">
                  <c:v>36.974362919999997</c:v>
                </c:pt>
                <c:pt idx="16">
                  <c:v>37.16536353</c:v>
                </c:pt>
                <c:pt idx="17">
                  <c:v>37.357473550000002</c:v>
                </c:pt>
                <c:pt idx="18">
                  <c:v>37.551815649999995</c:v>
                </c:pt>
                <c:pt idx="19">
                  <c:v>37.74947426</c:v>
                </c:pt>
                <c:pt idx="20">
                  <c:v>37.95352664</c:v>
                </c:pt>
                <c:pt idx="21">
                  <c:v>38.1688306</c:v>
                </c:pt>
                <c:pt idx="22">
                  <c:v>38.393595789999999</c:v>
                </c:pt>
                <c:pt idx="23">
                  <c:v>38.624367239999998</c:v>
                </c:pt>
                <c:pt idx="24">
                  <c:v>38.85941511</c:v>
                </c:pt>
                <c:pt idx="25">
                  <c:v>39.096829640000003</c:v>
                </c:pt>
                <c:pt idx="26">
                  <c:v>39.335110699999994</c:v>
                </c:pt>
                <c:pt idx="27">
                  <c:v>39.574587039999997</c:v>
                </c:pt>
                <c:pt idx="28">
                  <c:v>39.815298380000002</c:v>
                </c:pt>
                <c:pt idx="29">
                  <c:v>40.057202969999999</c:v>
                </c:pt>
                <c:pt idx="30">
                  <c:v>40.302794479999996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8.5702343192858316E-3</c:v>
                </c:pt>
                <c:pt idx="1">
                  <c:v>1.3123714956330577E-2</c:v>
                </c:pt>
                <c:pt idx="2">
                  <c:v>2.0937771868674595E-2</c:v>
                </c:pt>
                <c:pt idx="3">
                  <c:v>2.934052537204955E-2</c:v>
                </c:pt>
                <c:pt idx="4">
                  <c:v>3.8437020442694668E-2</c:v>
                </c:pt>
                <c:pt idx="5">
                  <c:v>4.8332044580482944E-2</c:v>
                </c:pt>
                <c:pt idx="6">
                  <c:v>5.9469406559517761E-2</c:v>
                </c:pt>
                <c:pt idx="7">
                  <c:v>7.1980787381638683E-2</c:v>
                </c:pt>
                <c:pt idx="8">
                  <c:v>8.5954358240418374E-2</c:v>
                </c:pt>
                <c:pt idx="9">
                  <c:v>0.10144887781507907</c:v>
                </c:pt>
                <c:pt idx="10">
                  <c:v>0.11852838626812549</c:v>
                </c:pt>
                <c:pt idx="11">
                  <c:v>0.13720558812627862</c:v>
                </c:pt>
                <c:pt idx="12">
                  <c:v>0.15751402943113602</c:v>
                </c:pt>
                <c:pt idx="13">
                  <c:v>0.17946169975472598</c:v>
                </c:pt>
                <c:pt idx="14">
                  <c:v>0.20302425713204203</c:v>
                </c:pt>
                <c:pt idx="15">
                  <c:v>0.22814369846619117</c:v>
                </c:pt>
                <c:pt idx="16">
                  <c:v>0.25469117048617768</c:v>
                </c:pt>
                <c:pt idx="17">
                  <c:v>0.28252670287977755</c:v>
                </c:pt>
                <c:pt idx="18">
                  <c:v>0.31146944848191382</c:v>
                </c:pt>
                <c:pt idx="19">
                  <c:v>0.34130778090470815</c:v>
                </c:pt>
                <c:pt idx="20">
                  <c:v>0.37182564492246623</c:v>
                </c:pt>
                <c:pt idx="21">
                  <c:v>0.40280895715992932</c:v>
                </c:pt>
                <c:pt idx="22">
                  <c:v>0.43397748445171092</c:v>
                </c:pt>
                <c:pt idx="23">
                  <c:v>0.46504457945910932</c:v>
                </c:pt>
                <c:pt idx="24">
                  <c:v>0.49575814523884632</c:v>
                </c:pt>
                <c:pt idx="25">
                  <c:v>0.52588919662591849</c:v>
                </c:pt>
                <c:pt idx="26">
                  <c:v>0.55524185444837204</c:v>
                </c:pt>
                <c:pt idx="27">
                  <c:v>0.58366640962427085</c:v>
                </c:pt>
                <c:pt idx="28">
                  <c:v>0.61104025035313569</c:v>
                </c:pt>
                <c:pt idx="29">
                  <c:v>0.63726911834353672</c:v>
                </c:pt>
                <c:pt idx="30">
                  <c:v>0.66230324359384229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0.10383889509973412</c:v>
                </c:pt>
                <c:pt idx="1">
                  <c:v>5.8082639870682198E-2</c:v>
                </c:pt>
                <c:pt idx="2">
                  <c:v>1.5163909917047521E-2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0.71137227599921082</c:v>
                </c:pt>
                <c:pt idx="1">
                  <c:v>0.61193348989492435</c:v>
                </c:pt>
                <c:pt idx="2">
                  <c:v>0.22175648940261775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0.17621859460773187</c:v>
                </c:pt>
                <c:pt idx="1">
                  <c:v>0.21145548381636531</c:v>
                </c:pt>
                <c:pt idx="2">
                  <c:v>0.10077635705919913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8.5702343192858316E-3</c:v>
                </c:pt>
                <c:pt idx="1">
                  <c:v>0.11852838626812549</c:v>
                </c:pt>
                <c:pt idx="2">
                  <c:v>0.66230324359384229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results\reporting%201%20-%20energie%20TEND.xlsx" TargetMode="External"/><Relationship Id="rId1" Type="http://schemas.openxmlformats.org/officeDocument/2006/relationships/externalLinkPath" Target="/Users/alma.monserand/Documents/GitHub/ThreeME/results/reporting%201%20-%20energie%20T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</row>
      </sheetData>
      <sheetData sheetId="20"/>
      <sheetData sheetId="21">
        <row r="13">
          <cell r="L13">
            <v>40.000032758951647</v>
          </cell>
          <cell r="T13">
            <v>7.9839854804023167</v>
          </cell>
          <cell r="U13">
            <v>121.32585979507003</v>
          </cell>
          <cell r="V13">
            <v>167.05352361968622</v>
          </cell>
          <cell r="W13">
            <v>115.22915089485383</v>
          </cell>
          <cell r="X13">
            <v>15.644073294761139</v>
          </cell>
        </row>
        <row r="22">
          <cell r="T22">
            <v>2.5620317912758828</v>
          </cell>
          <cell r="U22">
            <v>101.89198183958929</v>
          </cell>
          <cell r="V22">
            <v>112.58996281774162</v>
          </cell>
          <cell r="W22">
            <v>49.692336714841716</v>
          </cell>
          <cell r="X22">
            <v>4.0057458533464949</v>
          </cell>
        </row>
        <row r="30">
          <cell r="T30">
            <v>0</v>
          </cell>
          <cell r="U30">
            <v>20.458157406991582</v>
          </cell>
          <cell r="V30">
            <v>26.615725966388851</v>
          </cell>
          <cell r="W30">
            <v>13.391663307903183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1.325152202471839</v>
          </cell>
          <cell r="U37">
            <v>18.774389983885822</v>
          </cell>
          <cell r="V37">
            <v>59.150287479050967</v>
          </cell>
          <cell r="W37">
            <v>0.34286013585192066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0.84471066492371039</v>
          </cell>
          <cell r="X39">
            <v>0</v>
          </cell>
        </row>
        <row r="40">
          <cell r="T40">
            <v>0.25</v>
          </cell>
          <cell r="U40">
            <v>1.955318115234375</v>
          </cell>
          <cell r="V40">
            <v>50.263804232391934</v>
          </cell>
          <cell r="W40">
            <v>10.628217280358204</v>
          </cell>
          <cell r="X40">
            <v>0</v>
          </cell>
        </row>
        <row r="41">
          <cell r="T41">
            <v>2.8798420607810633</v>
          </cell>
          <cell r="U41">
            <v>0.75934024169921888</v>
          </cell>
          <cell r="V41">
            <v>0</v>
          </cell>
          <cell r="W41">
            <v>0</v>
          </cell>
          <cell r="X41">
            <v>41.205948968253495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390.32849052575307</v>
          </cell>
        </row>
        <row r="43">
          <cell r="T43">
            <v>31.022615677081973</v>
          </cell>
          <cell r="U43">
            <v>20.140625662246215</v>
          </cell>
          <cell r="V43">
            <v>12.124097766198929</v>
          </cell>
          <cell r="W43">
            <v>17.266825593867647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5.7659559812914596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30.804065429687501</v>
          </cell>
        </row>
        <row r="53">
          <cell r="E53">
            <v>12.578912449765744</v>
          </cell>
        </row>
        <row r="54">
          <cell r="E54">
            <v>113.21942779139728</v>
          </cell>
        </row>
        <row r="55">
          <cell r="E55">
            <v>0.53337670416372851</v>
          </cell>
        </row>
        <row r="56">
          <cell r="E56">
            <v>6.0152368288072022</v>
          </cell>
        </row>
        <row r="57">
          <cell r="E57">
            <v>4.4048588394360317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  <cell r="T13">
            <v>7.6640280422278524</v>
          </cell>
          <cell r="U13">
            <v>125.34883441740973</v>
          </cell>
          <cell r="V13">
            <v>167.58037418148072</v>
          </cell>
          <cell r="W13">
            <v>100.94959269616226</v>
          </cell>
          <cell r="X13">
            <v>30.954972159028785</v>
          </cell>
        </row>
        <row r="22">
          <cell r="T22">
            <v>2.1461334494600726</v>
          </cell>
          <cell r="U22">
            <v>85.507147432547441</v>
          </cell>
          <cell r="V22">
            <v>73.489583332648436</v>
          </cell>
          <cell r="W22">
            <v>31.783583129637009</v>
          </cell>
          <cell r="X22">
            <v>6.3031544539274833</v>
          </cell>
        </row>
        <row r="30">
          <cell r="T30">
            <v>0</v>
          </cell>
          <cell r="U30">
            <v>20.589706261589171</v>
          </cell>
          <cell r="V30">
            <v>29.293864289346555</v>
          </cell>
          <cell r="W30">
            <v>18.690596972952971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2.1723993471697325</v>
          </cell>
          <cell r="U37">
            <v>20.422417009283894</v>
          </cell>
          <cell r="V37">
            <v>45.694565750921086</v>
          </cell>
          <cell r="W37">
            <v>0.46314310358360405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0.86463956078668247</v>
          </cell>
          <cell r="X39">
            <v>0</v>
          </cell>
        </row>
        <row r="40">
          <cell r="T40">
            <v>0.5</v>
          </cell>
          <cell r="U40">
            <v>3.4088933105468748</v>
          </cell>
          <cell r="V40">
            <v>71.668518554839707</v>
          </cell>
          <cell r="W40">
            <v>16.00449528116604</v>
          </cell>
          <cell r="X40">
            <v>0</v>
          </cell>
        </row>
        <row r="41">
          <cell r="T41">
            <v>4.6410977021219679</v>
          </cell>
          <cell r="U41">
            <v>1.0285361411132812</v>
          </cell>
          <cell r="V41">
            <v>0</v>
          </cell>
          <cell r="W41">
            <v>0</v>
          </cell>
          <cell r="X41">
            <v>36.640275077422793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299.68098831610791</v>
          </cell>
        </row>
        <row r="43">
          <cell r="T43">
            <v>27.024104246708042</v>
          </cell>
          <cell r="U43">
            <v>12.308271650577865</v>
          </cell>
          <cell r="V43">
            <v>4.6180690607080663</v>
          </cell>
          <cell r="W43">
            <v>5.9743988488591224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3.4252792556992748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16.075615722656249</v>
          </cell>
        </row>
        <row r="53">
          <cell r="E53">
            <v>10.356262080325934</v>
          </cell>
        </row>
        <row r="54">
          <cell r="E54">
            <v>95.324260386983326</v>
          </cell>
        </row>
        <row r="55">
          <cell r="E55">
            <v>0.98433711774094745</v>
          </cell>
        </row>
        <row r="56">
          <cell r="E56">
            <v>9.5751859683728693</v>
          </cell>
        </row>
        <row r="57">
          <cell r="E57">
            <v>9.4804311672852979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  <cell r="T13">
            <v>7.7126288806125016</v>
          </cell>
          <cell r="U13">
            <v>130.36754517319469</v>
          </cell>
          <cell r="V13">
            <v>158.98187870009832</v>
          </cell>
          <cell r="W13">
            <v>96.862888654792613</v>
          </cell>
          <cell r="X13">
            <v>57.341707182273488</v>
          </cell>
        </row>
        <row r="22">
          <cell r="T22">
            <v>2.1353999867470588</v>
          </cell>
          <cell r="U22">
            <v>72.864660758006423</v>
          </cell>
          <cell r="V22">
            <v>53.853852150263208</v>
          </cell>
          <cell r="W22">
            <v>26.933903026729944</v>
          </cell>
          <cell r="X22">
            <v>8.3024469646833161</v>
          </cell>
        </row>
        <row r="30">
          <cell r="T30">
            <v>0</v>
          </cell>
          <cell r="U30">
            <v>20.573940378796198</v>
          </cell>
          <cell r="V30">
            <v>28.917251051933125</v>
          </cell>
          <cell r="W30">
            <v>18.878892704975588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2.7730307508519707</v>
          </cell>
          <cell r="U37">
            <v>20.203559685037114</v>
          </cell>
          <cell r="V37">
            <v>38.595135513286785</v>
          </cell>
          <cell r="W37">
            <v>0.43406989863895534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0.93898003664808516</v>
          </cell>
          <cell r="X39">
            <v>0</v>
          </cell>
        </row>
        <row r="40">
          <cell r="T40">
            <v>0.75</v>
          </cell>
          <cell r="U40">
            <v>5.5404179687499999</v>
          </cell>
          <cell r="V40">
            <v>88.021667456281236</v>
          </cell>
          <cell r="W40">
            <v>20.482042486716281</v>
          </cell>
          <cell r="X40">
            <v>0</v>
          </cell>
        </row>
        <row r="41">
          <cell r="T41">
            <v>8.3214654409998232</v>
          </cell>
          <cell r="U41">
            <v>1.1254933974609376</v>
          </cell>
          <cell r="V41">
            <v>0</v>
          </cell>
          <cell r="W41">
            <v>0</v>
          </cell>
          <cell r="X41">
            <v>53.229824534966241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183.65265309164423</v>
          </cell>
        </row>
        <row r="43">
          <cell r="T43">
            <v>19.85629550078999</v>
          </cell>
          <cell r="U43">
            <v>9.0742751543652709</v>
          </cell>
          <cell r="V43">
            <v>3.260836950166615</v>
          </cell>
          <cell r="W43">
            <v>3.4419330830775619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3.5288056070999749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12.650076660156248</v>
          </cell>
        </row>
        <row r="53">
          <cell r="E53">
            <v>8.5375790835295255</v>
          </cell>
        </row>
        <row r="54">
          <cell r="E54">
            <v>78.311135803097855</v>
          </cell>
        </row>
        <row r="55">
          <cell r="E55">
            <v>1.800451278990862</v>
          </cell>
        </row>
        <row r="56">
          <cell r="E56">
            <v>16.223620243483047</v>
          </cell>
        </row>
        <row r="57">
          <cell r="E57">
            <v>17.811580806374948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  <cell r="T13">
            <v>7.76122971899715</v>
          </cell>
          <cell r="U13">
            <v>134.5958383814887</v>
          </cell>
          <cell r="V13">
            <v>149.5228289340921</v>
          </cell>
          <cell r="W13">
            <v>92.228183694440688</v>
          </cell>
          <cell r="X13">
            <v>85.601807225833156</v>
          </cell>
        </row>
        <row r="22">
          <cell r="T22">
            <v>2.1246665240340468</v>
          </cell>
          <cell r="U22">
            <v>61.74986568544189</v>
          </cell>
          <cell r="V22">
            <v>40.99551664852801</v>
          </cell>
          <cell r="W22">
            <v>22.444989891684408</v>
          </cell>
          <cell r="X22">
            <v>9.5408937218332817</v>
          </cell>
        </row>
        <row r="30">
          <cell r="T30">
            <v>0</v>
          </cell>
          <cell r="U30">
            <v>20.658237597633519</v>
          </cell>
          <cell r="V30">
            <v>26.593767108522837</v>
          </cell>
          <cell r="W30">
            <v>19.0580863696926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3.3736621545342089</v>
          </cell>
          <cell r="U37">
            <v>19.866368456853682</v>
          </cell>
          <cell r="V37">
            <v>34.097641504490639</v>
          </cell>
          <cell r="W37">
            <v>0.40515733033320123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1.0133205125094877</v>
          </cell>
          <cell r="X39">
            <v>0</v>
          </cell>
        </row>
        <row r="40">
          <cell r="T40">
            <v>1</v>
          </cell>
          <cell r="U40">
            <v>7.6335380859375004</v>
          </cell>
          <cell r="V40">
            <v>103.59461616627088</v>
          </cell>
          <cell r="W40">
            <v>25.404172221757367</v>
          </cell>
          <cell r="X40">
            <v>0</v>
          </cell>
        </row>
        <row r="41">
          <cell r="T41">
            <v>15.889145060057182</v>
          </cell>
          <cell r="U41">
            <v>2.1415231567382813</v>
          </cell>
          <cell r="V41">
            <v>0</v>
          </cell>
          <cell r="W41">
            <v>0</v>
          </cell>
          <cell r="X41">
            <v>71.59302193291866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62.42121803575882</v>
          </cell>
        </row>
        <row r="43">
          <cell r="T43">
            <v>9.0097391312566604</v>
          </cell>
          <cell r="U43">
            <v>5.1952563518908157</v>
          </cell>
          <cell r="V43">
            <v>2.2535083725168867</v>
          </cell>
          <cell r="W43">
            <v>1.3399462790047187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2.7841882556496467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9.617915039062499</v>
          </cell>
        </row>
        <row r="53">
          <cell r="E53">
            <v>6.7321107560009157</v>
          </cell>
        </row>
        <row r="54">
          <cell r="E54">
            <v>63.453621141900157</v>
          </cell>
        </row>
        <row r="55">
          <cell r="E55">
            <v>2.7141517882424018</v>
          </cell>
        </row>
        <row r="56">
          <cell r="E56">
            <v>21.978073187488125</v>
          </cell>
        </row>
        <row r="57">
          <cell r="E57">
            <v>25.023965550983899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  <cell r="T13">
            <v>7.8459207286229669</v>
          </cell>
          <cell r="U13">
            <v>137.71292998685365</v>
          </cell>
          <cell r="V13">
            <v>129.06523934568938</v>
          </cell>
          <cell r="W13">
            <v>81.567308013661545</v>
          </cell>
          <cell r="X13">
            <v>110.4417553978261</v>
          </cell>
        </row>
        <row r="22">
          <cell r="T22">
            <v>2.0699451002198215</v>
          </cell>
          <cell r="U22">
            <v>41.814196369584614</v>
          </cell>
          <cell r="V22">
            <v>26.189974300976441</v>
          </cell>
          <cell r="W22">
            <v>13.079973215835341</v>
          </cell>
          <cell r="X22">
            <v>10.559576245645603</v>
          </cell>
        </row>
        <row r="30">
          <cell r="T30">
            <v>0</v>
          </cell>
          <cell r="U30">
            <v>20.476765974261674</v>
          </cell>
          <cell r="V30">
            <v>22.248806062911136</v>
          </cell>
          <cell r="W30">
            <v>18.887400278885494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4.5749249618986854</v>
          </cell>
          <cell r="U37">
            <v>18.511250218523632</v>
          </cell>
          <cell r="V37">
            <v>28.937300829462252</v>
          </cell>
          <cell r="W37">
            <v>0.34200087095620557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0.98841007039498519</v>
          </cell>
          <cell r="X39">
            <v>0</v>
          </cell>
        </row>
        <row r="40">
          <cell r="T40">
            <v>1.5</v>
          </cell>
          <cell r="U40">
            <v>11.306912109375</v>
          </cell>
          <cell r="V40">
            <v>124.95584249070536</v>
          </cell>
          <cell r="W40">
            <v>29.475134675869491</v>
          </cell>
          <cell r="X40">
            <v>0</v>
          </cell>
        </row>
        <row r="41">
          <cell r="T41">
            <v>17.116756732826516</v>
          </cell>
          <cell r="U41">
            <v>1.4169866943359375</v>
          </cell>
          <cell r="V41">
            <v>0</v>
          </cell>
          <cell r="W41">
            <v>0</v>
          </cell>
          <cell r="X41">
            <v>14.232306217999398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2.0327553633446804</v>
          </cell>
        </row>
        <row r="43">
          <cell r="T43">
            <v>0</v>
          </cell>
          <cell r="U43">
            <v>0.671413025716175</v>
          </cell>
          <cell r="V43">
            <v>0.19325490667833059</v>
          </cell>
          <cell r="W43">
            <v>0.13103912510682203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1.2844353845350245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4.6467534179687497</v>
          </cell>
        </row>
        <row r="53">
          <cell r="E53">
            <v>2.6585092475046008</v>
          </cell>
        </row>
        <row r="54">
          <cell r="E54">
            <v>39.848807090011732</v>
          </cell>
        </row>
        <row r="55">
          <cell r="E55">
            <v>4.780741280438523</v>
          </cell>
        </row>
        <row r="56">
          <cell r="E56">
            <v>30.295802166304487</v>
          </cell>
        </row>
        <row r="57">
          <cell r="E57">
            <v>35.496713960556022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4.5" x14ac:dyDescent="0.35"/>
  <cols>
    <col min="2" max="2" width="14.453125" customWidth="1"/>
    <col min="3" max="3" width="18.54296875" bestFit="1" customWidth="1"/>
    <col min="4" max="4" width="18.54296875" customWidth="1"/>
    <col min="5" max="8" width="5.54296875" customWidth="1"/>
    <col min="9" max="23" width="7.453125" customWidth="1"/>
    <col min="25" max="58" width="11.453125" style="3"/>
  </cols>
  <sheetData>
    <row r="1" spans="1:29" ht="28.5" x14ac:dyDescent="0.6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5" x14ac:dyDescent="0.55000000000000004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5" x14ac:dyDescent="0.55000000000000004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5" x14ac:dyDescent="0.55000000000000004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3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35">
      <c r="A7" s="3"/>
      <c r="B7" s="300" t="s">
        <v>0</v>
      </c>
      <c r="C7" s="5" t="s">
        <v>1</v>
      </c>
      <c r="D7" s="2"/>
      <c r="E7" s="6">
        <f>SUM(E8:E9)</f>
        <v>89.447820110999999</v>
      </c>
      <c r="F7" s="6">
        <f>SUM(F8:F9)</f>
        <v>74.157378202000004</v>
      </c>
      <c r="G7" s="84">
        <f t="shared" ref="G7:R7" si="1">SUM(G8:G9)</f>
        <v>71.806388554000009</v>
      </c>
      <c r="H7" s="6">
        <f t="shared" si="1"/>
        <v>71.083808399999995</v>
      </c>
      <c r="I7" s="85">
        <f t="shared" si="1"/>
        <v>70.517754281000009</v>
      </c>
      <c r="J7" s="84">
        <f t="shared" si="1"/>
        <v>70.873561508999998</v>
      </c>
      <c r="K7" s="6">
        <f t="shared" si="1"/>
        <v>70.968762999000006</v>
      </c>
      <c r="L7" s="6">
        <f t="shared" si="1"/>
        <v>71.033132103</v>
      </c>
      <c r="M7" s="6">
        <f t="shared" si="1"/>
        <v>70.613984302999995</v>
      </c>
      <c r="N7" s="85">
        <f t="shared" si="1"/>
        <v>69.816814960000002</v>
      </c>
      <c r="O7" s="84">
        <f t="shared" si="1"/>
        <v>69.317089760000002</v>
      </c>
      <c r="P7" s="6">
        <f t="shared" si="1"/>
        <v>69.014391383999893</v>
      </c>
      <c r="Q7" s="6">
        <f t="shared" si="1"/>
        <v>68.896222655000003</v>
      </c>
      <c r="R7" s="6">
        <f t="shared" si="1"/>
        <v>68.879379522999997</v>
      </c>
      <c r="S7" s="85">
        <f>SUM(S8:S9)</f>
        <v>68.976348345000005</v>
      </c>
      <c r="T7" s="94">
        <f>SUM(T8:T9)</f>
        <v>68.112670728000012</v>
      </c>
      <c r="U7" s="94">
        <f>SUM(U8:U9)</f>
        <v>66.728099264000008</v>
      </c>
      <c r="V7" s="94">
        <f>SUM(V8:V9)</f>
        <v>65.157993980000001</v>
      </c>
      <c r="W7" s="94">
        <f>SUM(W8:W9)</f>
        <v>63.874205439000001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35">
      <c r="A8" s="3"/>
      <c r="B8" s="301"/>
      <c r="C8" s="3" t="s">
        <v>2</v>
      </c>
      <c r="D8" s="15" t="s">
        <v>384</v>
      </c>
      <c r="E8" s="16">
        <f>VLOOKUP($D8,Résultats!$B$2:$AX$476,E$5,FALSE)</f>
        <v>88.747785539999995</v>
      </c>
      <c r="F8" s="16">
        <f>VLOOKUP($D8,Résultats!$B$2:$AX$476,F$5,FALSE)</f>
        <v>70.511796090000004</v>
      </c>
      <c r="G8" s="22">
        <f>VLOOKUP($D8,Résultats!$B$2:$AX$476,G$5,FALSE)</f>
        <v>67.670317890000007</v>
      </c>
      <c r="H8" s="16">
        <f>VLOOKUP($D8,Résultats!$B$2:$AX$476,H$5,FALSE)</f>
        <v>66.768692090000002</v>
      </c>
      <c r="I8" s="86">
        <f>VLOOKUP($D8,Résultats!$B$2:$AX$476,I$5,FALSE)</f>
        <v>67.173474830000004</v>
      </c>
      <c r="J8" s="22">
        <f>VLOOKUP($D8,Résultats!$B$2:$AX$476,J$5,FALSE)</f>
        <v>67.329543259999994</v>
      </c>
      <c r="K8" s="16">
        <f>VLOOKUP($D8,Résultats!$B$2:$AX$476,K$5,FALSE)</f>
        <v>67.241336860000004</v>
      </c>
      <c r="L8" s="16">
        <f>VLOOKUP($D8,Résultats!$B$2:$AX$476,L$5,FALSE)</f>
        <v>67.127840759999998</v>
      </c>
      <c r="M8" s="16">
        <f>VLOOKUP($D8,Résultats!$B$2:$AX$476,M$5,FALSE)</f>
        <v>66.617943089999997</v>
      </c>
      <c r="N8" s="86">
        <f>VLOOKUP($D8,Résultats!$B$2:$AX$476,N$5,FALSE)</f>
        <v>65.752839550000004</v>
      </c>
      <c r="O8" s="22">
        <f>VLOOKUP($D8,Résultats!$B$2:$AX$476,O$5,FALSE)</f>
        <v>65.286412089999999</v>
      </c>
      <c r="P8" s="16">
        <f>VLOOKUP($D8,Résultats!$B$2:$AX$476,P$5,FALSE)</f>
        <v>65.005509559999894</v>
      </c>
      <c r="Q8" s="16">
        <f>VLOOKUP($D8,Résultats!$B$2:$AX$476,Q$5,FALSE)</f>
        <v>64.898396910000002</v>
      </c>
      <c r="R8" s="16">
        <f>VLOOKUP($D8,Résultats!$B$2:$AX$476,R$5,FALSE)</f>
        <v>64.886168049999995</v>
      </c>
      <c r="S8" s="86">
        <f>VLOOKUP($D8,Résultats!$B$2:$AX$476,S$5,FALSE)</f>
        <v>64.981084820000007</v>
      </c>
      <c r="T8" s="95">
        <f>VLOOKUP($D8,Résultats!$B$2:$AX$476,T$5,FALSE)</f>
        <v>64.204997000000006</v>
      </c>
      <c r="U8" s="95">
        <f>VLOOKUP($D8,Résultats!$B$2:$AX$476,U$5,FALSE)</f>
        <v>62.911746600000001</v>
      </c>
      <c r="V8" s="95">
        <f>VLOOKUP($D8,Résultats!$B$2:$AX$476,V$5,FALSE)</f>
        <v>61.371893909999997</v>
      </c>
      <c r="W8" s="95">
        <f>VLOOKUP($D8,Résultats!$B$2:$AX$476,W$5,FALSE)</f>
        <v>60.071480630000003</v>
      </c>
      <c r="X8" s="45">
        <f>W8-'[1]Cibles THREEME'!$H4</f>
        <v>49.67087339880851</v>
      </c>
      <c r="Y8" s="75"/>
      <c r="Z8" s="198" t="s">
        <v>68</v>
      </c>
      <c r="AA8" s="199">
        <f>I27</f>
        <v>230.62025049110002</v>
      </c>
      <c r="AB8" s="199">
        <f>S27</f>
        <v>227.712127071</v>
      </c>
      <c r="AC8" s="89">
        <f>W27</f>
        <v>200.64967714580001</v>
      </c>
    </row>
    <row r="9" spans="1:29" x14ac:dyDescent="0.35">
      <c r="A9" s="3"/>
      <c r="B9" s="302"/>
      <c r="C9" s="7" t="s">
        <v>3</v>
      </c>
      <c r="D9" s="15" t="s">
        <v>385</v>
      </c>
      <c r="E9" s="16">
        <f>VLOOKUP($D9,Résultats!$B$2:$AX$476,E$5,FALSE)</f>
        <v>0.70003457099999999</v>
      </c>
      <c r="F9" s="16">
        <f>VLOOKUP($D9,Résultats!$B$2:$AX$476,F$5,FALSE)</f>
        <v>3.645582112</v>
      </c>
      <c r="G9" s="22">
        <f>VLOOKUP($D9,Résultats!$B$2:$AX$476,G$5,FALSE)</f>
        <v>4.136070664</v>
      </c>
      <c r="H9" s="16">
        <f>VLOOKUP($D9,Résultats!$B$2:$AX$476,H$5,FALSE)</f>
        <v>4.3151163099999996</v>
      </c>
      <c r="I9" s="86">
        <f>VLOOKUP($D9,Résultats!$B$2:$AX$476,I$5,FALSE)</f>
        <v>3.3442794509999998</v>
      </c>
      <c r="J9" s="22">
        <f>VLOOKUP($D9,Résultats!$B$2:$AX$476,J$5,FALSE)</f>
        <v>3.5440182490000001</v>
      </c>
      <c r="K9" s="16">
        <f>VLOOKUP($D9,Résultats!$B$2:$AX$476,K$5,FALSE)</f>
        <v>3.7274261389999999</v>
      </c>
      <c r="L9" s="16">
        <f>VLOOKUP($D9,Résultats!$B$2:$AX$476,L$5,FALSE)</f>
        <v>3.905291343</v>
      </c>
      <c r="M9" s="16">
        <f>VLOOKUP($D9,Résultats!$B$2:$AX$476,M$5,FALSE)</f>
        <v>3.9960412129999998</v>
      </c>
      <c r="N9" s="86">
        <f>VLOOKUP($D9,Résultats!$B$2:$AX$476,N$5,FALSE)</f>
        <v>4.0639754100000003</v>
      </c>
      <c r="O9" s="22">
        <f>VLOOKUP($D9,Résultats!$B$2:$AX$476,O$5,FALSE)</f>
        <v>4.0306776700000002</v>
      </c>
      <c r="P9" s="16">
        <f>VLOOKUP($D9,Résultats!$B$2:$AX$476,P$5,FALSE)</f>
        <v>4.0088818240000004</v>
      </c>
      <c r="Q9" s="16">
        <f>VLOOKUP($D9,Résultats!$B$2:$AX$476,Q$5,FALSE)</f>
        <v>3.9978257450000001</v>
      </c>
      <c r="R9" s="16">
        <f>VLOOKUP($D9,Résultats!$B$2:$AX$476,R$5,FALSE)</f>
        <v>3.9932114730000001</v>
      </c>
      <c r="S9" s="86">
        <f>VLOOKUP($D9,Résultats!$B$2:$AX$476,S$5,FALSE)</f>
        <v>3.9952635249999999</v>
      </c>
      <c r="T9" s="95">
        <f>VLOOKUP($D9,Résultats!$B$2:$AX$476,T$5,FALSE)</f>
        <v>3.9076737279999998</v>
      </c>
      <c r="U9" s="95">
        <f>VLOOKUP($D9,Résultats!$B$2:$AX$476,U$5,FALSE)</f>
        <v>3.8163526640000001</v>
      </c>
      <c r="V9" s="95">
        <f>VLOOKUP($D9,Résultats!$B$2:$AX$476,V$5,FALSE)</f>
        <v>3.7861000699999998</v>
      </c>
      <c r="W9" s="95">
        <f>VLOOKUP($D9,Résultats!$B$2:$AX$476,W$5,FALSE)</f>
        <v>3.8027248089999999</v>
      </c>
      <c r="X9" s="45">
        <f>W9-'[1]Cibles THREEME'!$H5</f>
        <v>0.30588359342291715</v>
      </c>
      <c r="Y9" s="75"/>
      <c r="Z9" s="75"/>
      <c r="AA9" s="75"/>
      <c r="AB9" s="75"/>
      <c r="AC9" s="75"/>
    </row>
    <row r="10" spans="1:29" ht="15" customHeight="1" x14ac:dyDescent="0.35">
      <c r="A10" s="3"/>
      <c r="B10" s="300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141.20466895740003</v>
      </c>
      <c r="G10" s="21">
        <f t="shared" ref="G10:R10" si="2">SUM(G11:G18)</f>
        <v>136.0106122343</v>
      </c>
      <c r="H10" s="8">
        <f t="shared" si="2"/>
        <v>132.14733709770002</v>
      </c>
      <c r="I10" s="87">
        <f t="shared" si="2"/>
        <v>122.9889331504</v>
      </c>
      <c r="J10" s="21">
        <f t="shared" si="2"/>
        <v>118.48739580280001</v>
      </c>
      <c r="K10" s="8">
        <f t="shared" si="2"/>
        <v>115.33756910129999</v>
      </c>
      <c r="L10" s="8">
        <f t="shared" si="2"/>
        <v>112.87463959259999</v>
      </c>
      <c r="M10" s="8">
        <f t="shared" si="2"/>
        <v>120.4470090426</v>
      </c>
      <c r="N10" s="87">
        <f t="shared" si="2"/>
        <v>128.15254139089998</v>
      </c>
      <c r="O10" s="21">
        <f t="shared" si="2"/>
        <v>127.69399661689998</v>
      </c>
      <c r="P10" s="8">
        <f t="shared" si="2"/>
        <v>127.39727815840001</v>
      </c>
      <c r="Q10" s="8">
        <f t="shared" si="2"/>
        <v>127.3913546715</v>
      </c>
      <c r="R10" s="8">
        <f t="shared" si="2"/>
        <v>127.3888307758</v>
      </c>
      <c r="S10" s="87">
        <f>SUM(S11:S18)</f>
        <v>127.60990599699998</v>
      </c>
      <c r="T10" s="96">
        <f>SUM(T11:T18)</f>
        <v>116.84851929329999</v>
      </c>
      <c r="U10" s="96">
        <f>SUM(U11:U18)</f>
        <v>109.7886657745</v>
      </c>
      <c r="V10" s="96">
        <f>SUM(V11:V18)</f>
        <v>104.37288331789999</v>
      </c>
      <c r="W10" s="96">
        <f>SUM(W11:W18)</f>
        <v>102.2535396575</v>
      </c>
      <c r="X10" s="45"/>
      <c r="Y10" s="75"/>
      <c r="Z10" s="75"/>
      <c r="AA10" s="75"/>
      <c r="AB10" s="75"/>
      <c r="AC10" s="75"/>
    </row>
    <row r="11" spans="1:29" x14ac:dyDescent="0.35">
      <c r="A11" s="3"/>
      <c r="B11" s="301"/>
      <c r="C11" s="3" t="s">
        <v>5</v>
      </c>
      <c r="D11" s="3" t="s">
        <v>386</v>
      </c>
      <c r="E11" s="16">
        <f>VLOOKUP($D11,Résultats!$B$2:$AX$476,E$5,FALSE)</f>
        <v>118.47422469999999</v>
      </c>
      <c r="F11" s="16">
        <f>VLOOKUP($D11,Résultats!$B$2:$AX$476,F$5,FALSE)</f>
        <v>125.16436349999999</v>
      </c>
      <c r="G11" s="22">
        <f>VLOOKUP($D11,Résultats!$B$2:$AX$476,G$5,FALSE)</f>
        <v>117.60353430000001</v>
      </c>
      <c r="H11" s="16">
        <f>VLOOKUP($D11,Résultats!$B$2:$AX$476,H$5,FALSE)</f>
        <v>113.0260949</v>
      </c>
      <c r="I11" s="86">
        <f>VLOOKUP($D11,Résultats!$B$2:$AX$476,I$5,FALSE)</f>
        <v>103.2589383</v>
      </c>
      <c r="J11" s="22">
        <f>VLOOKUP($D11,Résultats!$B$2:$AX$476,J$5,FALSE)</f>
        <v>99.53034074</v>
      </c>
      <c r="K11" s="16">
        <f>VLOOKUP($D11,Résultats!$B$2:$AX$476,K$5,FALSE)</f>
        <v>96.973972070000002</v>
      </c>
      <c r="L11" s="16">
        <f>VLOOKUP($D11,Résultats!$B$2:$AX$476,L$5,FALSE)</f>
        <v>95.028614079999997</v>
      </c>
      <c r="M11" s="16">
        <f>VLOOKUP($D11,Résultats!$B$2:$AX$476,M$5,FALSE)</f>
        <v>101.829903</v>
      </c>
      <c r="N11" s="86">
        <f>VLOOKUP($D11,Résultats!$B$2:$AX$476,N$5,FALSE)</f>
        <v>108.7890441</v>
      </c>
      <c r="O11" s="22">
        <f>VLOOKUP($D11,Résultats!$B$2:$AX$476,O$5,FALSE)</f>
        <v>108.04690429999999</v>
      </c>
      <c r="P11" s="16">
        <f>VLOOKUP($D11,Résultats!$B$2:$AX$476,P$5,FALSE)</f>
        <v>107.4587228</v>
      </c>
      <c r="Q11" s="16">
        <f>VLOOKUP($D11,Résultats!$B$2:$AX$476,Q$5,FALSE)</f>
        <v>107.13132280000001</v>
      </c>
      <c r="R11" s="16">
        <f>VLOOKUP($D11,Résultats!$B$2:$AX$476,R$5,FALSE)</f>
        <v>106.8588352</v>
      </c>
      <c r="S11" s="86">
        <f>VLOOKUP($D11,Résultats!$B$2:$AX$476,S$5,FALSE)</f>
        <v>106.7859658</v>
      </c>
      <c r="T11" s="95">
        <f>VLOOKUP($D11,Résultats!$B$2:$AX$476,T$5,FALSE)</f>
        <v>93.152170810000001</v>
      </c>
      <c r="U11" s="95">
        <f>VLOOKUP($D11,Résultats!$B$2:$AX$476,U$5,FALSE)</f>
        <v>82.354463629999998</v>
      </c>
      <c r="V11" s="95">
        <f>VLOOKUP($D11,Résultats!$B$2:$AX$476,V$5,FALSE)</f>
        <v>72.948201240000003</v>
      </c>
      <c r="W11" s="95">
        <f>VLOOKUP($D11,Résultats!$B$2:$AX$476,W$5,FALSE)</f>
        <v>64.502435379999994</v>
      </c>
      <c r="X11" s="45">
        <f>W11-'[1]Cibles THREEME'!$H10</f>
        <v>61.844731948435857</v>
      </c>
      <c r="Y11" s="75"/>
      <c r="Z11" s="75"/>
      <c r="AA11" s="75"/>
      <c r="AB11" s="75"/>
      <c r="AC11" s="75"/>
    </row>
    <row r="12" spans="1:29" x14ac:dyDescent="0.35">
      <c r="A12" s="3"/>
      <c r="B12" s="301"/>
      <c r="C12" s="3" t="s">
        <v>6</v>
      </c>
      <c r="D12" s="3" t="s">
        <v>387</v>
      </c>
      <c r="E12" s="16">
        <f>VLOOKUP($D12,Résultats!$B$2:$AX$476,E$5,FALSE)</f>
        <v>1.321055477</v>
      </c>
      <c r="F12" s="16">
        <f>VLOOKUP($D12,Résultats!$B$2:$AX$476,F$5,FALSE)</f>
        <v>0.59998749250000005</v>
      </c>
      <c r="G12" s="22">
        <f>VLOOKUP($D12,Résultats!$B$2:$AX$476,G$5,FALSE)</f>
        <v>0.42982619080000001</v>
      </c>
      <c r="H12" s="16">
        <f>VLOOKUP($D12,Résultats!$B$2:$AX$476,H$5,FALSE)</f>
        <v>0.37734626770000002</v>
      </c>
      <c r="I12" s="86">
        <f>VLOOKUP($D12,Résultats!$B$2:$AX$476,I$5,FALSE)</f>
        <v>0.32743791350000001</v>
      </c>
      <c r="J12" s="22">
        <f>VLOOKUP($D12,Résultats!$B$2:$AX$476,J$5,FALSE)</f>
        <v>0.51368607759999996</v>
      </c>
      <c r="K12" s="16">
        <f>VLOOKUP($D12,Résultats!$B$2:$AX$476,K$5,FALSE)</f>
        <v>0.68486769749999998</v>
      </c>
      <c r="L12" s="16">
        <f>VLOOKUP($D12,Résultats!$B$2:$AX$476,L$5,FALSE)</f>
        <v>0.84383279170000003</v>
      </c>
      <c r="M12" s="16">
        <f>VLOOKUP($D12,Résultats!$B$2:$AX$476,M$5,FALSE)</f>
        <v>0.78147796390000002</v>
      </c>
      <c r="N12" s="86">
        <f>VLOOKUP($D12,Résultats!$B$2:$AX$476,N$5,FALSE)</f>
        <v>0.70550400999999996</v>
      </c>
      <c r="O12" s="22">
        <f>VLOOKUP($D12,Résultats!$B$2:$AX$476,O$5,FALSE)</f>
        <v>0.69522695769999998</v>
      </c>
      <c r="P12" s="16">
        <f>VLOOKUP($D12,Résultats!$B$2:$AX$476,P$5,FALSE)</f>
        <v>0.68599495369999997</v>
      </c>
      <c r="Q12" s="16">
        <f>VLOOKUP($D12,Résultats!$B$2:$AX$476,Q$5,FALSE)</f>
        <v>0.67846087649999998</v>
      </c>
      <c r="R12" s="16">
        <f>VLOOKUP($D12,Résultats!$B$2:$AX$476,R$5,FALSE)</f>
        <v>0.6714992998</v>
      </c>
      <c r="S12" s="86">
        <f>VLOOKUP($D12,Résultats!$B$2:$AX$476,S$5,FALSE)</f>
        <v>0.6658100911</v>
      </c>
      <c r="T12" s="95">
        <f>VLOOKUP($D12,Résultats!$B$2:$AX$476,T$5,FALSE)</f>
        <v>0.68399511260000001</v>
      </c>
      <c r="U12" s="95">
        <f>VLOOKUP($D12,Résultats!$B$2:$AX$476,U$5,FALSE)</f>
        <v>0.64198895280000001</v>
      </c>
      <c r="V12" s="95">
        <f>VLOOKUP($D12,Résultats!$B$2:$AX$476,V$5,FALSE)</f>
        <v>0.68318941690000001</v>
      </c>
      <c r="W12" s="95">
        <f>VLOOKUP($D12,Résultats!$B$2:$AX$476,W$5,FALSE)</f>
        <v>0.71296365289999997</v>
      </c>
      <c r="X12" s="45">
        <f>W12-'[1]Cibles THREEME'!$H11</f>
        <v>0.71296365289999997</v>
      </c>
      <c r="Y12" s="75"/>
      <c r="Z12" s="200"/>
      <c r="AA12" s="188"/>
      <c r="AB12" s="188"/>
      <c r="AC12" s="188"/>
    </row>
    <row r="13" spans="1:29" x14ac:dyDescent="0.35">
      <c r="A13" s="3"/>
      <c r="B13" s="301"/>
      <c r="C13" s="3" t="s">
        <v>7</v>
      </c>
      <c r="D13" s="3" t="s">
        <v>388</v>
      </c>
      <c r="E13" s="16">
        <f>VLOOKUP($D13,Résultats!$B$2:$AX$476,E$5,FALSE)</f>
        <v>3.5862282059999999</v>
      </c>
      <c r="F13" s="16">
        <f>VLOOKUP($D13,Résultats!$B$2:$AX$476,F$5,FALSE)</f>
        <v>2.6820636339999999</v>
      </c>
      <c r="G13" s="22">
        <f>VLOOKUP($D13,Résultats!$B$2:$AX$476,G$5,FALSE)</f>
        <v>3.4749240019999998</v>
      </c>
      <c r="H13" s="16">
        <f>VLOOKUP($D13,Résultats!$B$2:$AX$476,H$5,FALSE)</f>
        <v>3.7173110039999999</v>
      </c>
      <c r="I13" s="86">
        <f>VLOOKUP($D13,Résultats!$B$2:$AX$476,I$5,FALSE)</f>
        <v>5.7511488640000001</v>
      </c>
      <c r="J13" s="22">
        <f>VLOOKUP($D13,Résultats!$B$2:$AX$476,J$5,FALSE)</f>
        <v>4.2131047979999998</v>
      </c>
      <c r="K13" s="16">
        <f>VLOOKUP($D13,Résultats!$B$2:$AX$476,K$5,FALSE)</f>
        <v>2.8626059009999998</v>
      </c>
      <c r="L13" s="16">
        <f>VLOOKUP($D13,Résultats!$B$2:$AX$476,L$5,FALSE)</f>
        <v>1.6376915729999999</v>
      </c>
      <c r="M13" s="16">
        <f>VLOOKUP($D13,Résultats!$B$2:$AX$476,M$5,FALSE)</f>
        <v>1.668484839</v>
      </c>
      <c r="N13" s="86">
        <f>VLOOKUP($D13,Résultats!$B$2:$AX$476,N$5,FALSE)</f>
        <v>1.6931033339999999</v>
      </c>
      <c r="O13" s="22">
        <f>VLOOKUP($D13,Résultats!$B$2:$AX$476,O$5,FALSE)</f>
        <v>1.66718894</v>
      </c>
      <c r="P13" s="16">
        <f>VLOOKUP($D13,Résultats!$B$2:$AX$476,P$5,FALSE)</f>
        <v>1.6439000349999999</v>
      </c>
      <c r="Q13" s="16">
        <f>VLOOKUP($D13,Résultats!$B$2:$AX$476,Q$5,FALSE)</f>
        <v>1.6247936409999999</v>
      </c>
      <c r="R13" s="16">
        <f>VLOOKUP($D13,Résultats!$B$2:$AX$476,R$5,FALSE)</f>
        <v>1.607772867</v>
      </c>
      <c r="S13" s="86">
        <f>VLOOKUP($D13,Résultats!$B$2:$AX$476,S$5,FALSE)</f>
        <v>1.5938038960000001</v>
      </c>
      <c r="T13" s="95">
        <f>VLOOKUP($D13,Résultats!$B$2:$AX$476,T$5,FALSE)</f>
        <v>1.5199889689999999</v>
      </c>
      <c r="U13" s="95">
        <f>VLOOKUP($D13,Résultats!$B$2:$AX$476,U$5,FALSE)</f>
        <v>1.4844097620000001</v>
      </c>
      <c r="V13" s="95">
        <f>VLOOKUP($D13,Résultats!$B$2:$AX$476,V$5,FALSE)</f>
        <v>1.4722783770000001</v>
      </c>
      <c r="W13" s="95">
        <f>VLOOKUP($D13,Résultats!$B$2:$AX$476,W$5,FALSE)</f>
        <v>4.1960563139999998</v>
      </c>
      <c r="X13" s="45">
        <f>W13-'[1]Cibles THREEME'!$H12</f>
        <v>1.9031357063760392</v>
      </c>
      <c r="Y13" s="75"/>
    </row>
    <row r="14" spans="1:29" x14ac:dyDescent="0.35">
      <c r="A14" s="3"/>
      <c r="B14" s="301"/>
      <c r="C14" s="3" t="s">
        <v>8</v>
      </c>
      <c r="D14" s="3" t="s">
        <v>389</v>
      </c>
      <c r="E14" s="16">
        <f>VLOOKUP($D14,Résultats!$B$2:$AX$476,E$5,FALSE)</f>
        <v>5.2640531209999999</v>
      </c>
      <c r="F14" s="16">
        <f>VLOOKUP($D14,Résultats!$B$2:$AX$476,F$5,FALSE)</f>
        <v>3.1520551060000002</v>
      </c>
      <c r="G14" s="22">
        <f>VLOOKUP($D14,Résultats!$B$2:$AX$476,G$5,FALSE)</f>
        <v>2.408875804</v>
      </c>
      <c r="H14" s="16">
        <f>VLOOKUP($D14,Résultats!$B$2:$AX$476,H$5,FALSE)</f>
        <v>2.1602329490000001</v>
      </c>
      <c r="I14" s="86">
        <f>VLOOKUP($D14,Résultats!$B$2:$AX$476,I$5,FALSE)</f>
        <v>0.90243428290000005</v>
      </c>
      <c r="J14" s="22">
        <f>VLOOKUP($D14,Résultats!$B$2:$AX$476,J$5,FALSE)</f>
        <v>0.70871908920000004</v>
      </c>
      <c r="K14" s="16">
        <f>VLOOKUP($D14,Résultats!$B$2:$AX$476,K$5,FALSE)</f>
        <v>0.54079609679999996</v>
      </c>
      <c r="L14" s="16">
        <f>VLOOKUP($D14,Résultats!$B$2:$AX$476,L$5,FALSE)</f>
        <v>0.3899674809</v>
      </c>
      <c r="M14" s="16">
        <f>VLOOKUP($D14,Résultats!$B$2:$AX$476,M$5,FALSE)</f>
        <v>0.3299789447</v>
      </c>
      <c r="N14" s="86">
        <f>VLOOKUP($D14,Résultats!$B$2:$AX$476,N$5,FALSE)</f>
        <v>0.25899793989999997</v>
      </c>
      <c r="O14" s="22">
        <f>VLOOKUP($D14,Résultats!$B$2:$AX$476,O$5,FALSE)</f>
        <v>0.25715331419999998</v>
      </c>
      <c r="P14" s="16">
        <f>VLOOKUP($D14,Résultats!$B$2:$AX$476,P$5,FALSE)</f>
        <v>0.25567937470000002</v>
      </c>
      <c r="Q14" s="16">
        <f>VLOOKUP($D14,Résultats!$B$2:$AX$476,Q$5,FALSE)</f>
        <v>0.25482985000000002</v>
      </c>
      <c r="R14" s="16">
        <f>VLOOKUP($D14,Résultats!$B$2:$AX$476,R$5,FALSE)</f>
        <v>0.25409927500000001</v>
      </c>
      <c r="S14" s="86">
        <f>VLOOKUP($D14,Résultats!$B$2:$AX$476,S$5,FALSE)</f>
        <v>0.25384461990000001</v>
      </c>
      <c r="T14" s="95">
        <f>VLOOKUP($D14,Résultats!$B$2:$AX$476,T$5,FALSE)</f>
        <v>0.24519118670000001</v>
      </c>
      <c r="U14" s="95">
        <f>VLOOKUP($D14,Résultats!$B$2:$AX$476,U$5,FALSE)</f>
        <v>0.2428238617</v>
      </c>
      <c r="V14" s="95">
        <f>VLOOKUP($D14,Résultats!$B$2:$AX$476,V$5,FALSE)</f>
        <v>0.24460611900000001</v>
      </c>
      <c r="W14" s="95">
        <f>VLOOKUP($D14,Résultats!$B$2:$AX$476,W$5,FALSE)</f>
        <v>0.25073561259999999</v>
      </c>
      <c r="X14" s="45">
        <f>W14-'[1]Cibles THREEME'!$H13</f>
        <v>0.25073561259999999</v>
      </c>
      <c r="Y14" s="75"/>
    </row>
    <row r="15" spans="1:29" x14ac:dyDescent="0.35">
      <c r="A15" s="3"/>
      <c r="B15" s="301"/>
      <c r="C15" s="3" t="s">
        <v>9</v>
      </c>
      <c r="D15" s="3" t="s">
        <v>390</v>
      </c>
      <c r="E15" s="16">
        <f>VLOOKUP($D15,Résultats!$B$2:$AX$476,E$5,FALSE)</f>
        <v>0.36838541540000003</v>
      </c>
      <c r="F15" s="16">
        <f>VLOOKUP($D15,Résultats!$B$2:$AX$476,F$5,FALSE)</f>
        <v>1.7179248979999999</v>
      </c>
      <c r="G15" s="22">
        <f>VLOOKUP($D15,Résultats!$B$2:$AX$476,G$5,FALSE)</f>
        <v>2.4993456429999998</v>
      </c>
      <c r="H15" s="16">
        <f>VLOOKUP($D15,Résultats!$B$2:$AX$476,H$5,FALSE)</f>
        <v>2.779047136</v>
      </c>
      <c r="I15" s="86">
        <f>VLOOKUP($D15,Résultats!$B$2:$AX$476,I$5,FALSE)</f>
        <v>3.6746326159999998</v>
      </c>
      <c r="J15" s="22">
        <f>VLOOKUP($D15,Résultats!$B$2:$AX$476,J$5,FALSE)</f>
        <v>3.7476144040000001</v>
      </c>
      <c r="K15" s="16">
        <f>VLOOKUP($D15,Résultats!$B$2:$AX$476,K$5,FALSE)</f>
        <v>3.847172279</v>
      </c>
      <c r="L15" s="16">
        <f>VLOOKUP($D15,Résultats!$B$2:$AX$476,L$5,FALSE)</f>
        <v>3.9577026750000002</v>
      </c>
      <c r="M15" s="16">
        <f>VLOOKUP($D15,Résultats!$B$2:$AX$476,M$5,FALSE)</f>
        <v>4.5002884339999998</v>
      </c>
      <c r="N15" s="86">
        <f>VLOOKUP($D15,Résultats!$B$2:$AX$476,N$5,FALSE)</f>
        <v>5.0689479710000001</v>
      </c>
      <c r="O15" s="22">
        <f>VLOOKUP($D15,Résultats!$B$2:$AX$476,O$5,FALSE)</f>
        <v>5.3731738250000003</v>
      </c>
      <c r="P15" s="16">
        <f>VLOOKUP($D15,Résultats!$B$2:$AX$476,P$5,FALSE)</f>
        <v>5.681625608</v>
      </c>
      <c r="Q15" s="16">
        <f>VLOOKUP($D15,Résultats!$B$2:$AX$476,Q$5,FALSE)</f>
        <v>6.0017535540000004</v>
      </c>
      <c r="R15" s="16">
        <f>VLOOKUP($D15,Résultats!$B$2:$AX$476,R$5,FALSE)</f>
        <v>6.217259952</v>
      </c>
      <c r="S15" s="86">
        <f>VLOOKUP($D15,Résultats!$B$2:$AX$476,S$5,FALSE)</f>
        <v>6.4437401080000001</v>
      </c>
      <c r="T15" s="95">
        <f>VLOOKUP($D15,Résultats!$B$2:$AX$476,T$5,FALSE)</f>
        <v>8.0283321549999904</v>
      </c>
      <c r="U15" s="95">
        <f>VLOOKUP($D15,Résultats!$B$2:$AX$476,U$5,FALSE)</f>
        <v>9.8039513209999996</v>
      </c>
      <c r="V15" s="95">
        <f>VLOOKUP($D15,Résultats!$B$2:$AX$476,V$5,FALSE)</f>
        <v>11.75110731</v>
      </c>
      <c r="W15" s="95">
        <f>VLOOKUP($D15,Résultats!$B$2:$AX$476,W$5,FALSE)</f>
        <v>13.858244060000001</v>
      </c>
      <c r="X15" s="45">
        <f>W15-'[1]Cibles THREEME'!$H14</f>
        <v>-3.9147567998452253</v>
      </c>
      <c r="Y15" s="75"/>
    </row>
    <row r="16" spans="1:29" x14ac:dyDescent="0.35">
      <c r="A16" s="3"/>
      <c r="B16" s="301"/>
      <c r="C16" s="3" t="s">
        <v>10</v>
      </c>
      <c r="D16" s="3" t="s">
        <v>391</v>
      </c>
      <c r="E16" s="16">
        <f>VLOOKUP($D16,Résultats!$B$2:$AX$476,E$5,FALSE)</f>
        <v>8.2886718499999998E-2</v>
      </c>
      <c r="F16" s="16">
        <f>VLOOKUP($D16,Résultats!$B$2:$AX$476,F$5,FALSE)</f>
        <v>0.6024949879</v>
      </c>
      <c r="G16" s="22">
        <f>VLOOKUP($D16,Résultats!$B$2:$AX$476,G$5,FALSE)</f>
        <v>0.9630287475</v>
      </c>
      <c r="H16" s="16">
        <f>VLOOKUP($D16,Résultats!$B$2:$AX$476,H$5,FALSE)</f>
        <v>1.104918045</v>
      </c>
      <c r="I16" s="86">
        <f>VLOOKUP($D16,Résultats!$B$2:$AX$476,I$5,FALSE)</f>
        <v>1.6194294380000001</v>
      </c>
      <c r="J16" s="22">
        <f>VLOOKUP($D16,Résultats!$B$2:$AX$476,J$5,FALSE)</f>
        <v>1.6515928870000001</v>
      </c>
      <c r="K16" s="16">
        <f>VLOOKUP($D16,Résultats!$B$2:$AX$476,K$5,FALSE)</f>
        <v>1.6954685519999999</v>
      </c>
      <c r="L16" s="16">
        <f>VLOOKUP($D16,Résultats!$B$2:$AX$476,L$5,FALSE)</f>
        <v>1.744179865</v>
      </c>
      <c r="M16" s="16">
        <f>VLOOKUP($D16,Résultats!$B$2:$AX$476,M$5,FALSE)</f>
        <v>1.904079707</v>
      </c>
      <c r="N16" s="86">
        <f>VLOOKUP($D16,Résultats!$B$2:$AX$476,N$5,FALSE)</f>
        <v>2.069348186</v>
      </c>
      <c r="O16" s="22">
        <f>VLOOKUP($D16,Résultats!$B$2:$AX$476,O$5,FALSE)</f>
        <v>2.2074674769999998</v>
      </c>
      <c r="P16" s="16">
        <f>VLOOKUP($D16,Résultats!$B$2:$AX$476,P$5,FALSE)</f>
        <v>2.3471858779999999</v>
      </c>
      <c r="Q16" s="16">
        <f>VLOOKUP($D16,Résultats!$B$2:$AX$476,Q$5,FALSE)</f>
        <v>2.4916465200000002</v>
      </c>
      <c r="R16" s="16">
        <f>VLOOKUP($D16,Résultats!$B$2:$AX$476,R$5,FALSE)</f>
        <v>2.6396670040000001</v>
      </c>
      <c r="S16" s="86">
        <f>VLOOKUP($D16,Résultats!$B$2:$AX$476,S$5,FALSE)</f>
        <v>2.7921839660000001</v>
      </c>
      <c r="T16" s="95">
        <f>VLOOKUP($D16,Résultats!$B$2:$AX$476,T$5,FALSE)</f>
        <v>4.4286744679999996</v>
      </c>
      <c r="U16" s="95">
        <f>VLOOKUP($D16,Résultats!$B$2:$AX$476,U$5,FALSE)</f>
        <v>6.1879608599999996</v>
      </c>
      <c r="V16" s="95">
        <f>VLOOKUP($D16,Résultats!$B$2:$AX$476,V$5,FALSE)</f>
        <v>8.0884351240000001</v>
      </c>
      <c r="W16" s="95">
        <f>VLOOKUP($D16,Résultats!$B$2:$AX$476,W$5,FALSE)</f>
        <v>9.2906316820000008</v>
      </c>
      <c r="X16" s="45">
        <f>W16-'[1]Cibles THREEME'!$H17</f>
        <v>-1.1994800978796203</v>
      </c>
      <c r="Y16" s="75"/>
    </row>
    <row r="17" spans="1:39" x14ac:dyDescent="0.35">
      <c r="A17" s="3"/>
      <c r="B17" s="301"/>
      <c r="C17" s="3" t="s">
        <v>11</v>
      </c>
      <c r="D17" s="3" t="s">
        <v>392</v>
      </c>
      <c r="E17" s="16">
        <f>VLOOKUP($D17,Résultats!$B$2:$AX$476,E$5,FALSE)</f>
        <v>4.6467795299999999</v>
      </c>
      <c r="F17" s="16">
        <f>VLOOKUP($D17,Résultats!$B$2:$AX$476,F$5,FALSE)</f>
        <v>4.8759818690000003</v>
      </c>
      <c r="G17" s="22">
        <f>VLOOKUP($D17,Résultats!$B$2:$AX$476,G$5,FALSE)</f>
        <v>5.2917941040000001</v>
      </c>
      <c r="H17" s="16">
        <f>VLOOKUP($D17,Résultats!$B$2:$AX$476,H$5,FALSE)</f>
        <v>5.3362711550000004</v>
      </c>
      <c r="I17" s="86">
        <f>VLOOKUP($D17,Résultats!$B$2:$AX$476,I$5,FALSE)</f>
        <v>4.8258550959999997</v>
      </c>
      <c r="J17" s="22">
        <f>VLOOKUP($D17,Résultats!$B$2:$AX$476,J$5,FALSE)</f>
        <v>4.9184867209999998</v>
      </c>
      <c r="K17" s="16">
        <f>VLOOKUP($D17,Résultats!$B$2:$AX$476,K$5,FALSE)</f>
        <v>5.0458547180000002</v>
      </c>
      <c r="L17" s="16">
        <f>VLOOKUP($D17,Résultats!$B$2:$AX$476,L$5,FALSE)</f>
        <v>5.1874392870000001</v>
      </c>
      <c r="M17" s="16">
        <f>VLOOKUP($D17,Résultats!$B$2:$AX$476,M$5,FALSE)</f>
        <v>5.2161712759999999</v>
      </c>
      <c r="N17" s="86">
        <f>VLOOKUP($D17,Résultats!$B$2:$AX$476,N$5,FALSE)</f>
        <v>5.2256441010000003</v>
      </c>
      <c r="O17" s="22">
        <f>VLOOKUP($D17,Résultats!$B$2:$AX$476,O$5,FALSE)</f>
        <v>5.1755241879999998</v>
      </c>
      <c r="P17" s="16">
        <f>VLOOKUP($D17,Résultats!$B$2:$AX$476,P$5,FALSE)</f>
        <v>5.1330735350000003</v>
      </c>
      <c r="Q17" s="16">
        <f>VLOOKUP($D17,Résultats!$B$2:$AX$476,Q$5,FALSE)</f>
        <v>5.1033168230000001</v>
      </c>
      <c r="R17" s="16">
        <f>VLOOKUP($D17,Résultats!$B$2:$AX$476,R$5,FALSE)</f>
        <v>5.0857915489999996</v>
      </c>
      <c r="S17" s="86">
        <f>VLOOKUP($D17,Résultats!$B$2:$AX$476,S$5,FALSE)</f>
        <v>5.0778032619999998</v>
      </c>
      <c r="T17" s="95">
        <f>VLOOKUP($D17,Résultats!$B$2:$AX$476,T$5,FALSE)</f>
        <v>5.0423559349999998</v>
      </c>
      <c r="U17" s="95">
        <f>VLOOKUP($D17,Résultats!$B$2:$AX$476,U$5,FALSE)</f>
        <v>5.1095059620000001</v>
      </c>
      <c r="V17" s="95">
        <f>VLOOKUP($D17,Résultats!$B$2:$AX$476,V$5,FALSE)</f>
        <v>5.2278317630000002</v>
      </c>
      <c r="W17" s="95">
        <f>VLOOKUP($D17,Résultats!$B$2:$AX$476,W$5,FALSE)</f>
        <v>5.3806182939999996</v>
      </c>
      <c r="X17" s="45">
        <f>W17-'[1]Cibles THREEME'!$H18</f>
        <v>-7.9398902904556756E-2</v>
      </c>
      <c r="Y17" s="75"/>
    </row>
    <row r="18" spans="1:39" x14ac:dyDescent="0.35">
      <c r="A18" s="3"/>
      <c r="B18" s="302"/>
      <c r="C18" s="7" t="s">
        <v>12</v>
      </c>
      <c r="D18" s="3" t="s">
        <v>393</v>
      </c>
      <c r="E18" s="17">
        <f>VLOOKUP($D18,Résultats!$B$2:$AX$476,E$5,FALSE)</f>
        <v>1.469743255</v>
      </c>
      <c r="F18" s="17">
        <f>VLOOKUP($D18,Résultats!$B$2:$AX$476,F$5,FALSE)</f>
        <v>2.40979747</v>
      </c>
      <c r="G18" s="88">
        <f>VLOOKUP($D18,Résultats!$B$2:$AX$476,G$5,FALSE)</f>
        <v>3.3392834429999998</v>
      </c>
      <c r="H18" s="17">
        <f>VLOOKUP($D18,Résultats!$B$2:$AX$476,H$5,FALSE)</f>
        <v>3.6461156410000002</v>
      </c>
      <c r="I18" s="89">
        <f>VLOOKUP($D18,Résultats!$B$2:$AX$476,I$5,FALSE)</f>
        <v>2.6290566399999999</v>
      </c>
      <c r="J18" s="88">
        <f>VLOOKUP($D18,Résultats!$B$2:$AX$476,J$5,FALSE)</f>
        <v>3.2038510859999998</v>
      </c>
      <c r="K18" s="17">
        <f>VLOOKUP($D18,Résultats!$B$2:$AX$476,K$5,FALSE)</f>
        <v>3.686831787</v>
      </c>
      <c r="L18" s="17">
        <f>VLOOKUP($D18,Résultats!$B$2:$AX$476,L$5,FALSE)</f>
        <v>4.0852118400000004</v>
      </c>
      <c r="M18" s="17">
        <f>VLOOKUP($D18,Résultats!$B$2:$AX$476,M$5,FALSE)</f>
        <v>4.2166248780000002</v>
      </c>
      <c r="N18" s="89">
        <f>VLOOKUP($D18,Résultats!$B$2:$AX$476,N$5,FALSE)</f>
        <v>4.3419517489999997</v>
      </c>
      <c r="O18" s="88">
        <f>VLOOKUP($D18,Résultats!$B$2:$AX$476,O$5,FALSE)</f>
        <v>4.2713576150000003</v>
      </c>
      <c r="P18" s="17">
        <f>VLOOKUP($D18,Résultats!$B$2:$AX$476,P$5,FALSE)</f>
        <v>4.1910959739999996</v>
      </c>
      <c r="Q18" s="17">
        <f>VLOOKUP($D18,Résultats!$B$2:$AX$476,Q$5,FALSE)</f>
        <v>4.1052306070000002</v>
      </c>
      <c r="R18" s="17">
        <f>VLOOKUP($D18,Résultats!$B$2:$AX$476,R$5,FALSE)</f>
        <v>4.053905629</v>
      </c>
      <c r="S18" s="89">
        <f>VLOOKUP($D18,Résultats!$B$2:$AX$476,S$5,FALSE)</f>
        <v>3.9967542539999998</v>
      </c>
      <c r="T18" s="97">
        <f>VLOOKUP($D18,Résultats!$B$2:$AX$476,T$5,FALSE)</f>
        <v>3.747810657</v>
      </c>
      <c r="U18" s="97">
        <f>VLOOKUP($D18,Résultats!$B$2:$AX$476,U$5,FALSE)</f>
        <v>3.963561425</v>
      </c>
      <c r="V18" s="97">
        <f>VLOOKUP($D18,Résultats!$B$2:$AX$476,V$5,FALSE)</f>
        <v>3.9572339680000002</v>
      </c>
      <c r="W18" s="97">
        <f>VLOOKUP($D18,Résultats!$B$2:$AX$476,W$5,FALSE)</f>
        <v>4.061854662</v>
      </c>
      <c r="X18" s="45">
        <f>W18-'[1]Cibles THREEME'!$H19</f>
        <v>2.8997276483695176</v>
      </c>
      <c r="Y18" s="75"/>
    </row>
    <row r="19" spans="1:39" ht="15" customHeight="1" x14ac:dyDescent="0.35">
      <c r="A19" s="3"/>
      <c r="B19" s="300" t="s">
        <v>53</v>
      </c>
      <c r="C19" s="5" t="s">
        <v>1</v>
      </c>
      <c r="D19" s="2"/>
      <c r="E19" s="6">
        <f>SUM(E20:E25)</f>
        <v>38.5161228865</v>
      </c>
      <c r="F19" s="6">
        <f>SUM(F20:F25)</f>
        <v>38.229893440499993</v>
      </c>
      <c r="G19" s="84">
        <f t="shared" ref="G19:R19" si="3">SUM(G20:G25)</f>
        <v>37.453518472099994</v>
      </c>
      <c r="H19" s="6">
        <f t="shared" si="3"/>
        <v>36.090167552699995</v>
      </c>
      <c r="I19" s="85">
        <f t="shared" si="3"/>
        <v>34.631760379699998</v>
      </c>
      <c r="J19" s="84">
        <f t="shared" si="3"/>
        <v>33.393480066499997</v>
      </c>
      <c r="K19" s="6">
        <f t="shared" si="3"/>
        <v>32.577902527500001</v>
      </c>
      <c r="L19" s="6">
        <f t="shared" si="3"/>
        <v>31.934992272700001</v>
      </c>
      <c r="M19" s="6">
        <f t="shared" si="3"/>
        <v>31.045882661</v>
      </c>
      <c r="N19" s="85">
        <f t="shared" si="3"/>
        <v>30.056401790800003</v>
      </c>
      <c r="O19" s="84">
        <f t="shared" si="3"/>
        <v>29.3083915128</v>
      </c>
      <c r="P19" s="6">
        <f t="shared" si="3"/>
        <v>28.8427367044</v>
      </c>
      <c r="Q19" s="6">
        <f t="shared" si="3"/>
        <v>28.569743791100002</v>
      </c>
      <c r="R19" s="6">
        <f t="shared" si="3"/>
        <v>28.457740787999999</v>
      </c>
      <c r="S19" s="85">
        <f>SUM(S20:S25)</f>
        <v>28.413650687999997</v>
      </c>
      <c r="T19" s="94">
        <f>SUM(T20:T25)</f>
        <v>28.7671853742</v>
      </c>
      <c r="U19" s="94">
        <f>SUM(U20:U25)</f>
        <v>29.481065370500001</v>
      </c>
      <c r="V19" s="94">
        <f>SUM(V20:V25)</f>
        <v>30.031481524099995</v>
      </c>
      <c r="W19" s="94">
        <f>SUM(W20:W25)</f>
        <v>30.7493124513</v>
      </c>
      <c r="X19" s="3"/>
      <c r="Y19" s="75"/>
    </row>
    <row r="20" spans="1:39" x14ac:dyDescent="0.35">
      <c r="A20" s="3"/>
      <c r="B20" s="301"/>
      <c r="C20" s="3" t="s">
        <v>13</v>
      </c>
      <c r="D20" s="3" t="s">
        <v>394</v>
      </c>
      <c r="E20" s="16">
        <f>VLOOKUP($D20,Résultats!$B$2:$AX$476,E$5,FALSE)</f>
        <v>35.359228450000003</v>
      </c>
      <c r="F20" s="16">
        <f>VLOOKUP($D20,Résultats!$B$2:$AX$476,F$5,FALSE)</f>
        <v>32.844457759999997</v>
      </c>
      <c r="G20" s="22">
        <f>VLOOKUP($D20,Résultats!$B$2:$AX$476,G$5,FALSE)</f>
        <v>28.73165084</v>
      </c>
      <c r="H20" s="16">
        <f>VLOOKUP($D20,Résultats!$B$2:$AX$476,H$5,FALSE)</f>
        <v>26.160361330000001</v>
      </c>
      <c r="I20" s="86">
        <f>VLOOKUP($D20,Résultats!$B$2:$AX$476,I$5,FALSE)</f>
        <v>23.75732863</v>
      </c>
      <c r="J20" s="22">
        <f>VLOOKUP($D20,Résultats!$B$2:$AX$476,J$5,FALSE)</f>
        <v>22.812438879999998</v>
      </c>
      <c r="K20" s="16">
        <f>VLOOKUP($D20,Résultats!$B$2:$AX$476,K$5,FALSE)</f>
        <v>22.163296649999999</v>
      </c>
      <c r="L20" s="16">
        <f>VLOOKUP($D20,Résultats!$B$2:$AX$476,L$5,FALSE)</f>
        <v>21.636806249999999</v>
      </c>
      <c r="M20" s="16">
        <f>VLOOKUP($D20,Résultats!$B$2:$AX$476,M$5,FALSE)</f>
        <v>20.828307169999999</v>
      </c>
      <c r="N20" s="86">
        <f>VLOOKUP($D20,Résultats!$B$2:$AX$476,N$5,FALSE)</f>
        <v>19.962218780000001</v>
      </c>
      <c r="O20" s="22">
        <f>VLOOKUP($D20,Résultats!$B$2:$AX$476,O$5,FALSE)</f>
        <v>19.269227390000001</v>
      </c>
      <c r="P20" s="16">
        <f>VLOOKUP($D20,Résultats!$B$2:$AX$476,P$5,FALSE)</f>
        <v>18.769604699999999</v>
      </c>
      <c r="Q20" s="16">
        <f>VLOOKUP($D20,Résultats!$B$2:$AX$476,Q$5,FALSE)</f>
        <v>18.399921429999999</v>
      </c>
      <c r="R20" s="16">
        <f>VLOOKUP($D20,Résultats!$B$2:$AX$476,R$5,FALSE)</f>
        <v>18.131272490000001</v>
      </c>
      <c r="S20" s="86">
        <f>VLOOKUP($D20,Résultats!$B$2:$AX$476,S$5,FALSE)</f>
        <v>17.906656179999999</v>
      </c>
      <c r="T20" s="95">
        <f>VLOOKUP($D20,Résultats!$B$2:$AX$476,T$5,FALSE)</f>
        <v>17.267285430000001</v>
      </c>
      <c r="U20" s="95">
        <f>VLOOKUP($D20,Résultats!$B$2:$AX$476,U$5,FALSE)</f>
        <v>17.29194949</v>
      </c>
      <c r="V20" s="95">
        <f>VLOOKUP($D20,Résultats!$B$2:$AX$476,V$5,FALSE)</f>
        <v>17.093552559999999</v>
      </c>
      <c r="W20" s="95">
        <f>VLOOKUP($D20,Résultats!$B$2:$AX$476,W$5,FALSE)</f>
        <v>16.952466399999999</v>
      </c>
      <c r="X20" s="45">
        <f>W20-'[1]Cibles THREEME'!$H28</f>
        <v>11.513683670440541</v>
      </c>
      <c r="Y20" s="75"/>
    </row>
    <row r="21" spans="1:39" x14ac:dyDescent="0.35">
      <c r="A21" s="3"/>
      <c r="B21" s="301"/>
      <c r="C21" s="3" t="s">
        <v>14</v>
      </c>
      <c r="D21" s="3" t="s">
        <v>395</v>
      </c>
      <c r="E21" s="16">
        <f>VLOOKUP($D21,Résultats!$B$2:$AX$476,E$5,FALSE)</f>
        <v>1.60860863</v>
      </c>
      <c r="F21" s="16">
        <f>VLOOKUP($D21,Résultats!$B$2:$AX$476,F$5,FALSE)</f>
        <v>3.2769238459999999</v>
      </c>
      <c r="G21" s="22">
        <f>VLOOKUP($D21,Résultats!$B$2:$AX$476,G$5,FALSE)</f>
        <v>6.4974420620000002</v>
      </c>
      <c r="H21" s="16">
        <f>VLOOKUP($D21,Résultats!$B$2:$AX$476,H$5,FALSE)</f>
        <v>7.771207682</v>
      </c>
      <c r="I21" s="86">
        <f>VLOOKUP($D21,Résultats!$B$2:$AX$476,I$5,FALSE)</f>
        <v>6.5735182840000004</v>
      </c>
      <c r="J21" s="22">
        <f>VLOOKUP($D21,Résultats!$B$2:$AX$476,J$5,FALSE)</f>
        <v>6.5546925649999999</v>
      </c>
      <c r="K21" s="16">
        <f>VLOOKUP($D21,Résultats!$B$2:$AX$476,K$5,FALSE)</f>
        <v>6.6018719770000001</v>
      </c>
      <c r="L21" s="16">
        <f>VLOOKUP($D21,Résultats!$B$2:$AX$476,L$5,FALSE)</f>
        <v>6.6712544789999999</v>
      </c>
      <c r="M21" s="16">
        <f>VLOOKUP($D21,Résultats!$B$2:$AX$476,M$5,FALSE)</f>
        <v>6.5029188470000001</v>
      </c>
      <c r="N21" s="86">
        <f>VLOOKUP($D21,Résultats!$B$2:$AX$476,N$5,FALSE)</f>
        <v>6.3128648629999997</v>
      </c>
      <c r="O21" s="22">
        <f>VLOOKUP($D21,Résultats!$B$2:$AX$476,O$5,FALSE)</f>
        <v>6.2333875179999998</v>
      </c>
      <c r="P21" s="16">
        <f>VLOOKUP($D21,Résultats!$B$2:$AX$476,P$5,FALSE)</f>
        <v>6.2109014220000001</v>
      </c>
      <c r="Q21" s="16">
        <f>VLOOKUP($D21,Résultats!$B$2:$AX$476,Q$5,FALSE)</f>
        <v>6.2280946750000004</v>
      </c>
      <c r="R21" s="16">
        <f>VLOOKUP($D21,Résultats!$B$2:$AX$476,R$5,FALSE)</f>
        <v>6.2799096250000002</v>
      </c>
      <c r="S21" s="86">
        <f>VLOOKUP($D21,Résultats!$B$2:$AX$476,S$5,FALSE)</f>
        <v>6.3464125439999997</v>
      </c>
      <c r="T21" s="95">
        <f>VLOOKUP($D21,Résultats!$B$2:$AX$476,T$5,FALSE)</f>
        <v>6.8310746699999996</v>
      </c>
      <c r="U21" s="95">
        <f>VLOOKUP($D21,Résultats!$B$2:$AX$476,U$5,FALSE)</f>
        <v>7.0792587530000004</v>
      </c>
      <c r="V21" s="95">
        <f>VLOOKUP($D21,Résultats!$B$2:$AX$476,V$5,FALSE)</f>
        <v>7.3733247530000003</v>
      </c>
      <c r="W21" s="95">
        <f>VLOOKUP($D21,Résultats!$B$2:$AX$476,W$5,FALSE)</f>
        <v>7.5599547329999996</v>
      </c>
      <c r="X21" s="45">
        <f>W21-'[1]Cibles THREEME'!$H29</f>
        <v>-4.3512311026686685</v>
      </c>
      <c r="Y21" s="75"/>
    </row>
    <row r="22" spans="1:39" x14ac:dyDescent="0.35">
      <c r="A22" s="3"/>
      <c r="B22" s="301"/>
      <c r="C22" s="3" t="s">
        <v>15</v>
      </c>
      <c r="D22" s="3" t="s">
        <v>396</v>
      </c>
      <c r="E22" s="16">
        <f>VLOOKUP($D22,Résultats!$B$2:$AX$476,E$5,FALSE)</f>
        <v>0.2010760788</v>
      </c>
      <c r="F22" s="16">
        <f>VLOOKUP($D22,Résultats!$B$2:$AX$476,F$5,FALSE)</f>
        <v>0.1071805282</v>
      </c>
      <c r="G22" s="22">
        <f>VLOOKUP($D22,Résultats!$B$2:$AX$476,G$5,FALSE)</f>
        <v>9.4736766400000005E-2</v>
      </c>
      <c r="H22" s="16">
        <f>VLOOKUP($D22,Résultats!$B$2:$AX$476,H$5,FALSE)</f>
        <v>8.6557928800000003E-2</v>
      </c>
      <c r="I22" s="86">
        <f>VLOOKUP($D22,Résultats!$B$2:$AX$476,I$5,FALSE)</f>
        <v>0.367630762</v>
      </c>
      <c r="J22" s="22">
        <f>VLOOKUP($D22,Résultats!$B$2:$AX$476,J$5,FALSE)</f>
        <v>0.33213793679999998</v>
      </c>
      <c r="K22" s="16">
        <f>VLOOKUP($D22,Résultats!$B$2:$AX$476,K$5,FALSE)</f>
        <v>0.30259472770000001</v>
      </c>
      <c r="L22" s="16">
        <f>VLOOKUP($D22,Résultats!$B$2:$AX$476,L$5,FALSE)</f>
        <v>0.27596954109999999</v>
      </c>
      <c r="M22" s="16">
        <f>VLOOKUP($D22,Résultats!$B$2:$AX$476,M$5,FALSE)</f>
        <v>0.3445584679</v>
      </c>
      <c r="N22" s="86">
        <f>VLOOKUP($D22,Résultats!$B$2:$AX$476,N$5,FALSE)</f>
        <v>0.4083659912</v>
      </c>
      <c r="O22" s="22">
        <f>VLOOKUP($D22,Résultats!$B$2:$AX$476,O$5,FALSE)</f>
        <v>0.39800936710000001</v>
      </c>
      <c r="P22" s="16">
        <f>VLOOKUP($D22,Résultats!$B$2:$AX$476,P$5,FALSE)</f>
        <v>0.3914943488</v>
      </c>
      <c r="Q22" s="16">
        <f>VLOOKUP($D22,Résultats!$B$2:$AX$476,Q$5,FALSE)</f>
        <v>0.38759850229999998</v>
      </c>
      <c r="R22" s="16">
        <f>VLOOKUP($D22,Résultats!$B$2:$AX$476,R$5,FALSE)</f>
        <v>0.38578560620000002</v>
      </c>
      <c r="S22" s="86">
        <f>VLOOKUP($D22,Résultats!$B$2:$AX$476,S$5,FALSE)</f>
        <v>0.38489415300000002</v>
      </c>
      <c r="T22" s="95">
        <f>VLOOKUP($D22,Résultats!$B$2:$AX$476,T$5,FALSE)</f>
        <v>0.46188423429999997</v>
      </c>
      <c r="U22" s="95">
        <f>VLOOKUP($D22,Résultats!$B$2:$AX$476,U$5,FALSE)</f>
        <v>0.56505615419999999</v>
      </c>
      <c r="V22" s="95">
        <f>VLOOKUP($D22,Résultats!$B$2:$AX$476,V$5,FALSE)</f>
        <v>0.66022264490000004</v>
      </c>
      <c r="W22" s="95">
        <f>VLOOKUP($D22,Résultats!$B$2:$AX$476,W$5,FALSE)</f>
        <v>0.74716664249999998</v>
      </c>
      <c r="X22" s="45">
        <f>W22-'[1]Cibles THREEME'!$H30</f>
        <v>-11.578442670025272</v>
      </c>
      <c r="Y22" s="75"/>
      <c r="Z22" s="75"/>
      <c r="AA22" s="75"/>
    </row>
    <row r="23" spans="1:39" x14ac:dyDescent="0.35">
      <c r="A23" s="3"/>
      <c r="B23" s="301"/>
      <c r="C23" s="3" t="s">
        <v>16</v>
      </c>
      <c r="D23" s="3" t="s">
        <v>397</v>
      </c>
      <c r="E23" s="16">
        <f>VLOOKUP($D23,Résultats!$B$2:$AX$476,E$5,FALSE)</f>
        <v>0.74398149140000003</v>
      </c>
      <c r="F23" s="16">
        <f>VLOOKUP($D23,Résultats!$B$2:$AX$476,F$5,FALSE)</f>
        <v>0.60471032150000004</v>
      </c>
      <c r="G23" s="22">
        <f>VLOOKUP($D23,Résultats!$B$2:$AX$476,G$5,FALSE)</f>
        <v>0.57853692489999997</v>
      </c>
      <c r="H23" s="16">
        <f>VLOOKUP($D23,Résultats!$B$2:$AX$476,H$5,FALSE)</f>
        <v>0.54266731209999997</v>
      </c>
      <c r="I23" s="86">
        <f>VLOOKUP($D23,Résultats!$B$2:$AX$476,I$5,FALSE)</f>
        <v>1.41831387</v>
      </c>
      <c r="J23" s="22">
        <f>VLOOKUP($D23,Résultats!$B$2:$AX$476,J$5,FALSE)</f>
        <v>1.1959951360000001</v>
      </c>
      <c r="K23" s="16">
        <f>VLOOKUP($D23,Résultats!$B$2:$AX$476,K$5,FALSE)</f>
        <v>1.0027977050000001</v>
      </c>
      <c r="L23" s="16">
        <f>VLOOKUP($D23,Résultats!$B$2:$AX$476,L$5,FALSE)</f>
        <v>0.82553505120000004</v>
      </c>
      <c r="M23" s="16">
        <f>VLOOKUP($D23,Résultats!$B$2:$AX$476,M$5,FALSE)</f>
        <v>0.81203034900000004</v>
      </c>
      <c r="N23" s="86">
        <f>VLOOKUP($D23,Résultats!$B$2:$AX$476,N$5,FALSE)</f>
        <v>0.79541763980000002</v>
      </c>
      <c r="O23" s="22">
        <f>VLOOKUP($D23,Résultats!$B$2:$AX$476,O$5,FALSE)</f>
        <v>0.77419202389999997</v>
      </c>
      <c r="P23" s="16">
        <f>VLOOKUP($D23,Résultats!$B$2:$AX$476,P$5,FALSE)</f>
        <v>0.76048014770000005</v>
      </c>
      <c r="Q23" s="16">
        <f>VLOOKUP($D23,Résultats!$B$2:$AX$476,Q$5,FALSE)</f>
        <v>0.75188024689999999</v>
      </c>
      <c r="R23" s="16">
        <f>VLOOKUP($D23,Résultats!$B$2:$AX$476,R$5,FALSE)</f>
        <v>0.74719682200000004</v>
      </c>
      <c r="S23" s="86">
        <f>VLOOKUP($D23,Résultats!$B$2:$AX$476,S$5,FALSE)</f>
        <v>0.74430407779999996</v>
      </c>
      <c r="T23" s="95">
        <f>VLOOKUP($D23,Résultats!$B$2:$AX$476,T$5,FALSE)</f>
        <v>0.72615470010000005</v>
      </c>
      <c r="U23" s="95">
        <f>VLOOKUP($D23,Résultats!$B$2:$AX$476,U$5,FALSE)</f>
        <v>0.7282194541</v>
      </c>
      <c r="V23" s="95">
        <f>VLOOKUP($D23,Résultats!$B$2:$AX$476,V$5,FALSE)</f>
        <v>0.73363527890000002</v>
      </c>
      <c r="W23" s="95">
        <f>VLOOKUP($D23,Résultats!$B$2:$AX$476,W$5,FALSE)</f>
        <v>0.75414277429999999</v>
      </c>
      <c r="X23" s="45">
        <f>W23-'[1]Cibles THREEME'!$H31</f>
        <v>-3.7377769707217179E-2</v>
      </c>
      <c r="Y23" s="75"/>
      <c r="Z23" s="75"/>
      <c r="AA23" s="75"/>
    </row>
    <row r="24" spans="1:39" x14ac:dyDescent="0.35">
      <c r="A24" s="3"/>
      <c r="B24" s="301"/>
      <c r="C24" s="3" t="s">
        <v>17</v>
      </c>
      <c r="D24" s="3" t="s">
        <v>398</v>
      </c>
      <c r="E24" s="16">
        <f>VLOOKUP($D24,Résultats!$B$2:$AX$476,E$5,FALSE)</f>
        <v>0.2010760788</v>
      </c>
      <c r="F24" s="16">
        <f>VLOOKUP($D24,Résultats!$B$2:$AX$476,F$5,FALSE)</f>
        <v>0.26934199580000001</v>
      </c>
      <c r="G24" s="22">
        <f>VLOOKUP($D24,Résultats!$B$2:$AX$476,G$5,FALSE)</f>
        <v>0.29200554480000002</v>
      </c>
      <c r="H24" s="16">
        <f>VLOOKUP($D24,Résultats!$B$2:$AX$476,H$5,FALSE)</f>
        <v>0.28558858879999999</v>
      </c>
      <c r="I24" s="86">
        <f>VLOOKUP($D24,Résultats!$B$2:$AX$476,I$5,FALSE)</f>
        <v>0.32150947769999999</v>
      </c>
      <c r="J24" s="22">
        <f>VLOOKUP($D24,Résultats!$B$2:$AX$476,J$5,FALSE)</f>
        <v>0.30068620670000001</v>
      </c>
      <c r="K24" s="16">
        <f>VLOOKUP($D24,Résultats!$B$2:$AX$476,K$5,FALSE)</f>
        <v>0.28439623079999998</v>
      </c>
      <c r="L24" s="16">
        <f>VLOOKUP($D24,Résultats!$B$2:$AX$476,L$5,FALSE)</f>
        <v>0.27016091539999998</v>
      </c>
      <c r="M24" s="16">
        <f>VLOOKUP($D24,Résultats!$B$2:$AX$476,M$5,FALSE)</f>
        <v>0.26703940009999999</v>
      </c>
      <c r="N24" s="86">
        <f>VLOOKUP($D24,Résultats!$B$2:$AX$476,N$5,FALSE)</f>
        <v>0.26284844680000002</v>
      </c>
      <c r="O24" s="22">
        <f>VLOOKUP($D24,Résultats!$B$2:$AX$476,O$5,FALSE)</f>
        <v>0.25927531279999999</v>
      </c>
      <c r="P24" s="16">
        <f>VLOOKUP($D24,Résultats!$B$2:$AX$476,P$5,FALSE)</f>
        <v>0.25808296289999999</v>
      </c>
      <c r="Q24" s="16">
        <f>VLOOKUP($D24,Résultats!$B$2:$AX$476,Q$5,FALSE)</f>
        <v>0.25854539189999998</v>
      </c>
      <c r="R24" s="16">
        <f>VLOOKUP($D24,Résultats!$B$2:$AX$476,R$5,FALSE)</f>
        <v>0.26034879579999998</v>
      </c>
      <c r="S24" s="86">
        <f>VLOOKUP($D24,Résultats!$B$2:$AX$476,S$5,FALSE)</f>
        <v>0.26276244520000003</v>
      </c>
      <c r="T24" s="95">
        <f>VLOOKUP($D24,Résultats!$B$2:$AX$476,T$5,FALSE)</f>
        <v>0.25861152580000002</v>
      </c>
      <c r="U24" s="95">
        <f>VLOOKUP($D24,Résultats!$B$2:$AX$476,U$5,FALSE)</f>
        <v>0.26145460619999999</v>
      </c>
      <c r="V24" s="95">
        <f>VLOOKUP($D24,Résultats!$B$2:$AX$476,V$5,FALSE)</f>
        <v>0.26594529830000002</v>
      </c>
      <c r="W24" s="95">
        <f>VLOOKUP($D24,Résultats!$B$2:$AX$476,W$5,FALSE)</f>
        <v>0.27514052950000001</v>
      </c>
      <c r="X24" s="45">
        <f>W24-'[1]Cibles THREEME'!$H32</f>
        <v>1.7186961142304391E-2</v>
      </c>
      <c r="Y24" s="75"/>
      <c r="Z24" s="75"/>
      <c r="AA24" s="75"/>
    </row>
    <row r="25" spans="1:39" x14ac:dyDescent="0.35">
      <c r="A25" s="3"/>
      <c r="B25" s="302"/>
      <c r="C25" s="7" t="s">
        <v>12</v>
      </c>
      <c r="D25" s="3" t="s">
        <v>399</v>
      </c>
      <c r="E25" s="17">
        <f>VLOOKUP($D25,Résultats!$B$2:$AX$476,E$5,FALSE)</f>
        <v>0.4021521575</v>
      </c>
      <c r="F25" s="17">
        <f>VLOOKUP($D25,Résultats!$B$2:$AX$476,F$5,FALSE)</f>
        <v>1.1272789889999999</v>
      </c>
      <c r="G25" s="88">
        <f>VLOOKUP($D25,Résultats!$B$2:$AX$476,G$5,FALSE)</f>
        <v>1.259146334</v>
      </c>
      <c r="H25" s="17">
        <f>VLOOKUP($D25,Résultats!$B$2:$AX$476,H$5,FALSE)</f>
        <v>1.243784711</v>
      </c>
      <c r="I25" s="89">
        <f>VLOOKUP($D25,Résultats!$B$2:$AX$476,I$5,FALSE)</f>
        <v>2.193459356</v>
      </c>
      <c r="J25" s="88">
        <f>VLOOKUP($D25,Résultats!$B$2:$AX$476,J$5,FALSE)</f>
        <v>2.1975293420000002</v>
      </c>
      <c r="K25" s="17">
        <f>VLOOKUP($D25,Résultats!$B$2:$AX$476,K$5,FALSE)</f>
        <v>2.2229452369999998</v>
      </c>
      <c r="L25" s="17">
        <f>VLOOKUP($D25,Résultats!$B$2:$AX$476,L$5,FALSE)</f>
        <v>2.2552660360000001</v>
      </c>
      <c r="M25" s="17">
        <f>VLOOKUP($D25,Résultats!$B$2:$AX$476,M$5,FALSE)</f>
        <v>2.2910284270000001</v>
      </c>
      <c r="N25" s="89">
        <f>VLOOKUP($D25,Résultats!$B$2:$AX$476,N$5,FALSE)</f>
        <v>2.31468607</v>
      </c>
      <c r="O25" s="88">
        <f>VLOOKUP($D25,Résultats!$B$2:$AX$476,O$5,FALSE)</f>
        <v>2.3742999010000001</v>
      </c>
      <c r="P25" s="17">
        <f>VLOOKUP($D25,Résultats!$B$2:$AX$476,P$5,FALSE)</f>
        <v>2.4521731230000001</v>
      </c>
      <c r="Q25" s="17">
        <f>VLOOKUP($D25,Résultats!$B$2:$AX$476,Q$5,FALSE)</f>
        <v>2.5437035450000001</v>
      </c>
      <c r="R25" s="17">
        <f>VLOOKUP($D25,Résultats!$B$2:$AX$476,R$5,FALSE)</f>
        <v>2.6532274490000001</v>
      </c>
      <c r="S25" s="89">
        <f>VLOOKUP($D25,Résultats!$B$2:$AX$476,S$5,FALSE)</f>
        <v>2.7686212879999998</v>
      </c>
      <c r="T25" s="97">
        <f>VLOOKUP($D25,Résultats!$B$2:$AX$476,T$5,FALSE)</f>
        <v>3.2221748140000002</v>
      </c>
      <c r="U25" s="97">
        <f>VLOOKUP($D25,Résultats!$B$2:$AX$476,U$5,FALSE)</f>
        <v>3.5551269130000001</v>
      </c>
      <c r="V25" s="97">
        <f>VLOOKUP($D25,Résultats!$B$2:$AX$476,V$5,FALSE)</f>
        <v>3.9048009889999999</v>
      </c>
      <c r="W25" s="97">
        <f>VLOOKUP($D25,Résultats!$B$2:$AX$476,W$5,FALSE)</f>
        <v>4.460441372</v>
      </c>
      <c r="X25" s="45">
        <f>W25-'[1]Cibles THREEME'!$H33</f>
        <v>-3.0207219709693902</v>
      </c>
      <c r="Y25" s="75"/>
      <c r="Z25" s="75"/>
      <c r="AA25" s="75"/>
    </row>
    <row r="26" spans="1:39" x14ac:dyDescent="0.3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4.5938880150000001</v>
      </c>
      <c r="G26" s="84">
        <f>VLOOKUP($D26,Résultats!$B$2:$AX$476,G$5,FALSE)</f>
        <v>2.8434042530000001</v>
      </c>
      <c r="H26" s="6">
        <f>VLOOKUP($D26,Résultats!$B$2:$AX$476,H$5,FALSE)</f>
        <v>2.64152882</v>
      </c>
      <c r="I26" s="85">
        <f>VLOOKUP($D26,Résultats!$B$2:$AX$476,I$5,FALSE)</f>
        <v>2.4818026799999999</v>
      </c>
      <c r="J26" s="84">
        <f>VLOOKUP($D26,Résultats!$B$2:$AX$476,J$5,FALSE)</f>
        <v>2.4113500110000001</v>
      </c>
      <c r="K26" s="6">
        <f>VLOOKUP($D26,Résultats!$B$2:$AX$476,K$5,FALSE)</f>
        <v>2.4041778919999999</v>
      </c>
      <c r="L26" s="6">
        <f>VLOOKUP($D26,Résultats!$B$2:$AX$476,L$5,FALSE)</f>
        <v>2.4273316760000001</v>
      </c>
      <c r="M26" s="6">
        <f>VLOOKUP($D26,Résultats!$B$2:$AX$476,M$5,FALSE)</f>
        <v>2.461895873</v>
      </c>
      <c r="N26" s="85">
        <f>VLOOKUP($D26,Résultats!$B$2:$AX$476,N$5,FALSE)</f>
        <v>2.4950054110000002</v>
      </c>
      <c r="O26" s="84">
        <f>VLOOKUP($D26,Résultats!$B$2:$AX$476,O$5,FALSE)</f>
        <v>2.5366371719999998</v>
      </c>
      <c r="P26" s="6">
        <f>VLOOKUP($D26,Résultats!$B$2:$AX$476,P$5,FALSE)</f>
        <v>2.5789622429999999</v>
      </c>
      <c r="Q26" s="6">
        <f>VLOOKUP($D26,Résultats!$B$2:$AX$476,Q$5,FALSE)</f>
        <v>2.622531634</v>
      </c>
      <c r="R26" s="6">
        <f>VLOOKUP($D26,Résultats!$B$2:$AX$476,R$5,FALSE)</f>
        <v>2.6658128419999998</v>
      </c>
      <c r="S26" s="85">
        <f>VLOOKUP($D26,Résultats!$B$2:$AX$476,S$5,FALSE)</f>
        <v>2.712222041</v>
      </c>
      <c r="T26" s="94">
        <f>VLOOKUP($D26,Résultats!$B$2:$AX$476,T$5,FALSE)</f>
        <v>2.9547986339999999</v>
      </c>
      <c r="U26" s="94">
        <f>VLOOKUP($D26,Résultats!$B$2:$AX$476,U$5,FALSE)</f>
        <v>3.2130393590000002</v>
      </c>
      <c r="V26" s="94">
        <f>VLOOKUP($D26,Résultats!$B$2:$AX$476,V$5,FALSE)</f>
        <v>3.4741570429999999</v>
      </c>
      <c r="W26" s="94">
        <f>VLOOKUP($D26,Résultats!$B$2:$AX$476,W$5,FALSE)</f>
        <v>3.7726195979999999</v>
      </c>
      <c r="X26" s="3"/>
      <c r="Y26" s="75"/>
      <c r="Z26" s="75"/>
      <c r="AA26" s="75"/>
    </row>
    <row r="27" spans="1:39" x14ac:dyDescent="0.35">
      <c r="A27" s="3"/>
      <c r="B27" s="169" t="s">
        <v>1</v>
      </c>
      <c r="C27" s="2"/>
      <c r="D27" s="2"/>
      <c r="E27" s="9">
        <f>E26+E19+E10+E7</f>
        <v>268.92818924139999</v>
      </c>
      <c r="F27" s="9">
        <f>F26+F19+F10+F7</f>
        <v>258.1858286149</v>
      </c>
      <c r="G27" s="23">
        <f t="shared" ref="G27:R27" si="4">G26+G19+G10+G7</f>
        <v>248.11392351339998</v>
      </c>
      <c r="H27" s="9">
        <f t="shared" si="4"/>
        <v>241.96284187039998</v>
      </c>
      <c r="I27" s="90">
        <f t="shared" si="4"/>
        <v>230.62025049110002</v>
      </c>
      <c r="J27" s="23">
        <f t="shared" si="4"/>
        <v>225.16578738930002</v>
      </c>
      <c r="K27" s="9">
        <f t="shared" si="4"/>
        <v>221.2884125198</v>
      </c>
      <c r="L27" s="9">
        <f t="shared" si="4"/>
        <v>218.2700956443</v>
      </c>
      <c r="M27" s="9">
        <f t="shared" si="4"/>
        <v>224.56877187960001</v>
      </c>
      <c r="N27" s="90">
        <f t="shared" si="4"/>
        <v>230.52076355269998</v>
      </c>
      <c r="O27" s="23">
        <f t="shared" si="4"/>
        <v>228.8561150617</v>
      </c>
      <c r="P27" s="9">
        <f t="shared" si="4"/>
        <v>227.83336848979991</v>
      </c>
      <c r="Q27" s="9">
        <f t="shared" si="4"/>
        <v>227.47985275159999</v>
      </c>
      <c r="R27" s="9">
        <f t="shared" si="4"/>
        <v>227.3917639288</v>
      </c>
      <c r="S27" s="90">
        <f>S26+S19+S10+S7</f>
        <v>227.712127071</v>
      </c>
      <c r="T27" s="98">
        <f>T26+T19+T10+T7</f>
        <v>216.68317402950001</v>
      </c>
      <c r="U27" s="98">
        <f>U26+U19+U10+U7</f>
        <v>209.21086976800001</v>
      </c>
      <c r="V27" s="98">
        <f>V26+V19+V10+V7</f>
        <v>203.03651586500001</v>
      </c>
      <c r="W27" s="98">
        <f>W26+W19+W10+W7</f>
        <v>200.64967714580001</v>
      </c>
      <c r="X27" s="3"/>
      <c r="Y27" s="75"/>
      <c r="Z27" s="75"/>
      <c r="AA27" s="75"/>
    </row>
    <row r="28" spans="1:39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5" x14ac:dyDescent="0.55000000000000004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3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35">
      <c r="A33" s="3"/>
      <c r="B33" s="300" t="s">
        <v>0</v>
      </c>
      <c r="C33" s="5" t="s">
        <v>1</v>
      </c>
      <c r="D33" s="2" t="s">
        <v>401</v>
      </c>
      <c r="E33" s="6">
        <f>SUM(E34:E35)</f>
        <v>84.607581081000006</v>
      </c>
      <c r="F33" s="6">
        <f>SUM(F34:F35)</f>
        <v>71.935273151999994</v>
      </c>
      <c r="G33" s="84">
        <f t="shared" ref="G33:R33" si="5">SUM(G34:G35)</f>
        <v>69.399422924000007</v>
      </c>
      <c r="H33" s="6">
        <f t="shared" si="5"/>
        <v>68.619165629999998</v>
      </c>
      <c r="I33" s="85">
        <f t="shared" si="5"/>
        <v>69.119158371000012</v>
      </c>
      <c r="J33" s="84">
        <f t="shared" si="5"/>
        <v>68.999723748999898</v>
      </c>
      <c r="K33" s="6">
        <f t="shared" si="5"/>
        <v>68.632707409000005</v>
      </c>
      <c r="L33" s="6">
        <f t="shared" si="5"/>
        <v>68.243679563000001</v>
      </c>
      <c r="M33" s="6">
        <f t="shared" si="5"/>
        <v>67.693438792999999</v>
      </c>
      <c r="N33" s="85">
        <f t="shared" si="5"/>
        <v>66.784607129999998</v>
      </c>
      <c r="O33" s="84">
        <f t="shared" si="5"/>
        <v>66.240728489999995</v>
      </c>
      <c r="P33" s="6">
        <f t="shared" si="5"/>
        <v>65.886023934000008</v>
      </c>
      <c r="Q33" s="6">
        <f t="shared" si="5"/>
        <v>65.70801194500001</v>
      </c>
      <c r="R33" s="6">
        <f t="shared" si="5"/>
        <v>65.616115253000004</v>
      </c>
      <c r="S33" s="85">
        <f>SUM(S34:S35)</f>
        <v>65.632731085000003</v>
      </c>
      <c r="T33" s="94">
        <f>SUM(T34:T35)</f>
        <v>64.477241157999998</v>
      </c>
      <c r="U33" s="94">
        <f>SUM(U34:U35)</f>
        <v>62.841971864000001</v>
      </c>
      <c r="V33" s="94">
        <f>SUM(V34:V35)</f>
        <v>61.151989700000001</v>
      </c>
      <c r="W33" s="94">
        <f>SUM(W34:W35)</f>
        <v>59.895209119</v>
      </c>
      <c r="X33" s="3"/>
      <c r="Z33" s="197" t="s">
        <v>42</v>
      </c>
      <c r="AA33" s="201">
        <f>(I38+I40)/I36</f>
        <v>8.6413757760026126E-3</v>
      </c>
      <c r="AB33" s="201">
        <f>(S38+S40)/S36</f>
        <v>6.9572056943170641E-3</v>
      </c>
      <c r="AC33" s="202">
        <f>(W38+W40)/W36</f>
        <v>7.0660959985575471E-3</v>
      </c>
      <c r="AE33" s="197" t="s">
        <v>96</v>
      </c>
      <c r="AF33" s="201">
        <f>I34/I33</f>
        <v>0.95161573824366552</v>
      </c>
      <c r="AG33" s="201">
        <f>S34/S33</f>
        <v>0.9391269651749552</v>
      </c>
      <c r="AH33" s="202">
        <f>W34/W33</f>
        <v>0.93651036760812156</v>
      </c>
      <c r="AJ33" s="197" t="s">
        <v>66</v>
      </c>
      <c r="AK33" s="201">
        <f>I46/(I46+I48)</f>
        <v>0.98439656250381125</v>
      </c>
      <c r="AL33" s="201">
        <f>S46/(S46+S48)</f>
        <v>0.97850009739310562</v>
      </c>
      <c r="AM33" s="202">
        <f>W46/(W46+W48)</f>
        <v>0.95693676436935671</v>
      </c>
    </row>
    <row r="34" spans="1:39" x14ac:dyDescent="0.35">
      <c r="A34" s="3"/>
      <c r="B34" s="301"/>
      <c r="C34" s="3" t="s">
        <v>2</v>
      </c>
      <c r="D34" s="15" t="s">
        <v>402</v>
      </c>
      <c r="E34" s="16">
        <f>VLOOKUP($D34,Résultats!$B$2:$AX$476,E$5,FALSE)</f>
        <v>83.907546510000003</v>
      </c>
      <c r="F34" s="16">
        <f>VLOOKUP($D34,Résultats!$B$2:$AX$476,F$5,FALSE)</f>
        <v>68.289691039999994</v>
      </c>
      <c r="G34" s="22">
        <f>VLOOKUP($D34,Résultats!$B$2:$AX$476,G$5,FALSE)</f>
        <v>65.263352260000005</v>
      </c>
      <c r="H34" s="16">
        <f>VLOOKUP($D34,Résultats!$B$2:$AX$476,H$5,FALSE)</f>
        <v>64.304049320000004</v>
      </c>
      <c r="I34" s="86">
        <f>VLOOKUP($D34,Résultats!$B$2:$AX$476,I$5,FALSE)</f>
        <v>65.774878920000006</v>
      </c>
      <c r="J34" s="22">
        <f>VLOOKUP($D34,Résultats!$B$2:$AX$476,J$5,FALSE)</f>
        <v>65.455705499999894</v>
      </c>
      <c r="K34" s="16">
        <f>VLOOKUP($D34,Résultats!$B$2:$AX$476,K$5,FALSE)</f>
        <v>64.905281270000003</v>
      </c>
      <c r="L34" s="16">
        <f>VLOOKUP($D34,Résultats!$B$2:$AX$476,L$5,FALSE)</f>
        <v>64.338388219999999</v>
      </c>
      <c r="M34" s="16">
        <f>VLOOKUP($D34,Résultats!$B$2:$AX$476,M$5,FALSE)</f>
        <v>63.697397580000001</v>
      </c>
      <c r="N34" s="86">
        <f>VLOOKUP($D34,Résultats!$B$2:$AX$476,N$5,FALSE)</f>
        <v>62.72063172</v>
      </c>
      <c r="O34" s="22">
        <f>VLOOKUP($D34,Résultats!$B$2:$AX$476,O$5,FALSE)</f>
        <v>62.210050819999999</v>
      </c>
      <c r="P34" s="16">
        <f>VLOOKUP($D34,Résultats!$B$2:$AX$476,P$5,FALSE)</f>
        <v>61.877142110000001</v>
      </c>
      <c r="Q34" s="16">
        <f>VLOOKUP($D34,Résultats!$B$2:$AX$476,Q$5,FALSE)</f>
        <v>61.710186200000003</v>
      </c>
      <c r="R34" s="16">
        <f>VLOOKUP($D34,Résultats!$B$2:$AX$476,R$5,FALSE)</f>
        <v>61.622903780000001</v>
      </c>
      <c r="S34" s="86">
        <f>VLOOKUP($D34,Résultats!$B$2:$AX$476,S$5,FALSE)</f>
        <v>61.637467559999997</v>
      </c>
      <c r="T34" s="95">
        <f>VLOOKUP($D34,Résultats!$B$2:$AX$476,T$5,FALSE)</f>
        <v>60.569567429999999</v>
      </c>
      <c r="U34" s="95">
        <f>VLOOKUP($D34,Résultats!$B$2:$AX$476,U$5,FALSE)</f>
        <v>59.025619200000001</v>
      </c>
      <c r="V34" s="95">
        <f>VLOOKUP($D34,Résultats!$B$2:$AX$476,V$5,FALSE)</f>
        <v>57.365889629999998</v>
      </c>
      <c r="W34" s="95">
        <f>VLOOKUP($D34,Résultats!$B$2:$AX$476,W$5,FALSE)</f>
        <v>56.092484310000003</v>
      </c>
      <c r="X34" s="45">
        <f>W34-'[1]Cibles THREEME'!$AJ4</f>
        <v>46.410381702514044</v>
      </c>
      <c r="Z34" s="197" t="s">
        <v>61</v>
      </c>
      <c r="AA34" s="201">
        <f>I37/I36</f>
        <v>0.69408091301753316</v>
      </c>
      <c r="AB34" s="201">
        <f>S37/S36</f>
        <v>0.64846858623429537</v>
      </c>
      <c r="AC34" s="202">
        <f>W37/W36</f>
        <v>0.37300389191103633</v>
      </c>
      <c r="AE34" s="198" t="s">
        <v>65</v>
      </c>
      <c r="AF34" s="203">
        <f>I35/I33</f>
        <v>4.8384261756334444E-2</v>
      </c>
      <c r="AG34" s="203">
        <f>S35/S33</f>
        <v>6.0873034825044713E-2</v>
      </c>
      <c r="AH34" s="204">
        <f>W35/W33</f>
        <v>6.348963239187852E-2</v>
      </c>
      <c r="AJ34" s="198" t="s">
        <v>67</v>
      </c>
      <c r="AK34" s="203">
        <f>I48/(I46+I48)</f>
        <v>1.5603437496188702E-2</v>
      </c>
      <c r="AL34" s="203">
        <f>S48/(S46+S48)</f>
        <v>2.1499902606894265E-2</v>
      </c>
      <c r="AM34" s="204">
        <f>W48/(W46+W48)</f>
        <v>4.306323563064323E-2</v>
      </c>
    </row>
    <row r="35" spans="1:39" x14ac:dyDescent="0.35">
      <c r="A35" s="3"/>
      <c r="B35" s="302"/>
      <c r="C35" s="7" t="s">
        <v>3</v>
      </c>
      <c r="D35" s="3" t="s">
        <v>403</v>
      </c>
      <c r="E35" s="16">
        <f>VLOOKUP($D35,Résultats!$B$2:$AX$476,E$5,FALSE)</f>
        <v>0.70003457099999999</v>
      </c>
      <c r="F35" s="16">
        <f>VLOOKUP($D35,Résultats!$B$2:$AX$476,F$5,FALSE)</f>
        <v>3.645582112</v>
      </c>
      <c r="G35" s="22">
        <f>VLOOKUP($D35,Résultats!$B$2:$AX$476,G$5,FALSE)</f>
        <v>4.136070664</v>
      </c>
      <c r="H35" s="16">
        <f>VLOOKUP($D35,Résultats!$B$2:$AX$476,H$5,FALSE)</f>
        <v>4.3151163099999996</v>
      </c>
      <c r="I35" s="86">
        <f>VLOOKUP($D35,Résultats!$B$2:$AX$476,I$5,FALSE)</f>
        <v>3.3442794509999998</v>
      </c>
      <c r="J35" s="22">
        <f>VLOOKUP($D35,Résultats!$B$2:$AX$476,J$5,FALSE)</f>
        <v>3.5440182490000001</v>
      </c>
      <c r="K35" s="16">
        <f>VLOOKUP($D35,Résultats!$B$2:$AX$476,K$5,FALSE)</f>
        <v>3.7274261389999999</v>
      </c>
      <c r="L35" s="16">
        <f>VLOOKUP($D35,Résultats!$B$2:$AX$476,L$5,FALSE)</f>
        <v>3.905291343</v>
      </c>
      <c r="M35" s="16">
        <f>VLOOKUP($D35,Résultats!$B$2:$AX$476,M$5,FALSE)</f>
        <v>3.9960412129999998</v>
      </c>
      <c r="N35" s="86">
        <f>VLOOKUP($D35,Résultats!$B$2:$AX$476,N$5,FALSE)</f>
        <v>4.0639754100000003</v>
      </c>
      <c r="O35" s="22">
        <f>VLOOKUP($D35,Résultats!$B$2:$AX$476,O$5,FALSE)</f>
        <v>4.0306776700000002</v>
      </c>
      <c r="P35" s="16">
        <f>VLOOKUP($D35,Résultats!$B$2:$AX$476,P$5,FALSE)</f>
        <v>4.0088818240000004</v>
      </c>
      <c r="Q35" s="16">
        <f>VLOOKUP($D35,Résultats!$B$2:$AX$476,Q$5,FALSE)</f>
        <v>3.9978257450000001</v>
      </c>
      <c r="R35" s="16">
        <f>VLOOKUP($D35,Résultats!$B$2:$AX$476,R$5,FALSE)</f>
        <v>3.9932114730000001</v>
      </c>
      <c r="S35" s="86">
        <f>VLOOKUP($D35,Résultats!$B$2:$AX$476,S$5,FALSE)</f>
        <v>3.9952635249999999</v>
      </c>
      <c r="T35" s="95">
        <f>VLOOKUP($D35,Résultats!$B$2:$AX$476,T$5,FALSE)</f>
        <v>3.9076737279999998</v>
      </c>
      <c r="U35" s="95">
        <f>VLOOKUP($D35,Résultats!$B$2:$AX$476,U$5,FALSE)</f>
        <v>3.8163526640000001</v>
      </c>
      <c r="V35" s="95">
        <f>VLOOKUP($D35,Résultats!$B$2:$AX$476,V$5,FALSE)</f>
        <v>3.7861000699999998</v>
      </c>
      <c r="W35" s="95">
        <f>VLOOKUP($D35,Résultats!$B$2:$AX$476,W$5,FALSE)</f>
        <v>3.8027248089999999</v>
      </c>
      <c r="X35" s="45">
        <f>W35-'[1]Cibles THREEME'!$AJ5</f>
        <v>0.30588359342291715</v>
      </c>
      <c r="Z35" s="197" t="s">
        <v>93</v>
      </c>
      <c r="AA35" s="201">
        <f>I43/I36</f>
        <v>0.10258601324237596</v>
      </c>
      <c r="AB35" s="201">
        <f>S43/S36</f>
        <v>0.10222058429776995</v>
      </c>
      <c r="AC35" s="202">
        <f>W43/W36</f>
        <v>9.7911813992776986E-2</v>
      </c>
      <c r="AE35" s="189" t="s">
        <v>92</v>
      </c>
      <c r="AF35" s="205">
        <f>SUM(AF33:AF34)</f>
        <v>1</v>
      </c>
      <c r="AG35" s="205">
        <f t="shared" ref="AG35:AH35" si="6">SUM(AG33:AG34)</f>
        <v>0.99999999999999989</v>
      </c>
      <c r="AH35" s="205">
        <f t="shared" si="6"/>
        <v>1</v>
      </c>
      <c r="AJ35" s="189" t="s">
        <v>92</v>
      </c>
      <c r="AK35" s="205">
        <f>SUM(AK33:AK34)</f>
        <v>1</v>
      </c>
      <c r="AL35" s="205">
        <f t="shared" ref="AL35" si="7">SUM(AL33:AL34)</f>
        <v>0.99999999999999989</v>
      </c>
      <c r="AM35" s="205">
        <f t="shared" ref="AM35" si="8">SUM(AM33:AM34)</f>
        <v>0.99999999999999989</v>
      </c>
    </row>
    <row r="36" spans="1:39" x14ac:dyDescent="0.35">
      <c r="A36" s="3"/>
      <c r="B36" s="300" t="s">
        <v>4</v>
      </c>
      <c r="C36" s="5" t="s">
        <v>1</v>
      </c>
      <c r="D36" s="2" t="s">
        <v>404</v>
      </c>
      <c r="E36" s="8">
        <f>SUM(E37:E44)</f>
        <v>37.199999999899994</v>
      </c>
      <c r="F36" s="8">
        <f>SUM(F37:F44)</f>
        <v>37.908604626300004</v>
      </c>
      <c r="G36" s="21">
        <f t="shared" ref="G36:R36" si="9">SUM(G37:G44)</f>
        <v>38.032299879999997</v>
      </c>
      <c r="H36" s="8">
        <f t="shared" si="9"/>
        <v>37.494986344700003</v>
      </c>
      <c r="I36" s="87">
        <f t="shared" si="9"/>
        <v>36.428070756299995</v>
      </c>
      <c r="J36" s="21">
        <f t="shared" si="9"/>
        <v>35.827014653699997</v>
      </c>
      <c r="K36" s="8">
        <f t="shared" si="9"/>
        <v>35.670080777599999</v>
      </c>
      <c r="L36" s="8">
        <f t="shared" si="9"/>
        <v>35.743379989700003</v>
      </c>
      <c r="M36" s="8">
        <f t="shared" si="9"/>
        <v>35.836172119399997</v>
      </c>
      <c r="N36" s="87">
        <f t="shared" si="9"/>
        <v>35.915450244099993</v>
      </c>
      <c r="O36" s="21">
        <f t="shared" si="9"/>
        <v>35.811441754400001</v>
      </c>
      <c r="P36" s="8">
        <f t="shared" si="9"/>
        <v>35.763471296500001</v>
      </c>
      <c r="Q36" s="8">
        <f t="shared" si="9"/>
        <v>35.815010300199994</v>
      </c>
      <c r="R36" s="8">
        <f t="shared" si="9"/>
        <v>35.968258967499999</v>
      </c>
      <c r="S36" s="87">
        <f>SUM(S37:S44)</f>
        <v>36.199448451800002</v>
      </c>
      <c r="T36" s="96">
        <f>SUM(T37:T44)</f>
        <v>38.597638703699999</v>
      </c>
      <c r="U36" s="96">
        <f>SUM(U37:U44)</f>
        <v>41.562000347600005</v>
      </c>
      <c r="V36" s="96">
        <f>SUM(V37:V44)</f>
        <v>44.459077293900002</v>
      </c>
      <c r="W36" s="96">
        <f>SUM(W37:W44)</f>
        <v>47.318764529700005</v>
      </c>
      <c r="X36" s="3"/>
      <c r="Z36" s="197" t="s">
        <v>62</v>
      </c>
      <c r="AA36" s="201">
        <f>I42/I36</f>
        <v>3.6998234274235105E-2</v>
      </c>
      <c r="AB36" s="201">
        <f>S42/S36</f>
        <v>6.0326902215312936E-2</v>
      </c>
      <c r="AC36" s="202">
        <f>W42/W36</f>
        <v>0.17656228752033667</v>
      </c>
    </row>
    <row r="37" spans="1:39" x14ac:dyDescent="0.35">
      <c r="A37" s="3"/>
      <c r="B37" s="301"/>
      <c r="C37" s="3" t="s">
        <v>5</v>
      </c>
      <c r="D37" s="3" t="s">
        <v>405</v>
      </c>
      <c r="E37" s="16">
        <f>VLOOKUP($D37,Résultats!$B$2:$AX$476,E$5,FALSE)</f>
        <v>29.721453270000001</v>
      </c>
      <c r="F37" s="16">
        <f>VLOOKUP($D37,Résultats!$B$2:$AX$476,F$5,FALSE)</f>
        <v>30.144213140000002</v>
      </c>
      <c r="G37" s="22">
        <f>VLOOKUP($D37,Résultats!$B$2:$AX$476,G$5,FALSE)</f>
        <v>28.591807249999999</v>
      </c>
      <c r="H37" s="16">
        <f>VLOOKUP($D37,Résultats!$B$2:$AX$476,H$5,FALSE)</f>
        <v>27.527099509999999</v>
      </c>
      <c r="I37" s="86">
        <f>VLOOKUP($D37,Résultats!$B$2:$AX$476,I$5,FALSE)</f>
        <v>25.28402861</v>
      </c>
      <c r="J37" s="22">
        <f>VLOOKUP($D37,Résultats!$B$2:$AX$476,J$5,FALSE)</f>
        <v>24.8302923</v>
      </c>
      <c r="K37" s="16">
        <f>VLOOKUP($D37,Résultats!$B$2:$AX$476,K$5,FALSE)</f>
        <v>24.68664446</v>
      </c>
      <c r="L37" s="16">
        <f>VLOOKUP($D37,Résultats!$B$2:$AX$476,L$5,FALSE)</f>
        <v>24.703840880000001</v>
      </c>
      <c r="M37" s="16">
        <f>VLOOKUP($D37,Résultats!$B$2:$AX$476,M$5,FALSE)</f>
        <v>24.679974479999998</v>
      </c>
      <c r="N37" s="86">
        <f>VLOOKUP($D37,Résultats!$B$2:$AX$476,N$5,FALSE)</f>
        <v>24.647437549999999</v>
      </c>
      <c r="O37" s="22">
        <f>VLOOKUP($D37,Résultats!$B$2:$AX$476,O$5,FALSE)</f>
        <v>24.271221329999999</v>
      </c>
      <c r="P37" s="16">
        <f>VLOOKUP($D37,Résultats!$B$2:$AX$476,P$5,FALSE)</f>
        <v>23.939395319999999</v>
      </c>
      <c r="Q37" s="16">
        <f>VLOOKUP($D37,Résultats!$B$2:$AX$476,Q$5,FALSE)</f>
        <v>23.67914519</v>
      </c>
      <c r="R37" s="16">
        <f>VLOOKUP($D37,Résultats!$B$2:$AX$476,R$5,FALSE)</f>
        <v>23.550518929999999</v>
      </c>
      <c r="S37" s="86">
        <f>VLOOKUP($D37,Résultats!$B$2:$AX$476,S$5,FALSE)</f>
        <v>23.47420516</v>
      </c>
      <c r="T37" s="95">
        <f>VLOOKUP($D37,Résultats!$B$2:$AX$476,T$5,FALSE)</f>
        <v>22.438151600000001</v>
      </c>
      <c r="U37" s="95">
        <f>VLOOKUP($D37,Résultats!$B$2:$AX$476,U$5,FALSE)</f>
        <v>21.16932418</v>
      </c>
      <c r="V37" s="95">
        <f>VLOOKUP($D37,Résultats!$B$2:$AX$476,V$5,FALSE)</f>
        <v>19.723723469999999</v>
      </c>
      <c r="W37" s="95">
        <f>VLOOKUP($D37,Résultats!$B$2:$AX$476,W$5,FALSE)</f>
        <v>17.650083330000001</v>
      </c>
      <c r="X37" s="45">
        <f>W37-'[1]Cibles THREEME'!$AJ8</f>
        <v>17.029024198454305</v>
      </c>
      <c r="Z37" s="197" t="s">
        <v>63</v>
      </c>
      <c r="AA37" s="201">
        <f>I41/I36</f>
        <v>8.3952357056161164E-2</v>
      </c>
      <c r="AB37" s="201">
        <f>S41/S36</f>
        <v>0.13922108434084171</v>
      </c>
      <c r="AC37" s="202">
        <f>W41/W36</f>
        <v>0.26336672848205933</v>
      </c>
    </row>
    <row r="38" spans="1:39" x14ac:dyDescent="0.35">
      <c r="A38" s="3"/>
      <c r="B38" s="301"/>
      <c r="C38" s="3" t="s">
        <v>6</v>
      </c>
      <c r="D38" s="3" t="s">
        <v>406</v>
      </c>
      <c r="E38" s="16">
        <f>VLOOKUP($D38,Résultats!$B$2:$AX$476,E$5,FALSE)</f>
        <v>0.38143942939999997</v>
      </c>
      <c r="F38" s="16">
        <f>VLOOKUP($D38,Résultats!$B$2:$AX$476,F$5,FALSE)</f>
        <v>0.15975445390000001</v>
      </c>
      <c r="G38" s="22">
        <f>VLOOKUP($D38,Résultats!$B$2:$AX$476,G$5,FALSE)</f>
        <v>0.12016869669999999</v>
      </c>
      <c r="H38" s="16">
        <f>VLOOKUP($D38,Résultats!$B$2:$AX$476,H$5,FALSE)</f>
        <v>0.1070887304</v>
      </c>
      <c r="I38" s="86">
        <f>VLOOKUP($D38,Résultats!$B$2:$AX$476,I$5,FALSE)</f>
        <v>0.1059536841</v>
      </c>
      <c r="J38" s="22">
        <f>VLOOKUP($D38,Résultats!$B$2:$AX$476,J$5,FALSE)</f>
        <v>0.16983136870000001</v>
      </c>
      <c r="K38" s="16">
        <f>VLOOKUP($D38,Résultats!$B$2:$AX$476,K$5,FALSE)</f>
        <v>0.2317123868</v>
      </c>
      <c r="L38" s="16">
        <f>VLOOKUP($D38,Résultats!$B$2:$AX$476,L$5,FALSE)</f>
        <v>0.29238902119999999</v>
      </c>
      <c r="M38" s="16">
        <f>VLOOKUP($D38,Résultats!$B$2:$AX$476,M$5,FALSE)</f>
        <v>0.25342896850000002</v>
      </c>
      <c r="N38" s="86">
        <f>VLOOKUP($D38,Résultats!$B$2:$AX$476,N$5,FALSE)</f>
        <v>0.21466059949999999</v>
      </c>
      <c r="O38" s="22">
        <f>VLOOKUP($D38,Résultats!$B$2:$AX$476,O$5,FALSE)</f>
        <v>0.2100862825</v>
      </c>
      <c r="P38" s="16">
        <f>VLOOKUP($D38,Résultats!$B$2:$AX$476,P$5,FALSE)</f>
        <v>0.2059238306</v>
      </c>
      <c r="Q38" s="16">
        <f>VLOOKUP($D38,Résultats!$B$2:$AX$476,Q$5,FALSE)</f>
        <v>0.20239874059999999</v>
      </c>
      <c r="R38" s="16">
        <f>VLOOKUP($D38,Résultats!$B$2:$AX$476,R$5,FALSE)</f>
        <v>0.20001809740000001</v>
      </c>
      <c r="S38" s="86">
        <f>VLOOKUP($D38,Résultats!$B$2:$AX$476,S$5,FALSE)</f>
        <v>0.19808895400000001</v>
      </c>
      <c r="T38" s="95">
        <f>VLOOKUP($D38,Résultats!$B$2:$AX$476,T$5,FALSE)</f>
        <v>0.2221373881</v>
      </c>
      <c r="U38" s="95">
        <f>VLOOKUP($D38,Résultats!$B$2:$AX$476,U$5,FALSE)</f>
        <v>0.224339914</v>
      </c>
      <c r="V38" s="95">
        <f>VLOOKUP($D38,Résultats!$B$2:$AX$476,V$5,FALSE)</f>
        <v>0.25122982440000002</v>
      </c>
      <c r="W38" s="95">
        <f>VLOOKUP($D38,Résultats!$B$2:$AX$476,W$5,FALSE)</f>
        <v>0.26672605570000002</v>
      </c>
      <c r="X38" s="45">
        <f>W38-'[1]Cibles THREEME'!$AJ9</f>
        <v>0.25672605570000001</v>
      </c>
      <c r="Z38" s="198" t="s">
        <v>64</v>
      </c>
      <c r="AA38" s="203">
        <f>(I39+I44)/I36</f>
        <v>7.3741106633692127E-2</v>
      </c>
      <c r="AB38" s="203">
        <f>(S39+S44)/S36</f>
        <v>4.2805637217462902E-2</v>
      </c>
      <c r="AC38" s="204">
        <f>(W39+W44)/W36</f>
        <v>8.2089182095233082E-2</v>
      </c>
    </row>
    <row r="39" spans="1:39" x14ac:dyDescent="0.35">
      <c r="A39" s="3"/>
      <c r="B39" s="301"/>
      <c r="C39" s="3" t="s">
        <v>7</v>
      </c>
      <c r="D39" s="3" t="s">
        <v>407</v>
      </c>
      <c r="E39" s="16">
        <f>VLOOKUP($D39,Résultats!$B$2:$AX$476,E$5,FALSE)</f>
        <v>1.5233057169999999</v>
      </c>
      <c r="F39" s="16">
        <f>VLOOKUP($D39,Résultats!$B$2:$AX$476,F$5,FALSE)</f>
        <v>1.0730709119999999</v>
      </c>
      <c r="G39" s="22">
        <f>VLOOKUP($D39,Résultats!$B$2:$AX$476,G$5,FALSE)</f>
        <v>1.412981466</v>
      </c>
      <c r="H39" s="16">
        <f>VLOOKUP($D39,Résultats!$B$2:$AX$476,H$5,FALSE)</f>
        <v>1.5175584929999999</v>
      </c>
      <c r="I39" s="86">
        <f>VLOOKUP($D39,Résultats!$B$2:$AX$476,I$5,FALSE)</f>
        <v>2.2420374989999998</v>
      </c>
      <c r="J39" s="22">
        <f>VLOOKUP($D39,Résultats!$B$2:$AX$476,J$5,FALSE)</f>
        <v>1.676083097</v>
      </c>
      <c r="K39" s="16">
        <f>VLOOKUP($D39,Résultats!$B$2:$AX$476,K$5,FALSE)</f>
        <v>1.1639686309999999</v>
      </c>
      <c r="L39" s="16">
        <f>VLOOKUP($D39,Résultats!$B$2:$AX$476,L$5,FALSE)</f>
        <v>0.68112949330000006</v>
      </c>
      <c r="M39" s="16">
        <f>VLOOKUP($D39,Résultats!$B$2:$AX$476,M$5,FALSE)</f>
        <v>0.65415022389999999</v>
      </c>
      <c r="N39" s="86">
        <f>VLOOKUP($D39,Résultats!$B$2:$AX$476,N$5,FALSE)</f>
        <v>0.62713217639999996</v>
      </c>
      <c r="O39" s="22">
        <f>VLOOKUP($D39,Résultats!$B$2:$AX$476,O$5,FALSE)</f>
        <v>0.61837776060000005</v>
      </c>
      <c r="P39" s="16">
        <f>VLOOKUP($D39,Résultats!$B$2:$AX$476,P$5,FALSE)</f>
        <v>0.61073689170000001</v>
      </c>
      <c r="Q39" s="16">
        <f>VLOOKUP($D39,Résultats!$B$2:$AX$476,Q$5,FALSE)</f>
        <v>0.60490838830000004</v>
      </c>
      <c r="R39" s="16">
        <f>VLOOKUP($D39,Résultats!$B$2:$AX$476,R$5,FALSE)</f>
        <v>0.60240951499999995</v>
      </c>
      <c r="S39" s="86">
        <f>VLOOKUP($D39,Résultats!$B$2:$AX$476,S$5,FALSE)</f>
        <v>0.60124434289999995</v>
      </c>
      <c r="T39" s="95">
        <f>VLOOKUP($D39,Résultats!$B$2:$AX$476,T$5,FALSE)</f>
        <v>0.6378979494</v>
      </c>
      <c r="U39" s="95">
        <f>VLOOKUP($D39,Résultats!$B$2:$AX$476,U$5,FALSE)</f>
        <v>0.68274135140000003</v>
      </c>
      <c r="V39" s="95">
        <f>VLOOKUP($D39,Résultats!$B$2:$AX$476,V$5,FALSE)</f>
        <v>0.72598987839999995</v>
      </c>
      <c r="W39" s="95">
        <f>VLOOKUP($D39,Résultats!$B$2:$AX$476,W$5,FALSE)</f>
        <v>2.148323612</v>
      </c>
      <c r="X39" s="45">
        <f>W39-'[1]Cibles THREEME'!$AJ10</f>
        <v>1.0523369092722987</v>
      </c>
      <c r="Z39" s="189" t="s">
        <v>92</v>
      </c>
      <c r="AA39" s="205">
        <f>SUM(AA33:AA38)</f>
        <v>1.0000000000000002</v>
      </c>
      <c r="AB39" s="205">
        <f t="shared" ref="AB39:AC39" si="10">SUM(AB33:AB38)</f>
        <v>0.99999999999999978</v>
      </c>
      <c r="AC39" s="205">
        <f t="shared" si="10"/>
        <v>1</v>
      </c>
      <c r="AJ39" s="189"/>
      <c r="AK39" s="205"/>
      <c r="AL39" s="205"/>
      <c r="AM39" s="205"/>
    </row>
    <row r="40" spans="1:39" x14ac:dyDescent="0.35">
      <c r="A40" s="3"/>
      <c r="B40" s="301"/>
      <c r="C40" s="3" t="s">
        <v>8</v>
      </c>
      <c r="D40" s="3" t="s">
        <v>408</v>
      </c>
      <c r="E40" s="16">
        <f>VLOOKUP($D40,Résultats!$B$2:$AX$476,E$5,FALSE)</f>
        <v>1.5199342149999999</v>
      </c>
      <c r="F40" s="16">
        <f>VLOOKUP($D40,Résultats!$B$2:$AX$476,F$5,FALSE)</f>
        <v>0.83927556579999996</v>
      </c>
      <c r="G40" s="22">
        <f>VLOOKUP($D40,Résultats!$B$2:$AX$476,G$5,FALSE)</f>
        <v>0.62794646759999995</v>
      </c>
      <c r="H40" s="16">
        <f>VLOOKUP($D40,Résultats!$B$2:$AX$476,H$5,FALSE)</f>
        <v>0.5586008549</v>
      </c>
      <c r="I40" s="86">
        <f>VLOOKUP($D40,Résultats!$B$2:$AX$476,I$5,FALSE)</f>
        <v>0.20883496409999999</v>
      </c>
      <c r="J40" s="22">
        <f>VLOOKUP($D40,Résultats!$B$2:$AX$476,J$5,FALSE)</f>
        <v>0.16785347540000001</v>
      </c>
      <c r="K40" s="16">
        <f>VLOOKUP($D40,Résultats!$B$2:$AX$476,K$5,FALSE)</f>
        <v>0.13129891960000001</v>
      </c>
      <c r="L40" s="16">
        <f>VLOOKUP($D40,Résultats!$B$2:$AX$476,L$5,FALSE)</f>
        <v>9.71361273E-2</v>
      </c>
      <c r="M40" s="16">
        <f>VLOOKUP($D40,Résultats!$B$2:$AX$476,M$5,FALSE)</f>
        <v>7.65937337E-2</v>
      </c>
      <c r="N40" s="86">
        <f>VLOOKUP($D40,Résultats!$B$2:$AX$476,N$5,FALSE)</f>
        <v>5.6172844800000003E-2</v>
      </c>
      <c r="O40" s="22">
        <f>VLOOKUP($D40,Résultats!$B$2:$AX$476,O$5,FALSE)</f>
        <v>5.53690877E-2</v>
      </c>
      <c r="P40" s="16">
        <f>VLOOKUP($D40,Résultats!$B$2:$AX$476,P$5,FALSE)</f>
        <v>5.46654538E-2</v>
      </c>
      <c r="Q40" s="16">
        <f>VLOOKUP($D40,Résultats!$B$2:$AX$476,Q$5,FALSE)</f>
        <v>5.4124366799999997E-2</v>
      </c>
      <c r="R40" s="16">
        <f>VLOOKUP($D40,Résultats!$B$2:$AX$476,R$5,FALSE)</f>
        <v>5.3881511399999998E-2</v>
      </c>
      <c r="S40" s="86">
        <f>VLOOKUP($D40,Résultats!$B$2:$AX$476,S$5,FALSE)</f>
        <v>5.3758054899999998E-2</v>
      </c>
      <c r="T40" s="95">
        <f>VLOOKUP($D40,Résultats!$B$2:$AX$476,T$5,FALSE)</f>
        <v>5.6964435200000003E-2</v>
      </c>
      <c r="U40" s="95">
        <f>VLOOKUP($D40,Résultats!$B$2:$AX$476,U$5,FALSE)</f>
        <v>6.0955485199999999E-2</v>
      </c>
      <c r="V40" s="95">
        <f>VLOOKUP($D40,Résultats!$B$2:$AX$476,V$5,FALSE)</f>
        <v>6.4803718100000005E-2</v>
      </c>
      <c r="W40" s="95">
        <f>VLOOKUP($D40,Résultats!$B$2:$AX$476,W$5,FALSE)</f>
        <v>6.7632876999999994E-2</v>
      </c>
      <c r="X40" s="45">
        <f>W40-'[1]Cibles THREEME'!$AJ11</f>
        <v>5.7632876999999992E-2</v>
      </c>
    </row>
    <row r="41" spans="1:39" x14ac:dyDescent="0.35">
      <c r="A41" s="3"/>
      <c r="B41" s="301"/>
      <c r="C41" s="3" t="s">
        <v>9</v>
      </c>
      <c r="D41" s="3" t="s">
        <v>409</v>
      </c>
      <c r="E41" s="16">
        <f>VLOOKUP($D41,Résultats!$B$2:$AX$476,E$5,FALSE)</f>
        <v>0.30707470139999998</v>
      </c>
      <c r="F41" s="16">
        <f>VLOOKUP($D41,Résultats!$B$2:$AX$476,F$5,FALSE)</f>
        <v>1.390831996</v>
      </c>
      <c r="G41" s="22">
        <f>VLOOKUP($D41,Résultats!$B$2:$AX$476,G$5,FALSE)</f>
        <v>2.066677281</v>
      </c>
      <c r="H41" s="16">
        <f>VLOOKUP($D41,Résultats!$B$2:$AX$476,H$5,FALSE)</f>
        <v>2.310884766</v>
      </c>
      <c r="I41" s="86">
        <f>VLOOKUP($D41,Résultats!$B$2:$AX$476,I$5,FALSE)</f>
        <v>3.0582224029999998</v>
      </c>
      <c r="J41" s="22">
        <f>VLOOKUP($D41,Résultats!$B$2:$AX$476,J$5,FALSE)</f>
        <v>3.1584911400000002</v>
      </c>
      <c r="K41" s="16">
        <f>VLOOKUP($D41,Résultats!$B$2:$AX$476,K$5,FALSE)</f>
        <v>3.2884921600000001</v>
      </c>
      <c r="L41" s="16">
        <f>VLOOKUP($D41,Résultats!$B$2:$AX$476,L$5,FALSE)</f>
        <v>3.4335175329999998</v>
      </c>
      <c r="M41" s="16">
        <f>VLOOKUP($D41,Résultats!$B$2:$AX$476,M$5,FALSE)</f>
        <v>3.737278533</v>
      </c>
      <c r="N41" s="86">
        <f>VLOOKUP($D41,Résultats!$B$2:$AX$476,N$5,FALSE)</f>
        <v>4.0374978199999996</v>
      </c>
      <c r="O41" s="22">
        <f>VLOOKUP($D41,Résultats!$B$2:$AX$476,O$5,FALSE)</f>
        <v>4.2565091869999998</v>
      </c>
      <c r="P41" s="16">
        <f>VLOOKUP($D41,Résultats!$B$2:$AX$476,P$5,FALSE)</f>
        <v>4.4773297449999996</v>
      </c>
      <c r="Q41" s="16">
        <f>VLOOKUP($D41,Résultats!$B$2:$AX$476,Q$5,FALSE)</f>
        <v>4.7068497919999999</v>
      </c>
      <c r="R41" s="16">
        <f>VLOOKUP($D41,Résultats!$B$2:$AX$476,R$5,FALSE)</f>
        <v>4.8684069990000003</v>
      </c>
      <c r="S41" s="86">
        <f>VLOOKUP($D41,Résultats!$B$2:$AX$476,S$5,FALSE)</f>
        <v>5.0397264660000003</v>
      </c>
      <c r="T41" s="95">
        <f>VLOOKUP($D41,Résultats!$B$2:$AX$476,T$5,FALSE)</f>
        <v>6.6286896579999999</v>
      </c>
      <c r="U41" s="95">
        <f>VLOOKUP($D41,Résultats!$B$2:$AX$476,U$5,FALSE)</f>
        <v>8.4715888180000007</v>
      </c>
      <c r="V41" s="95">
        <f>VLOOKUP($D41,Résultats!$B$2:$AX$476,V$5,FALSE)</f>
        <v>10.47141193</v>
      </c>
      <c r="W41" s="95">
        <f>VLOOKUP($D41,Résultats!$B$2:$AX$476,W$5,FALSE)</f>
        <v>12.462188210000001</v>
      </c>
      <c r="X41" s="45">
        <f>W41-'[1]Cibles THREEME'!$AJ12</f>
        <v>-0.12339242632310032</v>
      </c>
    </row>
    <row r="42" spans="1:39" x14ac:dyDescent="0.35">
      <c r="A42" s="3"/>
      <c r="B42" s="301"/>
      <c r="C42" s="3" t="s">
        <v>10</v>
      </c>
      <c r="D42" s="3" t="s">
        <v>410</v>
      </c>
      <c r="E42" s="16">
        <f>VLOOKUP($D42,Résultats!$B$2:$AX$476,E$5,FALSE)</f>
        <v>6.9091807800000002E-2</v>
      </c>
      <c r="F42" s="16">
        <f>VLOOKUP($D42,Résultats!$B$2:$AX$476,F$5,FALSE)</f>
        <v>0.48777994159999999</v>
      </c>
      <c r="G42" s="22">
        <f>VLOOKUP($D42,Résultats!$B$2:$AX$476,G$5,FALSE)</f>
        <v>0.79631628330000004</v>
      </c>
      <c r="H42" s="16">
        <f>VLOOKUP($D42,Résultats!$B$2:$AX$476,H$5,FALSE)</f>
        <v>0.91878192530000002</v>
      </c>
      <c r="I42" s="86">
        <f>VLOOKUP($D42,Résultats!$B$2:$AX$476,I$5,FALSE)</f>
        <v>1.3477742960000001</v>
      </c>
      <c r="J42" s="22">
        <f>VLOOKUP($D42,Résultats!$B$2:$AX$476,J$5,FALSE)</f>
        <v>1.391963243</v>
      </c>
      <c r="K42" s="16">
        <f>VLOOKUP($D42,Résultats!$B$2:$AX$476,K$5,FALSE)</f>
        <v>1.4492553589999999</v>
      </c>
      <c r="L42" s="16">
        <f>VLOOKUP($D42,Résultats!$B$2:$AX$476,L$5,FALSE)</f>
        <v>1.5131687840000001</v>
      </c>
      <c r="M42" s="16">
        <f>VLOOKUP($D42,Résultats!$B$2:$AX$476,M$5,FALSE)</f>
        <v>1.5812489169999999</v>
      </c>
      <c r="N42" s="86">
        <f>VLOOKUP($D42,Résultats!$B$2:$AX$476,N$5,FALSE)</f>
        <v>1.6482688000000001</v>
      </c>
      <c r="O42" s="22">
        <f>VLOOKUP($D42,Résultats!$B$2:$AX$476,O$5,FALSE)</f>
        <v>1.748706799</v>
      </c>
      <c r="P42" s="16">
        <f>VLOOKUP($D42,Résultats!$B$2:$AX$476,P$5,FALSE)</f>
        <v>1.8496687169999999</v>
      </c>
      <c r="Q42" s="16">
        <f>VLOOKUP($D42,Résultats!$B$2:$AX$476,Q$5,FALSE)</f>
        <v>1.9540632250000001</v>
      </c>
      <c r="R42" s="16">
        <f>VLOOKUP($D42,Résultats!$B$2:$AX$476,R$5,FALSE)</f>
        <v>2.0669834319999998</v>
      </c>
      <c r="S42" s="86">
        <f>VLOOKUP($D42,Résultats!$B$2:$AX$476,S$5,FALSE)</f>
        <v>2.1838005869999999</v>
      </c>
      <c r="T42" s="95">
        <f>VLOOKUP($D42,Résultats!$B$2:$AX$476,T$5,FALSE)</f>
        <v>3.656588701</v>
      </c>
      <c r="U42" s="95">
        <f>VLOOKUP($D42,Résultats!$B$2:$AX$476,U$5,FALSE)</f>
        <v>5.3470134959999998</v>
      </c>
      <c r="V42" s="95">
        <f>VLOOKUP($D42,Résultats!$B$2:$AX$476,V$5,FALSE)</f>
        <v>7.2076046790000001</v>
      </c>
      <c r="W42" s="95">
        <f>VLOOKUP($D42,Résultats!$B$2:$AX$476,W$5,FALSE)</f>
        <v>8.3547093080000003</v>
      </c>
      <c r="X42" s="45">
        <f>W42-'[1]Cibles THREEME'!$AJ13</f>
        <v>0.92635498951224715</v>
      </c>
      <c r="Z42" s="60" t="s">
        <v>485</v>
      </c>
    </row>
    <row r="43" spans="1:39" x14ac:dyDescent="0.35">
      <c r="A43" s="3"/>
      <c r="B43" s="301"/>
      <c r="C43" s="3" t="s">
        <v>11</v>
      </c>
      <c r="D43" s="3" t="s">
        <v>411</v>
      </c>
      <c r="E43" s="16">
        <f>VLOOKUP($D43,Résultats!$B$2:$AX$476,E$5,FALSE)</f>
        <v>3.4539557539999999</v>
      </c>
      <c r="F43" s="16">
        <f>VLOOKUP($D43,Résultats!$B$2:$AX$476,F$5,FALSE)</f>
        <v>3.4823532859999999</v>
      </c>
      <c r="G43" s="22">
        <f>VLOOKUP($D43,Résultats!$B$2:$AX$476,G$5,FALSE)</f>
        <v>3.901854443</v>
      </c>
      <c r="H43" s="16">
        <f>VLOOKUP($D43,Résultats!$B$2:$AX$476,H$5,FALSE)</f>
        <v>3.9710934120000001</v>
      </c>
      <c r="I43" s="86">
        <f>VLOOKUP($D43,Résultats!$B$2:$AX$476,I$5,FALSE)</f>
        <v>3.7370105489999998</v>
      </c>
      <c r="J43" s="22">
        <f>VLOOKUP($D43,Résultats!$B$2:$AX$476,J$5,FALSE)</f>
        <v>3.859534445</v>
      </c>
      <c r="K43" s="16">
        <f>VLOOKUP($D43,Résultats!$B$2:$AX$476,K$5,FALSE)</f>
        <v>4.018389859</v>
      </c>
      <c r="L43" s="16">
        <f>VLOOKUP($D43,Résultats!$B$2:$AX$476,L$5,FALSE)</f>
        <v>4.1956043569999997</v>
      </c>
      <c r="M43" s="16">
        <f>VLOOKUP($D43,Résultats!$B$2:$AX$476,M$5,FALSE)</f>
        <v>4.0314755299999998</v>
      </c>
      <c r="N43" s="86">
        <f>VLOOKUP($D43,Résultats!$B$2:$AX$476,N$5,FALSE)</f>
        <v>3.8670921840000001</v>
      </c>
      <c r="O43" s="22">
        <f>VLOOKUP($D43,Résultats!$B$2:$AX$476,O$5,FALSE)</f>
        <v>3.811374185</v>
      </c>
      <c r="P43" s="16">
        <f>VLOOKUP($D43,Résultats!$B$2:$AX$476,P$5,FALSE)</f>
        <v>3.7625564439999999</v>
      </c>
      <c r="Q43" s="16">
        <f>VLOOKUP($D43,Résultats!$B$2:$AX$476,Q$5,FALSE)</f>
        <v>3.7249330220000001</v>
      </c>
      <c r="R43" s="16">
        <f>VLOOKUP($D43,Résultats!$B$2:$AX$476,R$5,FALSE)</f>
        <v>3.7085227949999999</v>
      </c>
      <c r="S43" s="86">
        <f>VLOOKUP($D43,Résultats!$B$2:$AX$476,S$5,FALSE)</f>
        <v>3.7003287720000002</v>
      </c>
      <c r="T43" s="95">
        <f>VLOOKUP($D43,Résultats!$B$2:$AX$476,T$5,FALSE)</f>
        <v>3.9131914170000002</v>
      </c>
      <c r="U43" s="95">
        <f>VLOOKUP($D43,Résultats!$B$2:$AX$476,U$5,FALSE)</f>
        <v>4.1816387590000001</v>
      </c>
      <c r="V43" s="95">
        <f>VLOOKUP($D43,Résultats!$B$2:$AX$476,V$5,FALSE)</f>
        <v>4.441049348</v>
      </c>
      <c r="W43" s="95">
        <f>VLOOKUP($D43,Résultats!$B$2:$AX$476,W$5,FALSE)</f>
        <v>4.633066071</v>
      </c>
      <c r="X43" s="45">
        <f>W43-'[1]Cibles THREEME'!$AJ14</f>
        <v>0.7666685363772765</v>
      </c>
      <c r="Z43" s="194"/>
      <c r="AA43" s="195">
        <v>2020</v>
      </c>
      <c r="AB43" s="195">
        <v>2030</v>
      </c>
      <c r="AC43" s="196">
        <v>2050</v>
      </c>
    </row>
    <row r="44" spans="1:39" x14ac:dyDescent="0.35">
      <c r="A44" s="3"/>
      <c r="B44" s="302"/>
      <c r="C44" s="7" t="s">
        <v>12</v>
      </c>
      <c r="D44" s="3" t="s">
        <v>412</v>
      </c>
      <c r="E44" s="17">
        <f>VLOOKUP($D44,Résultats!$B$2:$AX$476,E$5,FALSE)</f>
        <v>0.2237451053</v>
      </c>
      <c r="F44" s="17">
        <f>VLOOKUP($D44,Résultats!$B$2:$AX$476,F$5,FALSE)</f>
        <v>0.331325331</v>
      </c>
      <c r="G44" s="88">
        <f>VLOOKUP($D44,Résultats!$B$2:$AX$476,G$5,FALSE)</f>
        <v>0.51454799240000004</v>
      </c>
      <c r="H44" s="17">
        <f>VLOOKUP($D44,Résultats!$B$2:$AX$476,H$5,FALSE)</f>
        <v>0.58387865309999998</v>
      </c>
      <c r="I44" s="89">
        <f>VLOOKUP($D44,Résultats!$B$2:$AX$476,I$5,FALSE)</f>
        <v>0.44420875110000002</v>
      </c>
      <c r="J44" s="88">
        <f>VLOOKUP($D44,Résultats!$B$2:$AX$476,J$5,FALSE)</f>
        <v>0.57296558460000002</v>
      </c>
      <c r="K44" s="17">
        <f>VLOOKUP($D44,Résultats!$B$2:$AX$476,K$5,FALSE)</f>
        <v>0.70031900219999998</v>
      </c>
      <c r="L44" s="17">
        <f>VLOOKUP($D44,Résultats!$B$2:$AX$476,L$5,FALSE)</f>
        <v>0.82659379389999998</v>
      </c>
      <c r="M44" s="17">
        <f>VLOOKUP($D44,Résultats!$B$2:$AX$476,M$5,FALSE)</f>
        <v>0.82202173329999995</v>
      </c>
      <c r="N44" s="89">
        <f>VLOOKUP($D44,Résultats!$B$2:$AX$476,N$5,FALSE)</f>
        <v>0.8171882694</v>
      </c>
      <c r="O44" s="88">
        <f>VLOOKUP($D44,Résultats!$B$2:$AX$476,O$5,FALSE)</f>
        <v>0.83979712259999995</v>
      </c>
      <c r="P44" s="17">
        <f>VLOOKUP($D44,Résultats!$B$2:$AX$476,P$5,FALSE)</f>
        <v>0.86319489439999997</v>
      </c>
      <c r="Q44" s="17">
        <f>VLOOKUP($D44,Résultats!$B$2:$AX$476,Q$5,FALSE)</f>
        <v>0.8885875755</v>
      </c>
      <c r="R44" s="17">
        <f>VLOOKUP($D44,Résultats!$B$2:$AX$476,R$5,FALSE)</f>
        <v>0.91751768769999997</v>
      </c>
      <c r="S44" s="89">
        <f>VLOOKUP($D44,Résultats!$B$2:$AX$476,S$5,FALSE)</f>
        <v>0.948296115</v>
      </c>
      <c r="T44" s="97">
        <f>VLOOKUP($D44,Résultats!$B$2:$AX$476,T$5,FALSE)</f>
        <v>1.0440175549999999</v>
      </c>
      <c r="U44" s="97">
        <f>VLOOKUP($D44,Résultats!$B$2:$AX$476,U$5,FALSE)</f>
        <v>1.4243983440000001</v>
      </c>
      <c r="V44" s="97">
        <f>VLOOKUP($D44,Résultats!$B$2:$AX$476,V$5,FALSE)</f>
        <v>1.573264446</v>
      </c>
      <c r="W44" s="97">
        <f>VLOOKUP($D44,Résultats!$B$2:$AX$476,W$5,FALSE)</f>
        <v>1.7360350659999999</v>
      </c>
      <c r="X44" s="45">
        <f>W44-'[1]Cibles THREEME'!$AJ15</f>
        <v>1.4255055002271513</v>
      </c>
      <c r="Z44" s="197" t="s">
        <v>486</v>
      </c>
      <c r="AA44" s="16">
        <f>I36</f>
        <v>36.428070756299995</v>
      </c>
      <c r="AB44" s="16">
        <f>S36</f>
        <v>36.199448451800002</v>
      </c>
      <c r="AC44" s="86">
        <f>W36</f>
        <v>47.318764529700005</v>
      </c>
    </row>
    <row r="45" spans="1:39" x14ac:dyDescent="0.35">
      <c r="A45" s="3"/>
      <c r="B45" s="300" t="s">
        <v>53</v>
      </c>
      <c r="C45" s="5" t="s">
        <v>1</v>
      </c>
      <c r="D45" s="2" t="s">
        <v>413</v>
      </c>
      <c r="E45" s="6">
        <f>SUM(E46:E51)</f>
        <v>37.371999998299998</v>
      </c>
      <c r="F45" s="6">
        <f>SUM(F46:F51)</f>
        <v>36.398471476199994</v>
      </c>
      <c r="G45" s="84">
        <f t="shared" ref="G45:R45" si="11">SUM(G46:G51)</f>
        <v>36.021622084599997</v>
      </c>
      <c r="H45" s="6">
        <f t="shared" si="11"/>
        <v>34.8387930552</v>
      </c>
      <c r="I45" s="85">
        <f t="shared" si="11"/>
        <v>33.887330543700003</v>
      </c>
      <c r="J45" s="84">
        <f t="shared" si="11"/>
        <v>32.728077664499999</v>
      </c>
      <c r="K45" s="6">
        <f t="shared" si="11"/>
        <v>31.978737860399999</v>
      </c>
      <c r="L45" s="6">
        <f t="shared" si="11"/>
        <v>31.395558333300002</v>
      </c>
      <c r="M45" s="6">
        <f t="shared" si="11"/>
        <v>30.507982592200001</v>
      </c>
      <c r="N45" s="85">
        <f t="shared" si="11"/>
        <v>29.523099821700001</v>
      </c>
      <c r="O45" s="84">
        <f t="shared" si="11"/>
        <v>28.796247479200002</v>
      </c>
      <c r="P45" s="6">
        <f t="shared" si="11"/>
        <v>28.346476346999999</v>
      </c>
      <c r="Q45" s="6">
        <f t="shared" si="11"/>
        <v>28.085840152500005</v>
      </c>
      <c r="R45" s="6">
        <f t="shared" si="11"/>
        <v>27.983068586699996</v>
      </c>
      <c r="S45" s="85">
        <f>SUM(S46:S51)</f>
        <v>27.947024107099999</v>
      </c>
      <c r="T45" s="94">
        <f>SUM(T46:T51)</f>
        <v>28.323027123299997</v>
      </c>
      <c r="U45" s="94">
        <f>SUM(U46:U51)</f>
        <v>29.049786481600002</v>
      </c>
      <c r="V45" s="94">
        <f>SUM(V46:V51)</f>
        <v>29.611837836700005</v>
      </c>
      <c r="W45" s="94">
        <f>SUM(W46:W51)</f>
        <v>30.333886565899995</v>
      </c>
      <c r="X45" s="3"/>
      <c r="Z45" s="197" t="s">
        <v>487</v>
      </c>
      <c r="AA45" s="16">
        <f>SUM(I47,I49:I51)</f>
        <v>10.3264477517</v>
      </c>
      <c r="AB45" s="16">
        <f>S47+SUM(S49:S51)</f>
        <v>10.044889384099999</v>
      </c>
      <c r="AC45" s="86">
        <f>W47+SUM(W49:W51)</f>
        <v>12.9834336434</v>
      </c>
    </row>
    <row r="46" spans="1:39" x14ac:dyDescent="0.35">
      <c r="A46" s="3"/>
      <c r="B46" s="301"/>
      <c r="C46" s="3" t="s">
        <v>13</v>
      </c>
      <c r="D46" s="3" t="s">
        <v>414</v>
      </c>
      <c r="E46" s="16">
        <f>VLOOKUP($D46,Résultats!$B$2:$AX$476,E$5,FALSE)</f>
        <v>34.363901859999999</v>
      </c>
      <c r="F46" s="16">
        <f>VLOOKUP($D46,Résultats!$B$2:$AX$476,F$5,FALSE)</f>
        <v>31.133977860000002</v>
      </c>
      <c r="G46" s="22">
        <f>VLOOKUP($D46,Résultats!$B$2:$AX$476,G$5,FALSE)</f>
        <v>27.405301439999999</v>
      </c>
      <c r="H46" s="16">
        <f>VLOOKUP($D46,Résultats!$B$2:$AX$476,H$5,FALSE)</f>
        <v>25.004719359999999</v>
      </c>
      <c r="I46" s="86">
        <f>VLOOKUP($D46,Résultats!$B$2:$AX$476,I$5,FALSE)</f>
        <v>23.19325203</v>
      </c>
      <c r="J46" s="22">
        <f>VLOOKUP($D46,Résultats!$B$2:$AX$476,J$5,FALSE)</f>
        <v>22.29716732</v>
      </c>
      <c r="K46" s="16">
        <f>VLOOKUP($D46,Résultats!$B$2:$AX$476,K$5,FALSE)</f>
        <v>21.688368100000002</v>
      </c>
      <c r="L46" s="16">
        <f>VLOOKUP($D46,Résultats!$B$2:$AX$476,L$5,FALSE)</f>
        <v>21.198289760000002</v>
      </c>
      <c r="M46" s="16">
        <f>VLOOKUP($D46,Résultats!$B$2:$AX$476,M$5,FALSE)</f>
        <v>20.387378349999999</v>
      </c>
      <c r="N46" s="86">
        <f>VLOOKUP($D46,Résultats!$B$2:$AX$476,N$5,FALSE)</f>
        <v>19.52164131</v>
      </c>
      <c r="O46" s="22">
        <f>VLOOKUP($D46,Résultats!$B$2:$AX$476,O$5,FALSE)</f>
        <v>18.845313950000001</v>
      </c>
      <c r="P46" s="16">
        <f>VLOOKUP($D46,Résultats!$B$2:$AX$476,P$5,FALSE)</f>
        <v>18.358016719999998</v>
      </c>
      <c r="Q46" s="16">
        <f>VLOOKUP($D46,Résultats!$B$2:$AX$476,Q$5,FALSE)</f>
        <v>17.997747950000001</v>
      </c>
      <c r="R46" s="16">
        <f>VLOOKUP($D46,Résultats!$B$2:$AX$476,R$5,FALSE)</f>
        <v>17.735971500000002</v>
      </c>
      <c r="S46" s="86">
        <f>VLOOKUP($D46,Résultats!$B$2:$AX$476,S$5,FALSE)</f>
        <v>17.517240569999998</v>
      </c>
      <c r="T46" s="95">
        <f>VLOOKUP($D46,Résultats!$B$2:$AX$476,T$5,FALSE)</f>
        <v>16.89549499</v>
      </c>
      <c r="U46" s="95">
        <f>VLOOKUP($D46,Résultats!$B$2:$AX$476,U$5,FALSE)</f>
        <v>16.930269689999999</v>
      </c>
      <c r="V46" s="95">
        <f>VLOOKUP($D46,Résultats!$B$2:$AX$476,V$5,FALSE)</f>
        <v>16.74113539</v>
      </c>
      <c r="W46" s="95">
        <f>VLOOKUP($D46,Résultats!$B$2:$AX$476,W$5,FALSE)</f>
        <v>16.603286279999999</v>
      </c>
      <c r="X46" s="45">
        <f>W46-'[1]Cibles THREEME'!$AJ17</f>
        <v>15.206226469378223</v>
      </c>
      <c r="Z46" s="197" t="s">
        <v>488</v>
      </c>
      <c r="AA46" s="16">
        <f>I46+I48</f>
        <v>23.560882792000001</v>
      </c>
      <c r="AB46" s="16">
        <f>S46+S48</f>
        <v>17.902134723</v>
      </c>
      <c r="AC46" s="86">
        <f>W46+W48</f>
        <v>17.350452922500001</v>
      </c>
    </row>
    <row r="47" spans="1:39" x14ac:dyDescent="0.35">
      <c r="A47" s="3"/>
      <c r="B47" s="301"/>
      <c r="C47" s="3" t="s">
        <v>14</v>
      </c>
      <c r="D47" s="3" t="s">
        <v>415</v>
      </c>
      <c r="E47" s="16">
        <f>VLOOKUP($D47,Résultats!$B$2:$AX$476,E$5,FALSE)</f>
        <v>1.60860863</v>
      </c>
      <c r="F47" s="16">
        <f>VLOOKUP($D47,Résultats!$B$2:$AX$476,F$5,FALSE)</f>
        <v>3.2769238459999999</v>
      </c>
      <c r="G47" s="22">
        <f>VLOOKUP($D47,Résultats!$B$2:$AX$476,G$5,FALSE)</f>
        <v>6.4974420620000002</v>
      </c>
      <c r="H47" s="16">
        <f>VLOOKUP($D47,Résultats!$B$2:$AX$476,H$5,FALSE)</f>
        <v>7.771207682</v>
      </c>
      <c r="I47" s="86">
        <f>VLOOKUP($D47,Résultats!$B$2:$AX$476,I$5,FALSE)</f>
        <v>6.5735182840000004</v>
      </c>
      <c r="J47" s="22">
        <f>VLOOKUP($D47,Résultats!$B$2:$AX$476,J$5,FALSE)</f>
        <v>6.5546925649999999</v>
      </c>
      <c r="K47" s="16">
        <f>VLOOKUP($D47,Résultats!$B$2:$AX$476,K$5,FALSE)</f>
        <v>6.6018719770000001</v>
      </c>
      <c r="L47" s="16">
        <f>VLOOKUP($D47,Résultats!$B$2:$AX$476,L$5,FALSE)</f>
        <v>6.6712544789999999</v>
      </c>
      <c r="M47" s="16">
        <f>VLOOKUP($D47,Résultats!$B$2:$AX$476,M$5,FALSE)</f>
        <v>6.5029188470000001</v>
      </c>
      <c r="N47" s="86">
        <f>VLOOKUP($D47,Résultats!$B$2:$AX$476,N$5,FALSE)</f>
        <v>6.3128648629999997</v>
      </c>
      <c r="O47" s="22">
        <f>VLOOKUP($D47,Résultats!$B$2:$AX$476,O$5,FALSE)</f>
        <v>6.2333875179999998</v>
      </c>
      <c r="P47" s="16">
        <f>VLOOKUP($D47,Résultats!$B$2:$AX$476,P$5,FALSE)</f>
        <v>6.2109014220000001</v>
      </c>
      <c r="Q47" s="16">
        <f>VLOOKUP($D47,Résultats!$B$2:$AX$476,Q$5,FALSE)</f>
        <v>6.2280946750000004</v>
      </c>
      <c r="R47" s="16">
        <f>VLOOKUP($D47,Résultats!$B$2:$AX$476,R$5,FALSE)</f>
        <v>6.2799096250000002</v>
      </c>
      <c r="S47" s="86">
        <f>VLOOKUP($D47,Résultats!$B$2:$AX$476,S$5,FALSE)</f>
        <v>6.3464125439999997</v>
      </c>
      <c r="T47" s="95">
        <f>VLOOKUP($D47,Résultats!$B$2:$AX$476,T$5,FALSE)</f>
        <v>6.8310746699999996</v>
      </c>
      <c r="U47" s="95">
        <f>VLOOKUP($D47,Résultats!$B$2:$AX$476,U$5,FALSE)</f>
        <v>7.0792587530000004</v>
      </c>
      <c r="V47" s="95">
        <f>VLOOKUP($D47,Résultats!$B$2:$AX$476,V$5,FALSE)</f>
        <v>7.3733247530000003</v>
      </c>
      <c r="W47" s="95">
        <f>VLOOKUP($D47,Résultats!$B$2:$AX$476,W$5,FALSE)</f>
        <v>7.5599547329999996</v>
      </c>
      <c r="X47" s="45">
        <f>W47-'[1]Cibles THREEME'!$AJ18</f>
        <v>-2.8726980685308785</v>
      </c>
      <c r="Z47" s="197" t="s">
        <v>489</v>
      </c>
      <c r="AA47" s="16">
        <f>I33</f>
        <v>69.119158371000012</v>
      </c>
      <c r="AB47" s="16">
        <f>S33</f>
        <v>65.632731085000003</v>
      </c>
      <c r="AC47" s="86">
        <f>W33</f>
        <v>59.895209119</v>
      </c>
    </row>
    <row r="48" spans="1:39" x14ac:dyDescent="0.35">
      <c r="A48" s="3"/>
      <c r="B48" s="301"/>
      <c r="C48" s="3" t="s">
        <v>15</v>
      </c>
      <c r="D48" s="3" t="s">
        <v>416</v>
      </c>
      <c r="E48" s="16">
        <f>VLOOKUP($D48,Résultats!$B$2:$AX$476,E$5,FALSE)</f>
        <v>0.2010760788</v>
      </c>
      <c r="F48" s="16">
        <f>VLOOKUP($D48,Résultats!$B$2:$AX$476,F$5,FALSE)</f>
        <v>0.1071805282</v>
      </c>
      <c r="G48" s="22">
        <f>VLOOKUP($D48,Résultats!$B$2:$AX$476,G$5,FALSE)</f>
        <v>9.4736766400000005E-2</v>
      </c>
      <c r="H48" s="16">
        <f>VLOOKUP($D48,Résultats!$B$2:$AX$476,H$5,FALSE)</f>
        <v>8.6557928800000003E-2</v>
      </c>
      <c r="I48" s="86">
        <f>VLOOKUP($D48,Résultats!$B$2:$AX$476,I$5,FALSE)</f>
        <v>0.367630762</v>
      </c>
      <c r="J48" s="22">
        <f>VLOOKUP($D48,Résultats!$B$2:$AX$476,J$5,FALSE)</f>
        <v>0.33213793679999998</v>
      </c>
      <c r="K48" s="16">
        <f>VLOOKUP($D48,Résultats!$B$2:$AX$476,K$5,FALSE)</f>
        <v>0.30259472770000001</v>
      </c>
      <c r="L48" s="16">
        <f>VLOOKUP($D48,Résultats!$B$2:$AX$476,L$5,FALSE)</f>
        <v>0.27596954109999999</v>
      </c>
      <c r="M48" s="16">
        <f>VLOOKUP($D48,Résultats!$B$2:$AX$476,M$5,FALSE)</f>
        <v>0.3445584679</v>
      </c>
      <c r="N48" s="86">
        <f>VLOOKUP($D48,Résultats!$B$2:$AX$476,N$5,FALSE)</f>
        <v>0.4083659912</v>
      </c>
      <c r="O48" s="22">
        <f>VLOOKUP($D48,Résultats!$B$2:$AX$476,O$5,FALSE)</f>
        <v>0.39800936710000001</v>
      </c>
      <c r="P48" s="16">
        <f>VLOOKUP($D48,Résultats!$B$2:$AX$476,P$5,FALSE)</f>
        <v>0.3914943488</v>
      </c>
      <c r="Q48" s="16">
        <f>VLOOKUP($D48,Résultats!$B$2:$AX$476,Q$5,FALSE)</f>
        <v>0.38759850229999998</v>
      </c>
      <c r="R48" s="16">
        <f>VLOOKUP($D48,Résultats!$B$2:$AX$476,R$5,FALSE)</f>
        <v>0.38578560620000002</v>
      </c>
      <c r="S48" s="86">
        <f>VLOOKUP($D48,Résultats!$B$2:$AX$476,S$5,FALSE)</f>
        <v>0.38489415300000002</v>
      </c>
      <c r="T48" s="95">
        <f>VLOOKUP($D48,Résultats!$B$2:$AX$476,T$5,FALSE)</f>
        <v>0.46188423429999997</v>
      </c>
      <c r="U48" s="95">
        <f>VLOOKUP($D48,Résultats!$B$2:$AX$476,U$5,FALSE)</f>
        <v>0.56505615419999999</v>
      </c>
      <c r="V48" s="95">
        <f>VLOOKUP($D48,Résultats!$B$2:$AX$476,V$5,FALSE)</f>
        <v>0.66022264490000004</v>
      </c>
      <c r="W48" s="95">
        <f>VLOOKUP($D48,Résultats!$B$2:$AX$476,W$5,FALSE)</f>
        <v>0.74716664249999998</v>
      </c>
      <c r="X48" s="45">
        <f>W48-'[1]Cibles THREEME'!$AJ19</f>
        <v>-11.553918397007219</v>
      </c>
      <c r="Z48" s="198" t="s">
        <v>42</v>
      </c>
      <c r="AA48" s="17">
        <f>I52</f>
        <v>2.4818026799999999</v>
      </c>
      <c r="AB48" s="17">
        <f>S52</f>
        <v>2.712222041</v>
      </c>
      <c r="AC48" s="89">
        <f>W52</f>
        <v>3.7726195979999999</v>
      </c>
    </row>
    <row r="49" spans="1:29" x14ac:dyDescent="0.35">
      <c r="A49" s="3"/>
      <c r="B49" s="301"/>
      <c r="C49" s="3" t="s">
        <v>16</v>
      </c>
      <c r="D49" s="3" t="s">
        <v>417</v>
      </c>
      <c r="E49" s="16">
        <f>VLOOKUP($D49,Résultats!$B$2:$AX$476,E$5,FALSE)</f>
        <v>0.59518519319999996</v>
      </c>
      <c r="F49" s="16">
        <f>VLOOKUP($D49,Résultats!$B$2:$AX$476,F$5,FALSE)</f>
        <v>0.4837682572</v>
      </c>
      <c r="G49" s="22">
        <f>VLOOKUP($D49,Résultats!$B$2:$AX$476,G$5,FALSE)</f>
        <v>0.4729899374</v>
      </c>
      <c r="H49" s="16">
        <f>VLOOKUP($D49,Résultats!$B$2:$AX$476,H$5,FALSE)</f>
        <v>0.44693478460000002</v>
      </c>
      <c r="I49" s="86">
        <f>VLOOKUP($D49,Résultats!$B$2:$AX$476,I$5,FALSE)</f>
        <v>1.237960634</v>
      </c>
      <c r="J49" s="22">
        <f>VLOOKUP($D49,Résultats!$B$2:$AX$476,J$5,FALSE)</f>
        <v>1.045864294</v>
      </c>
      <c r="K49" s="16">
        <f>VLOOKUP($D49,Résultats!$B$2:$AX$476,K$5,FALSE)</f>
        <v>0.87856158790000005</v>
      </c>
      <c r="L49" s="16">
        <f>VLOOKUP($D49,Résultats!$B$2:$AX$476,L$5,FALSE)</f>
        <v>0.72461760180000001</v>
      </c>
      <c r="M49" s="16">
        <f>VLOOKUP($D49,Résultats!$B$2:$AX$476,M$5,FALSE)</f>
        <v>0.71505910019999996</v>
      </c>
      <c r="N49" s="86">
        <f>VLOOKUP($D49,Résultats!$B$2:$AX$476,N$5,FALSE)</f>
        <v>0.7026931407</v>
      </c>
      <c r="O49" s="22">
        <f>VLOOKUP($D49,Résultats!$B$2:$AX$476,O$5,FALSE)</f>
        <v>0.68596143030000001</v>
      </c>
      <c r="P49" s="16">
        <f>VLOOKUP($D49,Résultats!$B$2:$AX$476,P$5,FALSE)</f>
        <v>0.67580777030000005</v>
      </c>
      <c r="Q49" s="16">
        <f>VLOOKUP($D49,Résultats!$B$2:$AX$476,Q$5,FALSE)</f>
        <v>0.6701500883</v>
      </c>
      <c r="R49" s="16">
        <f>VLOOKUP($D49,Résultats!$B$2:$AX$476,R$5,FALSE)</f>
        <v>0.66782561070000002</v>
      </c>
      <c r="S49" s="86">
        <f>VLOOKUP($D49,Résultats!$B$2:$AX$476,S$5,FALSE)</f>
        <v>0.66709310690000001</v>
      </c>
      <c r="T49" s="95">
        <f>VLOOKUP($D49,Résultats!$B$2:$AX$476,T$5,FALSE)</f>
        <v>0.65378688920000005</v>
      </c>
      <c r="U49" s="95">
        <f>VLOOKUP($D49,Résultats!$B$2:$AX$476,U$5,FALSE)</f>
        <v>0.6586203652</v>
      </c>
      <c r="V49" s="95">
        <f>VLOOKUP($D49,Résultats!$B$2:$AX$476,V$5,FALSE)</f>
        <v>0.66640876149999995</v>
      </c>
      <c r="W49" s="95">
        <f>VLOOKUP($D49,Résultats!$B$2:$AX$476,W$5,FALSE)</f>
        <v>0.68789700890000005</v>
      </c>
      <c r="X49" s="45">
        <f>W49-'[1]Cibles THREEME'!$AJ20</f>
        <v>-1.1232726214114197E-2</v>
      </c>
      <c r="Z49" s="189" t="s">
        <v>521</v>
      </c>
      <c r="AA49" s="189">
        <f>SUM(AA44:AA48)</f>
        <v>141.91636235099998</v>
      </c>
      <c r="AB49" s="189">
        <f t="shared" ref="AB49:AC49" si="12">SUM(AB44:AB48)</f>
        <v>132.49142568490001</v>
      </c>
      <c r="AC49" s="189">
        <f t="shared" si="12"/>
        <v>141.32047981260001</v>
      </c>
    </row>
    <row r="50" spans="1:29" x14ac:dyDescent="0.35">
      <c r="A50" s="3"/>
      <c r="B50" s="301"/>
      <c r="C50" s="3" t="s">
        <v>17</v>
      </c>
      <c r="D50" s="3" t="s">
        <v>418</v>
      </c>
      <c r="E50" s="16">
        <f>VLOOKUP($D50,Résultats!$B$2:$AX$476,E$5,FALSE)</f>
        <v>0.2010760788</v>
      </c>
      <c r="F50" s="16">
        <f>VLOOKUP($D50,Résultats!$B$2:$AX$476,F$5,FALSE)</f>
        <v>0.26934199580000001</v>
      </c>
      <c r="G50" s="22">
        <f>VLOOKUP($D50,Résultats!$B$2:$AX$476,G$5,FALSE)</f>
        <v>0.29200554480000002</v>
      </c>
      <c r="H50" s="16">
        <f>VLOOKUP($D50,Résultats!$B$2:$AX$476,H$5,FALSE)</f>
        <v>0.28558858879999999</v>
      </c>
      <c r="I50" s="86">
        <f>VLOOKUP($D50,Résultats!$B$2:$AX$476,I$5,FALSE)</f>
        <v>0.32150947769999999</v>
      </c>
      <c r="J50" s="22">
        <f>VLOOKUP($D50,Résultats!$B$2:$AX$476,J$5,FALSE)</f>
        <v>0.30068620670000001</v>
      </c>
      <c r="K50" s="16">
        <f>VLOOKUP($D50,Résultats!$B$2:$AX$476,K$5,FALSE)</f>
        <v>0.28439623079999998</v>
      </c>
      <c r="L50" s="16">
        <f>VLOOKUP($D50,Résultats!$B$2:$AX$476,L$5,FALSE)</f>
        <v>0.27016091539999998</v>
      </c>
      <c r="M50" s="16">
        <f>VLOOKUP($D50,Résultats!$B$2:$AX$476,M$5,FALSE)</f>
        <v>0.26703940009999999</v>
      </c>
      <c r="N50" s="86">
        <f>VLOOKUP($D50,Résultats!$B$2:$AX$476,N$5,FALSE)</f>
        <v>0.26284844680000002</v>
      </c>
      <c r="O50" s="22">
        <f>VLOOKUP($D50,Résultats!$B$2:$AX$476,O$5,FALSE)</f>
        <v>0.25927531279999999</v>
      </c>
      <c r="P50" s="16">
        <f>VLOOKUP($D50,Résultats!$B$2:$AX$476,P$5,FALSE)</f>
        <v>0.25808296289999999</v>
      </c>
      <c r="Q50" s="16">
        <f>VLOOKUP($D50,Résultats!$B$2:$AX$476,Q$5,FALSE)</f>
        <v>0.25854539189999998</v>
      </c>
      <c r="R50" s="16">
        <f>VLOOKUP($D50,Résultats!$B$2:$AX$476,R$5,FALSE)</f>
        <v>0.26034879579999998</v>
      </c>
      <c r="S50" s="86">
        <f>VLOOKUP($D50,Résultats!$B$2:$AX$476,S$5,FALSE)</f>
        <v>0.26276244520000003</v>
      </c>
      <c r="T50" s="95">
        <f>VLOOKUP($D50,Résultats!$B$2:$AX$476,T$5,FALSE)</f>
        <v>0.25861152580000002</v>
      </c>
      <c r="U50" s="95">
        <f>VLOOKUP($D50,Résultats!$B$2:$AX$476,U$5,FALSE)</f>
        <v>0.26145460619999999</v>
      </c>
      <c r="V50" s="95">
        <f>VLOOKUP($D50,Résultats!$B$2:$AX$476,V$5,FALSE)</f>
        <v>0.26594529830000002</v>
      </c>
      <c r="W50" s="95">
        <f>VLOOKUP($D50,Résultats!$B$2:$AX$476,W$5,FALSE)</f>
        <v>0.27514052950000001</v>
      </c>
      <c r="X50" s="45">
        <f>W50-'[1]Cibles THREEME'!$AJ21</f>
        <v>-0.66782334052405035</v>
      </c>
    </row>
    <row r="51" spans="1:29" x14ac:dyDescent="0.35">
      <c r="A51" s="3"/>
      <c r="B51" s="302"/>
      <c r="C51" s="7" t="s">
        <v>12</v>
      </c>
      <c r="D51" s="3" t="s">
        <v>419</v>
      </c>
      <c r="E51" s="17">
        <f>VLOOKUP($D51,Résultats!$B$2:$AX$476,E$5,FALSE)</f>
        <v>0.4021521575</v>
      </c>
      <c r="F51" s="17">
        <f>VLOOKUP($D51,Résultats!$B$2:$AX$476,F$5,FALSE)</f>
        <v>1.1272789889999999</v>
      </c>
      <c r="G51" s="88">
        <f>VLOOKUP($D51,Résultats!$B$2:$AX$476,G$5,FALSE)</f>
        <v>1.259146334</v>
      </c>
      <c r="H51" s="17">
        <f>VLOOKUP($D51,Résultats!$B$2:$AX$476,H$5,FALSE)</f>
        <v>1.243784711</v>
      </c>
      <c r="I51" s="89">
        <f>VLOOKUP($D51,Résultats!$B$2:$AX$476,I$5,FALSE)</f>
        <v>2.193459356</v>
      </c>
      <c r="J51" s="88">
        <f>VLOOKUP($D51,Résultats!$B$2:$AX$476,J$5,FALSE)</f>
        <v>2.1975293420000002</v>
      </c>
      <c r="K51" s="17">
        <f>VLOOKUP($D51,Résultats!$B$2:$AX$476,K$5,FALSE)</f>
        <v>2.2229452369999998</v>
      </c>
      <c r="L51" s="17">
        <f>VLOOKUP($D51,Résultats!$B$2:$AX$476,L$5,FALSE)</f>
        <v>2.2552660360000001</v>
      </c>
      <c r="M51" s="17">
        <f>VLOOKUP($D51,Résultats!$B$2:$AX$476,M$5,FALSE)</f>
        <v>2.2910284270000001</v>
      </c>
      <c r="N51" s="89">
        <f>VLOOKUP($D51,Résultats!$B$2:$AX$476,N$5,FALSE)</f>
        <v>2.31468607</v>
      </c>
      <c r="O51" s="88">
        <f>VLOOKUP($D51,Résultats!$B$2:$AX$476,O$5,FALSE)</f>
        <v>2.3742999010000001</v>
      </c>
      <c r="P51" s="17">
        <f>VLOOKUP($D51,Résultats!$B$2:$AX$476,P$5,FALSE)</f>
        <v>2.4521731230000001</v>
      </c>
      <c r="Q51" s="17">
        <f>VLOOKUP($D51,Résultats!$B$2:$AX$476,Q$5,FALSE)</f>
        <v>2.5437035450000001</v>
      </c>
      <c r="R51" s="17">
        <f>VLOOKUP($D51,Résultats!$B$2:$AX$476,R$5,FALSE)</f>
        <v>2.6532274490000001</v>
      </c>
      <c r="S51" s="89">
        <f>VLOOKUP($D51,Résultats!$B$2:$AX$476,S$5,FALSE)</f>
        <v>2.7686212879999998</v>
      </c>
      <c r="T51" s="97">
        <f>VLOOKUP($D51,Résultats!$B$2:$AX$476,T$5,FALSE)</f>
        <v>3.2221748140000002</v>
      </c>
      <c r="U51" s="97">
        <f>VLOOKUP($D51,Résultats!$B$2:$AX$476,U$5,FALSE)</f>
        <v>3.5551269130000001</v>
      </c>
      <c r="V51" s="97">
        <f>VLOOKUP($D51,Résultats!$B$2:$AX$476,V$5,FALSE)</f>
        <v>3.9048009889999999</v>
      </c>
      <c r="W51" s="97">
        <f>VLOOKUP($D51,Résultats!$B$2:$AX$476,W$5,FALSE)</f>
        <v>4.460441372</v>
      </c>
      <c r="X51" s="45">
        <f>W51-'[1]Cibles THREEME'!$AJ22</f>
        <v>-2.3008790195324087</v>
      </c>
    </row>
    <row r="52" spans="1:29" x14ac:dyDescent="0.3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4.5938880150000001</v>
      </c>
      <c r="G52" s="84">
        <f>VLOOKUP($D52,Résultats!$B$2:$AX$476,G$5,FALSE)</f>
        <v>2.8434042530000001</v>
      </c>
      <c r="H52" s="6">
        <f>VLOOKUP($D52,Résultats!$B$2:$AX$476,H$5,FALSE)</f>
        <v>2.64152882</v>
      </c>
      <c r="I52" s="85">
        <f>VLOOKUP($D52,Résultats!$B$2:$AX$476,I$5,FALSE)</f>
        <v>2.4818026799999999</v>
      </c>
      <c r="J52" s="84">
        <f>VLOOKUP($D52,Résultats!$B$2:$AX$476,J$5,FALSE)</f>
        <v>2.4113500110000001</v>
      </c>
      <c r="K52" s="6">
        <f>VLOOKUP($D52,Résultats!$B$2:$AX$476,K$5,FALSE)</f>
        <v>2.4041778919999999</v>
      </c>
      <c r="L52" s="6">
        <f>VLOOKUP($D52,Résultats!$B$2:$AX$476,L$5,FALSE)</f>
        <v>2.4273316760000001</v>
      </c>
      <c r="M52" s="6">
        <f>VLOOKUP($D52,Résultats!$B$2:$AX$476,M$5,FALSE)</f>
        <v>2.461895873</v>
      </c>
      <c r="N52" s="85">
        <f>VLOOKUP($D52,Résultats!$B$2:$AX$476,N$5,FALSE)</f>
        <v>2.4950054110000002</v>
      </c>
      <c r="O52" s="84">
        <f>VLOOKUP($D52,Résultats!$B$2:$AX$476,O$5,FALSE)</f>
        <v>2.5366371719999998</v>
      </c>
      <c r="P52" s="6">
        <f>VLOOKUP($D52,Résultats!$B$2:$AX$476,P$5,FALSE)</f>
        <v>2.5789622429999999</v>
      </c>
      <c r="Q52" s="6">
        <f>VLOOKUP($D52,Résultats!$B$2:$AX$476,Q$5,FALSE)</f>
        <v>2.622531634</v>
      </c>
      <c r="R52" s="6">
        <f>VLOOKUP($D52,Résultats!$B$2:$AX$476,R$5,FALSE)</f>
        <v>2.6658128419999998</v>
      </c>
      <c r="S52" s="85">
        <f>VLOOKUP($D52,Résultats!$B$2:$AX$476,S$5,FALSE)</f>
        <v>2.712222041</v>
      </c>
      <c r="T52" s="94">
        <f>VLOOKUP($D52,Résultats!$B$2:$AX$476,T$5,FALSE)</f>
        <v>2.9547986339999999</v>
      </c>
      <c r="U52" s="94">
        <f>VLOOKUP($D52,Résultats!$B$2:$AX$476,U$5,FALSE)</f>
        <v>3.2130393590000002</v>
      </c>
      <c r="V52" s="94">
        <f>VLOOKUP($D52,Résultats!$B$2:$AX$476,V$5,FALSE)</f>
        <v>3.4741570429999999</v>
      </c>
      <c r="W52" s="94">
        <f>VLOOKUP($D52,Résultats!$B$2:$AX$476,W$5,FALSE)</f>
        <v>3.7726195979999999</v>
      </c>
      <c r="X52" s="3"/>
    </row>
    <row r="53" spans="1:29" x14ac:dyDescent="0.35">
      <c r="A53" s="3"/>
      <c r="B53" s="169" t="s">
        <v>1</v>
      </c>
      <c r="C53" s="2"/>
      <c r="D53" s="2" t="s">
        <v>421</v>
      </c>
      <c r="E53" s="9">
        <f>E52+E45+E36+E33</f>
        <v>164.93047090019999</v>
      </c>
      <c r="F53" s="9">
        <f>F52+F45+F36+F33</f>
        <v>150.83623726949997</v>
      </c>
      <c r="G53" s="23">
        <f t="shared" ref="G53:R53" si="13">G52+G45+G36+G33</f>
        <v>146.2967491416</v>
      </c>
      <c r="H53" s="9">
        <f t="shared" si="13"/>
        <v>143.5944738499</v>
      </c>
      <c r="I53" s="90">
        <f t="shared" si="13"/>
        <v>141.91636235100003</v>
      </c>
      <c r="J53" s="23">
        <f t="shared" si="13"/>
        <v>139.96616607819988</v>
      </c>
      <c r="K53" s="9">
        <f t="shared" si="13"/>
        <v>138.68570393900001</v>
      </c>
      <c r="L53" s="9">
        <f t="shared" si="13"/>
        <v>137.80994956200001</v>
      </c>
      <c r="M53" s="9">
        <f t="shared" si="13"/>
        <v>136.49948937760001</v>
      </c>
      <c r="N53" s="90">
        <f t="shared" si="13"/>
        <v>134.71816260679998</v>
      </c>
      <c r="O53" s="23">
        <f t="shared" si="13"/>
        <v>133.38505489559998</v>
      </c>
      <c r="P53" s="9">
        <f t="shared" si="13"/>
        <v>132.57493382050001</v>
      </c>
      <c r="Q53" s="9">
        <f t="shared" si="13"/>
        <v>132.23139403170001</v>
      </c>
      <c r="R53" s="9">
        <f t="shared" si="13"/>
        <v>132.2332556492</v>
      </c>
      <c r="S53" s="90">
        <f>S52+S45+S36+S33</f>
        <v>132.49142568490001</v>
      </c>
      <c r="T53" s="98">
        <f>T52+T45+T36+T33</f>
        <v>134.35270561900001</v>
      </c>
      <c r="U53" s="98">
        <f>U52+U45+U36+U33</f>
        <v>136.66679805220002</v>
      </c>
      <c r="V53" s="98">
        <f>V52+V45+V36+V33</f>
        <v>138.69706187360001</v>
      </c>
      <c r="W53" s="98">
        <f>W52+W45+W36+W33</f>
        <v>141.32047981260001</v>
      </c>
      <c r="X53" s="3"/>
    </row>
    <row r="54" spans="1:29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35"/>
    <row r="58" spans="1:29" s="3" customFormat="1" x14ac:dyDescent="0.35"/>
    <row r="59" spans="1:29" s="3" customFormat="1" x14ac:dyDescent="0.35"/>
    <row r="60" spans="1:29" s="3" customFormat="1" x14ac:dyDescent="0.35"/>
    <row r="61" spans="1:29" s="3" customFormat="1" x14ac:dyDescent="0.35"/>
    <row r="62" spans="1:29" s="3" customFormat="1" x14ac:dyDescent="0.35"/>
    <row r="63" spans="1:29" s="3" customFormat="1" x14ac:dyDescent="0.35"/>
    <row r="64" spans="1:29" s="3" customFormat="1" x14ac:dyDescent="0.35"/>
    <row r="65" s="3" customFormat="1" x14ac:dyDescent="0.35"/>
    <row r="66" s="3" customFormat="1" x14ac:dyDescent="0.35"/>
    <row r="67" s="3" customFormat="1" x14ac:dyDescent="0.35"/>
    <row r="68" s="3" customFormat="1" x14ac:dyDescent="0.35"/>
    <row r="69" s="3" customFormat="1" x14ac:dyDescent="0.35"/>
    <row r="70" s="3" customFormat="1" x14ac:dyDescent="0.35"/>
    <row r="71" s="3" customFormat="1" x14ac:dyDescent="0.35"/>
    <row r="72" s="3" customFormat="1" x14ac:dyDescent="0.35"/>
    <row r="73" s="3" customFormat="1" x14ac:dyDescent="0.35"/>
    <row r="74" s="3" customFormat="1" x14ac:dyDescent="0.35"/>
    <row r="75" s="3" customFormat="1" x14ac:dyDescent="0.35"/>
    <row r="76" s="3" customFormat="1" x14ac:dyDescent="0.35"/>
    <row r="77" s="3" customFormat="1" x14ac:dyDescent="0.35"/>
    <row r="78" s="3" customFormat="1" x14ac:dyDescent="0.35"/>
    <row r="79" s="3" customFormat="1" x14ac:dyDescent="0.35"/>
    <row r="80" s="3" customFormat="1" x14ac:dyDescent="0.35"/>
    <row r="81" s="3" customFormat="1" x14ac:dyDescent="0.35"/>
    <row r="82" s="3" customFormat="1" x14ac:dyDescent="0.35"/>
    <row r="83" s="3" customFormat="1" x14ac:dyDescent="0.35"/>
    <row r="84" s="3" customFormat="1" x14ac:dyDescent="0.35"/>
    <row r="85" s="3" customFormat="1" x14ac:dyDescent="0.35"/>
    <row r="86" s="3" customFormat="1" x14ac:dyDescent="0.35"/>
    <row r="87" s="3" customFormat="1" x14ac:dyDescent="0.35"/>
    <row r="88" s="3" customFormat="1" x14ac:dyDescent="0.35"/>
    <row r="89" s="3" customFormat="1" x14ac:dyDescent="0.35"/>
    <row r="90" s="3" customFormat="1" x14ac:dyDescent="0.35"/>
    <row r="91" s="3" customFormat="1" x14ac:dyDescent="0.35"/>
    <row r="92" s="3" customFormat="1" x14ac:dyDescent="0.35"/>
    <row r="93" s="3" customFormat="1" x14ac:dyDescent="0.35"/>
    <row r="94" s="3" customFormat="1" x14ac:dyDescent="0.35"/>
    <row r="95" s="3" customFormat="1" x14ac:dyDescent="0.35"/>
    <row r="96" s="3" customFormat="1" x14ac:dyDescent="0.35"/>
    <row r="97" s="3" customFormat="1" x14ac:dyDescent="0.35"/>
    <row r="98" s="3" customFormat="1" x14ac:dyDescent="0.35"/>
    <row r="99" s="3" customFormat="1" x14ac:dyDescent="0.35"/>
    <row r="100" s="3" customFormat="1" x14ac:dyDescent="0.35"/>
    <row r="101" s="3" customFormat="1" x14ac:dyDescent="0.35"/>
    <row r="102" s="3" customFormat="1" x14ac:dyDescent="0.35"/>
    <row r="103" s="3" customFormat="1" x14ac:dyDescent="0.35"/>
    <row r="104" s="3" customFormat="1" x14ac:dyDescent="0.35"/>
    <row r="105" s="3" customFormat="1" x14ac:dyDescent="0.35"/>
    <row r="106" s="3" customFormat="1" x14ac:dyDescent="0.35"/>
    <row r="107" s="3" customFormat="1" x14ac:dyDescent="0.35"/>
    <row r="108" s="3" customFormat="1" x14ac:dyDescent="0.35"/>
    <row r="109" s="3" customFormat="1" x14ac:dyDescent="0.35"/>
    <row r="110" s="3" customFormat="1" x14ac:dyDescent="0.35"/>
    <row r="111" s="3" customFormat="1" x14ac:dyDescent="0.35"/>
    <row r="112" s="3" customFormat="1" x14ac:dyDescent="0.35"/>
    <row r="113" s="3" customFormat="1" x14ac:dyDescent="0.35"/>
    <row r="114" s="3" customFormat="1" x14ac:dyDescent="0.35"/>
    <row r="115" s="3" customFormat="1" x14ac:dyDescent="0.35"/>
    <row r="116" s="3" customFormat="1" x14ac:dyDescent="0.35"/>
    <row r="117" s="3" customFormat="1" x14ac:dyDescent="0.35"/>
    <row r="118" s="3" customFormat="1" x14ac:dyDescent="0.35"/>
    <row r="119" s="3" customFormat="1" x14ac:dyDescent="0.35"/>
    <row r="120" s="3" customFormat="1" x14ac:dyDescent="0.35"/>
    <row r="121" s="3" customFormat="1" x14ac:dyDescent="0.35"/>
    <row r="122" s="3" customFormat="1" x14ac:dyDescent="0.35"/>
    <row r="123" s="3" customFormat="1" x14ac:dyDescent="0.35"/>
    <row r="124" s="3" customFormat="1" x14ac:dyDescent="0.35"/>
    <row r="125" s="3" customFormat="1" x14ac:dyDescent="0.35"/>
    <row r="126" s="3" customFormat="1" x14ac:dyDescent="0.35"/>
    <row r="127" s="3" customFormat="1" x14ac:dyDescent="0.35"/>
    <row r="128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opLeftCell="C84" zoomScale="70" zoomScaleNormal="70" workbookViewId="0">
      <selection activeCell="L92" sqref="L92"/>
    </sheetView>
  </sheetViews>
  <sheetFormatPr baseColWidth="10" defaultRowHeight="14.5" x14ac:dyDescent="0.35"/>
  <cols>
    <col min="1" max="2" width="11.453125" style="3"/>
    <col min="3" max="3" width="37.26953125" customWidth="1"/>
    <col min="4" max="4" width="25.26953125" hidden="1" customWidth="1"/>
    <col min="5" max="5" width="24" hidden="1" customWidth="1"/>
    <col min="6" max="6" width="25.453125" hidden="1" customWidth="1"/>
    <col min="7" max="7" width="24.54296875" hidden="1" customWidth="1"/>
    <col min="8" max="8" width="15.7265625" customWidth="1"/>
    <col min="9" max="9" width="14" customWidth="1"/>
    <col min="11" max="12" width="11.453125" customWidth="1"/>
    <col min="14" max="14" width="24.81640625" style="3" customWidth="1"/>
    <col min="20" max="31" width="11.453125" style="3"/>
  </cols>
  <sheetData>
    <row r="1" spans="1:20" ht="28.5" x14ac:dyDescent="0.6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3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5" x14ac:dyDescent="0.55000000000000004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5" x14ac:dyDescent="0.55000000000000004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5" x14ac:dyDescent="0.55000000000000004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5" x14ac:dyDescent="0.45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5" x14ac:dyDescent="0.45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5" x14ac:dyDescent="0.55000000000000004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3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0.5" x14ac:dyDescent="0.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35">
      <c r="C11" s="147" t="s">
        <v>18</v>
      </c>
      <c r="H11" s="8">
        <f>SUM(H12:H13)</f>
        <v>0</v>
      </c>
      <c r="I11" s="8">
        <f>SUM(I12:I13)</f>
        <v>42.940346660000003</v>
      </c>
      <c r="J11" s="8">
        <f>SUM(J12:J13)</f>
        <v>1.1428388889999999</v>
      </c>
      <c r="K11" s="8">
        <f>SUM(K12:K13)</f>
        <v>0.22968982934830001</v>
      </c>
      <c r="L11" s="96">
        <f>SUM(H11:K11)</f>
        <v>44.312875378348302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42.74864178907778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7.2729058819149789E-2</v>
      </c>
      <c r="S11" s="142">
        <f>SUM(O11:R11)</f>
        <v>43.766082799745597</v>
      </c>
    </row>
    <row r="12" spans="1:20" x14ac:dyDescent="0.3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25.519025589999998</v>
      </c>
      <c r="J12" s="16">
        <f>VLOOKUP(F12,Résultats!$B$2:$AX$476,'T energie vecteurs'!F5,FALSE)</f>
        <v>1.5525242999999999E-2</v>
      </c>
      <c r="K12" s="16">
        <f>VLOOKUP(G12,Résultats!$B$2:$AX$476,'T energie vecteurs'!F5,FALSE)</f>
        <v>1.76878483E-5</v>
      </c>
      <c r="L12" s="95">
        <f t="shared" ref="L12:L20" si="0">SUM(H12:K12)</f>
        <v>25.534568520848296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3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17.421321070000001</v>
      </c>
      <c r="J13" s="16">
        <f>VLOOKUP(F13,Résultats!$B$2:$AX$476,'T energie vecteurs'!F5,FALSE)</f>
        <v>1.1273136459999999</v>
      </c>
      <c r="K13" s="16">
        <f>VLOOKUP(G13,Résultats!$B$2:$AX$476,'T energie vecteurs'!F5,FALSE)</f>
        <v>0.22967214150000001</v>
      </c>
      <c r="L13" s="95">
        <f t="shared" si="0"/>
        <v>18.778306857500002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3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0.29081849409999999</v>
      </c>
      <c r="I14" s="8">
        <f>VLOOKUP(E14,Résultats!$B$2:$AX$476,'T energie vecteurs'!F5,FALSE)</f>
        <v>7.2384949230000002</v>
      </c>
      <c r="J14" s="8">
        <f>VLOOKUP(F14,Résultats!$B$2:$AX$476,'T energie vecteurs'!F5,FALSE)</f>
        <v>13.80471943</v>
      </c>
      <c r="K14" s="8">
        <f>VLOOKUP(G14,Résultats!$B$2:$AX$476,'T energie vecteurs'!F5,FALSE)+5</f>
        <v>20.92609148</v>
      </c>
      <c r="L14" s="96">
        <f>SUM(H14:K14)</f>
        <v>42.260124327100002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3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4.1037054729999998</v>
      </c>
      <c r="J15" s="8">
        <f>VLOOKUP(F15,Résultats!$B$2:$AX$476,'T energie vecteurs'!F5,FALSE)</f>
        <v>12.38240742</v>
      </c>
      <c r="K15" s="8">
        <f>VLOOKUP(G15,Résultats!$B$2:$AX$476,'T energie vecteurs'!F5,FALSE)</f>
        <v>8.4716890330000005</v>
      </c>
      <c r="L15" s="96">
        <f t="shared" si="0"/>
        <v>24.957801925999998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8.7461122445901349</v>
      </c>
      <c r="S15" s="142">
        <f t="shared" si="1"/>
        <v>24.506016758025964</v>
      </c>
    </row>
    <row r="16" spans="1:20" x14ac:dyDescent="0.35">
      <c r="C16" s="147" t="s">
        <v>23</v>
      </c>
      <c r="H16" s="8">
        <f>SUM(H17:H19)</f>
        <v>5.2575326651000003</v>
      </c>
      <c r="I16" s="8">
        <f>SUM(I17:I19)</f>
        <v>19.498729883000003</v>
      </c>
      <c r="J16" s="8">
        <f>SUM(J17:J19)</f>
        <v>10.578638914599999</v>
      </c>
      <c r="K16" s="8">
        <f>SUM(K17:K19)</f>
        <v>13.467717398800001</v>
      </c>
      <c r="L16" s="96">
        <f>SUM(H16:K16)</f>
        <v>48.802618861500008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14.862019365877874</v>
      </c>
      <c r="Q16" s="28">
        <f t="shared" si="2"/>
        <v>10.069552160228</v>
      </c>
      <c r="R16" s="28">
        <f t="shared" si="2"/>
        <v>13.760101197608725</v>
      </c>
      <c r="S16" s="142">
        <f t="shared" si="1"/>
        <v>42.95530079425177</v>
      </c>
    </row>
    <row r="17" spans="2:20" x14ac:dyDescent="0.3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4.3030695210000003</v>
      </c>
      <c r="I17" s="16">
        <f>VLOOKUP(E17,Résultats!$B$2:$AX$476,'T energie vecteurs'!F5,FALSE)</f>
        <v>15.4044948</v>
      </c>
      <c r="J17" s="16">
        <f>VLOOKUP(F17,Résultats!$B$2:$AX$476,'T energie vecteurs'!F5,FALSE)</f>
        <v>10.28540314</v>
      </c>
      <c r="K17" s="16">
        <f>VLOOKUP(G17,Résultats!$B$2:$AX$476,'T energie vecteurs'!F5,FALSE)</f>
        <v>11.43147124</v>
      </c>
      <c r="L17" s="95">
        <f t="shared" si="0"/>
        <v>41.424438701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2.4090193658778749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12.658514956283994</v>
      </c>
      <c r="S17" s="95">
        <f t="shared" si="1"/>
        <v>26.1863957473327</v>
      </c>
    </row>
    <row r="18" spans="2:20" x14ac:dyDescent="0.3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0.95446314409999999</v>
      </c>
      <c r="I18" s="16">
        <f>VLOOKUP(E18,Résultats!$B$2:$AX$476,'T energie vecteurs'!F5,FALSE)</f>
        <v>1.8460038510000001</v>
      </c>
      <c r="J18" s="16">
        <f>VLOOKUP(F18,Résultats!$B$2:$AX$476,'T energie vecteurs'!F5,FALSE)</f>
        <v>0</v>
      </c>
      <c r="K18" s="16">
        <f>VLOOKUP(G18,Résultats!$B$2:$AX$476,'T energie vecteurs'!F5,FALSE)</f>
        <v>1.6967162609999999</v>
      </c>
      <c r="L18" s="95">
        <f t="shared" si="0"/>
        <v>4.4971832560999996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3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2.2482312320000002</v>
      </c>
      <c r="J19" s="16">
        <f>VLOOKUP(F19,Résultats!$B$2:$AX$476,'T energie vecteurs'!F5,FALSE)</f>
        <v>0.2932357746</v>
      </c>
      <c r="K19" s="16">
        <f>VLOOKUP(G19,Résultats!$B$2:$AX$476,'T energie vecteurs'!F5,FALSE)</f>
        <v>0.33952989779999998</v>
      </c>
      <c r="L19" s="95">
        <f t="shared" si="0"/>
        <v>2.8809969043999999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3.4828150320755764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0.25450441725491352</v>
      </c>
      <c r="S19" s="142">
        <f t="shared" si="1"/>
        <v>4.4860507954281585</v>
      </c>
    </row>
    <row r="20" spans="2:20" x14ac:dyDescent="0.35">
      <c r="C20" s="23" t="s">
        <v>26</v>
      </c>
      <c r="D20" s="10"/>
      <c r="E20" s="10"/>
      <c r="F20" s="10"/>
      <c r="G20" s="10"/>
      <c r="H20" s="9">
        <f>SUM(H11,H14:H16)</f>
        <v>5.5483511592000001</v>
      </c>
      <c r="I20" s="9">
        <f>SUM(I11,I14:I16)</f>
        <v>73.781276939000008</v>
      </c>
      <c r="J20" s="9">
        <f>SUM(J11,J14:J16)</f>
        <v>37.908604653600001</v>
      </c>
      <c r="K20" s="9">
        <f>SUM(K11,K14:K16)</f>
        <v>43.095187741148301</v>
      </c>
      <c r="L20" s="98">
        <f t="shared" si="0"/>
        <v>160.33342049294831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70.784237242726022</v>
      </c>
      <c r="Q20" s="31">
        <f>Q11+Q14+Q15+Q16+Q19</f>
        <v>38.082514273546238</v>
      </c>
      <c r="R20" s="31">
        <f>R11+R14+R15+R16+R19</f>
        <v>44.666310624596647</v>
      </c>
      <c r="S20" s="144">
        <f>SUM(O20:R20)</f>
        <v>157.87874151958084</v>
      </c>
      <c r="T20" s="45"/>
    </row>
    <row r="21" spans="2:20" s="3" customFormat="1" x14ac:dyDescent="0.3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35">
      <c r="I22" s="45"/>
      <c r="J22" s="45"/>
      <c r="K22" s="45"/>
    </row>
    <row r="23" spans="2:20" ht="30.5" x14ac:dyDescent="0.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35">
      <c r="C24" s="147" t="s">
        <v>18</v>
      </c>
      <c r="H24" s="8">
        <f>SUM(H25:H26)</f>
        <v>0</v>
      </c>
      <c r="I24" s="8">
        <f>SUM(I25:I26)</f>
        <v>43.81140473</v>
      </c>
      <c r="J24" s="8">
        <f>SUM(J25:J26)</f>
        <v>1.3125863226999999</v>
      </c>
      <c r="K24" s="8">
        <f>SUM(K25:K26)</f>
        <v>0.1911304332274</v>
      </c>
      <c r="L24" s="96">
        <f t="shared" ref="L24:L33" si="3">SUM(H24:K24)</f>
        <v>45.315121485927399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3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24.40346027</v>
      </c>
      <c r="J25" s="16">
        <f>VLOOKUP(F25,Résultats!$B$2:$AX$476,'T energie vecteurs'!I5,FALSE)</f>
        <v>5.6294891700000002E-2</v>
      </c>
      <c r="K25" s="16">
        <f>VLOOKUP(G51,Résultats!$B$2:$AX$476,'T energie vecteurs'!I5,FALSE)</f>
        <v>2.8581427400000001E-5</v>
      </c>
      <c r="L25" s="95">
        <f t="shared" si="3"/>
        <v>24.459783743127399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3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19.40794446</v>
      </c>
      <c r="J26" s="16">
        <f>VLOOKUP(F26,Résultats!$B$2:$AX$476,'T energie vecteurs'!I5,FALSE)</f>
        <v>1.256291431</v>
      </c>
      <c r="K26" s="16">
        <f>VLOOKUP(G26,Résultats!$B$2:$AX$476,'T energie vecteurs'!I5,FALSE)</f>
        <v>0.1911018518</v>
      </c>
      <c r="L26" s="95">
        <f t="shared" si="3"/>
        <v>20.8553377428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3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0.26093189589999999</v>
      </c>
      <c r="I27" s="8">
        <f>VLOOKUP(E27,Résultats!$B$2:$AX$476,'T energie vecteurs'!I5,FALSE)</f>
        <v>6.8809468139999996</v>
      </c>
      <c r="J27" s="8">
        <f>VLOOKUP(F27,Résultats!$B$2:$AX$476,'T energie vecteurs'!I5,FALSE)</f>
        <v>13.84078693</v>
      </c>
      <c r="K27" s="8">
        <f>VLOOKUP(G27,Résultats!$B$2:$AX$476,'T energie vecteurs'!I5,FALSE)+6</f>
        <v>20.020217110000001</v>
      </c>
      <c r="L27" s="96">
        <f t="shared" si="3"/>
        <v>41.002882749899996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3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3.2046900530000002</v>
      </c>
      <c r="J28" s="8">
        <f>VLOOKUP(F28,Résultats!$B$2:$AX$476,'T energie vecteurs'!I5,FALSE)</f>
        <v>11.64759705</v>
      </c>
      <c r="K28" s="8">
        <f>VLOOKUP(G28,Résultats!$B$2:$AX$476,'T energie vecteurs'!I5,FALSE)</f>
        <v>7.0630350249999996</v>
      </c>
      <c r="L28" s="96">
        <f t="shared" si="3"/>
        <v>21.915322128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35">
      <c r="C29" s="147" t="s">
        <v>23</v>
      </c>
      <c r="H29" s="8">
        <f>SUM(H30:H32)</f>
        <v>3.1267422128</v>
      </c>
      <c r="I29" s="8">
        <f>SUM(I30:I32)</f>
        <v>17.183036869999999</v>
      </c>
      <c r="J29" s="8">
        <f>SUM(J30:J32)</f>
        <v>9.6271004490000003</v>
      </c>
      <c r="K29" s="8">
        <f>SUM(K30:K32)</f>
        <v>14.632614180499999</v>
      </c>
      <c r="L29" s="96">
        <f t="shared" si="3"/>
        <v>44.569493712300002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3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2.2208707840000002</v>
      </c>
      <c r="I30" s="16">
        <f>VLOOKUP(E30,Résultats!$B$2:$AX$476,'T energie vecteurs'!I5,FALSE)</f>
        <v>12.67630896</v>
      </c>
      <c r="J30" s="16">
        <f>VLOOKUP(F30,Résultats!$B$2:$AX$476,'T energie vecteurs'!I5,FALSE)</f>
        <v>9.3354354070000003</v>
      </c>
      <c r="K30" s="16">
        <f>VLOOKUP(G30,Résultats!$B$2:$AX$476,'T energie vecteurs'!I5,FALSE)</f>
        <v>12.295597819999999</v>
      </c>
      <c r="L30" s="95">
        <f t="shared" si="3"/>
        <v>36.528212971000002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3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0.90587142880000004</v>
      </c>
      <c r="I31" s="16">
        <f>VLOOKUP(E31,Résultats!$B$2:$AX$476,'T energie vecteurs'!I5,FALSE)</f>
        <v>1.960920088</v>
      </c>
      <c r="J31" s="16">
        <f>VLOOKUP(F31,Résultats!$B$2:$AX$476,'T energie vecteurs'!I5,FALSE)</f>
        <v>0</v>
      </c>
      <c r="K31" s="16">
        <f>VLOOKUP(G31,Résultats!$B$2:$AX$476,'T energie vecteurs'!I5,FALSE)</f>
        <v>2.0196662110000001</v>
      </c>
      <c r="L31" s="95">
        <f t="shared" si="3"/>
        <v>4.8864577277999999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3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2.545807822</v>
      </c>
      <c r="J32" s="16">
        <f>VLOOKUP(F32,Résultats!$B$2:$AX$476,'T energie vecteurs'!I5,FALSE)</f>
        <v>0.29166504199999999</v>
      </c>
      <c r="K32" s="16">
        <f>VLOOKUP(G32,Résultats!$B$2:$AX$476,'T energie vecteurs'!I5,FALSE)</f>
        <v>0.31735014950000001</v>
      </c>
      <c r="L32" s="95">
        <f t="shared" si="3"/>
        <v>3.1548230135000002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35">
      <c r="C33" s="23" t="s">
        <v>26</v>
      </c>
      <c r="D33" s="10"/>
      <c r="E33" s="10"/>
      <c r="F33" s="10"/>
      <c r="G33" s="10"/>
      <c r="H33" s="9">
        <f>SUM(H24,H27:H29)</f>
        <v>3.3876741086999997</v>
      </c>
      <c r="I33" s="9">
        <f>SUM(I24,I27:I29)</f>
        <v>71.080078466999993</v>
      </c>
      <c r="J33" s="9">
        <f>SUM(J24,J27:J29)</f>
        <v>36.428070751700005</v>
      </c>
      <c r="K33" s="9">
        <f>SUM(K24,K27:K29)</f>
        <v>41.906996748727401</v>
      </c>
      <c r="L33" s="98">
        <f t="shared" si="3"/>
        <v>152.8028200761274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3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3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0.5" x14ac:dyDescent="0.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35">
      <c r="C37" s="147" t="s">
        <v>18</v>
      </c>
      <c r="H37" s="8">
        <f>SUM(H38:H39)</f>
        <v>0</v>
      </c>
      <c r="I37" s="8">
        <f>SUM(I38:I39)</f>
        <v>42.299520180000002</v>
      </c>
      <c r="J37" s="8">
        <f>SUM(J38:J39)</f>
        <v>1.6395243348999999</v>
      </c>
      <c r="K37" s="8">
        <f>SUM(K38:K39)</f>
        <v>0.19219534941720001</v>
      </c>
      <c r="L37" s="96">
        <f t="shared" ref="L37:L46" si="6">SUM(H37:K37)</f>
        <v>44.131239864317202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37.105282845572361</v>
      </c>
      <c r="Q37" s="28">
        <f>'[2]Bilan 2025 AMS'!$X$13/11.63</f>
        <v>1.3451481766776558</v>
      </c>
      <c r="R37" s="28">
        <f>('[2]Bilan 2025 AMS'!$X$22+'[2]Bilan 2025 AMS'!$X$30+SUM('[2]Bilan 2025 AMS'!$X$36:$X$40)+SUM('[2]Bilan 2025 AMS'!$X$44:$X$45)+'[2]Bilan 2025 AMS'!$X$47)/11.63</f>
        <v>0.34443214560159024</v>
      </c>
      <c r="S37" s="142">
        <f>SUM(O37:R37)</f>
        <v>38.794863167851602</v>
      </c>
      <c r="T37" s="75"/>
    </row>
    <row r="38" spans="3:20" x14ac:dyDescent="0.3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22.68490791</v>
      </c>
      <c r="J38" s="16">
        <f>VLOOKUP(F38,Résultats!$B$2:$AX$476,'T energie vecteurs'!N5,FALSE)</f>
        <v>0.32348330889999999</v>
      </c>
      <c r="K38" s="16">
        <f>VLOOKUP(G51,Résultats!$B$2:$AX$476,'T energie vecteurs'!N5,FALSE)</f>
        <v>4.29236172E-5</v>
      </c>
      <c r="L38" s="95">
        <f t="shared" si="6"/>
        <v>23.008434142517199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3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19.614612269999999</v>
      </c>
      <c r="J39" s="16">
        <f>VLOOKUP(F39,Résultats!$B$2:$AX$476,'T energie vecteurs'!N5,FALSE)</f>
        <v>1.3160410259999999</v>
      </c>
      <c r="K39" s="16">
        <f>VLOOKUP(G39,Résultats!$B$2:$AX$476,'T energie vecteurs'!N5,FALSE)</f>
        <v>0.1921524258</v>
      </c>
      <c r="L39" s="95">
        <f t="shared" si="6"/>
        <v>21.122805721799999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3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0.21942505400000001</v>
      </c>
      <c r="I40" s="8">
        <f>VLOOKUP(E40,Résultats!$B$2:$AX$476,'T energie vecteurs'!N5,FALSE)</f>
        <v>6.0183717589999999</v>
      </c>
      <c r="J40" s="8">
        <f>VLOOKUP(F40,Résultats!$B$2:$AX$476,'T energie vecteurs'!N5,FALSE)</f>
        <v>13.99848514</v>
      </c>
      <c r="K40" s="8">
        <f>VLOOKUP(G40,Résultats!$B$2:$AX$476,'T energie vecteurs'!N5,FALSE)+8</f>
        <v>20.074045130000002</v>
      </c>
      <c r="L40" s="96">
        <f t="shared" si="6"/>
        <v>40.310327083000004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1.0424847606361933</v>
      </c>
      <c r="Q40" s="28">
        <f>'[2]Bilan 2025 AMS'!$V$13/11.63</f>
        <v>14.364017508141549</v>
      </c>
      <c r="R40" s="28">
        <f>('[2]Bilan 2025 AMS'!$V$22+'[2]Bilan 2025 AMS'!$V$30+SUM('[2]Bilan 2025 AMS'!$V$36:$V$40)+SUM('[2]Bilan 2025 AMS'!$V$44:$V$45)+'[2]Bilan 2025 AMS'!$V$47)/11.63</f>
        <v>21.503452954683851</v>
      </c>
      <c r="S40" s="142">
        <f t="shared" ref="S40:S46" si="7">SUM(O40:R40)</f>
        <v>36.909955223461594</v>
      </c>
      <c r="T40" s="75"/>
    </row>
    <row r="41" spans="3:20" x14ac:dyDescent="0.3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2.922911891</v>
      </c>
      <c r="J41" s="8">
        <f>VLOOKUP(F41,Résultats!$B$2:$AX$476,'T energie vecteurs'!N5,FALSE)</f>
        <v>10.35247217</v>
      </c>
      <c r="K41" s="8">
        <f>VLOOKUP(G41,Résultats!$B$2:$AX$476,'T energie vecteurs'!N5,FALSE)</f>
        <v>5.3978480160000002</v>
      </c>
      <c r="L41" s="96">
        <f t="shared" si="6"/>
        <v>18.673232077000002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1.4846797587160487</v>
      </c>
      <c r="Q41" s="28">
        <f>('[2]Bilan 2025 AMS'!$W$13)/11.63</f>
        <v>9.9079235507182997</v>
      </c>
      <c r="R41" s="28">
        <f>('[2]Bilan 2025 AMS'!$W$22+'[2]Bilan 2025 AMS'!$W$30+SUM('[2]Bilan 2025 AMS'!$W$36:$W$40)+SUM('[2]Bilan 2025 AMS'!$W$44:$W$45)+'[2]Bilan 2025 AMS'!$W$47)/11.63</f>
        <v>6.4402225368769326</v>
      </c>
      <c r="S41" s="142">
        <f t="shared" si="7"/>
        <v>17.83282584631128</v>
      </c>
      <c r="T41" s="75"/>
    </row>
    <row r="42" spans="3:20" x14ac:dyDescent="0.35">
      <c r="C42" s="147" t="s">
        <v>23</v>
      </c>
      <c r="H42" s="8">
        <f>SUM(H43:H45)</f>
        <v>3.1846198027999999</v>
      </c>
      <c r="I42" s="8">
        <f>SUM(I43:I45)</f>
        <v>17.512577625999999</v>
      </c>
      <c r="J42" s="8">
        <f>SUM(J43:J45)</f>
        <v>9.9249689065000002</v>
      </c>
      <c r="K42" s="8">
        <f>SUM(K43:K45)</f>
        <v>13.8096997684</v>
      </c>
      <c r="L42" s="96">
        <f t="shared" si="6"/>
        <v>44.431866103700003</v>
      </c>
      <c r="M42" s="75"/>
      <c r="N42" s="150" t="s">
        <v>526</v>
      </c>
      <c r="O42" s="29">
        <f>O43+O44</f>
        <v>3.1444558392931174</v>
      </c>
      <c r="P42" s="28">
        <f t="shared" ref="P42:R42" si="8">P43+P44</f>
        <v>12.049409331397241</v>
      </c>
      <c r="Q42" s="28">
        <f t="shared" si="8"/>
        <v>10.43214615606793</v>
      </c>
      <c r="R42" s="28">
        <f t="shared" si="8"/>
        <v>13.808897270023952</v>
      </c>
      <c r="S42" s="142">
        <f t="shared" si="7"/>
        <v>39.434908596782236</v>
      </c>
      <c r="T42" s="75"/>
    </row>
    <row r="43" spans="3:20" x14ac:dyDescent="0.3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2.2755803569999999</v>
      </c>
      <c r="I43" s="16">
        <f>VLOOKUP(E43,Résultats!$B$2:$AX$476,'T energie vecteurs'!N5,FALSE)</f>
        <v>12.952327049999999</v>
      </c>
      <c r="J43" s="16">
        <f>VLOOKUP(F43,Résultats!$B$2:$AX$476,'T energie vecteurs'!N5,FALSE)</f>
        <v>9.6115703030000006</v>
      </c>
      <c r="K43" s="16">
        <f>VLOOKUP(G43,Résultats!$B$2:$AX$476,'T energie vecteurs'!N5,FALSE)</f>
        <v>11.53998002</v>
      </c>
      <c r="L43" s="95">
        <f t="shared" si="6"/>
        <v>36.379457729999999</v>
      </c>
      <c r="M43" s="16"/>
      <c r="N43" s="149" t="s">
        <v>527</v>
      </c>
      <c r="O43" s="143">
        <f>'[2]Bilan 2025 AMS'!$U$46/11.63</f>
        <v>0.49578297345584343</v>
      </c>
      <c r="P43" s="30">
        <f>SUM('[2]Bilan 2025 AMS'!$U$41:$U$43)/11.63</f>
        <v>1.7970735944922986</v>
      </c>
      <c r="Q43" s="30">
        <f>'[2]Bilan 2025 AMS'!$U$13/11.63</f>
        <v>10.43214615606793</v>
      </c>
      <c r="R43" s="30">
        <f>('[2]Bilan 2025 AMS'!$U$22+'[2]Bilan 2025 AMS'!$U$30+SUM('[2]Bilan 2025 AMS'!$U$36:$U$40)+SUM('[2]Bilan 2025 AMS'!$U$44:$U$45)+'[2]Bilan 2025 AMS'!$U$47)/11.63</f>
        <v>12.30269365924446</v>
      </c>
      <c r="S43" s="95">
        <f t="shared" si="7"/>
        <v>25.027696383260533</v>
      </c>
      <c r="T43" s="16"/>
    </row>
    <row r="44" spans="3:20" x14ac:dyDescent="0.3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0.90903944579999996</v>
      </c>
      <c r="I44" s="16">
        <f>VLOOKUP(E44,Résultats!$B$2:$AX$476,'T energie vecteurs'!N5,FALSE)</f>
        <v>1.9687746340000001</v>
      </c>
      <c r="J44" s="16">
        <f>VLOOKUP(F44,Résultats!$B$2:$AX$476,'T energie vecteurs'!N5,FALSE)</f>
        <v>0</v>
      </c>
      <c r="K44" s="16">
        <f>VLOOKUP(G44,Résultats!$B$2:$AX$476,'T energie vecteurs'!N5,FALSE)</f>
        <v>1.9506884410000001</v>
      </c>
      <c r="L44" s="95">
        <f t="shared" si="6"/>
        <v>4.8285025208000008</v>
      </c>
      <c r="M44" s="16"/>
      <c r="N44" s="149" t="s">
        <v>47</v>
      </c>
      <c r="O44" s="22">
        <f>'[2]Bilan 2025 AMS'!$E$52/11.63</f>
        <v>2.6486728658372742</v>
      </c>
      <c r="P44" s="16">
        <f>('[2]Bilan 2025 AMS'!$E$54+'[2]Bilan 2025 AMS'!$E$56)/11.63</f>
        <v>10.252335736904943</v>
      </c>
      <c r="Q44" s="16">
        <v>0</v>
      </c>
      <c r="R44" s="16">
        <f>('[2]Bilan 2025 AMS'!$E$53+'[2]Bilan 2025 AMS'!$E$55+'[2]Bilan 2025 AMS'!$E$57)/11.63</f>
        <v>1.5062036107794929</v>
      </c>
      <c r="S44" s="95">
        <f t="shared" si="7"/>
        <v>14.40721221352171</v>
      </c>
      <c r="T44" s="16"/>
    </row>
    <row r="45" spans="3:20" x14ac:dyDescent="0.3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2.5914759420000002</v>
      </c>
      <c r="J45" s="16">
        <f>VLOOKUP(F45,Résultats!$B$2:$AX$476,'T energie vecteurs'!N5,FALSE)</f>
        <v>0.31339860349999998</v>
      </c>
      <c r="K45" s="16">
        <f>VLOOKUP(G45,Résultats!$B$2:$AX$476,'T energie vecteurs'!N5,FALSE)</f>
        <v>0.31903130740000002</v>
      </c>
      <c r="L45" s="95">
        <f t="shared" si="6"/>
        <v>3.2239058529000002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2.9150866498592465</v>
      </c>
      <c r="Q45" s="28">
        <f>'[2]Bilan 2025 AMS'!$T$13/11.63</f>
        <v>0.686499181461936</v>
      </c>
      <c r="R45" s="28">
        <f>('[2]Bilan 2025 AMS'!$T$22+'[2]Bilan 2025 AMS'!$T$30+SUM('[2]Bilan 2025 AMS'!$T$36:$T$40)+SUM('[2]Bilan 2025 AMS'!$T$44:$T$45)+'[2]Bilan 2025 AMS'!$T$47)/11.63</f>
        <v>0.38674508223341181</v>
      </c>
      <c r="S45" s="142">
        <f t="shared" si="7"/>
        <v>3.9883309135545946</v>
      </c>
      <c r="T45" s="16"/>
    </row>
    <row r="46" spans="3:20" x14ac:dyDescent="0.35">
      <c r="C46" s="23" t="s">
        <v>26</v>
      </c>
      <c r="D46" s="10"/>
      <c r="E46" s="10"/>
      <c r="F46" s="10"/>
      <c r="G46" s="10"/>
      <c r="H46" s="9">
        <f>SUM(H37,H40:H42)</f>
        <v>3.4040448567999997</v>
      </c>
      <c r="I46" s="9">
        <f>SUM(I37,I40:I42)</f>
        <v>68.753381456</v>
      </c>
      <c r="J46" s="9">
        <f>SUM(J37,J40:J42)</f>
        <v>35.915450551399999</v>
      </c>
      <c r="K46" s="9">
        <f>SUM(K37,K40:K42)</f>
        <v>39.473788263817205</v>
      </c>
      <c r="L46" s="98">
        <f t="shared" si="6"/>
        <v>147.5466651280172</v>
      </c>
      <c r="M46" s="79"/>
      <c r="N46" s="151" t="s">
        <v>26</v>
      </c>
      <c r="O46" s="32">
        <f>O37+O40+O41+O42+O45</f>
        <v>3.1444558392931174</v>
      </c>
      <c r="P46" s="31">
        <f>P37+P40+P41+P42+P45</f>
        <v>54.596943346181092</v>
      </c>
      <c r="Q46" s="31">
        <f>Q37+Q40+Q41+Q42+Q45</f>
        <v>36.735734573067369</v>
      </c>
      <c r="R46" s="31">
        <f>R37+R40+R41+R42+R45</f>
        <v>42.483749989419742</v>
      </c>
      <c r="S46" s="144">
        <f t="shared" si="7"/>
        <v>136.96088374796133</v>
      </c>
      <c r="T46" s="79"/>
    </row>
    <row r="47" spans="3:20" s="3" customFormat="1" x14ac:dyDescent="0.3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3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0.5" x14ac:dyDescent="0.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35">
      <c r="C50" s="147" t="s">
        <v>18</v>
      </c>
      <c r="H50" s="8">
        <f>SUM(H51:H52)</f>
        <v>0</v>
      </c>
      <c r="I50" s="8">
        <f>SUM(I51:I52)</f>
        <v>40.362797540000003</v>
      </c>
      <c r="J50" s="8">
        <f>SUM(J51:J52)</f>
        <v>2.1212519786000001</v>
      </c>
      <c r="K50" s="8">
        <f>SUM(K51:K52)</f>
        <v>0.19591836645870001</v>
      </c>
      <c r="L50" s="96">
        <f>SUM(H50:K50)</f>
        <v>42.679967885058701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28.918423335643226</v>
      </c>
      <c r="Q50" s="28">
        <f>'[2]Bilan 2030 AMS'!$X$13/11.63</f>
        <v>2.6616485089448654</v>
      </c>
      <c r="R50" s="28">
        <f>('[2]Bilan 2030 AMS'!$X$22+'[2]Bilan 2030 AMS'!$X$30+SUM('[2]Bilan 2030 AMS'!$X$36:$X$40)+SUM('[2]Bilan 2030 AMS'!$X$44:$X$45)+'[2]Bilan 2030 AMS'!$X$47)/11.63</f>
        <v>0.54197372776676556</v>
      </c>
      <c r="S50" s="142">
        <f>SUM(O50:R50)</f>
        <v>32.122045572354857</v>
      </c>
      <c r="T50" s="270"/>
    </row>
    <row r="51" spans="2:20" x14ac:dyDescent="0.3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20.5135662</v>
      </c>
      <c r="J51" s="16">
        <f>VLOOKUP(F51,Résultats!$B$2:$AX$476,'T energie vecteurs'!S5,FALSE)</f>
        <v>0.80908590960000004</v>
      </c>
      <c r="K51" s="16">
        <f>VLOOKUP(G51,Résultats!$B$2:$AX$476,'T energie vecteurs'!S5,FALSE)</f>
        <v>5.8115458700000003E-5</v>
      </c>
      <c r="L51" s="95">
        <f t="shared" ref="L51:L58" si="9">SUM(H51:K51)</f>
        <v>21.3227102250587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3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19.849231339999999</v>
      </c>
      <c r="J52" s="16">
        <f>VLOOKUP(F52,Résultats!$B$2:$AX$476,'T energie vecteurs'!S5,FALSE)</f>
        <v>1.3121660690000001</v>
      </c>
      <c r="K52" s="16">
        <f>VLOOKUP(G52,Résultats!$B$2:$AX$476,'T energie vecteurs'!S5,FALSE)</f>
        <v>0.19586025100000001</v>
      </c>
      <c r="L52" s="95">
        <f t="shared" si="9"/>
        <v>21.357257659999998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3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0.1714606692</v>
      </c>
      <c r="I53" s="294">
        <f>VLOOKUP(E53,Résultats!$B$2:$AX$476,'T energie vecteurs'!S5,FALSE)</f>
        <v>5.2048024230000003</v>
      </c>
      <c r="J53" s="8">
        <f>VLOOKUP(F53,Résultats!$B$2:$AX$476,'T energie vecteurs'!S5,FALSE)</f>
        <v>13.36760645</v>
      </c>
      <c r="K53" s="8">
        <f>VLOOKUP(G53,Résultats!$B$2:$AX$476,'T energie vecteurs'!S5,FALSE)+8</f>
        <v>18.351170279999998</v>
      </c>
      <c r="L53" s="96">
        <f>SUM(H53:K53)</f>
        <v>37.0950398222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0.39708246437730577</v>
      </c>
      <c r="Q53" s="28">
        <f>'[2]Bilan 2030 AMS'!$V$13/11.63</f>
        <v>14.409318502276932</v>
      </c>
      <c r="R53" s="28">
        <f>('[2]Bilan 2030 AMS'!$V$22+'[2]Bilan 2030 AMS'!$V$30+SUM('[2]Bilan 2030 AMS'!$V$36:$V$40)+SUM('[2]Bilan 2030 AMS'!$V$44:$V$45)+'[2]Bilan 2030 AMS'!$V$47)/11.63</f>
        <v>19.086655431974922</v>
      </c>
      <c r="S53" s="142">
        <f t="shared" ref="S53:S59" si="10">SUM(O53:R53)</f>
        <v>33.893056398629156</v>
      </c>
      <c r="T53" s="270"/>
    </row>
    <row r="54" spans="2:20" x14ac:dyDescent="0.3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3.1943920370000001</v>
      </c>
      <c r="J54" s="8">
        <f>VLOOKUP(F54,Résultats!$B$2:$AX$476,'T energie vecteurs'!S5,FALSE)</f>
        <v>10.316602700000001</v>
      </c>
      <c r="K54" s="8">
        <f>VLOOKUP(G54,Résultats!$B$2:$AX$476,'T energie vecteurs'!S5,FALSE)</f>
        <v>5.2696978459999997</v>
      </c>
      <c r="L54" s="96">
        <f t="shared" si="9"/>
        <v>18.780692583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0.51370583395177316</v>
      </c>
      <c r="Q54" s="28">
        <f>('[2]Bilan 2030 AMS'!$W$13)/11.63</f>
        <v>8.6801025534103395</v>
      </c>
      <c r="R54" s="28">
        <f>('[2]Bilan 2030 AMS'!$W$22+'[2]Bilan 2030 AMS'!$W$30+SUM('[2]Bilan 2030 AMS'!$W$36:$W$40)+SUM('[2]Bilan 2030 AMS'!$W$44:$W$45)+'[2]Bilan 2030 AMS'!$W$47)/11.63</f>
        <v>5.8303059370701886</v>
      </c>
      <c r="S54" s="142">
        <f t="shared" si="10"/>
        <v>15.024114324432301</v>
      </c>
      <c r="T54" s="270"/>
    </row>
    <row r="55" spans="2:20" x14ac:dyDescent="0.35">
      <c r="C55" s="147" t="s">
        <v>23</v>
      </c>
      <c r="H55" s="8">
        <f>SUM(H56:H58)</f>
        <v>3.4893580844000001</v>
      </c>
      <c r="I55" s="8">
        <f>SUM(I56:I58)</f>
        <v>18.974777169999999</v>
      </c>
      <c r="J55" s="8">
        <f>SUM(J56:J58)</f>
        <v>10.393987324799999</v>
      </c>
      <c r="K55" s="8">
        <f>SUM(K56:K58)</f>
        <v>14.159778255200001</v>
      </c>
      <c r="L55" s="96">
        <f t="shared" si="9"/>
        <v>47.017900834400002</v>
      </c>
      <c r="M55" s="75"/>
      <c r="N55" s="150" t="s">
        <v>526</v>
      </c>
      <c r="O55" s="29">
        <f>O56+O57</f>
        <v>1.6767751486118248</v>
      </c>
      <c r="P55" s="28">
        <f t="shared" ref="P55:R55" si="11">P56+P57</f>
        <v>10.166487888826081</v>
      </c>
      <c r="Q55" s="28">
        <f t="shared" si="11"/>
        <v>10.77805970914959</v>
      </c>
      <c r="R55" s="28">
        <f t="shared" si="11"/>
        <v>12.962145511535022</v>
      </c>
      <c r="S55" s="142">
        <f t="shared" si="10"/>
        <v>35.583468258122515</v>
      </c>
      <c r="T55" s="270"/>
    </row>
    <row r="56" spans="2:20" x14ac:dyDescent="0.3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2.540761372</v>
      </c>
      <c r="I56" s="16">
        <f>VLOOKUP(E56,Résultats!$B$2:$AX$476,'T energie vecteurs'!S5,FALSE)</f>
        <v>14.143938009999999</v>
      </c>
      <c r="J56" s="16">
        <f>VLOOKUP(F56,Résultats!$B$2:$AX$476,'T energie vecteurs'!S5,FALSE)</f>
        <v>10.079053399999999</v>
      </c>
      <c r="K56" s="16">
        <f>VLOOKUP(G56,Résultats!$B$2:$AX$476,'T energie vecteurs'!S5,FALSE)</f>
        <v>11.80593942</v>
      </c>
      <c r="L56" s="95">
        <f t="shared" si="9"/>
        <v>38.569692201999999</v>
      </c>
      <c r="M56" s="16"/>
      <c r="N56" s="149" t="s">
        <v>527</v>
      </c>
      <c r="O56" s="143">
        <f>'[2]Bilan 2030 AMS'!$U$46/11.63</f>
        <v>0.29452100220973987</v>
      </c>
      <c r="P56" s="30">
        <f>SUM('[2]Bilan 2030 AMS'!$U$41:$U$43)/11.63</f>
        <v>1.1467590534558165</v>
      </c>
      <c r="Q56" s="30">
        <f>'[2]Bilan 2030 AMS'!$U$13/11.63</f>
        <v>10.77805970914959</v>
      </c>
      <c r="R56" s="30">
        <f>('[2]Bilan 2030 AMS'!$U$22+'[2]Bilan 2030 AMS'!$U$30+SUM('[2]Bilan 2030 AMS'!$U$36:$U$40)+SUM('[2]Bilan 2030 AMS'!$U$44:$U$45)+'[2]Bilan 2030 AMS'!$U$47)/11.63</f>
        <v>11.171859151659513</v>
      </c>
      <c r="S56" s="95">
        <f t="shared" si="10"/>
        <v>23.391198916474657</v>
      </c>
      <c r="T56" s="270"/>
    </row>
    <row r="57" spans="2:20" x14ac:dyDescent="0.3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0.94859671239999999</v>
      </c>
      <c r="I57" s="16">
        <f>VLOOKUP(E57,Résultats!$B$2:$AX$476,'T energie vecteurs'!S5,FALSE)</f>
        <v>2.10403808</v>
      </c>
      <c r="J57" s="16">
        <f>VLOOKUP(F57,Résultats!$B$2:$AX$476,'T energie vecteurs'!S5,FALSE)</f>
        <v>0</v>
      </c>
      <c r="K57" s="16">
        <f>VLOOKUP(G57,Résultats!$B$2:$AX$476,'T energie vecteurs'!S5,FALSE)</f>
        <v>2.0295406410000001</v>
      </c>
      <c r="L57" s="95">
        <f>SUM(H57:K57)</f>
        <v>5.0821754333999998</v>
      </c>
      <c r="M57" s="16"/>
      <c r="N57" s="149" t="s">
        <v>47</v>
      </c>
      <c r="O57" s="22">
        <f>'[2]Bilan 2030 AMS'!$E$52/11.63</f>
        <v>1.382254146402085</v>
      </c>
      <c r="P57" s="16">
        <f>('[2]Bilan 2030 AMS'!$E$54+'[2]Bilan 2030 AMS'!$E$56)/11.63</f>
        <v>9.0197288353702643</v>
      </c>
      <c r="Q57" s="16">
        <v>0</v>
      </c>
      <c r="R57" s="16">
        <f>('[2]Bilan 2030 AMS'!$E$53+'[2]Bilan 2030 AMS'!$E$55+'[2]Bilan 2030 AMS'!$E$57)/11.63</f>
        <v>1.7902863598755097</v>
      </c>
      <c r="S57" s="95">
        <f t="shared" si="10"/>
        <v>12.192269341647858</v>
      </c>
      <c r="T57" s="270"/>
    </row>
    <row r="58" spans="2:20" x14ac:dyDescent="0.3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2.72680108</v>
      </c>
      <c r="J58" s="16">
        <f>VLOOKUP(F58,Résultats!$B$2:$AX$476,'T energie vecteurs'!S5,FALSE)</f>
        <v>0.31493392479999999</v>
      </c>
      <c r="K58" s="16">
        <f>VLOOKUP(G58,Résultats!$B$2:$AX$476,'T energie vecteurs'!S5,FALSE)</f>
        <v>0.3242981942</v>
      </c>
      <c r="L58" s="95">
        <f t="shared" si="9"/>
        <v>3.3660331989999999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2.7227172784892524</v>
      </c>
      <c r="Q58" s="28">
        <f>'[2]Bilan 2030 AMS'!$T$13/11.63</f>
        <v>0.65898779382870609</v>
      </c>
      <c r="R58" s="28">
        <f>('[2]Bilan 2030 AMS'!$T$22+'[2]Bilan 2030 AMS'!$T$30+SUM('[2]Bilan 2030 AMS'!$T$36:$T$40)+SUM('[2]Bilan 2030 AMS'!$T$44:$T$45)+'[2]Bilan 2030 AMS'!$T$47)/11.63</f>
        <v>0.46807543992501843</v>
      </c>
      <c r="S58" s="142">
        <f t="shared" si="10"/>
        <v>3.8497805122429769</v>
      </c>
      <c r="T58" s="270"/>
    </row>
    <row r="59" spans="2:20" x14ac:dyDescent="0.35">
      <c r="C59" s="23" t="s">
        <v>26</v>
      </c>
      <c r="D59" s="10"/>
      <c r="E59" s="10"/>
      <c r="F59" s="10"/>
      <c r="G59" s="10"/>
      <c r="H59" s="9">
        <f>SUM(H50,H53:H55)</f>
        <v>3.6608187536000001</v>
      </c>
      <c r="I59" s="9">
        <f>SUM(I50,I53:I55)</f>
        <v>67.736769170000002</v>
      </c>
      <c r="J59" s="9">
        <f>SUM(J50,J53:J55)</f>
        <v>36.199448453400002</v>
      </c>
      <c r="K59" s="9">
        <f>SUM(K50,K53:K55)</f>
        <v>37.976564747658699</v>
      </c>
      <c r="L59" s="98">
        <f>SUM(H59:K59)</f>
        <v>145.57360112465869</v>
      </c>
      <c r="M59" s="79"/>
      <c r="N59" s="151" t="s">
        <v>26</v>
      </c>
      <c r="O59" s="32">
        <f>O50+O53+O54+O55+O58</f>
        <v>1.6767751486118248</v>
      </c>
      <c r="P59" s="31">
        <f>P50+P53+P54+P55+P58</f>
        <v>42.718416801287631</v>
      </c>
      <c r="Q59" s="31">
        <f>Q50+Q53+Q54+Q55+Q58</f>
        <v>37.188117067610435</v>
      </c>
      <c r="R59" s="31">
        <f>R50+R53+R54+R55+R58</f>
        <v>38.889156048271914</v>
      </c>
      <c r="S59" s="144">
        <f t="shared" si="10"/>
        <v>120.4724650657818</v>
      </c>
      <c r="T59" s="79"/>
    </row>
    <row r="60" spans="2:20" s="3" customFormat="1" x14ac:dyDescent="0.35">
      <c r="O60" s="77"/>
      <c r="P60" s="77"/>
      <c r="Q60" s="77"/>
      <c r="R60" s="78"/>
      <c r="S60" s="45"/>
    </row>
    <row r="61" spans="2:20" s="3" customFormat="1" x14ac:dyDescent="0.35">
      <c r="B61" s="60"/>
      <c r="K61" s="47"/>
      <c r="O61" s="79"/>
      <c r="P61" s="79"/>
      <c r="Q61" s="79"/>
      <c r="R61" s="80"/>
      <c r="S61" s="81"/>
    </row>
    <row r="62" spans="2:20" s="3" customFormat="1" ht="30.5" x14ac:dyDescent="0.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3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37.586598879999997</v>
      </c>
      <c r="J63" s="8">
        <f>SUM(J64:J65)</f>
        <v>2.9618395870000001</v>
      </c>
      <c r="K63" s="8">
        <f>SUM(K64:K65)</f>
        <v>0.56718431549829995</v>
      </c>
      <c r="L63" s="96">
        <f t="shared" ref="L63:L72" si="12">SUM(H63:K63)</f>
        <v>41.115622782498299</v>
      </c>
      <c r="N63" s="150" t="s">
        <v>18</v>
      </c>
      <c r="O63" s="29">
        <f>'[2]Bilan 2035 AMS'!$X$46/11.63</f>
        <v>0</v>
      </c>
      <c r="P63" s="28">
        <f>SUM('[2]Bilan 2035 AMS'!$X$41:$X$43)/11.63</f>
        <v>20.368226795065386</v>
      </c>
      <c r="Q63" s="28">
        <f>'[2]Bilan 2035 AMS'!$X$13/11.63</f>
        <v>4.9304993277965163</v>
      </c>
      <c r="R63" s="28">
        <f>('[2]Bilan 2035 AMS'!$X$22+'[2]Bilan 2035 AMS'!$X$30+SUM('[2]Bilan 2035 AMS'!$X$36:$X$40)+SUM('[2]Bilan 2035 AMS'!$X$44:$X$45)+'[2]Bilan 2035 AMS'!$X$47)/11.63</f>
        <v>0.71388194021352669</v>
      </c>
      <c r="S63" s="142">
        <f>SUM(O63:R63)</f>
        <v>26.012608063075426</v>
      </c>
    </row>
    <row r="64" spans="2:20" s="3" customFormat="1" x14ac:dyDescent="0.3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17.8556013</v>
      </c>
      <c r="J64" s="38">
        <f>VLOOKUP(F64,Résultats!$B$2:$AX$476,'T energie vecteurs'!T5,FALSE)</f>
        <v>1.598439833</v>
      </c>
      <c r="K64" s="16">
        <f>VLOOKUP(G64,Résultats!$B$2:$AX$476,'T energie vecteurs'!T5,FALSE)</f>
        <v>6.5010698299999899E-5</v>
      </c>
      <c r="L64" s="95">
        <f t="shared" si="12"/>
        <v>19.454106143698301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3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19.73099758</v>
      </c>
      <c r="J65" s="16">
        <f>VLOOKUP(F65,Résultats!$B$2:$AX$476,'T energie vecteurs'!T5,FALSE)</f>
        <v>1.363399754</v>
      </c>
      <c r="K65" s="16">
        <f>VLOOKUP(G65,Résultats!$B$2:$AX$476,'T energie vecteurs'!T5,FALSE)</f>
        <v>0.56711930479999995</v>
      </c>
      <c r="L65" s="95">
        <f t="shared" si="12"/>
        <v>21.661516638799998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3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0.14524619990000001</v>
      </c>
      <c r="I66" s="294">
        <f>VLOOKUP(E66,Résultats!$B$2:$AX$476,'T energie vecteurs'!T5,FALSE)</f>
        <v>4.6456187069999997</v>
      </c>
      <c r="J66" s="8">
        <f>VLOOKUP(F66,Résultats!$B$2:$AX$476,'T energie vecteurs'!T5,FALSE)</f>
        <v>13.135873670000001</v>
      </c>
      <c r="K66" s="8">
        <f>VLOOKUP(G66,Résultats!$B$2:$AX$476,'T energie vecteurs'!T5,FALSE)+8</f>
        <v>17.306698007000001</v>
      </c>
      <c r="L66" s="96">
        <f t="shared" si="12"/>
        <v>35.233436583900001</v>
      </c>
      <c r="N66" s="150" t="s">
        <v>21</v>
      </c>
      <c r="O66" s="29">
        <f>'[2]Bilan 2035 AMS'!$V$46/11.63</f>
        <v>0</v>
      </c>
      <c r="P66" s="28">
        <f>SUM('[2]Bilan 2035 AMS'!$V$41:$V$43)/11.63</f>
        <v>0.2803815090427012</v>
      </c>
      <c r="Q66" s="28">
        <f>'[2]Bilan 2035 AMS'!$V$13/11.63</f>
        <v>13.66998097163356</v>
      </c>
      <c r="R66" s="28">
        <f>('[2]Bilan 2035 AMS'!$V$22+'[2]Bilan 2035 AMS'!$V$30+SUM('[2]Bilan 2035 AMS'!$V$36:$V$40)+SUM('[2]Bilan 2035 AMS'!$V$44:$V$45)+'[2]Bilan 2035 AMS'!$V$47)/11.63</f>
        <v>18.205556198234998</v>
      </c>
      <c r="S66" s="142">
        <f t="shared" ref="S66:S72" si="13">SUM(O66:R66)</f>
        <v>32.155918678911263</v>
      </c>
    </row>
    <row r="67" spans="2:20" s="3" customFormat="1" x14ac:dyDescent="0.3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3.6104211739999998</v>
      </c>
      <c r="J67" s="8">
        <f>VLOOKUP(F67,Résultats!$B$2:$AX$476,'T energie vecteurs'!T5,FALSE)</f>
        <v>11.184522100000001</v>
      </c>
      <c r="K67" s="8">
        <f>VLOOKUP(G67,Résultats!$B$2:$AX$476,'T energie vecteurs'!T5,FALSE)</f>
        <v>5.5560161969999999</v>
      </c>
      <c r="L67" s="96">
        <f t="shared" si="12"/>
        <v>20.350959471000003</v>
      </c>
      <c r="N67" s="150" t="s">
        <v>22</v>
      </c>
      <c r="O67" s="29">
        <f>('[2]Bilan 2035 AMS'!$W$46)/11.63</f>
        <v>0</v>
      </c>
      <c r="P67" s="28">
        <f>SUM('[2]Bilan 2035 AMS'!$W$41:$W$43)/11.63</f>
        <v>0.29595297360942058</v>
      </c>
      <c r="Q67" s="28">
        <f>('[2]Bilan 2035 AMS'!$W$13)/11.63</f>
        <v>8.3287092566459684</v>
      </c>
      <c r="R67" s="28">
        <f>('[2]Bilan 2035 AMS'!$W$22+'[2]Bilan 2035 AMS'!$W$30+SUM('[2]Bilan 2035 AMS'!$W$36:$W$40)+SUM('[2]Bilan 2035 AMS'!$W$44:$W$45)+'[2]Bilan 2035 AMS'!$W$47)/11.63</f>
        <v>5.8183910708262125</v>
      </c>
      <c r="S67" s="142">
        <f t="shared" si="13"/>
        <v>14.443053301081601</v>
      </c>
    </row>
    <row r="68" spans="2:20" s="3" customFormat="1" x14ac:dyDescent="0.35">
      <c r="B68" s="60"/>
      <c r="C68" s="147" t="s">
        <v>23</v>
      </c>
      <c r="D68"/>
      <c r="E68"/>
      <c r="F68"/>
      <c r="G68"/>
      <c r="H68" s="8">
        <f>SUM(H69:H71)</f>
        <v>3.8288557340000002</v>
      </c>
      <c r="I68" s="8">
        <f>SUM(I69:I71)</f>
        <v>20.954105047999999</v>
      </c>
      <c r="J68" s="8">
        <f>SUM(J69:J71)</f>
        <v>11.3154033479</v>
      </c>
      <c r="K68" s="8">
        <f>SUM(K69:K71)</f>
        <v>15.092737917700001</v>
      </c>
      <c r="L68" s="96">
        <f t="shared" si="12"/>
        <v>51.191102047599998</v>
      </c>
      <c r="N68" s="150" t="s">
        <v>526</v>
      </c>
      <c r="O68" s="29">
        <f>O69+O70</f>
        <v>1.3911334709592624</v>
      </c>
      <c r="P68" s="28">
        <f t="shared" ref="P68:R68" si="14">P69+P70</f>
        <v>9.005548116801986</v>
      </c>
      <c r="Q68" s="28">
        <f t="shared" si="14"/>
        <v>11.209591158486214</v>
      </c>
      <c r="R68" s="28">
        <f t="shared" si="14"/>
        <v>12.668347584501593</v>
      </c>
      <c r="S68" s="142">
        <f t="shared" si="13"/>
        <v>34.274620330749059</v>
      </c>
    </row>
    <row r="69" spans="2:20" s="3" customFormat="1" x14ac:dyDescent="0.3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2.809552434</v>
      </c>
      <c r="I69" s="16">
        <f>VLOOKUP(E69,Résultats!$B$2:$AX$476,'T energie vecteurs'!T5,FALSE)</f>
        <v>15.601352459999999</v>
      </c>
      <c r="J69" s="16">
        <f>VLOOKUP(F69,Résultats!$B$2:$AX$476,'T energie vecteurs'!T5,FALSE)</f>
        <v>10.976183000000001</v>
      </c>
      <c r="K69" s="16">
        <f>VLOOKUP(G69,Résultats!$B$2:$AX$476,'T energie vecteurs'!T5,FALSE)</f>
        <v>12.546863480000001</v>
      </c>
      <c r="L69" s="95">
        <f t="shared" si="12"/>
        <v>41.933951373999996</v>
      </c>
      <c r="N69" s="149" t="s">
        <v>527</v>
      </c>
      <c r="O69" s="143">
        <f>'[2]Bilan 2035 AMS'!$U$46/11.63</f>
        <v>0.3034226661306943</v>
      </c>
      <c r="P69" s="30">
        <f>SUM('[2]Bilan 2035 AMS'!$U$41:$U$43)/11.63</f>
        <v>0.87702223145539193</v>
      </c>
      <c r="Q69" s="30">
        <f>'[2]Bilan 2035 AMS'!$U$13/11.63</f>
        <v>11.209591158486214</v>
      </c>
      <c r="R69" s="30">
        <f>('[2]Bilan 2035 AMS'!$U$22+'[2]Bilan 2035 AMS'!$U$30+SUM('[2]Bilan 2035 AMS'!$U$36:$U$40)+SUM('[2]Bilan 2035 AMS'!$U$44:$U$45)+'[2]Bilan 2035 AMS'!$U$47)/11.63</f>
        <v>10.247916701535528</v>
      </c>
      <c r="S69" s="95">
        <f t="shared" si="13"/>
        <v>22.637952757607827</v>
      </c>
    </row>
    <row r="70" spans="2:20" s="3" customFormat="1" x14ac:dyDescent="0.3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1.0193033</v>
      </c>
      <c r="I70" s="16">
        <f>VLOOKUP(E70,Résultats!$B$2:$AX$476,'T energie vecteurs'!T5,FALSE)</f>
        <v>2.3195026529999998</v>
      </c>
      <c r="J70" s="16">
        <f>VLOOKUP(F70,Résultats!$B$2:$AX$476,'T energie vecteurs'!T5,FALSE)</f>
        <v>0</v>
      </c>
      <c r="K70" s="16">
        <f>VLOOKUP(G70,Résultats!$B$2:$AX$476,'T energie vecteurs'!T5,FALSE)</f>
        <v>2.1996093160000001</v>
      </c>
      <c r="L70" s="95">
        <f t="shared" si="12"/>
        <v>5.5384152689999997</v>
      </c>
      <c r="N70" s="149" t="s">
        <v>47</v>
      </c>
      <c r="O70" s="22">
        <f>'[2]Bilan 2035 AMS'!$E$52/11.63</f>
        <v>1.0877108048285682</v>
      </c>
      <c r="P70" s="16">
        <f>('[2]Bilan 2035 AMS'!$E$54+'[2]Bilan 2035 AMS'!$E$56)/11.63</f>
        <v>8.128525885346594</v>
      </c>
      <c r="Q70" s="16">
        <v>0</v>
      </c>
      <c r="R70" s="16">
        <f>('[2]Bilan 2035 AMS'!$E$53+'[2]Bilan 2035 AMS'!$E$55+'[2]Bilan 2035 AMS'!$E$57)/11.63</f>
        <v>2.4204308829660648</v>
      </c>
      <c r="S70" s="95">
        <f t="shared" si="13"/>
        <v>11.636667573141226</v>
      </c>
    </row>
    <row r="71" spans="2:20" s="3" customFormat="1" x14ac:dyDescent="0.3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3.0332499350000002</v>
      </c>
      <c r="J71" s="16">
        <f>VLOOKUP(F71,Résultats!$B$2:$AX$476,'T energie vecteurs'!T5,FALSE)</f>
        <v>0.3392203479</v>
      </c>
      <c r="K71" s="16">
        <f>VLOOKUP(G71,Résultats!$B$2:$AX$476,'T energie vecteurs'!T5,FALSE)</f>
        <v>0.34626512170000001</v>
      </c>
      <c r="L71" s="95">
        <f t="shared" si="12"/>
        <v>3.7187354046000003</v>
      </c>
      <c r="N71" s="150" t="s">
        <v>25</v>
      </c>
      <c r="O71" s="29">
        <f>'[2]Bilan 2035 AMS'!$T$46/11.63</f>
        <v>0</v>
      </c>
      <c r="P71" s="28">
        <f>SUM('[2]Bilan 2035 AMS'!$T$41:$T$43)/11.63</f>
        <v>2.4228513277549277</v>
      </c>
      <c r="Q71" s="28">
        <f>'[2]Bilan 2035 AMS'!$T$13/11.63</f>
        <v>0.66316671372420477</v>
      </c>
      <c r="R71" s="28">
        <f>('[2]Bilan 2035 AMS'!$T$22+'[2]Bilan 2035 AMS'!$T$30+SUM('[2]Bilan 2035 AMS'!$T$36:$T$40)+SUM('[2]Bilan 2035 AMS'!$T$44:$T$45)+'[2]Bilan 2035 AMS'!$T$47)/11.63</f>
        <v>0.56933217653918211</v>
      </c>
      <c r="S71" s="142">
        <f t="shared" si="13"/>
        <v>3.6553502180183144</v>
      </c>
    </row>
    <row r="72" spans="2:20" s="3" customFormat="1" x14ac:dyDescent="0.35">
      <c r="B72" s="60"/>
      <c r="C72" s="23" t="s">
        <v>26</v>
      </c>
      <c r="D72" s="10"/>
      <c r="E72" s="10"/>
      <c r="F72" s="10"/>
      <c r="G72" s="10"/>
      <c r="H72" s="9">
        <f>SUM(H63,H66:H68)</f>
        <v>3.9741019339000001</v>
      </c>
      <c r="I72" s="9">
        <f>SUM(I63,I66:I68)</f>
        <v>66.796743808999992</v>
      </c>
      <c r="J72" s="9">
        <f>SUM(J63,J66:J68)</f>
        <v>38.597638704900007</v>
      </c>
      <c r="K72" s="9">
        <f>SUM(K63,K66:K68)</f>
        <v>38.522636437198301</v>
      </c>
      <c r="L72" s="98">
        <f t="shared" si="12"/>
        <v>147.89112088499832</v>
      </c>
      <c r="N72" s="151" t="s">
        <v>26</v>
      </c>
      <c r="O72" s="32">
        <f>O63+O66+O67+O68+O71</f>
        <v>1.3911334709592624</v>
      </c>
      <c r="P72" s="31">
        <f>P63+P66+P67+P68+P71</f>
        <v>32.372960722274421</v>
      </c>
      <c r="Q72" s="31">
        <f>Q63+Q66+Q67+Q68+Q71</f>
        <v>38.801947428286461</v>
      </c>
      <c r="R72" s="31">
        <f>R63+R66+R67+R68+R71</f>
        <v>37.975508970315509</v>
      </c>
      <c r="S72" s="144">
        <f t="shared" si="13"/>
        <v>110.54155059183566</v>
      </c>
    </row>
    <row r="73" spans="2:20" s="3" customFormat="1" x14ac:dyDescent="0.35">
      <c r="B73" s="60"/>
      <c r="K73" s="47"/>
    </row>
    <row r="74" spans="2:20" s="3" customFormat="1" x14ac:dyDescent="0.35">
      <c r="B74" s="60"/>
      <c r="K74" s="47"/>
    </row>
    <row r="75" spans="2:20" ht="30.5" x14ac:dyDescent="0.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3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11.523150470221623</v>
      </c>
      <c r="Q76" s="28">
        <f>'[2]Bilan 2040 AMS'!$X$13/11.63</f>
        <v>7.3604305439237443</v>
      </c>
      <c r="R76" s="28">
        <f>('[2]Bilan 2040 AMS'!$X$22+'[2]Bilan 2040 AMS'!$X$30+SUM('[2]Bilan 2040 AMS'!$X$36:$X$40)+SUM('[2]Bilan 2040 AMS'!$X$44:$X$45)+'[2]Bilan 2040 AMS'!$X$47)/11.63</f>
        <v>0.82036919362281002</v>
      </c>
      <c r="S76" s="142">
        <f>SUM(O76:R76)</f>
        <v>19.703950207768177</v>
      </c>
      <c r="T76" s="75"/>
    </row>
    <row r="77" spans="2:20" x14ac:dyDescent="0.3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3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3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0.19376684200489136</v>
      </c>
      <c r="Q79" s="28">
        <f>'[2]Bilan 2040 AMS'!$V$13/11.63</f>
        <v>12.85664909149545</v>
      </c>
      <c r="R79" s="28">
        <f>('[2]Bilan 2040 AMS'!$V$22+'[2]Bilan 2040 AMS'!$V$30+SUM('[2]Bilan 2040 AMS'!$V$36:$V$40)+SUM('[2]Bilan 2040 AMS'!$V$44:$V$45)+'[2]Bilan 2040 AMS'!$V$47)/11.63</f>
        <v>17.88565150255387</v>
      </c>
      <c r="S79" s="142">
        <f t="shared" ref="S79:S85" si="15">SUM(O79:R79)</f>
        <v>30.936067436054209</v>
      </c>
      <c r="T79" s="75"/>
    </row>
    <row r="80" spans="2:20" x14ac:dyDescent="0.3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0.11521464135896119</v>
      </c>
      <c r="Q80" s="28">
        <f>('[2]Bilan 2040 AMS'!$W$13)/11.63</f>
        <v>7.9301963623766705</v>
      </c>
      <c r="R80" s="28">
        <f>('[2]Bilan 2040 AMS'!$W$22+'[2]Bilan 2040 AMS'!$W$30+SUM('[2]Bilan 2040 AMS'!$W$36:$W$40)+SUM('[2]Bilan 2040 AMS'!$W$44:$W$45)+'[2]Bilan 2040 AMS'!$W$47)/11.63</f>
        <v>5.8749549721390419</v>
      </c>
      <c r="S80" s="142">
        <f t="shared" si="15"/>
        <v>13.920365975874674</v>
      </c>
      <c r="T80" s="75"/>
    </row>
    <row r="81" spans="3:20" x14ac:dyDescent="0.35">
      <c r="M81" s="75"/>
      <c r="N81" s="150" t="s">
        <v>526</v>
      </c>
      <c r="O81" s="29">
        <f>O82+O83</f>
        <v>1.0663889333372438</v>
      </c>
      <c r="P81" s="28">
        <f t="shared" ref="P81:R81" si="16">P82+P83</f>
        <v>7.9766529525380374</v>
      </c>
      <c r="Q81" s="28">
        <f t="shared" si="16"/>
        <v>11.573158932200231</v>
      </c>
      <c r="R81" s="28">
        <f t="shared" si="16"/>
        <v>12.414361661716427</v>
      </c>
      <c r="S81" s="142">
        <f t="shared" si="15"/>
        <v>33.030562479791939</v>
      </c>
      <c r="T81" s="75"/>
    </row>
    <row r="82" spans="3:20" x14ac:dyDescent="0.35">
      <c r="M82" s="16"/>
      <c r="N82" s="149" t="s">
        <v>527</v>
      </c>
      <c r="O82" s="143">
        <f>'[2]Bilan 2040 AMS'!$U$46/11.63</f>
        <v>0.23939709850813815</v>
      </c>
      <c r="P82" s="30">
        <f>SUM('[2]Bilan 2040 AMS'!$U$41:$U$43)/11.63</f>
        <v>0.63084948483483205</v>
      </c>
      <c r="Q82" s="30">
        <f>'[2]Bilan 2040 AMS'!$U$13/11.63</f>
        <v>11.573158932200231</v>
      </c>
      <c r="R82" s="30">
        <f>('[2]Bilan 2040 AMS'!$U$22+'[2]Bilan 2040 AMS'!$U$30+SUM('[2]Bilan 2040 AMS'!$U$36:$U$40)+SUM('[2]Bilan 2040 AMS'!$U$44:$U$45)+'[2]Bilan 2040 AMS'!$U$47)/11.63</f>
        <v>9.450455548627243</v>
      </c>
      <c r="S82" s="95">
        <f t="shared" si="15"/>
        <v>21.893861064170444</v>
      </c>
      <c r="T82" s="16"/>
    </row>
    <row r="83" spans="3:20" x14ac:dyDescent="0.35">
      <c r="M83" s="16"/>
      <c r="N83" s="149" t="s">
        <v>47</v>
      </c>
      <c r="O83" s="22">
        <f>'[2]Bilan 2040 AMS'!$E$52/11.63</f>
        <v>0.82699183482910565</v>
      </c>
      <c r="P83" s="16">
        <f>('[2]Bilan 2040 AMS'!$E$54+'[2]Bilan 2040 AMS'!$E$56)/11.63</f>
        <v>7.3458034677032051</v>
      </c>
      <c r="Q83" s="16">
        <v>0</v>
      </c>
      <c r="R83" s="16">
        <f>('[2]Bilan 2040 AMS'!$E$53+'[2]Bilan 2040 AMS'!$E$55+'[2]Bilan 2040 AMS'!$E$57)/11.63</f>
        <v>2.9639061130891839</v>
      </c>
      <c r="S83" s="95">
        <f t="shared" si="15"/>
        <v>11.136701415621495</v>
      </c>
      <c r="T83" s="16"/>
    </row>
    <row r="84" spans="3:20" x14ac:dyDescent="0.3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2.1409186750914735</v>
      </c>
      <c r="Q84" s="28">
        <f>'[2]Bilan 2040 AMS'!$T$13/11.63</f>
        <v>0.66734563361970334</v>
      </c>
      <c r="R84" s="28">
        <f>('[2]Bilan 2040 AMS'!$T$22+'[2]Bilan 2040 AMS'!$T$30+SUM('[2]Bilan 2040 AMS'!$T$36:$T$40)+SUM('[2]Bilan 2040 AMS'!$T$44:$T$45)+'[2]Bilan 2040 AMS'!$T$47)/11.63</f>
        <v>0.67058891315334579</v>
      </c>
      <c r="S84" s="142">
        <f t="shared" si="15"/>
        <v>3.4788532218645227</v>
      </c>
      <c r="T84" s="16"/>
    </row>
    <row r="85" spans="3:20" x14ac:dyDescent="0.35">
      <c r="M85" s="79"/>
      <c r="N85" s="151" t="s">
        <v>26</v>
      </c>
      <c r="O85" s="32">
        <f>O76+O79+O80+O81+O84</f>
        <v>1.0663889333372438</v>
      </c>
      <c r="P85" s="31">
        <f>P76+P79+P80+P81+P84</f>
        <v>21.949703581214987</v>
      </c>
      <c r="Q85" s="31">
        <f>Q76+Q79+Q80+Q81+Q84</f>
        <v>40.387780563615799</v>
      </c>
      <c r="R85" s="31">
        <f>R76+R79+R80+R81+R84</f>
        <v>37.665926243185496</v>
      </c>
      <c r="S85" s="144">
        <f t="shared" si="15"/>
        <v>101.06979932135353</v>
      </c>
      <c r="T85" s="79"/>
    </row>
    <row r="86" spans="3:20" s="3" customFormat="1" x14ac:dyDescent="0.35"/>
    <row r="87" spans="3:20" s="3" customFormat="1" x14ac:dyDescent="0.35"/>
    <row r="88" spans="3:20" ht="30.5" x14ac:dyDescent="0.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35">
      <c r="C89" s="147" t="s">
        <v>18</v>
      </c>
      <c r="H89" s="8">
        <f>SUM(H90:H91)</f>
        <v>0</v>
      </c>
      <c r="I89" s="8">
        <f>SUM(I90:I91)</f>
        <v>29.578708601999999</v>
      </c>
      <c r="J89" s="8">
        <f>SUM(J90:J91)</f>
        <v>6.7576867009999999</v>
      </c>
      <c r="K89" s="8">
        <f>SUM(K90:K91)</f>
        <v>1.4242524905755001</v>
      </c>
      <c r="L89" s="96">
        <f t="shared" ref="L89:L98" si="17">SUM(H89:K89)</f>
        <v>37.760647793575494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1.3985435581551227</v>
      </c>
      <c r="Q89" s="28">
        <f>'[2]Bilan 2050 AMS'!$X$13/11.63</f>
        <v>9.4962816335190112</v>
      </c>
      <c r="R89" s="28">
        <f>('[2]Bilan 2050 AMS'!$X$22+'[2]Bilan 2050 AMS'!$X$30+SUM('[2]Bilan 2050 AMS'!$X$36:$X$40)+SUM('[2]Bilan 2050 AMS'!$X$44:$X$45)+'[2]Bilan 2050 AMS'!$X$47)/11.63</f>
        <v>0.90796012430314721</v>
      </c>
      <c r="S89" s="142">
        <f>SUM(O89:R89)</f>
        <v>11.80278531597728</v>
      </c>
      <c r="T89" s="270"/>
    </row>
    <row r="90" spans="3:20" x14ac:dyDescent="0.3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8.1214927719999999</v>
      </c>
      <c r="J90" s="16">
        <f>VLOOKUP(F90,Résultats!$B$2:$AX$476,'T energie vecteurs'!W5,FALSE)</f>
        <v>5.0580038790000001</v>
      </c>
      <c r="K90" s="16">
        <f>VLOOKUP(G90,Résultats!$B$2:$AX$476,'T energie vecteurs'!W5,FALSE)</f>
        <v>4.1870575500000002E-5</v>
      </c>
      <c r="L90" s="95">
        <f>SUM(H90:K90)</f>
        <v>13.1795385215755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3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16">
        <f>VLOOKUP(E91,Résultats!$B$2:$AX$476,'T energie vecteurs'!W5,FALSE)</f>
        <v>21.457215829999999</v>
      </c>
      <c r="J91" s="16">
        <f>VLOOKUP(F91,Résultats!$B$2:$AX$476,'T energie vecteurs'!W5,FALSE)</f>
        <v>1.699682822</v>
      </c>
      <c r="K91" s="16">
        <f>VLOOKUP(G91,Résultats!$B$2:$AX$476,'T energie vecteurs'!W5,FALSE)</f>
        <v>1.42421062</v>
      </c>
      <c r="L91" s="95">
        <f>SUM(H91:K91)</f>
        <v>24.581109271999999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3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9.5932557399999896E-2</v>
      </c>
      <c r="I92" s="8">
        <f>VLOOKUP(E92,Résultats!$B$2:$AX$476,'T energie vecteurs'!W5,FALSE)</f>
        <v>3.21019999</v>
      </c>
      <c r="J92" s="8">
        <f>VLOOKUP(F92,Résultats!$B$2:$AX$476,'T energie vecteurs'!W5,FALSE)</f>
        <v>12.72358642</v>
      </c>
      <c r="K92" s="8">
        <f>VLOOKUP(G92,Résultats!$B$2:$AX$476,'T energie vecteurs'!W5,FALSE)+8</f>
        <v>15.27596821</v>
      </c>
      <c r="L92" s="299">
        <f t="shared" si="17"/>
        <v>31.305687177400003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1.6616930926769611E-2</v>
      </c>
      <c r="Q92" s="28">
        <f>'[2]Bilan 2050 AMS'!$V$13/11.63</f>
        <v>11.097613013386876</v>
      </c>
      <c r="R92" s="28">
        <f>('[2]Bilan 2050 AMS'!$V$22+'[2]Bilan 2050 AMS'!$V$30+SUM('[2]Bilan 2050 AMS'!$V$36:$V$40)+SUM('[2]Bilan 2050 AMS'!$V$44:$V$45)+'[2]Bilan 2050 AMS'!$V$47)/11.63</f>
        <v>17.665401848404688</v>
      </c>
      <c r="S92" s="142">
        <f t="shared" ref="S92:S98" si="18">SUM(O92:R92)</f>
        <v>28.779631792718334</v>
      </c>
      <c r="T92" s="270"/>
    </row>
    <row r="93" spans="3:20" x14ac:dyDescent="0.3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4.1693612330000001</v>
      </c>
      <c r="J93" s="8">
        <f>VLOOKUP(F93,Résultats!$B$2:$AX$476,'T energie vecteurs'!W5,FALSE)</f>
        <v>12.8385578</v>
      </c>
      <c r="K93" s="8">
        <f>VLOOKUP(G93,Résultats!$B$2:$AX$476,'T energie vecteurs'!W5,FALSE)</f>
        <v>5.9566115960000001</v>
      </c>
      <c r="L93" s="96">
        <f t="shared" si="17"/>
        <v>22.964530629000002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1.1267336638591747E-2</v>
      </c>
      <c r="Q93" s="28">
        <f>('[2]Bilan 2050 AMS'!$W$13)/11.63</f>
        <v>7.0135260544850855</v>
      </c>
      <c r="R93" s="28">
        <f>('[2]Bilan 2050 AMS'!$W$22+'[2]Bilan 2050 AMS'!$W$30+SUM('[2]Bilan 2050 AMS'!$W$36:$W$40)+SUM('[2]Bilan 2050 AMS'!$W$44:$W$45)+'[2]Bilan 2050 AMS'!$W$47)/11.63</f>
        <v>5.3974994937181009</v>
      </c>
      <c r="S93" s="142">
        <f t="shared" si="18"/>
        <v>12.422292884841777</v>
      </c>
      <c r="T93" s="270"/>
    </row>
    <row r="94" spans="3:20" x14ac:dyDescent="0.35">
      <c r="C94" s="147" t="s">
        <v>23</v>
      </c>
      <c r="H94" s="8">
        <f>SUM(H95:H97)</f>
        <v>4.9638725580000003</v>
      </c>
      <c r="I94" s="8">
        <f>SUM(I95:I97)</f>
        <v>25.992147335000002</v>
      </c>
      <c r="J94" s="8">
        <f>SUM(J95:J97)</f>
        <v>14.998933611999998</v>
      </c>
      <c r="K94" s="8">
        <f>SUM(K95:K97)</f>
        <v>18.523303836100002</v>
      </c>
      <c r="L94" s="96">
        <f t="shared" si="17"/>
        <v>64.478257341100004</v>
      </c>
      <c r="M94" s="75"/>
      <c r="N94" s="150" t="s">
        <v>526</v>
      </c>
      <c r="O94" s="29">
        <f>O95+O96</f>
        <v>0.50999043873635208</v>
      </c>
      <c r="P94" s="28">
        <f t="shared" ref="P94:R94" si="19">P95+P96</f>
        <v>6.210920806222556</v>
      </c>
      <c r="Q94" s="28">
        <f t="shared" si="19"/>
        <v>11.841180566367466</v>
      </c>
      <c r="R94" s="28">
        <f t="shared" si="19"/>
        <v>11.611861398619791</v>
      </c>
      <c r="S94" s="142">
        <f t="shared" si="18"/>
        <v>30.173953209946166</v>
      </c>
      <c r="T94" s="270"/>
    </row>
    <row r="95" spans="3:20" x14ac:dyDescent="0.3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3.6766870410000001</v>
      </c>
      <c r="I95" s="16">
        <f>VLOOKUP(E95,Résultats!$B$2:$AX$476,'T energie vecteurs'!W5,FALSE)</f>
        <v>19.18342578</v>
      </c>
      <c r="J95" s="16">
        <f>VLOOKUP(F95,Résultats!$B$2:$AX$476,'T energie vecteurs'!W5,FALSE)</f>
        <v>14.555693679999999</v>
      </c>
      <c r="K95" s="16">
        <f>VLOOKUP(G95,Résultats!$B$2:$AX$476,'T energie vecteurs'!W5,FALSE)</f>
        <v>15.250075450000001</v>
      </c>
      <c r="L95" s="95">
        <f t="shared" si="17"/>
        <v>52.665881951000003</v>
      </c>
      <c r="M95" s="16"/>
      <c r="N95" s="149" t="s">
        <v>527</v>
      </c>
      <c r="O95" s="143">
        <f>'[2]Bilan 2050 AMS'!$U$46/11.63</f>
        <v>0.11044156358856616</v>
      </c>
      <c r="P95" s="30">
        <f>SUM('[2]Bilan 2050 AMS'!$U$41:$U$43)/11.63</f>
        <v>0.17957005331488499</v>
      </c>
      <c r="Q95" s="30">
        <f>'[2]Bilan 2050 AMS'!$U$13/11.63</f>
        <v>11.841180566367466</v>
      </c>
      <c r="R95" s="30">
        <f>('[2]Bilan 2050 AMS'!$U$22+'[2]Bilan 2050 AMS'!$U$30+SUM('[2]Bilan 2050 AMS'!$U$36:$U$40)+SUM('[2]Bilan 2050 AMS'!$U$44:$U$45)+'[2]Bilan 2050 AMS'!$U$47)/11.63</f>
        <v>7.9200329817239066</v>
      </c>
      <c r="S95" s="95">
        <f t="shared" si="18"/>
        <v>20.051225164994825</v>
      </c>
      <c r="T95" s="270"/>
    </row>
    <row r="96" spans="3:20" x14ac:dyDescent="0.3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1.2871855169999999</v>
      </c>
      <c r="I96" s="16">
        <f>VLOOKUP(E96,Résultats!$B$2:$AX$476,'T energie vecteurs'!W5,FALSE)</f>
        <v>3.0552080560000001</v>
      </c>
      <c r="J96" s="16">
        <f>VLOOKUP(F96,Résultats!$B$2:$AX$476,'T energie vecteurs'!W5,FALSE)</f>
        <v>0</v>
      </c>
      <c r="K96" s="16">
        <f>VLOOKUP(G96,Résultats!$B$2:$AX$476,'T energie vecteurs'!W5,FALSE)</f>
        <v>2.84624956</v>
      </c>
      <c r="L96" s="95">
        <f t="shared" si="17"/>
        <v>7.1886431329999994</v>
      </c>
      <c r="M96" s="16"/>
      <c r="N96" s="149" t="s">
        <v>47</v>
      </c>
      <c r="O96" s="22">
        <f>'[2]Bilan 2050 AMS'!$E$52/11.63</f>
        <v>0.39954887514778586</v>
      </c>
      <c r="P96" s="16">
        <f>('[2]Bilan 2050 AMS'!$E$54+'[2]Bilan 2050 AMS'!$E$56)/11.63</f>
        <v>6.0313507529076711</v>
      </c>
      <c r="Q96" s="16">
        <v>0</v>
      </c>
      <c r="R96" s="16">
        <f>('[2]Bilan 2050 AMS'!$E$53+'[2]Bilan 2050 AMS'!$E$55+'[2]Bilan 2050 AMS'!$E$57)/11.63</f>
        <v>3.691828416895885</v>
      </c>
      <c r="S96" s="95">
        <f t="shared" si="18"/>
        <v>10.122728044951341</v>
      </c>
      <c r="T96" s="270"/>
    </row>
    <row r="97" spans="3:20" x14ac:dyDescent="0.3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3.7535134989999999</v>
      </c>
      <c r="J97" s="16">
        <f>VLOOKUP(F97,Résultats!$B$2:$AX$476,'T energie vecteurs'!W5,FALSE)</f>
        <v>0.443239932</v>
      </c>
      <c r="K97" s="16">
        <f>VLOOKUP(G97,Résultats!$B$2:$AX$476,'T energie vecteurs'!W5,FALSE)</f>
        <v>0.42697882609999999</v>
      </c>
      <c r="L97" s="95">
        <f t="shared" si="17"/>
        <v>4.6237322570999995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1.4717761593144036</v>
      </c>
      <c r="Q97" s="28">
        <f>'[2]Bilan 2050 AMS'!$T$13/11.63</f>
        <v>0.67462774966663508</v>
      </c>
      <c r="R97" s="28">
        <f>('[2]Bilan 2050 AMS'!$T$22+'[2]Bilan 2050 AMS'!$T$30+SUM('[2]Bilan 2050 AMS'!$T$36:$T$40)+SUM('[2]Bilan 2050 AMS'!$T$44:$T$45)+'[2]Bilan 2050 AMS'!$T$47)/11.63</f>
        <v>0.8884159129156487</v>
      </c>
      <c r="S97" s="142">
        <f t="shared" si="18"/>
        <v>3.0348198218966873</v>
      </c>
      <c r="T97" s="270"/>
    </row>
    <row r="98" spans="3:20" x14ac:dyDescent="0.35">
      <c r="C98" s="23" t="s">
        <v>26</v>
      </c>
      <c r="D98" s="10"/>
      <c r="E98" s="10"/>
      <c r="F98" s="10"/>
      <c r="G98" s="10"/>
      <c r="H98" s="9">
        <f>SUM(H89,H92:H94)</f>
        <v>5.0598051154000006</v>
      </c>
      <c r="I98" s="9">
        <f>SUM(I89,I92:I94)</f>
        <v>62.950417160000001</v>
      </c>
      <c r="J98" s="9">
        <f>SUM(J89,J92:J94)</f>
        <v>47.318764533000007</v>
      </c>
      <c r="K98" s="9">
        <f>SUM(K89,K92:K94)</f>
        <v>41.1801361326755</v>
      </c>
      <c r="L98" s="98">
        <f t="shared" si="17"/>
        <v>156.5091229410755</v>
      </c>
      <c r="M98" s="79"/>
      <c r="N98" s="151" t="s">
        <v>26</v>
      </c>
      <c r="O98" s="32">
        <f>O89+O92+O93+O94+O97</f>
        <v>0.50999043873635208</v>
      </c>
      <c r="P98" s="31">
        <f>P89+P92+P93+P94+P97</f>
        <v>9.1091247912574431</v>
      </c>
      <c r="Q98" s="31">
        <f>Q89+Q92+Q93+Q94+Q97</f>
        <v>40.123229017425068</v>
      </c>
      <c r="R98" s="31">
        <f>R89+R92+R93+R94+R97</f>
        <v>36.471138777961372</v>
      </c>
      <c r="S98" s="144">
        <f t="shared" si="18"/>
        <v>86.213483025380242</v>
      </c>
      <c r="T98" s="79"/>
    </row>
    <row r="99" spans="3:20" x14ac:dyDescent="0.3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3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3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3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0.5" x14ac:dyDescent="0.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3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28.180165043844877</v>
      </c>
      <c r="Q104" s="286">
        <f t="shared" si="20"/>
        <v>-2.7385949325190113</v>
      </c>
      <c r="R104" s="286">
        <f t="shared" si="20"/>
        <v>0.51629236627235287</v>
      </c>
      <c r="S104" s="287">
        <f t="shared" si="20"/>
        <v>25.957862477598212</v>
      </c>
    </row>
    <row r="105" spans="3:20" s="3" customFormat="1" x14ac:dyDescent="0.3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8.1214927719999999</v>
      </c>
      <c r="Q105" s="34">
        <f t="shared" si="20"/>
        <v>5.0580038790000001</v>
      </c>
      <c r="R105" s="34">
        <f t="shared" si="20"/>
        <v>4.1870575500000002E-5</v>
      </c>
      <c r="S105" s="280">
        <f t="shared" si="20"/>
        <v>13.1795385215755</v>
      </c>
    </row>
    <row r="106" spans="3:20" s="3" customFormat="1" x14ac:dyDescent="0.3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21.457215829999999</v>
      </c>
      <c r="Q106" s="34">
        <f t="shared" si="20"/>
        <v>1.699682822</v>
      </c>
      <c r="R106" s="34">
        <f t="shared" si="20"/>
        <v>1.42421062</v>
      </c>
      <c r="S106" s="280">
        <f t="shared" si="20"/>
        <v>24.581109271999999</v>
      </c>
    </row>
    <row r="107" spans="3:20" s="3" customFormat="1" x14ac:dyDescent="0.3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9.5932557399999896E-2</v>
      </c>
      <c r="P107" s="286">
        <f t="shared" si="20"/>
        <v>3.1935830590732306</v>
      </c>
      <c r="Q107" s="286">
        <f t="shared" si="20"/>
        <v>1.6259734066131237</v>
      </c>
      <c r="R107" s="286">
        <f t="shared" si="20"/>
        <v>-2.3894336384046877</v>
      </c>
      <c r="S107" s="287">
        <f t="shared" si="20"/>
        <v>2.5260553846816691</v>
      </c>
    </row>
    <row r="108" spans="3:20" s="3" customFormat="1" x14ac:dyDescent="0.3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4.1580938963614082</v>
      </c>
      <c r="Q108" s="286">
        <f t="shared" si="20"/>
        <v>5.8250317455149148</v>
      </c>
      <c r="R108" s="286">
        <f t="shared" si="20"/>
        <v>0.55911210228189923</v>
      </c>
      <c r="S108" s="287">
        <f t="shared" si="20"/>
        <v>10.542237744158225</v>
      </c>
    </row>
    <row r="109" spans="3:20" s="3" customFormat="1" x14ac:dyDescent="0.3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4.453882119263648</v>
      </c>
      <c r="P109" s="286">
        <f t="shared" si="20"/>
        <v>19.781226528777445</v>
      </c>
      <c r="Q109" s="286">
        <f t="shared" si="20"/>
        <v>3.157753045632532</v>
      </c>
      <c r="R109" s="286">
        <f t="shared" si="20"/>
        <v>6.9114424374802113</v>
      </c>
      <c r="S109" s="287">
        <f t="shared" si="20"/>
        <v>34.304304131153842</v>
      </c>
    </row>
    <row r="110" spans="3:20" s="3" customFormat="1" x14ac:dyDescent="0.3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3.5662454774114338</v>
      </c>
      <c r="P110" s="271">
        <f t="shared" si="20"/>
        <v>19.003855726685114</v>
      </c>
      <c r="Q110" s="271">
        <f t="shared" si="20"/>
        <v>2.7145131136325329</v>
      </c>
      <c r="R110" s="271">
        <f t="shared" si="20"/>
        <v>7.3300424682760941</v>
      </c>
      <c r="S110" s="280">
        <f t="shared" si="20"/>
        <v>32.614656786005177</v>
      </c>
    </row>
    <row r="111" spans="3:20" s="3" customFormat="1" x14ac:dyDescent="0.3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0.88763664185221414</v>
      </c>
      <c r="P111" s="34">
        <f t="shared" si="20"/>
        <v>-2.976142696907671</v>
      </c>
      <c r="Q111" s="34">
        <f t="shared" si="20"/>
        <v>0</v>
      </c>
      <c r="R111" s="34">
        <f t="shared" si="20"/>
        <v>-0.84557885689588508</v>
      </c>
      <c r="S111" s="280">
        <f t="shared" si="20"/>
        <v>-2.9340849119513415</v>
      </c>
    </row>
    <row r="112" spans="3:20" s="3" customFormat="1" x14ac:dyDescent="0.3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2.2817373396855962</v>
      </c>
      <c r="Q112" s="271">
        <f t="shared" si="20"/>
        <v>-0.23138781766663508</v>
      </c>
      <c r="R112" s="271">
        <f t="shared" si="20"/>
        <v>-0.46143708681564871</v>
      </c>
      <c r="S112" s="280">
        <f t="shared" si="20"/>
        <v>1.5889124352033122</v>
      </c>
    </row>
    <row r="113" spans="3:19" s="3" customFormat="1" x14ac:dyDescent="0.3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4.5498146766636482</v>
      </c>
      <c r="P113" s="292">
        <f t="shared" si="20"/>
        <v>53.841292368742558</v>
      </c>
      <c r="Q113" s="292">
        <f t="shared" si="20"/>
        <v>7.1955355155749388</v>
      </c>
      <c r="R113" s="292">
        <f t="shared" si="20"/>
        <v>4.7089973547141284</v>
      </c>
      <c r="S113" s="293">
        <f t="shared" si="20"/>
        <v>70.295639915695261</v>
      </c>
    </row>
    <row r="114" spans="3:19" s="3" customFormat="1" x14ac:dyDescent="0.35"/>
    <row r="115" spans="3:19" s="3" customFormat="1" x14ac:dyDescent="0.35"/>
    <row r="116" spans="3:19" s="3" customFormat="1" x14ac:dyDescent="0.35"/>
    <row r="117" spans="3:19" s="3" customFormat="1" x14ac:dyDescent="0.35"/>
    <row r="118" spans="3:19" s="3" customFormat="1" x14ac:dyDescent="0.35"/>
    <row r="119" spans="3:19" s="3" customFormat="1" x14ac:dyDescent="0.35"/>
    <row r="120" spans="3:19" s="3" customFormat="1" x14ac:dyDescent="0.35"/>
    <row r="121" spans="3:19" s="3" customFormat="1" x14ac:dyDescent="0.35"/>
    <row r="122" spans="3:19" s="3" customFormat="1" x14ac:dyDescent="0.35"/>
    <row r="123" spans="3:19" s="3" customFormat="1" x14ac:dyDescent="0.35"/>
    <row r="124" spans="3:19" s="3" customFormat="1" x14ac:dyDescent="0.35"/>
    <row r="125" spans="3:19" s="3" customFormat="1" x14ac:dyDescent="0.35"/>
    <row r="126" spans="3:19" s="3" customFormat="1" x14ac:dyDescent="0.35"/>
    <row r="127" spans="3:19" s="3" customFormat="1" x14ac:dyDescent="0.35"/>
    <row r="128" spans="3:19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pans="3:3" s="3" customFormat="1" x14ac:dyDescent="0.35"/>
    <row r="178" spans="3:3" s="3" customFormat="1" x14ac:dyDescent="0.35">
      <c r="C178" s="3">
        <f>0</f>
        <v>0</v>
      </c>
    </row>
    <row r="179" spans="3:3" s="3" customFormat="1" x14ac:dyDescent="0.35"/>
    <row r="180" spans="3:3" s="3" customFormat="1" x14ac:dyDescent="0.35"/>
    <row r="181" spans="3:3" s="3" customFormat="1" x14ac:dyDescent="0.35"/>
    <row r="182" spans="3:3" s="3" customFormat="1" x14ac:dyDescent="0.35"/>
    <row r="183" spans="3:3" s="3" customFormat="1" x14ac:dyDescent="0.35"/>
    <row r="184" spans="3:3" s="3" customFormat="1" x14ac:dyDescent="0.35"/>
    <row r="185" spans="3:3" s="3" customFormat="1" x14ac:dyDescent="0.35"/>
    <row r="186" spans="3:3" s="3" customFormat="1" x14ac:dyDescent="0.35"/>
    <row r="187" spans="3:3" s="3" customFormat="1" x14ac:dyDescent="0.35"/>
    <row r="188" spans="3:3" s="3" customFormat="1" x14ac:dyDescent="0.35"/>
    <row r="189" spans="3:3" s="3" customFormat="1" x14ac:dyDescent="0.35"/>
    <row r="190" spans="3:3" s="3" customFormat="1" x14ac:dyDescent="0.35"/>
    <row r="191" spans="3:3" s="3" customFormat="1" x14ac:dyDescent="0.35"/>
    <row r="192" spans="3:3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  <row r="525" s="3" customFormat="1" x14ac:dyDescent="0.35"/>
    <row r="526" s="3" customFormat="1" x14ac:dyDescent="0.35"/>
    <row r="527" s="3" customFormat="1" x14ac:dyDescent="0.35"/>
    <row r="528" s="3" customFormat="1" x14ac:dyDescent="0.35"/>
    <row r="529" s="3" customFormat="1" x14ac:dyDescent="0.35"/>
    <row r="530" s="3" customFormat="1" x14ac:dyDescent="0.35"/>
    <row r="531" s="3" customFormat="1" x14ac:dyDescent="0.35"/>
    <row r="532" s="3" customFormat="1" x14ac:dyDescent="0.35"/>
    <row r="533" s="3" customFormat="1" x14ac:dyDescent="0.35"/>
    <row r="534" s="3" customFormat="1" x14ac:dyDescent="0.35"/>
    <row r="535" s="3" customFormat="1" x14ac:dyDescent="0.35"/>
    <row r="536" s="3" customFormat="1" x14ac:dyDescent="0.35"/>
    <row r="537" s="3" customFormat="1" x14ac:dyDescent="0.35"/>
    <row r="538" s="3" customFormat="1" x14ac:dyDescent="0.35"/>
    <row r="539" s="3" customFormat="1" x14ac:dyDescent="0.35"/>
    <row r="540" s="3" customFormat="1" x14ac:dyDescent="0.35"/>
    <row r="541" s="3" customFormat="1" x14ac:dyDescent="0.35"/>
    <row r="542" s="3" customFormat="1" x14ac:dyDescent="0.35"/>
    <row r="543" s="3" customFormat="1" x14ac:dyDescent="0.35"/>
    <row r="544" s="3" customFormat="1" x14ac:dyDescent="0.35"/>
    <row r="545" s="3" customFormat="1" x14ac:dyDescent="0.35"/>
    <row r="546" s="3" customFormat="1" x14ac:dyDescent="0.35"/>
    <row r="547" s="3" customFormat="1" x14ac:dyDescent="0.35"/>
    <row r="548" s="3" customFormat="1" x14ac:dyDescent="0.35"/>
    <row r="549" s="3" customFormat="1" x14ac:dyDescent="0.35"/>
    <row r="550" s="3" customFormat="1" x14ac:dyDescent="0.35"/>
    <row r="551" s="3" customFormat="1" x14ac:dyDescent="0.35"/>
    <row r="552" s="3" customFormat="1" x14ac:dyDescent="0.35"/>
    <row r="553" s="3" customFormat="1" x14ac:dyDescent="0.35"/>
    <row r="554" s="3" customFormat="1" x14ac:dyDescent="0.35"/>
    <row r="555" s="3" customFormat="1" x14ac:dyDescent="0.35"/>
    <row r="556" s="3" customFormat="1" x14ac:dyDescent="0.35"/>
    <row r="557" s="3" customFormat="1" x14ac:dyDescent="0.35"/>
    <row r="558" s="3" customFormat="1" x14ac:dyDescent="0.35"/>
    <row r="559" s="3" customFormat="1" x14ac:dyDescent="0.35"/>
    <row r="560" s="3" customFormat="1" x14ac:dyDescent="0.35"/>
    <row r="561" s="3" customFormat="1" x14ac:dyDescent="0.35"/>
    <row r="562" s="3" customFormat="1" x14ac:dyDescent="0.35"/>
    <row r="563" s="3" customFormat="1" x14ac:dyDescent="0.35"/>
    <row r="564" s="3" customFormat="1" x14ac:dyDescent="0.35"/>
    <row r="565" s="3" customFormat="1" x14ac:dyDescent="0.35"/>
    <row r="566" s="3" customFormat="1" x14ac:dyDescent="0.35"/>
    <row r="567" s="3" customFormat="1" x14ac:dyDescent="0.35"/>
    <row r="568" s="3" customFormat="1" x14ac:dyDescent="0.35"/>
    <row r="569" s="3" customFormat="1" x14ac:dyDescent="0.35"/>
    <row r="570" s="3" customFormat="1" x14ac:dyDescent="0.35"/>
    <row r="571" s="3" customFormat="1" x14ac:dyDescent="0.35"/>
    <row r="572" s="3" customFormat="1" x14ac:dyDescent="0.35"/>
    <row r="573" s="3" customFormat="1" x14ac:dyDescent="0.35"/>
    <row r="574" s="3" customFormat="1" x14ac:dyDescent="0.35"/>
    <row r="575" s="3" customFormat="1" x14ac:dyDescent="0.35"/>
    <row r="576" s="3" customFormat="1" x14ac:dyDescent="0.35"/>
    <row r="577" s="3" customFormat="1" x14ac:dyDescent="0.35"/>
    <row r="578" s="3" customFormat="1" x14ac:dyDescent="0.35"/>
    <row r="579" s="3" customFormat="1" x14ac:dyDescent="0.35"/>
    <row r="580" s="3" customFormat="1" x14ac:dyDescent="0.35"/>
    <row r="581" s="3" customFormat="1" x14ac:dyDescent="0.35"/>
    <row r="582" s="3" customFormat="1" x14ac:dyDescent="0.35"/>
    <row r="583" s="3" customFormat="1" x14ac:dyDescent="0.35"/>
    <row r="584" s="3" customFormat="1" x14ac:dyDescent="0.35"/>
    <row r="585" s="3" customFormat="1" x14ac:dyDescent="0.35"/>
    <row r="586" s="3" customFormat="1" x14ac:dyDescent="0.35"/>
    <row r="587" s="3" customFormat="1" x14ac:dyDescent="0.35"/>
    <row r="588" s="3" customFormat="1" x14ac:dyDescent="0.35"/>
    <row r="589" s="3" customFormat="1" x14ac:dyDescent="0.35"/>
    <row r="590" s="3" customFormat="1" x14ac:dyDescent="0.35"/>
    <row r="591" s="3" customFormat="1" x14ac:dyDescent="0.35"/>
    <row r="592" s="3" customFormat="1" x14ac:dyDescent="0.35"/>
    <row r="593" s="3" customFormat="1" x14ac:dyDescent="0.35"/>
    <row r="594" s="3" customFormat="1" x14ac:dyDescent="0.35"/>
    <row r="595" s="3" customFormat="1" x14ac:dyDescent="0.35"/>
    <row r="596" s="3" customFormat="1" x14ac:dyDescent="0.35"/>
    <row r="597" s="3" customFormat="1" x14ac:dyDescent="0.35"/>
    <row r="598" s="3" customFormat="1" x14ac:dyDescent="0.35"/>
    <row r="599" s="3" customFormat="1" x14ac:dyDescent="0.35"/>
    <row r="600" s="3" customFormat="1" x14ac:dyDescent="0.35"/>
    <row r="601" s="3" customFormat="1" x14ac:dyDescent="0.35"/>
    <row r="602" s="3" customFormat="1" x14ac:dyDescent="0.35"/>
    <row r="603" s="3" customFormat="1" x14ac:dyDescent="0.35"/>
    <row r="604" s="3" customFormat="1" x14ac:dyDescent="0.35"/>
    <row r="605" s="3" customFormat="1" x14ac:dyDescent="0.35"/>
    <row r="606" s="3" customFormat="1" x14ac:dyDescent="0.35"/>
    <row r="607" s="3" customFormat="1" x14ac:dyDescent="0.35"/>
    <row r="608" s="3" customFormat="1" x14ac:dyDescent="0.35"/>
    <row r="609" s="3" customFormat="1" x14ac:dyDescent="0.35"/>
    <row r="610" s="3" customFormat="1" x14ac:dyDescent="0.35"/>
    <row r="611" s="3" customFormat="1" x14ac:dyDescent="0.35"/>
    <row r="612" s="3" customFormat="1" x14ac:dyDescent="0.35"/>
    <row r="613" s="3" customFormat="1" x14ac:dyDescent="0.35"/>
    <row r="614" s="3" customFormat="1" x14ac:dyDescent="0.35"/>
    <row r="615" s="3" customFormat="1" x14ac:dyDescent="0.35"/>
    <row r="616" s="3" customFormat="1" x14ac:dyDescent="0.35"/>
    <row r="617" s="3" customFormat="1" x14ac:dyDescent="0.35"/>
    <row r="618" s="3" customFormat="1" x14ac:dyDescent="0.35"/>
    <row r="619" s="3" customFormat="1" x14ac:dyDescent="0.35"/>
    <row r="620" s="3" customFormat="1" x14ac:dyDescent="0.35"/>
    <row r="621" s="3" customFormat="1" x14ac:dyDescent="0.35"/>
    <row r="622" s="3" customFormat="1" x14ac:dyDescent="0.35"/>
    <row r="623" s="3" customFormat="1" x14ac:dyDescent="0.35"/>
    <row r="624" s="3" customFormat="1" x14ac:dyDescent="0.35"/>
    <row r="625" s="3" customFormat="1" x14ac:dyDescent="0.35"/>
    <row r="626" s="3" customFormat="1" x14ac:dyDescent="0.35"/>
    <row r="627" s="3" customFormat="1" x14ac:dyDescent="0.35"/>
    <row r="628" s="3" customFormat="1" x14ac:dyDescent="0.35"/>
    <row r="629" s="3" customFormat="1" x14ac:dyDescent="0.35"/>
    <row r="630" s="3" customFormat="1" x14ac:dyDescent="0.35"/>
    <row r="631" s="3" customFormat="1" x14ac:dyDescent="0.35"/>
    <row r="632" s="3" customFormat="1" x14ac:dyDescent="0.35"/>
    <row r="633" s="3" customFormat="1" x14ac:dyDescent="0.35"/>
    <row r="634" s="3" customFormat="1" x14ac:dyDescent="0.35"/>
    <row r="635" s="3" customFormat="1" x14ac:dyDescent="0.35"/>
    <row r="636" s="3" customFormat="1" x14ac:dyDescent="0.35"/>
    <row r="637" s="3" customFormat="1" x14ac:dyDescent="0.35"/>
    <row r="638" s="3" customFormat="1" x14ac:dyDescent="0.35"/>
    <row r="639" s="3" customFormat="1" x14ac:dyDescent="0.35"/>
    <row r="640" s="3" customFormat="1" x14ac:dyDescent="0.35"/>
    <row r="641" s="3" customFormat="1" x14ac:dyDescent="0.35"/>
    <row r="642" s="3" customFormat="1" x14ac:dyDescent="0.35"/>
    <row r="643" s="3" customFormat="1" x14ac:dyDescent="0.35"/>
    <row r="644" s="3" customFormat="1" x14ac:dyDescent="0.35"/>
    <row r="645" s="3" customFormat="1" x14ac:dyDescent="0.35"/>
    <row r="646" s="3" customFormat="1" x14ac:dyDescent="0.35"/>
    <row r="647" s="3" customFormat="1" x14ac:dyDescent="0.35"/>
    <row r="648" s="3" customFormat="1" x14ac:dyDescent="0.35"/>
    <row r="649" s="3" customFormat="1" x14ac:dyDescent="0.35"/>
    <row r="650" s="3" customFormat="1" x14ac:dyDescent="0.35"/>
    <row r="651" s="3" customFormat="1" x14ac:dyDescent="0.35"/>
    <row r="652" s="3" customFormat="1" x14ac:dyDescent="0.35"/>
    <row r="653" s="3" customFormat="1" x14ac:dyDescent="0.35"/>
    <row r="654" s="3" customFormat="1" x14ac:dyDescent="0.35"/>
    <row r="655" s="3" customFormat="1" x14ac:dyDescent="0.35"/>
    <row r="656" s="3" customFormat="1" x14ac:dyDescent="0.35"/>
    <row r="657" s="3" customFormat="1" x14ac:dyDescent="0.35"/>
    <row r="658" s="3" customFormat="1" x14ac:dyDescent="0.35"/>
    <row r="659" s="3" customFormat="1" x14ac:dyDescent="0.35"/>
    <row r="660" s="3" customFormat="1" x14ac:dyDescent="0.35"/>
    <row r="661" s="3" customFormat="1" x14ac:dyDescent="0.35"/>
    <row r="662" s="3" customFormat="1" x14ac:dyDescent="0.35"/>
    <row r="663" s="3" customFormat="1" x14ac:dyDescent="0.35"/>
    <row r="664" s="3" customFormat="1" x14ac:dyDescent="0.35"/>
    <row r="665" s="3" customFormat="1" x14ac:dyDescent="0.35"/>
    <row r="666" s="3" customFormat="1" x14ac:dyDescent="0.35"/>
    <row r="667" s="3" customFormat="1" x14ac:dyDescent="0.35"/>
    <row r="668" s="3" customFormat="1" x14ac:dyDescent="0.35"/>
    <row r="669" s="3" customFormat="1" x14ac:dyDescent="0.35"/>
    <row r="670" s="3" customFormat="1" x14ac:dyDescent="0.35"/>
    <row r="671" s="3" customFormat="1" x14ac:dyDescent="0.35"/>
    <row r="672" s="3" customFormat="1" x14ac:dyDescent="0.35"/>
    <row r="673" s="3" customFormat="1" x14ac:dyDescent="0.35"/>
    <row r="674" s="3" customFormat="1" x14ac:dyDescent="0.35"/>
    <row r="675" s="3" customFormat="1" x14ac:dyDescent="0.35"/>
    <row r="676" s="3" customFormat="1" x14ac:dyDescent="0.35"/>
    <row r="677" s="3" customFormat="1" x14ac:dyDescent="0.35"/>
    <row r="678" s="3" customFormat="1" x14ac:dyDescent="0.35"/>
    <row r="679" s="3" customFormat="1" x14ac:dyDescent="0.35"/>
    <row r="680" s="3" customFormat="1" x14ac:dyDescent="0.35"/>
    <row r="681" s="3" customFormat="1" x14ac:dyDescent="0.35"/>
    <row r="682" s="3" customFormat="1" x14ac:dyDescent="0.35"/>
    <row r="683" s="3" customFormat="1" x14ac:dyDescent="0.35"/>
    <row r="684" s="3" customFormat="1" x14ac:dyDescent="0.35"/>
    <row r="685" s="3" customFormat="1" x14ac:dyDescent="0.35"/>
    <row r="686" s="3" customFormat="1" x14ac:dyDescent="0.35"/>
    <row r="687" s="3" customFormat="1" x14ac:dyDescent="0.35"/>
    <row r="688" s="3" customFormat="1" x14ac:dyDescent="0.35"/>
    <row r="689" s="3" customFormat="1" x14ac:dyDescent="0.35"/>
    <row r="690" s="3" customFormat="1" x14ac:dyDescent="0.35"/>
    <row r="691" s="3" customFormat="1" x14ac:dyDescent="0.35"/>
    <row r="692" s="3" customFormat="1" x14ac:dyDescent="0.35"/>
    <row r="693" s="3" customFormat="1" x14ac:dyDescent="0.35"/>
    <row r="694" s="3" customFormat="1" x14ac:dyDescent="0.35"/>
    <row r="695" s="3" customFormat="1" x14ac:dyDescent="0.35"/>
    <row r="696" s="3" customFormat="1" x14ac:dyDescent="0.35"/>
    <row r="697" s="3" customFormat="1" x14ac:dyDescent="0.35"/>
    <row r="698" s="3" customFormat="1" x14ac:dyDescent="0.35"/>
    <row r="699" s="3" customFormat="1" x14ac:dyDescent="0.35"/>
    <row r="700" s="3" customFormat="1" x14ac:dyDescent="0.35"/>
    <row r="701" s="3" customFormat="1" x14ac:dyDescent="0.35"/>
    <row r="702" s="3" customFormat="1" x14ac:dyDescent="0.35"/>
    <row r="703" s="3" customFormat="1" x14ac:dyDescent="0.35"/>
    <row r="704" s="3" customFormat="1" x14ac:dyDescent="0.35"/>
    <row r="705" s="3" customFormat="1" x14ac:dyDescent="0.35"/>
    <row r="706" s="3" customFormat="1" x14ac:dyDescent="0.35"/>
    <row r="707" s="3" customFormat="1" x14ac:dyDescent="0.35"/>
    <row r="708" s="3" customFormat="1" x14ac:dyDescent="0.35"/>
    <row r="709" s="3" customFormat="1" x14ac:dyDescent="0.35"/>
    <row r="710" s="3" customFormat="1" x14ac:dyDescent="0.35"/>
    <row r="711" s="3" customFormat="1" x14ac:dyDescent="0.35"/>
    <row r="712" s="3" customFormat="1" x14ac:dyDescent="0.35"/>
    <row r="713" s="3" customFormat="1" x14ac:dyDescent="0.35"/>
    <row r="714" s="3" customFormat="1" x14ac:dyDescent="0.35"/>
    <row r="715" s="3" customFormat="1" x14ac:dyDescent="0.35"/>
    <row r="716" s="3" customFormat="1" x14ac:dyDescent="0.35"/>
    <row r="717" s="3" customFormat="1" x14ac:dyDescent="0.35"/>
    <row r="718" s="3" customFormat="1" x14ac:dyDescent="0.35"/>
    <row r="719" s="3" customFormat="1" x14ac:dyDescent="0.35"/>
    <row r="720" s="3" customFormat="1" x14ac:dyDescent="0.35"/>
    <row r="721" s="3" customFormat="1" x14ac:dyDescent="0.35"/>
    <row r="722" s="3" customFormat="1" x14ac:dyDescent="0.35"/>
    <row r="723" s="3" customFormat="1" x14ac:dyDescent="0.35"/>
    <row r="724" s="3" customFormat="1" x14ac:dyDescent="0.35"/>
    <row r="725" s="3" customFormat="1" x14ac:dyDescent="0.35"/>
    <row r="726" s="3" customFormat="1" x14ac:dyDescent="0.35"/>
    <row r="727" s="3" customFormat="1" x14ac:dyDescent="0.35"/>
    <row r="728" s="3" customFormat="1" x14ac:dyDescent="0.35"/>
    <row r="729" s="3" customFormat="1" x14ac:dyDescent="0.35"/>
    <row r="730" s="3" customFormat="1" x14ac:dyDescent="0.35"/>
    <row r="731" s="3" customFormat="1" x14ac:dyDescent="0.35"/>
    <row r="732" s="3" customFormat="1" x14ac:dyDescent="0.35"/>
    <row r="733" s="3" customFormat="1" x14ac:dyDescent="0.35"/>
    <row r="734" s="3" customFormat="1" x14ac:dyDescent="0.35"/>
    <row r="735" s="3" customFormat="1" x14ac:dyDescent="0.35"/>
    <row r="736" s="3" customFormat="1" x14ac:dyDescent="0.35"/>
    <row r="737" s="3" customFormat="1" x14ac:dyDescent="0.35"/>
    <row r="738" s="3" customFormat="1" x14ac:dyDescent="0.35"/>
    <row r="739" s="3" customFormat="1" x14ac:dyDescent="0.35"/>
    <row r="740" s="3" customFormat="1" x14ac:dyDescent="0.35"/>
    <row r="741" s="3" customFormat="1" x14ac:dyDescent="0.35"/>
    <row r="742" s="3" customFormat="1" x14ac:dyDescent="0.35"/>
    <row r="743" s="3" customFormat="1" x14ac:dyDescent="0.35"/>
    <row r="744" s="3" customFormat="1" x14ac:dyDescent="0.35"/>
    <row r="745" s="3" customFormat="1" x14ac:dyDescent="0.35"/>
    <row r="746" s="3" customFormat="1" x14ac:dyDescent="0.35"/>
    <row r="747" s="3" customFormat="1" x14ac:dyDescent="0.35"/>
    <row r="748" s="3" customFormat="1" x14ac:dyDescent="0.35"/>
    <row r="749" s="3" customFormat="1" x14ac:dyDescent="0.35"/>
    <row r="750" s="3" customFormat="1" x14ac:dyDescent="0.35"/>
    <row r="751" s="3" customFormat="1" x14ac:dyDescent="0.35"/>
    <row r="752" s="3" customFormat="1" x14ac:dyDescent="0.35"/>
    <row r="753" s="3" customFormat="1" x14ac:dyDescent="0.35"/>
    <row r="754" s="3" customFormat="1" x14ac:dyDescent="0.35"/>
    <row r="755" s="3" customFormat="1" x14ac:dyDescent="0.35"/>
    <row r="756" s="3" customFormat="1" x14ac:dyDescent="0.35"/>
    <row r="757" s="3" customFormat="1" x14ac:dyDescent="0.35"/>
    <row r="758" s="3" customFormat="1" x14ac:dyDescent="0.35"/>
    <row r="759" s="3" customFormat="1" x14ac:dyDescent="0.35"/>
    <row r="760" s="3" customFormat="1" x14ac:dyDescent="0.35"/>
    <row r="761" s="3" customFormat="1" x14ac:dyDescent="0.35"/>
    <row r="762" s="3" customFormat="1" x14ac:dyDescent="0.35"/>
    <row r="763" s="3" customFormat="1" x14ac:dyDescent="0.35"/>
    <row r="764" s="3" customFormat="1" x14ac:dyDescent="0.35"/>
    <row r="765" s="3" customFormat="1" x14ac:dyDescent="0.35"/>
    <row r="766" s="3" customFormat="1" x14ac:dyDescent="0.35"/>
    <row r="767" s="3" customFormat="1" x14ac:dyDescent="0.35"/>
    <row r="768" s="3" customFormat="1" x14ac:dyDescent="0.35"/>
    <row r="769" s="3" customFormat="1" x14ac:dyDescent="0.35"/>
    <row r="770" s="3" customFormat="1" x14ac:dyDescent="0.35"/>
    <row r="771" s="3" customFormat="1" x14ac:dyDescent="0.35"/>
    <row r="772" s="3" customFormat="1" x14ac:dyDescent="0.35"/>
    <row r="773" s="3" customFormat="1" x14ac:dyDescent="0.35"/>
    <row r="774" s="3" customFormat="1" x14ac:dyDescent="0.35"/>
    <row r="775" s="3" customFormat="1" x14ac:dyDescent="0.35"/>
    <row r="776" s="3" customFormat="1" x14ac:dyDescent="0.35"/>
    <row r="777" s="3" customFormat="1" x14ac:dyDescent="0.35"/>
    <row r="778" s="3" customFormat="1" x14ac:dyDescent="0.35"/>
    <row r="779" s="3" customFormat="1" x14ac:dyDescent="0.35"/>
    <row r="780" s="3" customFormat="1" x14ac:dyDescent="0.35"/>
    <row r="781" s="3" customFormat="1" x14ac:dyDescent="0.35"/>
    <row r="782" s="3" customFormat="1" x14ac:dyDescent="0.35"/>
    <row r="783" s="3" customFormat="1" x14ac:dyDescent="0.35"/>
    <row r="784" s="3" customFormat="1" x14ac:dyDescent="0.35"/>
    <row r="785" s="3" customFormat="1" x14ac:dyDescent="0.35"/>
    <row r="786" s="3" customFormat="1" x14ac:dyDescent="0.35"/>
    <row r="787" s="3" customFormat="1" x14ac:dyDescent="0.35"/>
    <row r="788" s="3" customFormat="1" x14ac:dyDescent="0.35"/>
    <row r="789" s="3" customFormat="1" x14ac:dyDescent="0.35"/>
    <row r="790" s="3" customFormat="1" x14ac:dyDescent="0.35"/>
    <row r="791" s="3" customFormat="1" x14ac:dyDescent="0.35"/>
    <row r="792" s="3" customFormat="1" x14ac:dyDescent="0.35"/>
    <row r="793" s="3" customFormat="1" x14ac:dyDescent="0.35"/>
    <row r="794" s="3" customFormat="1" x14ac:dyDescent="0.35"/>
    <row r="795" s="3" customFormat="1" x14ac:dyDescent="0.35"/>
    <row r="796" s="3" customFormat="1" x14ac:dyDescent="0.35"/>
    <row r="797" s="3" customFormat="1" x14ac:dyDescent="0.35"/>
    <row r="798" s="3" customFormat="1" x14ac:dyDescent="0.35"/>
    <row r="799" s="3" customFormat="1" x14ac:dyDescent="0.35"/>
    <row r="800" s="3" customFormat="1" x14ac:dyDescent="0.35"/>
    <row r="801" s="3" customFormat="1" x14ac:dyDescent="0.35"/>
    <row r="802" s="3" customFormat="1" x14ac:dyDescent="0.35"/>
    <row r="803" s="3" customFormat="1" x14ac:dyDescent="0.35"/>
    <row r="804" s="3" customFormat="1" x14ac:dyDescent="0.35"/>
    <row r="805" s="3" customFormat="1" x14ac:dyDescent="0.35"/>
    <row r="806" s="3" customFormat="1" x14ac:dyDescent="0.35"/>
    <row r="807" s="3" customFormat="1" x14ac:dyDescent="0.35"/>
    <row r="808" s="3" customFormat="1" x14ac:dyDescent="0.35"/>
    <row r="809" s="3" customFormat="1" x14ac:dyDescent="0.35"/>
    <row r="810" s="3" customFormat="1" x14ac:dyDescent="0.35"/>
    <row r="811" s="3" customFormat="1" x14ac:dyDescent="0.35"/>
    <row r="812" s="3" customFormat="1" x14ac:dyDescent="0.35"/>
    <row r="813" s="3" customFormat="1" x14ac:dyDescent="0.35"/>
    <row r="814" s="3" customFormat="1" x14ac:dyDescent="0.35"/>
    <row r="815" s="3" customFormat="1" x14ac:dyDescent="0.35"/>
    <row r="816" s="3" customFormat="1" x14ac:dyDescent="0.35"/>
    <row r="817" s="3" customFormat="1" x14ac:dyDescent="0.35"/>
    <row r="818" s="3" customFormat="1" x14ac:dyDescent="0.35"/>
    <row r="819" s="3" customFormat="1" x14ac:dyDescent="0.35"/>
    <row r="820" s="3" customFormat="1" x14ac:dyDescent="0.35"/>
    <row r="821" s="3" customFormat="1" x14ac:dyDescent="0.35"/>
    <row r="822" s="3" customFormat="1" x14ac:dyDescent="0.35"/>
    <row r="823" s="3" customFormat="1" x14ac:dyDescent="0.35"/>
    <row r="824" s="3" customFormat="1" x14ac:dyDescent="0.35"/>
    <row r="825" s="3" customFormat="1" x14ac:dyDescent="0.35"/>
    <row r="826" s="3" customFormat="1" x14ac:dyDescent="0.35"/>
    <row r="827" s="3" customFormat="1" x14ac:dyDescent="0.35"/>
    <row r="828" s="3" customFormat="1" x14ac:dyDescent="0.35"/>
    <row r="829" s="3" customFormat="1" x14ac:dyDescent="0.35"/>
    <row r="830" s="3" customFormat="1" x14ac:dyDescent="0.35"/>
    <row r="831" s="3" customFormat="1" x14ac:dyDescent="0.35"/>
    <row r="832" s="3" customFormat="1" x14ac:dyDescent="0.35"/>
    <row r="833" s="3" customFormat="1" x14ac:dyDescent="0.35"/>
    <row r="834" s="3" customFormat="1" x14ac:dyDescent="0.3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tabSelected="1" workbookViewId="0">
      <pane xSplit="2" ySplit="1" topLeftCell="H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baseColWidth="10" defaultColWidth="11.453125" defaultRowHeight="14.5" x14ac:dyDescent="0.35"/>
  <cols>
    <col min="1" max="1" width="39.26953125" customWidth="1"/>
    <col min="2" max="2" width="65.453125" customWidth="1"/>
    <col min="47" max="49" width="11.7265625" customWidth="1"/>
    <col min="50" max="50" width="21.81640625" customWidth="1"/>
    <col min="51" max="52" width="11.7265625" customWidth="1"/>
  </cols>
  <sheetData>
    <row r="1" spans="1:49" ht="52.5" thickBot="1" x14ac:dyDescent="0.4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3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35">
      <c r="B3" s="13" t="s">
        <v>103</v>
      </c>
      <c r="C3">
        <v>81.950785300185998</v>
      </c>
      <c r="D3" s="39">
        <v>83.266531665913007</v>
      </c>
      <c r="E3" s="39">
        <v>84.607581080000003</v>
      </c>
      <c r="F3" s="39">
        <v>84.606708960000006</v>
      </c>
      <c r="G3">
        <v>81.328304250000002</v>
      </c>
      <c r="H3">
        <v>78.1203249</v>
      </c>
      <c r="I3">
        <v>78.125824069999894</v>
      </c>
      <c r="J3">
        <v>77.133038639999995</v>
      </c>
      <c r="K3">
        <v>73.921342080000002</v>
      </c>
      <c r="L3">
        <v>72.121281080000003</v>
      </c>
      <c r="M3">
        <v>71.734062829999999</v>
      </c>
      <c r="N3">
        <v>71.93527315</v>
      </c>
      <c r="O3">
        <v>72.337045610000004</v>
      </c>
      <c r="P3">
        <v>71.219483359999998</v>
      </c>
      <c r="Q3">
        <v>69.39942293</v>
      </c>
      <c r="R3">
        <v>68.619165629999998</v>
      </c>
      <c r="S3">
        <v>69.119158380000002</v>
      </c>
      <c r="T3">
        <v>68.999723750000001</v>
      </c>
      <c r="U3">
        <v>68.632707409999995</v>
      </c>
      <c r="V3">
        <v>68.243679560000004</v>
      </c>
      <c r="W3">
        <v>67.693438790000002</v>
      </c>
      <c r="X3">
        <v>66.784607129999998</v>
      </c>
      <c r="Y3">
        <v>66.240728489999995</v>
      </c>
      <c r="Z3">
        <v>65.886023940000001</v>
      </c>
      <c r="AA3">
        <v>65.70801195</v>
      </c>
      <c r="AB3">
        <v>65.616115249999893</v>
      </c>
      <c r="AC3">
        <v>65.632731089999893</v>
      </c>
      <c r="AD3">
        <v>65.401760280000005</v>
      </c>
      <c r="AE3">
        <v>65.170448320000006</v>
      </c>
      <c r="AF3">
        <v>64.936564189999999</v>
      </c>
      <c r="AG3">
        <v>64.711191869999894</v>
      </c>
      <c r="AH3">
        <v>64.477241149999998</v>
      </c>
      <c r="AI3">
        <v>64.17420568</v>
      </c>
      <c r="AJ3">
        <v>63.8492581</v>
      </c>
      <c r="AK3">
        <v>63.508153290000003</v>
      </c>
      <c r="AL3">
        <v>63.145030400000003</v>
      </c>
      <c r="AM3">
        <v>62.841971870000002</v>
      </c>
      <c r="AN3">
        <v>62.542923780000002</v>
      </c>
      <c r="AO3">
        <v>62.206739130000003</v>
      </c>
      <c r="AP3">
        <v>61.85025564</v>
      </c>
      <c r="AQ3">
        <v>61.502771889999998</v>
      </c>
      <c r="AR3">
        <v>61.151989700000001</v>
      </c>
      <c r="AS3">
        <v>60.824331890000003</v>
      </c>
      <c r="AT3">
        <v>60.528006130000001</v>
      </c>
      <c r="AU3">
        <v>60.260435219999998</v>
      </c>
      <c r="AV3">
        <v>60.029715539999998</v>
      </c>
      <c r="AW3">
        <v>59.895209110000003</v>
      </c>
    </row>
    <row r="4" spans="1:49" x14ac:dyDescent="0.35">
      <c r="B4" s="13" t="s">
        <v>104</v>
      </c>
      <c r="C4">
        <v>81.272732788877605</v>
      </c>
      <c r="D4" s="39">
        <v>82.577592802213303</v>
      </c>
      <c r="E4" s="39">
        <v>83.907546510000003</v>
      </c>
      <c r="F4" s="39">
        <v>83.500259330000006</v>
      </c>
      <c r="G4">
        <v>79.875946560000003</v>
      </c>
      <c r="H4">
        <v>76.353617880000002</v>
      </c>
      <c r="I4">
        <v>75.989129460000001</v>
      </c>
      <c r="J4">
        <v>74.660101690000005</v>
      </c>
      <c r="K4">
        <v>71.204797900000003</v>
      </c>
      <c r="L4">
        <v>69.134388540000003</v>
      </c>
      <c r="M4">
        <v>68.430135680000006</v>
      </c>
      <c r="N4">
        <v>68.289691039999994</v>
      </c>
      <c r="O4">
        <v>68.466894019999998</v>
      </c>
      <c r="P4">
        <v>67.197536639999996</v>
      </c>
      <c r="Q4">
        <v>65.263352260000005</v>
      </c>
      <c r="R4">
        <v>64.304049320000004</v>
      </c>
      <c r="S4">
        <v>65.774878920000006</v>
      </c>
      <c r="T4">
        <v>65.455705499999894</v>
      </c>
      <c r="U4">
        <v>64.905281270000003</v>
      </c>
      <c r="V4">
        <v>64.338388219999999</v>
      </c>
      <c r="W4">
        <v>63.697397580000001</v>
      </c>
      <c r="X4">
        <v>62.72063172</v>
      </c>
      <c r="Y4">
        <v>62.210050819999999</v>
      </c>
      <c r="Z4">
        <v>61.877142110000001</v>
      </c>
      <c r="AA4">
        <v>61.710186200000003</v>
      </c>
      <c r="AB4">
        <v>61.622903780000001</v>
      </c>
      <c r="AC4">
        <v>61.637467559999997</v>
      </c>
      <c r="AD4">
        <v>61.4238894</v>
      </c>
      <c r="AE4">
        <v>61.210148140000001</v>
      </c>
      <c r="AF4">
        <v>60.994161380000001</v>
      </c>
      <c r="AG4">
        <v>60.785806569999998</v>
      </c>
      <c r="AH4">
        <v>60.569567429999999</v>
      </c>
      <c r="AI4">
        <v>60.283221040000001</v>
      </c>
      <c r="AJ4">
        <v>59.976221539999997</v>
      </c>
      <c r="AK4">
        <v>59.653970899999997</v>
      </c>
      <c r="AL4">
        <v>59.311614669999997</v>
      </c>
      <c r="AM4">
        <v>59.025619200000001</v>
      </c>
      <c r="AN4">
        <v>58.731048090000002</v>
      </c>
      <c r="AO4">
        <v>58.40121757</v>
      </c>
      <c r="AP4">
        <v>58.051934359999997</v>
      </c>
      <c r="AQ4">
        <v>57.710681430000001</v>
      </c>
      <c r="AR4">
        <v>57.365889629999998</v>
      </c>
      <c r="AS4">
        <v>57.04017546</v>
      </c>
      <c r="AT4">
        <v>56.743629290000001</v>
      </c>
      <c r="AU4">
        <v>56.473799380000003</v>
      </c>
      <c r="AV4">
        <v>56.238235090000003</v>
      </c>
      <c r="AW4">
        <v>56.092484310000003</v>
      </c>
    </row>
    <row r="5" spans="1:49" x14ac:dyDescent="0.35">
      <c r="B5" s="13" t="s">
        <v>105</v>
      </c>
      <c r="C5">
        <v>0.67805251130835598</v>
      </c>
      <c r="D5" s="39">
        <v>0.68893886369971102</v>
      </c>
      <c r="E5">
        <v>0.70003457099999999</v>
      </c>
      <c r="F5">
        <v>1.1064496349999999</v>
      </c>
      <c r="G5">
        <v>1.452357688</v>
      </c>
      <c r="H5">
        <v>1.766707024</v>
      </c>
      <c r="I5">
        <v>2.1366946150000001</v>
      </c>
      <c r="J5">
        <v>2.472936952</v>
      </c>
      <c r="K5">
        <v>2.7165441709999998</v>
      </c>
      <c r="L5">
        <v>2.9868925399999999</v>
      </c>
      <c r="M5">
        <v>3.3039271540000001</v>
      </c>
      <c r="N5">
        <v>3.645582112</v>
      </c>
      <c r="O5">
        <v>3.8701515820000001</v>
      </c>
      <c r="P5">
        <v>4.021946722</v>
      </c>
      <c r="Q5">
        <v>4.136070664</v>
      </c>
      <c r="R5">
        <v>4.3151163099999996</v>
      </c>
      <c r="S5">
        <v>3.3442794509999998</v>
      </c>
      <c r="T5">
        <v>3.5440182490000001</v>
      </c>
      <c r="U5">
        <v>3.7274261389999999</v>
      </c>
      <c r="V5">
        <v>3.905291343</v>
      </c>
      <c r="W5">
        <v>3.9960412129999998</v>
      </c>
      <c r="X5">
        <v>4.0639754100000003</v>
      </c>
      <c r="Y5">
        <v>4.0306776700000002</v>
      </c>
      <c r="Z5">
        <v>4.0088818240000004</v>
      </c>
      <c r="AA5">
        <v>3.9978257450000001</v>
      </c>
      <c r="AB5">
        <v>3.9932114730000001</v>
      </c>
      <c r="AC5">
        <v>3.9952635249999999</v>
      </c>
      <c r="AD5">
        <v>3.9778708819999999</v>
      </c>
      <c r="AE5">
        <v>3.9603001789999999</v>
      </c>
      <c r="AF5">
        <v>3.942402816</v>
      </c>
      <c r="AG5">
        <v>3.9253853080000001</v>
      </c>
      <c r="AH5">
        <v>3.9076737279999998</v>
      </c>
      <c r="AI5">
        <v>3.890984644</v>
      </c>
      <c r="AJ5">
        <v>3.873036559</v>
      </c>
      <c r="AK5">
        <v>3.8541823900000001</v>
      </c>
      <c r="AL5">
        <v>3.8334157310000001</v>
      </c>
      <c r="AM5">
        <v>3.8163526640000001</v>
      </c>
      <c r="AN5">
        <v>3.8118756930000002</v>
      </c>
      <c r="AO5">
        <v>3.8055215590000002</v>
      </c>
      <c r="AP5">
        <v>3.798321273</v>
      </c>
      <c r="AQ5">
        <v>3.792090457</v>
      </c>
      <c r="AR5">
        <v>3.7861000699999998</v>
      </c>
      <c r="AS5">
        <v>3.7841564280000002</v>
      </c>
      <c r="AT5">
        <v>3.7843768400000002</v>
      </c>
      <c r="AU5">
        <v>3.7866358459999998</v>
      </c>
      <c r="AV5">
        <v>3.7914804540000002</v>
      </c>
      <c r="AW5">
        <v>3.8027248089999999</v>
      </c>
    </row>
    <row r="6" spans="1:49" x14ac:dyDescent="0.35">
      <c r="B6" s="13" t="s">
        <v>106</v>
      </c>
      <c r="C6">
        <v>28.634797354551999</v>
      </c>
      <c r="D6" s="39">
        <v>29.094538288267</v>
      </c>
      <c r="E6" s="39">
        <v>29.721453270000001</v>
      </c>
      <c r="F6" s="39">
        <v>30.32132734</v>
      </c>
      <c r="G6" s="39">
        <v>30.870766289999999</v>
      </c>
      <c r="H6" s="39">
        <v>28.799571790000002</v>
      </c>
      <c r="I6" s="39">
        <v>29.81356177</v>
      </c>
      <c r="J6" s="39">
        <v>30.753689430000001</v>
      </c>
      <c r="K6" s="39">
        <v>30.949722049999998</v>
      </c>
      <c r="L6" s="39">
        <v>30.71987824</v>
      </c>
      <c r="M6">
        <v>30.593826610000001</v>
      </c>
      <c r="N6">
        <v>30.144213140000002</v>
      </c>
      <c r="O6">
        <v>29.399047920000001</v>
      </c>
      <c r="P6">
        <v>28.94689155</v>
      </c>
      <c r="Q6">
        <v>28.591807249999999</v>
      </c>
      <c r="R6">
        <v>27.527099509999999</v>
      </c>
      <c r="S6">
        <v>25.28402861</v>
      </c>
      <c r="T6">
        <v>24.8302923</v>
      </c>
      <c r="U6">
        <v>24.68664446</v>
      </c>
      <c r="V6">
        <v>24.703840880000001</v>
      </c>
      <c r="W6">
        <v>24.679974479999998</v>
      </c>
      <c r="X6">
        <v>24.647437549999999</v>
      </c>
      <c r="Y6">
        <v>24.271221329999999</v>
      </c>
      <c r="Z6">
        <v>23.939395319999999</v>
      </c>
      <c r="AA6">
        <v>23.67914519</v>
      </c>
      <c r="AB6">
        <v>23.550518929999999</v>
      </c>
      <c r="AC6">
        <v>23.47420516</v>
      </c>
      <c r="AD6">
        <v>23.198411270000001</v>
      </c>
      <c r="AE6">
        <v>22.978726900000002</v>
      </c>
      <c r="AF6">
        <v>22.796530740000001</v>
      </c>
      <c r="AG6">
        <v>22.60867043</v>
      </c>
      <c r="AH6">
        <v>22.438151600000001</v>
      </c>
      <c r="AI6">
        <v>22.203937610000001</v>
      </c>
      <c r="AJ6">
        <v>21.965375819999998</v>
      </c>
      <c r="AK6">
        <v>21.723988519999999</v>
      </c>
      <c r="AL6">
        <v>21.454398189999999</v>
      </c>
      <c r="AM6">
        <v>21.16932418</v>
      </c>
      <c r="AN6">
        <v>20.892313510000001</v>
      </c>
      <c r="AO6">
        <v>20.610071250000001</v>
      </c>
      <c r="AP6">
        <v>20.321765939999999</v>
      </c>
      <c r="AQ6">
        <v>20.02719922</v>
      </c>
      <c r="AR6">
        <v>19.723723469999999</v>
      </c>
      <c r="AS6">
        <v>19.327087450000001</v>
      </c>
      <c r="AT6">
        <v>18.919826860000001</v>
      </c>
      <c r="AU6">
        <v>18.502902089999999</v>
      </c>
      <c r="AV6">
        <v>18.077742619999999</v>
      </c>
      <c r="AW6">
        <v>17.650083330000001</v>
      </c>
    </row>
    <row r="7" spans="1:49" x14ac:dyDescent="0.35">
      <c r="B7" s="13" t="s">
        <v>107</v>
      </c>
      <c r="C7">
        <v>0.36749349586970598</v>
      </c>
      <c r="D7">
        <v>0.37339372281503302</v>
      </c>
      <c r="E7">
        <v>0.38143942939999997</v>
      </c>
      <c r="F7">
        <v>0.35271607240000002</v>
      </c>
      <c r="G7">
        <v>0.3254962193</v>
      </c>
      <c r="H7">
        <v>0.2752365256</v>
      </c>
      <c r="I7">
        <v>0.25825895989999997</v>
      </c>
      <c r="J7">
        <v>0.2414683732</v>
      </c>
      <c r="K7">
        <v>0.2202628646</v>
      </c>
      <c r="L7">
        <v>0.19816434569999999</v>
      </c>
      <c r="M7">
        <v>0.17887981059999999</v>
      </c>
      <c r="N7">
        <v>0.15975445390000001</v>
      </c>
      <c r="O7">
        <v>0.1442168026</v>
      </c>
      <c r="P7">
        <v>0.13143714109999999</v>
      </c>
      <c r="Q7">
        <v>0.12016869669999999</v>
      </c>
      <c r="R7">
        <v>0.1070887304</v>
      </c>
      <c r="S7">
        <v>0.1059536841</v>
      </c>
      <c r="T7">
        <v>0.16983136870000001</v>
      </c>
      <c r="U7">
        <v>0.2317123868</v>
      </c>
      <c r="V7">
        <v>0.29238902119999999</v>
      </c>
      <c r="W7">
        <v>0.25342896850000002</v>
      </c>
      <c r="X7">
        <v>0.21466059949999999</v>
      </c>
      <c r="Y7">
        <v>0.2100862825</v>
      </c>
      <c r="Z7">
        <v>0.2059238306</v>
      </c>
      <c r="AA7">
        <v>0.20239874059999999</v>
      </c>
      <c r="AB7">
        <v>0.20001809740000001</v>
      </c>
      <c r="AC7">
        <v>0.19808895400000001</v>
      </c>
      <c r="AD7">
        <v>0.20213395519999999</v>
      </c>
      <c r="AE7">
        <v>0.20665474689999999</v>
      </c>
      <c r="AF7">
        <v>0.21152576009999999</v>
      </c>
      <c r="AG7">
        <v>0.21672554960000001</v>
      </c>
      <c r="AH7">
        <v>0.2221373881</v>
      </c>
      <c r="AI7">
        <v>0.22266515649999999</v>
      </c>
      <c r="AJ7">
        <v>0.22317823440000001</v>
      </c>
      <c r="AK7">
        <v>0.22369194440000001</v>
      </c>
      <c r="AL7">
        <v>0.22408132150000001</v>
      </c>
      <c r="AM7">
        <v>0.224339914</v>
      </c>
      <c r="AN7">
        <v>0.22964696909999999</v>
      </c>
      <c r="AO7">
        <v>0.23500022170000001</v>
      </c>
      <c r="AP7" s="39">
        <v>0.24038959709999999</v>
      </c>
      <c r="AQ7" s="39">
        <v>0.24581129269999999</v>
      </c>
      <c r="AR7" s="39">
        <v>0.25122982440000002</v>
      </c>
      <c r="AS7" s="39">
        <v>0.25435387840000001</v>
      </c>
      <c r="AT7" s="39">
        <v>0.25744719599999999</v>
      </c>
      <c r="AU7" s="39">
        <v>0.26051809570000001</v>
      </c>
      <c r="AV7" s="39">
        <v>0.2635830401</v>
      </c>
      <c r="AW7" s="39">
        <v>0.26672605570000002</v>
      </c>
    </row>
    <row r="8" spans="1:49" x14ac:dyDescent="0.35">
      <c r="B8" t="s">
        <v>108</v>
      </c>
      <c r="C8">
        <v>1.4676116307532601</v>
      </c>
      <c r="D8" s="39">
        <v>1.4911746101974399</v>
      </c>
      <c r="E8" s="39">
        <v>1.5233057169999999</v>
      </c>
      <c r="F8" s="39">
        <v>1.4923722939999999</v>
      </c>
      <c r="G8" s="39">
        <v>1.459110949</v>
      </c>
      <c r="H8" s="39">
        <v>1.3071904750000001</v>
      </c>
      <c r="I8" s="39">
        <v>1.2995070660000001</v>
      </c>
      <c r="J8" s="39">
        <v>1.2872827330000001</v>
      </c>
      <c r="K8" s="39">
        <v>1.244071699</v>
      </c>
      <c r="L8" s="39">
        <v>1.185823589</v>
      </c>
      <c r="M8">
        <v>1.1340869010000001</v>
      </c>
      <c r="N8">
        <v>1.0730709119999999</v>
      </c>
      <c r="O8">
        <v>1.167475743</v>
      </c>
      <c r="P8">
        <v>1.282350256</v>
      </c>
      <c r="Q8">
        <v>1.412981466</v>
      </c>
      <c r="R8">
        <v>1.5175584929999999</v>
      </c>
      <c r="S8">
        <v>2.2420374989999998</v>
      </c>
      <c r="T8">
        <v>1.676083097</v>
      </c>
      <c r="U8">
        <v>1.1639686309999999</v>
      </c>
      <c r="V8">
        <v>0.68112949330000006</v>
      </c>
      <c r="W8">
        <v>0.65415022389999999</v>
      </c>
      <c r="X8">
        <v>0.62713217639999996</v>
      </c>
      <c r="Y8">
        <v>0.61837776060000005</v>
      </c>
      <c r="Z8">
        <v>0.61073689170000001</v>
      </c>
      <c r="AA8">
        <v>0.60490838830000004</v>
      </c>
      <c r="AB8">
        <v>0.60240951499999995</v>
      </c>
      <c r="AC8">
        <v>0.60124434289999995</v>
      </c>
      <c r="AD8">
        <v>0.60645836289999999</v>
      </c>
      <c r="AE8">
        <v>0.61311395759999998</v>
      </c>
      <c r="AF8">
        <v>0.62079500450000002</v>
      </c>
      <c r="AG8">
        <v>0.62906107170000003</v>
      </c>
      <c r="AH8">
        <v>0.6378979494</v>
      </c>
      <c r="AI8">
        <v>0.64684194480000001</v>
      </c>
      <c r="AJ8">
        <v>0.65581774559999995</v>
      </c>
      <c r="AK8">
        <v>0.6648700112</v>
      </c>
      <c r="AL8">
        <v>0.67396412459999999</v>
      </c>
      <c r="AM8">
        <v>0.68274135140000003</v>
      </c>
      <c r="AN8">
        <v>0.69135735499999995</v>
      </c>
      <c r="AO8">
        <v>0.70002103839999996</v>
      </c>
      <c r="AP8">
        <v>0.70870289620000004</v>
      </c>
      <c r="AQ8">
        <v>0.71739290980000003</v>
      </c>
      <c r="AR8">
        <v>0.72598987839999995</v>
      </c>
      <c r="AS8">
        <v>1.003768977</v>
      </c>
      <c r="AT8">
        <v>1.28489725</v>
      </c>
      <c r="AU8">
        <v>1.569270062</v>
      </c>
      <c r="AV8">
        <v>1.856877618</v>
      </c>
      <c r="AW8">
        <v>2.148323612</v>
      </c>
    </row>
    <row r="9" spans="1:49" x14ac:dyDescent="0.35">
      <c r="B9" t="s">
        <v>109</v>
      </c>
      <c r="C9">
        <v>1.4643633957556199</v>
      </c>
      <c r="D9">
        <v>1.4878742237362399</v>
      </c>
      <c r="E9">
        <v>1.5199342149999999</v>
      </c>
      <c r="F9">
        <v>1.449317755</v>
      </c>
      <c r="G9">
        <v>1.3791879890000001</v>
      </c>
      <c r="H9">
        <v>1.202604266</v>
      </c>
      <c r="I9">
        <v>1.1636201310000001</v>
      </c>
      <c r="J9">
        <v>1.1219028200000001</v>
      </c>
      <c r="K9">
        <v>1.055298745</v>
      </c>
      <c r="L9">
        <v>0.97903633850000005</v>
      </c>
      <c r="M9">
        <v>0.9113260312</v>
      </c>
      <c r="N9">
        <v>0.83927556579999996</v>
      </c>
      <c r="O9">
        <v>0.75629986459999998</v>
      </c>
      <c r="P9">
        <v>0.68805446820000005</v>
      </c>
      <c r="Q9">
        <v>0.62794646759999995</v>
      </c>
      <c r="R9">
        <v>0.5586008549</v>
      </c>
      <c r="S9">
        <v>0.20883496409999999</v>
      </c>
      <c r="T9">
        <v>0.16785347540000001</v>
      </c>
      <c r="U9">
        <v>0.13129891960000001</v>
      </c>
      <c r="V9">
        <v>9.71361273E-2</v>
      </c>
      <c r="W9">
        <v>7.65937337E-2</v>
      </c>
      <c r="X9">
        <v>5.6172844800000003E-2</v>
      </c>
      <c r="Y9">
        <v>5.53690877E-2</v>
      </c>
      <c r="Z9">
        <v>5.46654538E-2</v>
      </c>
      <c r="AA9">
        <v>5.4124366799999997E-2</v>
      </c>
      <c r="AB9">
        <v>5.3881511399999998E-2</v>
      </c>
      <c r="AC9">
        <v>5.3758054899999998E-2</v>
      </c>
      <c r="AD9">
        <v>5.4210584300000003E-2</v>
      </c>
      <c r="AE9">
        <v>5.4792001999999999E-2</v>
      </c>
      <c r="AF9">
        <v>5.5465034000000003E-2</v>
      </c>
      <c r="AG9">
        <v>5.6189287599999999E-2</v>
      </c>
      <c r="AH9">
        <v>5.6964435200000003E-2</v>
      </c>
      <c r="AI9">
        <v>5.7760543999999997E-2</v>
      </c>
      <c r="AJ9">
        <v>5.8559467099999998E-2</v>
      </c>
      <c r="AK9">
        <v>5.9365192499999997E-2</v>
      </c>
      <c r="AL9">
        <v>6.0174498200000003E-2</v>
      </c>
      <c r="AM9">
        <v>6.0955485199999999E-2</v>
      </c>
      <c r="AN9">
        <v>6.1722184300000003E-2</v>
      </c>
      <c r="AO9">
        <v>6.2493108999999998E-2</v>
      </c>
      <c r="AP9">
        <v>6.3265625300000003E-2</v>
      </c>
      <c r="AQ9">
        <v>6.4038839299999997E-2</v>
      </c>
      <c r="AR9">
        <v>6.4803718100000005E-2</v>
      </c>
      <c r="AS9">
        <v>6.53816802E-2</v>
      </c>
      <c r="AT9">
        <v>6.59487988E-2</v>
      </c>
      <c r="AU9">
        <v>6.6507328899999996E-2</v>
      </c>
      <c r="AV9">
        <v>6.7061565500000003E-2</v>
      </c>
      <c r="AW9">
        <v>6.7632876999999994E-2</v>
      </c>
    </row>
    <row r="10" spans="1:49" x14ac:dyDescent="0.35">
      <c r="B10" t="s">
        <v>110</v>
      </c>
      <c r="C10">
        <v>0.29584764130791702</v>
      </c>
      <c r="D10" s="39">
        <v>0.300597570883747</v>
      </c>
      <c r="E10" s="39">
        <v>0.30707470139999998</v>
      </c>
      <c r="F10">
        <v>0.50824374490000002</v>
      </c>
      <c r="G10">
        <v>0.69868418610000005</v>
      </c>
      <c r="H10">
        <v>0.80462112910000005</v>
      </c>
      <c r="I10">
        <v>0.97387107309999998</v>
      </c>
      <c r="J10">
        <v>1.1313143649999999</v>
      </c>
      <c r="K10">
        <v>1.2460744859999999</v>
      </c>
      <c r="L10">
        <v>1.3219852240000001</v>
      </c>
      <c r="M10">
        <v>1.3775338770000001</v>
      </c>
      <c r="N10">
        <v>1.390831996</v>
      </c>
      <c r="O10">
        <v>1.5753997280000001</v>
      </c>
      <c r="P10">
        <v>1.8015495560000001</v>
      </c>
      <c r="Q10">
        <v>2.066677281</v>
      </c>
      <c r="R10">
        <v>2.310884766</v>
      </c>
      <c r="S10">
        <v>3.0582224029999998</v>
      </c>
      <c r="T10">
        <v>3.1584911400000002</v>
      </c>
      <c r="U10">
        <v>3.2884921600000001</v>
      </c>
      <c r="V10">
        <v>3.4335175329999998</v>
      </c>
      <c r="W10">
        <v>3.737278533</v>
      </c>
      <c r="X10">
        <v>4.0374978199999996</v>
      </c>
      <c r="Y10">
        <v>4.2565091869999998</v>
      </c>
      <c r="Z10">
        <v>4.4773297449999996</v>
      </c>
      <c r="AA10">
        <v>4.7068497919999999</v>
      </c>
      <c r="AB10">
        <v>4.8684069990000003</v>
      </c>
      <c r="AC10">
        <v>5.0397264660000003</v>
      </c>
      <c r="AD10">
        <v>5.3325486480000004</v>
      </c>
      <c r="AE10">
        <v>5.6375444789999998</v>
      </c>
      <c r="AF10">
        <v>5.9524600860000003</v>
      </c>
      <c r="AG10">
        <v>6.286898485</v>
      </c>
      <c r="AH10">
        <v>6.6286896579999999</v>
      </c>
      <c r="AI10">
        <v>6.9871828489999999</v>
      </c>
      <c r="AJ10">
        <v>7.3486515990000001</v>
      </c>
      <c r="AK10">
        <v>7.7135834970000001</v>
      </c>
      <c r="AL10">
        <v>8.0931838920000008</v>
      </c>
      <c r="AM10">
        <v>8.4715888180000007</v>
      </c>
      <c r="AN10">
        <v>8.8642280840000005</v>
      </c>
      <c r="AO10">
        <v>9.2609822620000006</v>
      </c>
      <c r="AP10">
        <v>9.661441452</v>
      </c>
      <c r="AQ10">
        <v>10.06542239</v>
      </c>
      <c r="AR10">
        <v>10.47141193</v>
      </c>
      <c r="AS10">
        <v>10.864002149999999</v>
      </c>
      <c r="AT10">
        <v>11.258667730000001</v>
      </c>
      <c r="AU10">
        <v>11.655629749999999</v>
      </c>
      <c r="AV10">
        <v>12.055518380000001</v>
      </c>
      <c r="AW10">
        <v>12.462188210000001</v>
      </c>
    </row>
    <row r="11" spans="1:49" x14ac:dyDescent="0.35">
      <c r="B11" t="s">
        <v>111</v>
      </c>
      <c r="C11">
        <v>6.65657192942814E-2</v>
      </c>
      <c r="D11" s="39">
        <v>6.7634453448843099E-2</v>
      </c>
      <c r="E11" s="39">
        <v>6.9091807800000002E-2</v>
      </c>
      <c r="F11" s="39">
        <v>8.7444802000000002E-2</v>
      </c>
      <c r="G11" s="39">
        <v>0.1104491744</v>
      </c>
      <c r="H11" s="39">
        <v>0.1278292878</v>
      </c>
      <c r="I11">
        <v>0.1641676104</v>
      </c>
      <c r="J11">
        <v>0.21008745100000001</v>
      </c>
      <c r="K11">
        <v>0.26229433769999999</v>
      </c>
      <c r="L11">
        <v>0.32298393889999999</v>
      </c>
      <c r="M11">
        <v>0.39904742440000002</v>
      </c>
      <c r="N11">
        <v>0.48777994159999999</v>
      </c>
      <c r="O11">
        <v>0.57011340509999997</v>
      </c>
      <c r="P11">
        <v>0.67272554920000005</v>
      </c>
      <c r="Q11">
        <v>0.79631628330000004</v>
      </c>
      <c r="R11">
        <v>0.91878192530000002</v>
      </c>
      <c r="S11">
        <v>1.3477742960000001</v>
      </c>
      <c r="T11">
        <v>1.391963243</v>
      </c>
      <c r="U11">
        <v>1.4492553589999999</v>
      </c>
      <c r="V11">
        <v>1.5131687840000001</v>
      </c>
      <c r="W11">
        <v>1.5812489169999999</v>
      </c>
      <c r="X11">
        <v>1.6482688000000001</v>
      </c>
      <c r="Y11">
        <v>1.748706799</v>
      </c>
      <c r="Z11">
        <v>1.8496687169999999</v>
      </c>
      <c r="AA11">
        <v>1.9540632250000001</v>
      </c>
      <c r="AB11">
        <v>2.0669834319999998</v>
      </c>
      <c r="AC11">
        <v>2.1838005869999999</v>
      </c>
      <c r="AD11">
        <v>2.4632100260000001</v>
      </c>
      <c r="AE11">
        <v>2.747949706</v>
      </c>
      <c r="AF11">
        <v>3.0377985949999999</v>
      </c>
      <c r="AG11">
        <v>3.3448153120000002</v>
      </c>
      <c r="AH11">
        <v>3.656588701</v>
      </c>
      <c r="AI11">
        <v>3.9843593410000002</v>
      </c>
      <c r="AJ11">
        <v>4.3150664130000003</v>
      </c>
      <c r="AK11">
        <v>4.6489903999999997</v>
      </c>
      <c r="AL11">
        <v>4.9978189259999999</v>
      </c>
      <c r="AM11">
        <v>5.3470134959999998</v>
      </c>
      <c r="AN11">
        <v>5.7116835330000004</v>
      </c>
      <c r="AO11">
        <v>6.0803916100000004</v>
      </c>
      <c r="AP11">
        <v>6.4528611040000001</v>
      </c>
      <c r="AQ11">
        <v>6.828952235</v>
      </c>
      <c r="AR11">
        <v>7.2076046790000001</v>
      </c>
      <c r="AS11">
        <v>7.434290174</v>
      </c>
      <c r="AT11">
        <v>7.6618471850000001</v>
      </c>
      <c r="AU11">
        <v>7.890448739</v>
      </c>
      <c r="AV11">
        <v>8.1205378780000004</v>
      </c>
      <c r="AW11">
        <v>8.3547093080000003</v>
      </c>
    </row>
    <row r="12" spans="1:49" x14ac:dyDescent="0.35">
      <c r="B12" t="s">
        <v>112</v>
      </c>
      <c r="C12">
        <v>3.32767453113023</v>
      </c>
      <c r="D12" s="39">
        <v>3.3811014220943498</v>
      </c>
      <c r="E12">
        <v>3.4539557539999999</v>
      </c>
      <c r="F12" s="39">
        <v>3.5213444570000001</v>
      </c>
      <c r="G12" s="39">
        <v>3.5827894159999998</v>
      </c>
      <c r="H12" s="39">
        <v>3.3402077179999998</v>
      </c>
      <c r="I12">
        <v>3.4555316889999999</v>
      </c>
      <c r="J12">
        <v>3.5621467959999999</v>
      </c>
      <c r="K12">
        <v>3.5824893969999998</v>
      </c>
      <c r="L12">
        <v>3.5535401160000002</v>
      </c>
      <c r="M12" s="39">
        <v>3.5366257569999999</v>
      </c>
      <c r="N12">
        <v>3.4823532859999999</v>
      </c>
      <c r="O12">
        <v>3.5902305320000001</v>
      </c>
      <c r="P12">
        <v>3.7368976009999999</v>
      </c>
      <c r="Q12">
        <v>3.901854443</v>
      </c>
      <c r="R12">
        <v>3.9710934120000001</v>
      </c>
      <c r="S12">
        <v>3.7370105489999998</v>
      </c>
      <c r="T12">
        <v>3.859534445</v>
      </c>
      <c r="U12">
        <v>4.018389859</v>
      </c>
      <c r="V12">
        <v>4.1956043569999997</v>
      </c>
      <c r="W12">
        <v>4.0314755299999998</v>
      </c>
      <c r="X12">
        <v>3.8670921840000001</v>
      </c>
      <c r="Y12">
        <v>3.811374185</v>
      </c>
      <c r="Z12">
        <v>3.7625564439999999</v>
      </c>
      <c r="AA12">
        <v>3.7249330220000001</v>
      </c>
      <c r="AB12">
        <v>3.7085227949999999</v>
      </c>
      <c r="AC12">
        <v>3.7003287720000002</v>
      </c>
      <c r="AD12">
        <v>3.7298308850000002</v>
      </c>
      <c r="AE12">
        <v>3.768204162</v>
      </c>
      <c r="AF12">
        <v>3.81287478</v>
      </c>
      <c r="AG12">
        <v>3.8612888359999999</v>
      </c>
      <c r="AH12">
        <v>3.9131914170000002</v>
      </c>
      <c r="AI12">
        <v>3.9667034440000002</v>
      </c>
      <c r="AJ12">
        <v>4.020397086</v>
      </c>
      <c r="AK12">
        <v>4.0745461839999999</v>
      </c>
      <c r="AL12">
        <v>4.1290689370000004</v>
      </c>
      <c r="AM12">
        <v>4.1816387590000001</v>
      </c>
      <c r="AN12">
        <v>4.2333403159999996</v>
      </c>
      <c r="AO12">
        <v>4.2853207129999999</v>
      </c>
      <c r="AP12">
        <v>4.3373993989999997</v>
      </c>
      <c r="AQ12">
        <v>4.389515233</v>
      </c>
      <c r="AR12">
        <v>4.441049348</v>
      </c>
      <c r="AS12">
        <v>4.4802931560000001</v>
      </c>
      <c r="AT12">
        <v>4.5187891970000003</v>
      </c>
      <c r="AU12">
        <v>4.5566921679999997</v>
      </c>
      <c r="AV12">
        <v>4.5942964929999999</v>
      </c>
      <c r="AW12">
        <v>4.633066071</v>
      </c>
    </row>
    <row r="13" spans="1:49" x14ac:dyDescent="0.35">
      <c r="B13" t="s">
        <v>113</v>
      </c>
      <c r="C13">
        <v>0.21556468620722</v>
      </c>
      <c r="D13" s="39">
        <v>0.21902564697065</v>
      </c>
      <c r="E13" s="39">
        <v>0.2237451053</v>
      </c>
      <c r="F13" s="39">
        <v>0.2380645512</v>
      </c>
      <c r="G13" s="39">
        <v>0.25278829079999998</v>
      </c>
      <c r="H13" s="39">
        <v>0.24595666450000001</v>
      </c>
      <c r="I13" s="39">
        <v>0.26555192160000002</v>
      </c>
      <c r="J13" s="39">
        <v>0.28569052029999997</v>
      </c>
      <c r="K13" s="39">
        <v>0.29985989159999998</v>
      </c>
      <c r="L13" s="39">
        <v>0.31041602779999999</v>
      </c>
      <c r="M13">
        <v>0.32241962530000001</v>
      </c>
      <c r="N13">
        <v>0.331325331</v>
      </c>
      <c r="O13">
        <v>0.38085689169999998</v>
      </c>
      <c r="P13">
        <v>0.44198583460000002</v>
      </c>
      <c r="Q13">
        <v>0.51454799240000004</v>
      </c>
      <c r="R13">
        <v>0.58387865309999998</v>
      </c>
      <c r="S13">
        <v>0.44420875110000002</v>
      </c>
      <c r="T13">
        <v>0.57296558460000002</v>
      </c>
      <c r="U13">
        <v>0.70031900219999998</v>
      </c>
      <c r="V13">
        <v>0.82659379389999998</v>
      </c>
      <c r="W13">
        <v>0.82202173329999995</v>
      </c>
      <c r="X13">
        <v>0.8171882694</v>
      </c>
      <c r="Y13">
        <v>0.83979712259999995</v>
      </c>
      <c r="Z13">
        <v>0.86319489439999997</v>
      </c>
      <c r="AA13">
        <v>0.8885875755</v>
      </c>
      <c r="AB13">
        <v>0.91751768769999997</v>
      </c>
      <c r="AC13">
        <v>0.948296115</v>
      </c>
      <c r="AD13">
        <v>0.96383293599999997</v>
      </c>
      <c r="AE13">
        <v>0.98164608710000001</v>
      </c>
      <c r="AF13">
        <v>1.0011154799999999</v>
      </c>
      <c r="AG13">
        <v>1.0220781539999999</v>
      </c>
      <c r="AH13">
        <v>1.0440175549999999</v>
      </c>
      <c r="AI13">
        <v>1.117777888</v>
      </c>
      <c r="AJ13">
        <v>1.192179165</v>
      </c>
      <c r="AK13">
        <v>1.267299715</v>
      </c>
      <c r="AL13">
        <v>1.345873882</v>
      </c>
      <c r="AM13">
        <v>1.4243983440000001</v>
      </c>
      <c r="AN13">
        <v>1.453824448</v>
      </c>
      <c r="AO13">
        <v>1.4834912220000001</v>
      </c>
      <c r="AP13">
        <v>1.5133353540000001</v>
      </c>
      <c r="AQ13">
        <v>1.5433335779999999</v>
      </c>
      <c r="AR13">
        <v>1.573264446</v>
      </c>
      <c r="AS13">
        <v>1.605651403</v>
      </c>
      <c r="AT13">
        <v>1.638009925</v>
      </c>
      <c r="AU13">
        <v>1.6703859619999999</v>
      </c>
      <c r="AV13">
        <v>1.7028798709999999</v>
      </c>
      <c r="AW13">
        <v>1.7360350659999999</v>
      </c>
    </row>
    <row r="14" spans="1:49" x14ac:dyDescent="0.35">
      <c r="B14" t="s">
        <v>114</v>
      </c>
      <c r="C14">
        <v>35.839918454870201</v>
      </c>
      <c r="D14" s="39">
        <v>36.415339938413297</v>
      </c>
      <c r="E14">
        <v>37.200000000000003</v>
      </c>
      <c r="F14">
        <v>37.970831019999999</v>
      </c>
      <c r="G14">
        <v>38.679272509999997</v>
      </c>
      <c r="H14">
        <v>36.103217860000001</v>
      </c>
      <c r="I14">
        <v>37.394070220000003</v>
      </c>
      <c r="J14">
        <v>38.593582480000002</v>
      </c>
      <c r="K14">
        <v>38.860073479999997</v>
      </c>
      <c r="L14">
        <v>38.591827819999999</v>
      </c>
      <c r="M14">
        <v>38.453746039999999</v>
      </c>
      <c r="N14">
        <v>37.908604619999998</v>
      </c>
      <c r="O14">
        <v>37.583640879999997</v>
      </c>
      <c r="P14">
        <v>37.701891959999998</v>
      </c>
      <c r="Q14">
        <v>38.032299879999997</v>
      </c>
      <c r="R14">
        <v>37.494986339999997</v>
      </c>
      <c r="S14">
        <v>36.428070759999997</v>
      </c>
      <c r="T14">
        <v>35.827014650000002</v>
      </c>
      <c r="U14">
        <v>35.670080779999999</v>
      </c>
      <c r="V14">
        <v>35.743379990000001</v>
      </c>
      <c r="W14">
        <v>35.836172120000001</v>
      </c>
      <c r="X14">
        <v>35.915450249999999</v>
      </c>
      <c r="Y14">
        <v>35.81144175</v>
      </c>
      <c r="Z14">
        <v>35.763471299999999</v>
      </c>
      <c r="AA14">
        <v>35.815010299999997</v>
      </c>
      <c r="AB14">
        <v>35.968258970000001</v>
      </c>
      <c r="AC14">
        <v>36.199448449999998</v>
      </c>
      <c r="AD14">
        <v>36.550636670000003</v>
      </c>
      <c r="AE14">
        <v>36.988632039999999</v>
      </c>
      <c r="AF14">
        <v>37.488565479999998</v>
      </c>
      <c r="AG14">
        <v>38.025727119999999</v>
      </c>
      <c r="AH14">
        <v>38.597638699999997</v>
      </c>
      <c r="AI14">
        <v>39.187228779999998</v>
      </c>
      <c r="AJ14">
        <v>39.779225529999998</v>
      </c>
      <c r="AK14">
        <v>40.37633546</v>
      </c>
      <c r="AL14">
        <v>40.978563770000001</v>
      </c>
      <c r="AM14">
        <v>41.562000349999998</v>
      </c>
      <c r="AN14">
        <v>42.138116400000001</v>
      </c>
      <c r="AO14">
        <v>42.717771429999999</v>
      </c>
      <c r="AP14">
        <v>43.29916137</v>
      </c>
      <c r="AQ14">
        <v>43.881665699999999</v>
      </c>
      <c r="AR14">
        <v>44.459077299999997</v>
      </c>
      <c r="AS14">
        <v>45.034828869999998</v>
      </c>
      <c r="AT14">
        <v>45.60543414</v>
      </c>
      <c r="AU14">
        <v>46.17235419</v>
      </c>
      <c r="AV14">
        <v>46.738497459999998</v>
      </c>
      <c r="AW14">
        <v>47.318764530000003</v>
      </c>
    </row>
    <row r="15" spans="1:49" x14ac:dyDescent="0.35">
      <c r="B15" t="s">
        <v>115</v>
      </c>
      <c r="C15">
        <v>36.006525643363197</v>
      </c>
      <c r="D15" s="39">
        <v>36.584622059208101</v>
      </c>
      <c r="E15" s="39">
        <v>37.372</v>
      </c>
      <c r="F15" s="39">
        <v>37.815006629999999</v>
      </c>
      <c r="G15" s="39">
        <v>37.222738829999997</v>
      </c>
      <c r="H15" s="39">
        <v>36.183193250000002</v>
      </c>
      <c r="I15" s="39">
        <v>37.167774680000001</v>
      </c>
      <c r="J15" s="39">
        <v>37.340034070000002</v>
      </c>
      <c r="K15" s="39">
        <v>36.240391950000003</v>
      </c>
      <c r="L15" s="39">
        <v>35.69002828</v>
      </c>
      <c r="M15">
        <v>35.791524440000003</v>
      </c>
      <c r="N15">
        <v>36.398471479999998</v>
      </c>
      <c r="O15">
        <v>37.429396740000001</v>
      </c>
      <c r="P15" s="39">
        <v>37.348004090000003</v>
      </c>
      <c r="Q15">
        <v>36.02162208</v>
      </c>
      <c r="R15">
        <v>34.83879306</v>
      </c>
      <c r="S15">
        <v>33.887330540000001</v>
      </c>
      <c r="T15">
        <v>32.728077659999997</v>
      </c>
      <c r="U15">
        <v>31.978737859999999</v>
      </c>
      <c r="V15">
        <v>31.39555833</v>
      </c>
      <c r="W15">
        <v>30.507982590000001</v>
      </c>
      <c r="X15">
        <v>29.523099819999999</v>
      </c>
      <c r="Y15">
        <v>28.796247470000001</v>
      </c>
      <c r="Z15">
        <v>28.34647635</v>
      </c>
      <c r="AA15">
        <v>28.085840149999999</v>
      </c>
      <c r="AB15">
        <v>27.983068589999998</v>
      </c>
      <c r="AC15">
        <v>27.947024110000001</v>
      </c>
      <c r="AD15">
        <v>28.009481189999999</v>
      </c>
      <c r="AE15">
        <v>28.080000080000001</v>
      </c>
      <c r="AF15">
        <v>28.159870829999999</v>
      </c>
      <c r="AG15">
        <v>28.231599639999999</v>
      </c>
      <c r="AH15">
        <v>28.323027119999999</v>
      </c>
      <c r="AI15">
        <v>28.452726309999999</v>
      </c>
      <c r="AJ15">
        <v>28.587753169999999</v>
      </c>
      <c r="AK15">
        <v>28.741110320000001</v>
      </c>
      <c r="AL15">
        <v>28.90637843</v>
      </c>
      <c r="AM15">
        <v>29.049786480000002</v>
      </c>
      <c r="AN15">
        <v>29.14436113</v>
      </c>
      <c r="AO15">
        <v>29.25011241</v>
      </c>
      <c r="AP15">
        <v>29.36377924</v>
      </c>
      <c r="AQ15">
        <v>29.488007199999998</v>
      </c>
      <c r="AR15">
        <v>29.61183784</v>
      </c>
      <c r="AS15">
        <v>29.746698089999999</v>
      </c>
      <c r="AT15">
        <v>29.88496928</v>
      </c>
      <c r="AU15">
        <v>30.02399621</v>
      </c>
      <c r="AV15">
        <v>30.165524520000002</v>
      </c>
      <c r="AW15">
        <v>30.333886570000001</v>
      </c>
    </row>
    <row r="16" spans="1:49" x14ac:dyDescent="0.35">
      <c r="B16" t="s">
        <v>116</v>
      </c>
      <c r="C16">
        <v>33.108335480742298</v>
      </c>
      <c r="D16">
        <v>33.639900516080203</v>
      </c>
      <c r="E16">
        <v>34.363901859999999</v>
      </c>
      <c r="F16">
        <v>34.492994860000003</v>
      </c>
      <c r="G16">
        <v>33.681051449999998</v>
      </c>
      <c r="H16">
        <v>32.478413019999998</v>
      </c>
      <c r="I16">
        <v>33.095203900000001</v>
      </c>
      <c r="J16">
        <v>32.982517710000003</v>
      </c>
      <c r="K16">
        <v>31.755033359999999</v>
      </c>
      <c r="L16">
        <v>31.02252708</v>
      </c>
      <c r="M16">
        <v>30.861787</v>
      </c>
      <c r="N16">
        <v>31.133977860000002</v>
      </c>
      <c r="O16">
        <v>31.036405469999998</v>
      </c>
      <c r="P16">
        <v>29.79833395</v>
      </c>
      <c r="Q16">
        <v>27.405301439999999</v>
      </c>
      <c r="R16">
        <v>25.004719359999999</v>
      </c>
      <c r="S16">
        <v>23.19325203</v>
      </c>
      <c r="T16">
        <v>22.29716732</v>
      </c>
      <c r="U16">
        <v>21.688368100000002</v>
      </c>
      <c r="V16">
        <v>21.198289760000002</v>
      </c>
      <c r="W16">
        <v>20.387378349999999</v>
      </c>
      <c r="X16">
        <v>19.52164131</v>
      </c>
      <c r="Y16">
        <v>18.845313950000001</v>
      </c>
      <c r="Z16">
        <v>18.358016719999998</v>
      </c>
      <c r="AA16">
        <v>17.997747950000001</v>
      </c>
      <c r="AB16">
        <v>17.735971500000002</v>
      </c>
      <c r="AC16">
        <v>17.517240569999998</v>
      </c>
      <c r="AD16">
        <v>17.386127219999999</v>
      </c>
      <c r="AE16">
        <v>17.260343939999998</v>
      </c>
      <c r="AF16">
        <v>17.140527169999999</v>
      </c>
      <c r="AG16">
        <v>17.011985899999999</v>
      </c>
      <c r="AH16">
        <v>16.89549499</v>
      </c>
      <c r="AI16">
        <v>16.894753049999998</v>
      </c>
      <c r="AJ16">
        <v>16.896799049999998</v>
      </c>
      <c r="AK16">
        <v>16.90924176</v>
      </c>
      <c r="AL16">
        <v>16.926409419999999</v>
      </c>
      <c r="AM16">
        <v>16.930269689999999</v>
      </c>
      <c r="AN16">
        <v>16.883450960000001</v>
      </c>
      <c r="AO16">
        <v>16.84252116</v>
      </c>
      <c r="AP16">
        <v>16.805497809999999</v>
      </c>
      <c r="AQ16">
        <v>16.773804080000001</v>
      </c>
      <c r="AR16">
        <v>16.74113539</v>
      </c>
      <c r="AS16">
        <v>16.711079099999999</v>
      </c>
      <c r="AT16">
        <v>16.681564219999998</v>
      </c>
      <c r="AU16">
        <v>16.651073700000001</v>
      </c>
      <c r="AV16">
        <v>16.62055333</v>
      </c>
      <c r="AW16">
        <v>16.603286279999999</v>
      </c>
    </row>
    <row r="17" spans="2:49" x14ac:dyDescent="0.35">
      <c r="B17" t="s">
        <v>117</v>
      </c>
      <c r="C17">
        <v>1.54983431156195</v>
      </c>
      <c r="D17">
        <v>1.57471740274219</v>
      </c>
      <c r="E17">
        <v>1.60860863</v>
      </c>
      <c r="F17" s="39">
        <v>1.8730454329999999</v>
      </c>
      <c r="G17" s="39">
        <v>2.0754854979999999</v>
      </c>
      <c r="H17" s="39">
        <v>2.2326597590000001</v>
      </c>
      <c r="I17">
        <v>2.5031548689999998</v>
      </c>
      <c r="J17">
        <v>2.7132440249999998</v>
      </c>
      <c r="K17">
        <v>2.8130970689999999</v>
      </c>
      <c r="L17">
        <v>2.9335728040000002</v>
      </c>
      <c r="M17">
        <v>3.090412438</v>
      </c>
      <c r="N17">
        <v>3.2769238459999999</v>
      </c>
      <c r="O17">
        <v>4.2821497620000004</v>
      </c>
      <c r="P17">
        <v>5.3894086689999998</v>
      </c>
      <c r="Q17">
        <v>6.4974420620000002</v>
      </c>
      <c r="R17">
        <v>7.771207682</v>
      </c>
      <c r="S17">
        <v>6.5735182840000004</v>
      </c>
      <c r="T17">
        <v>6.5546925649999999</v>
      </c>
      <c r="U17">
        <v>6.6018719770000001</v>
      </c>
      <c r="V17">
        <v>6.6712544789999999</v>
      </c>
      <c r="W17">
        <v>6.5029188470000001</v>
      </c>
      <c r="X17">
        <v>6.3128648629999997</v>
      </c>
      <c r="Y17">
        <v>6.2333875179999998</v>
      </c>
      <c r="Z17">
        <v>6.2109014220000001</v>
      </c>
      <c r="AA17">
        <v>6.2280946750000004</v>
      </c>
      <c r="AB17">
        <v>6.2799096250000002</v>
      </c>
      <c r="AC17">
        <v>6.3464125439999997</v>
      </c>
      <c r="AD17">
        <v>6.440585005</v>
      </c>
      <c r="AE17">
        <v>6.5364581030000002</v>
      </c>
      <c r="AF17">
        <v>6.6344056760000001</v>
      </c>
      <c r="AG17">
        <v>6.7304334859999999</v>
      </c>
      <c r="AH17">
        <v>6.8310746699999996</v>
      </c>
      <c r="AI17">
        <v>6.8769459270000004</v>
      </c>
      <c r="AJ17">
        <v>6.9241750089999998</v>
      </c>
      <c r="AK17">
        <v>6.9759255319999998</v>
      </c>
      <c r="AL17">
        <v>7.0302055379999997</v>
      </c>
      <c r="AM17">
        <v>7.0792587530000004</v>
      </c>
      <c r="AN17">
        <v>7.1332990199999999</v>
      </c>
      <c r="AO17">
        <v>7.1902529409999998</v>
      </c>
      <c r="AP17">
        <v>7.2493507140000002</v>
      </c>
      <c r="AQ17">
        <v>7.3112731359999996</v>
      </c>
      <c r="AR17">
        <v>7.3733247530000003</v>
      </c>
      <c r="AS17">
        <v>7.4082364480000003</v>
      </c>
      <c r="AT17">
        <v>7.4440148410000004</v>
      </c>
      <c r="AU17">
        <v>7.4799989849999999</v>
      </c>
      <c r="AV17">
        <v>7.5166240609999999</v>
      </c>
      <c r="AW17">
        <v>7.5599547329999996</v>
      </c>
    </row>
    <row r="18" spans="2:49" x14ac:dyDescent="0.35">
      <c r="B18" t="s">
        <v>118</v>
      </c>
      <c r="C18">
        <v>0.19372928894524399</v>
      </c>
      <c r="D18">
        <v>0.196839675342774</v>
      </c>
      <c r="E18">
        <v>0.2010760788</v>
      </c>
      <c r="F18">
        <v>0.1902792516</v>
      </c>
      <c r="G18">
        <v>0.17516557760000001</v>
      </c>
      <c r="H18">
        <v>0.15924306160000001</v>
      </c>
      <c r="I18">
        <v>0.15297954790000001</v>
      </c>
      <c r="J18">
        <v>0.14373241079999999</v>
      </c>
      <c r="K18">
        <v>0.13046261310000001</v>
      </c>
      <c r="L18">
        <v>0.120158159</v>
      </c>
      <c r="M18">
        <v>0.11269373069999999</v>
      </c>
      <c r="N18">
        <v>0.1071805282</v>
      </c>
      <c r="O18">
        <v>0.106992564</v>
      </c>
      <c r="P18">
        <v>0.1028667595</v>
      </c>
      <c r="Q18">
        <v>9.4736766400000005E-2</v>
      </c>
      <c r="R18">
        <v>8.6557928800000003E-2</v>
      </c>
      <c r="S18">
        <v>0.367630762</v>
      </c>
      <c r="T18">
        <v>0.33213793679999998</v>
      </c>
      <c r="U18">
        <v>0.30259472770000001</v>
      </c>
      <c r="V18">
        <v>0.27596954109999999</v>
      </c>
      <c r="W18">
        <v>0.3445584679</v>
      </c>
      <c r="X18">
        <v>0.4083659912</v>
      </c>
      <c r="Y18">
        <v>0.39800936710000001</v>
      </c>
      <c r="Z18">
        <v>0.3914943488</v>
      </c>
      <c r="AA18">
        <v>0.38759850229999998</v>
      </c>
      <c r="AB18">
        <v>0.38578560620000002</v>
      </c>
      <c r="AC18">
        <v>0.38489415300000002</v>
      </c>
      <c r="AD18">
        <v>0.40010742199999999</v>
      </c>
      <c r="AE18">
        <v>0.41540837629999999</v>
      </c>
      <c r="AF18">
        <v>0.43082929640000001</v>
      </c>
      <c r="AG18">
        <v>0.4462085663</v>
      </c>
      <c r="AH18">
        <v>0.46188423429999997</v>
      </c>
      <c r="AI18">
        <v>0.48192023499999997</v>
      </c>
      <c r="AJ18">
        <v>0.50213263100000005</v>
      </c>
      <c r="AK18">
        <v>0.52276734749999998</v>
      </c>
      <c r="AL18">
        <v>0.54405957100000002</v>
      </c>
      <c r="AM18">
        <v>0.56505615419999999</v>
      </c>
      <c r="AN18">
        <v>0.58351384289999997</v>
      </c>
      <c r="AO18">
        <v>0.60229079419999998</v>
      </c>
      <c r="AP18">
        <v>0.62133692959999998</v>
      </c>
      <c r="AQ18">
        <v>0.64072305640000005</v>
      </c>
      <c r="AR18">
        <v>0.66022264490000004</v>
      </c>
      <c r="AS18" s="39">
        <v>0.67702068319999997</v>
      </c>
      <c r="AT18">
        <v>0.69407471649999997</v>
      </c>
      <c r="AU18">
        <v>0.71132760900000003</v>
      </c>
      <c r="AV18">
        <v>0.72882361740000001</v>
      </c>
      <c r="AW18">
        <v>0.74716664249999998</v>
      </c>
    </row>
    <row r="19" spans="2:49" x14ac:dyDescent="0.35">
      <c r="B19" t="s">
        <v>119</v>
      </c>
      <c r="C19">
        <v>0.57343869527792402</v>
      </c>
      <c r="D19" s="39">
        <v>0.58264543901461296</v>
      </c>
      <c r="E19" s="39">
        <v>0.59518519319999996</v>
      </c>
      <c r="F19">
        <v>0.59025817189999996</v>
      </c>
      <c r="G19">
        <v>0.56945341530000004</v>
      </c>
      <c r="H19">
        <v>0.54253632080000003</v>
      </c>
      <c r="I19">
        <v>0.54621111720000004</v>
      </c>
      <c r="J19">
        <v>0.53782468900000002</v>
      </c>
      <c r="K19">
        <v>0.51160049990000001</v>
      </c>
      <c r="L19">
        <v>0.49380674260000001</v>
      </c>
      <c r="M19">
        <v>0.48535819759999999</v>
      </c>
      <c r="N19">
        <v>0.4837682572</v>
      </c>
      <c r="O19">
        <v>0.49943506100000001</v>
      </c>
      <c r="P19">
        <v>0.4965974064</v>
      </c>
      <c r="Q19">
        <v>0.4729899374</v>
      </c>
      <c r="R19">
        <v>0.44693478460000002</v>
      </c>
      <c r="S19">
        <v>1.237960634</v>
      </c>
      <c r="T19">
        <v>1.045864294</v>
      </c>
      <c r="U19">
        <v>0.87856158790000005</v>
      </c>
      <c r="V19">
        <v>0.72461760180000001</v>
      </c>
      <c r="W19">
        <v>0.71505910019999996</v>
      </c>
      <c r="X19">
        <v>0.7026931407</v>
      </c>
      <c r="Y19">
        <v>0.68596143030000001</v>
      </c>
      <c r="Z19">
        <v>0.67580777030000005</v>
      </c>
      <c r="AA19">
        <v>0.6701500883</v>
      </c>
      <c r="AB19">
        <v>0.66782561070000002</v>
      </c>
      <c r="AC19">
        <v>0.66709310690000001</v>
      </c>
      <c r="AD19">
        <v>0.66416009590000002</v>
      </c>
      <c r="AE19">
        <v>0.66142671450000001</v>
      </c>
      <c r="AF19">
        <v>0.65891928290000001</v>
      </c>
      <c r="AG19">
        <v>0.65612183879999997</v>
      </c>
      <c r="AH19">
        <v>0.65378688920000005</v>
      </c>
      <c r="AI19">
        <v>0.65443191779999998</v>
      </c>
      <c r="AJ19">
        <v>0.65518819370000003</v>
      </c>
      <c r="AK19">
        <v>0.65635141890000004</v>
      </c>
      <c r="AL19">
        <v>0.65774214310000001</v>
      </c>
      <c r="AM19">
        <v>0.6586203652</v>
      </c>
      <c r="AN19">
        <v>0.65978712380000004</v>
      </c>
      <c r="AO19">
        <v>0.66120128889999996</v>
      </c>
      <c r="AP19">
        <v>0.66278813960000005</v>
      </c>
      <c r="AQ19">
        <v>0.66460651879999999</v>
      </c>
      <c r="AR19">
        <v>0.66640876149999995</v>
      </c>
      <c r="AS19">
        <v>0.67046356129999995</v>
      </c>
      <c r="AT19">
        <v>0.67460843000000004</v>
      </c>
      <c r="AU19">
        <v>0.67878376500000004</v>
      </c>
      <c r="AV19">
        <v>0.68302924649999996</v>
      </c>
      <c r="AW19">
        <v>0.68789700890000005</v>
      </c>
    </row>
    <row r="20" spans="2:49" x14ac:dyDescent="0.35">
      <c r="B20" t="s">
        <v>120</v>
      </c>
      <c r="C20">
        <v>0.19372928894524399</v>
      </c>
      <c r="D20" s="39">
        <v>0.196839675342774</v>
      </c>
      <c r="E20">
        <v>0.2010760788</v>
      </c>
      <c r="F20" s="39">
        <v>0.21079329290000001</v>
      </c>
      <c r="G20">
        <v>0.21497079990000001</v>
      </c>
      <c r="H20" s="39">
        <v>0.21649934109999999</v>
      </c>
      <c r="I20" s="39">
        <v>0.230406532</v>
      </c>
      <c r="J20" s="39">
        <v>0.23981783470000001</v>
      </c>
      <c r="K20" s="39">
        <v>0.24114496220000001</v>
      </c>
      <c r="L20" s="39">
        <v>0.24604284470000001</v>
      </c>
      <c r="M20">
        <v>0.25563633590000001</v>
      </c>
      <c r="N20">
        <v>0.26934199580000001</v>
      </c>
      <c r="O20">
        <v>0.28780824399999999</v>
      </c>
      <c r="P20">
        <v>0.2962007451</v>
      </c>
      <c r="Q20">
        <v>0.29200554480000002</v>
      </c>
      <c r="R20">
        <v>0.28558858879999999</v>
      </c>
      <c r="S20">
        <v>0.32150947769999999</v>
      </c>
      <c r="T20">
        <v>0.30068620670000001</v>
      </c>
      <c r="U20">
        <v>0.28439623079999998</v>
      </c>
      <c r="V20">
        <v>0.27016091539999998</v>
      </c>
      <c r="W20">
        <v>0.26703940009999999</v>
      </c>
      <c r="X20">
        <v>0.26284844680000002</v>
      </c>
      <c r="Y20">
        <v>0.25927531279999999</v>
      </c>
      <c r="Z20">
        <v>0.25808296289999999</v>
      </c>
      <c r="AA20">
        <v>0.25854539189999998</v>
      </c>
      <c r="AB20">
        <v>0.26034879579999998</v>
      </c>
      <c r="AC20">
        <v>0.26276244520000003</v>
      </c>
      <c r="AD20">
        <v>0.26181989570000003</v>
      </c>
      <c r="AE20">
        <v>0.26095563249999998</v>
      </c>
      <c r="AF20">
        <v>0.26018023829999998</v>
      </c>
      <c r="AG20">
        <v>0.25930461189999998</v>
      </c>
      <c r="AH20">
        <v>0.25861152580000002</v>
      </c>
      <c r="AI20">
        <v>0.25904157849999998</v>
      </c>
      <c r="AJ20">
        <v>0.25951650970000001</v>
      </c>
      <c r="AK20">
        <v>0.26015361790000002</v>
      </c>
      <c r="AL20">
        <v>0.2609051221</v>
      </c>
      <c r="AM20">
        <v>0.26145460619999999</v>
      </c>
      <c r="AN20">
        <v>0.26219376170000003</v>
      </c>
      <c r="AO20">
        <v>0.2630328227</v>
      </c>
      <c r="AP20">
        <v>0.2639423487</v>
      </c>
      <c r="AQ20">
        <v>0.26494602</v>
      </c>
      <c r="AR20">
        <v>0.26594529830000002</v>
      </c>
      <c r="AS20">
        <v>0.26768412390000001</v>
      </c>
      <c r="AT20">
        <v>0.26946046800000001</v>
      </c>
      <c r="AU20">
        <v>0.27125056289999999</v>
      </c>
      <c r="AV20">
        <v>0.27307029049999998</v>
      </c>
      <c r="AW20">
        <v>0.27514052950000001</v>
      </c>
    </row>
    <row r="21" spans="2:49" x14ac:dyDescent="0.35">
      <c r="B21" t="s">
        <v>121</v>
      </c>
      <c r="C21">
        <v>0.38745857789048899</v>
      </c>
      <c r="D21" s="39">
        <v>0.39367935068554899</v>
      </c>
      <c r="E21" s="39">
        <v>0.4021521575</v>
      </c>
      <c r="F21" s="39">
        <v>0.45763562159999999</v>
      </c>
      <c r="G21" s="39">
        <v>0.50661208349999998</v>
      </c>
      <c r="H21">
        <v>0.55384174750000004</v>
      </c>
      <c r="I21">
        <v>0.63981870880000002</v>
      </c>
      <c r="J21">
        <v>0.72289740120000001</v>
      </c>
      <c r="K21" s="39">
        <v>0.78905344020000001</v>
      </c>
      <c r="L21" s="39">
        <v>0.87392065090000004</v>
      </c>
      <c r="M21">
        <v>0.98563674160000003</v>
      </c>
      <c r="N21">
        <v>1.1272789889999999</v>
      </c>
      <c r="O21">
        <v>1.216605637</v>
      </c>
      <c r="P21">
        <v>1.2645965640000001</v>
      </c>
      <c r="Q21">
        <v>1.259146334</v>
      </c>
      <c r="R21">
        <v>1.243784711</v>
      </c>
      <c r="S21">
        <v>2.193459356</v>
      </c>
      <c r="T21">
        <v>2.1975293420000002</v>
      </c>
      <c r="U21">
        <v>2.2229452369999998</v>
      </c>
      <c r="V21">
        <v>2.2552660360000001</v>
      </c>
      <c r="W21">
        <v>2.2910284270000001</v>
      </c>
      <c r="X21">
        <v>2.31468607</v>
      </c>
      <c r="Y21">
        <v>2.3742999010000001</v>
      </c>
      <c r="Z21">
        <v>2.4521731230000001</v>
      </c>
      <c r="AA21">
        <v>2.5437035450000001</v>
      </c>
      <c r="AB21">
        <v>2.6532274490000001</v>
      </c>
      <c r="AC21">
        <v>2.7686212879999998</v>
      </c>
      <c r="AD21">
        <v>2.8566815540000001</v>
      </c>
      <c r="AE21">
        <v>2.9454073159999998</v>
      </c>
      <c r="AF21">
        <v>3.035009166</v>
      </c>
      <c r="AG21">
        <v>3.1275452349999999</v>
      </c>
      <c r="AH21">
        <v>3.2221748140000002</v>
      </c>
      <c r="AI21">
        <v>3.285633609</v>
      </c>
      <c r="AJ21">
        <v>3.349941775</v>
      </c>
      <c r="AK21">
        <v>3.4166706410000001</v>
      </c>
      <c r="AL21">
        <v>3.4870566439999999</v>
      </c>
      <c r="AM21">
        <v>3.5551269130000001</v>
      </c>
      <c r="AN21">
        <v>3.6221164180000001</v>
      </c>
      <c r="AO21">
        <v>3.6908134000000001</v>
      </c>
      <c r="AP21">
        <v>3.7608632970000002</v>
      </c>
      <c r="AQ21">
        <v>3.8326543919999998</v>
      </c>
      <c r="AR21">
        <v>3.9048009889999999</v>
      </c>
      <c r="AS21">
        <v>4.0122141679999999</v>
      </c>
      <c r="AT21">
        <v>4.1212466049999996</v>
      </c>
      <c r="AU21">
        <v>4.2315615859999998</v>
      </c>
      <c r="AV21">
        <v>4.3434239799999999</v>
      </c>
      <c r="AW21">
        <v>4.460441372</v>
      </c>
    </row>
    <row r="22" spans="2:49" x14ac:dyDescent="0.3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5.7774918470000003</v>
      </c>
      <c r="G22">
        <v>4.9994018320000002</v>
      </c>
      <c r="H22">
        <v>4.2504411519999996</v>
      </c>
      <c r="I22">
        <v>4.5163687890000004</v>
      </c>
      <c r="J22">
        <v>4.4003803909999997</v>
      </c>
      <c r="K22">
        <v>4.2012699150000001</v>
      </c>
      <c r="L22">
        <v>4.4248396799999998</v>
      </c>
      <c r="M22">
        <v>4.5880134339999996</v>
      </c>
      <c r="N22">
        <v>4.5938880150000001</v>
      </c>
      <c r="O22">
        <v>3.9255693420000002</v>
      </c>
      <c r="P22">
        <v>3.2604809960000001</v>
      </c>
      <c r="Q22">
        <v>2.8434042530000001</v>
      </c>
      <c r="R22">
        <v>2.64152882</v>
      </c>
      <c r="S22">
        <v>2.4818026799999999</v>
      </c>
      <c r="T22">
        <v>2.4113500110000001</v>
      </c>
      <c r="U22">
        <v>2.4041778919999999</v>
      </c>
      <c r="V22">
        <v>2.4273316760000001</v>
      </c>
      <c r="W22">
        <v>2.461895873</v>
      </c>
      <c r="X22">
        <v>2.4950054110000002</v>
      </c>
      <c r="Y22">
        <v>2.5366371719999998</v>
      </c>
      <c r="Z22">
        <v>2.5789622429999999</v>
      </c>
      <c r="AA22">
        <v>2.622531634</v>
      </c>
      <c r="AB22">
        <v>2.6658128419999998</v>
      </c>
      <c r="AC22">
        <v>2.712222041</v>
      </c>
      <c r="AD22">
        <v>2.7597851590000002</v>
      </c>
      <c r="AE22">
        <v>2.807117721</v>
      </c>
      <c r="AF22">
        <v>2.8549096550000002</v>
      </c>
      <c r="AG22">
        <v>2.9043728249999998</v>
      </c>
      <c r="AH22">
        <v>2.9547986339999999</v>
      </c>
      <c r="AI22">
        <v>3.0038219289999999</v>
      </c>
      <c r="AJ22">
        <v>3.053869787</v>
      </c>
      <c r="AK22">
        <v>3.1050796639999998</v>
      </c>
      <c r="AL22">
        <v>3.156657649</v>
      </c>
      <c r="AM22">
        <v>3.2130393590000002</v>
      </c>
      <c r="AN22">
        <v>3.267161561</v>
      </c>
      <c r="AO22">
        <v>3.319785634</v>
      </c>
      <c r="AP22">
        <v>3.3712764559999999</v>
      </c>
      <c r="AQ22">
        <v>3.4229934700000002</v>
      </c>
      <c r="AR22">
        <v>3.4741570429999999</v>
      </c>
      <c r="AS22">
        <v>3.5285755220000001</v>
      </c>
      <c r="AT22">
        <v>3.5857754850000001</v>
      </c>
      <c r="AU22">
        <v>3.6450157349999999</v>
      </c>
      <c r="AV22">
        <v>3.7062762839999999</v>
      </c>
      <c r="AW22">
        <v>3.7726195979999999</v>
      </c>
    </row>
    <row r="23" spans="2:49" x14ac:dyDescent="0.35">
      <c r="B23" t="s">
        <v>123</v>
      </c>
      <c r="C23">
        <v>159.36780837797201</v>
      </c>
      <c r="D23" s="39">
        <v>161.92651009045801</v>
      </c>
      <c r="E23" s="39">
        <v>164.93047089999999</v>
      </c>
      <c r="F23" s="39">
        <v>166.1700385</v>
      </c>
      <c r="G23">
        <v>162.2297174</v>
      </c>
      <c r="H23">
        <v>154.65717720000001</v>
      </c>
      <c r="I23">
        <v>157.20403780000001</v>
      </c>
      <c r="J23">
        <v>157.4670356</v>
      </c>
      <c r="K23">
        <v>153.22307739999999</v>
      </c>
      <c r="L23">
        <v>150.82797690000001</v>
      </c>
      <c r="M23">
        <v>150.5673467</v>
      </c>
      <c r="N23">
        <v>150.83623729999999</v>
      </c>
      <c r="O23">
        <v>151.2756526</v>
      </c>
      <c r="P23">
        <v>149.52986039999999</v>
      </c>
      <c r="Q23">
        <v>146.2967491</v>
      </c>
      <c r="R23">
        <v>143.5944738</v>
      </c>
      <c r="S23">
        <v>141.9163624</v>
      </c>
      <c r="T23">
        <v>139.96616610000001</v>
      </c>
      <c r="U23">
        <v>138.68570389999999</v>
      </c>
      <c r="V23">
        <v>137.80994960000001</v>
      </c>
      <c r="W23">
        <v>136.49948939999999</v>
      </c>
      <c r="X23">
        <v>134.7181626</v>
      </c>
      <c r="Y23">
        <v>133.3850549</v>
      </c>
      <c r="Z23">
        <v>132.5749338</v>
      </c>
      <c r="AA23">
        <v>132.23139399999999</v>
      </c>
      <c r="AB23">
        <v>132.23325560000001</v>
      </c>
      <c r="AC23">
        <v>132.49142570000001</v>
      </c>
      <c r="AD23">
        <v>132.72166329999999</v>
      </c>
      <c r="AE23">
        <v>133.04619819999999</v>
      </c>
      <c r="AF23">
        <v>133.43991020000001</v>
      </c>
      <c r="AG23">
        <v>133.87289150000001</v>
      </c>
      <c r="AH23">
        <v>134.35270560000001</v>
      </c>
      <c r="AI23">
        <v>134.81798269999999</v>
      </c>
      <c r="AJ23">
        <v>135.27010659999999</v>
      </c>
      <c r="AK23">
        <v>135.7306787</v>
      </c>
      <c r="AL23">
        <v>136.18663029999999</v>
      </c>
      <c r="AM23">
        <v>136.66679809999999</v>
      </c>
      <c r="AN23">
        <v>137.09256289999999</v>
      </c>
      <c r="AO23">
        <v>137.49440860000001</v>
      </c>
      <c r="AP23">
        <v>137.8844727</v>
      </c>
      <c r="AQ23">
        <v>138.2954383</v>
      </c>
      <c r="AR23">
        <v>138.69706189999999</v>
      </c>
      <c r="AS23">
        <v>139.1344344</v>
      </c>
      <c r="AT23">
        <v>139.604185</v>
      </c>
      <c r="AU23">
        <v>140.1018014</v>
      </c>
      <c r="AV23">
        <v>140.64001379999999</v>
      </c>
      <c r="AW23">
        <v>141.32047979999999</v>
      </c>
    </row>
    <row r="24" spans="2:49" x14ac:dyDescent="0.35">
      <c r="B24" t="s">
        <v>124</v>
      </c>
      <c r="C24">
        <v>2.7703288319169999</v>
      </c>
      <c r="D24">
        <v>2.8148073574016701</v>
      </c>
      <c r="E24">
        <v>2.86</v>
      </c>
      <c r="F24">
        <v>2.9307186139999999</v>
      </c>
      <c r="G24">
        <v>2.8443372220000001</v>
      </c>
      <c r="H24">
        <v>2.8643743430000002</v>
      </c>
      <c r="I24">
        <v>2.9919291079999999</v>
      </c>
      <c r="J24">
        <v>2.9121942340000002</v>
      </c>
      <c r="K24">
        <v>2.8673825850000001</v>
      </c>
      <c r="L24">
        <v>2.7353150209999999</v>
      </c>
      <c r="M24">
        <v>2.849131013</v>
      </c>
      <c r="N24">
        <v>2.8809969049999999</v>
      </c>
      <c r="O24">
        <v>2.9944459160000001</v>
      </c>
      <c r="P24">
        <v>3.0594447040000001</v>
      </c>
      <c r="Q24">
        <v>3.0613357880000001</v>
      </c>
      <c r="R24">
        <v>3.08969534</v>
      </c>
      <c r="S24">
        <v>3.1548230130000001</v>
      </c>
      <c r="T24">
        <v>3.220840409</v>
      </c>
      <c r="U24">
        <v>3.2579401250000002</v>
      </c>
      <c r="V24">
        <v>3.2767645829999998</v>
      </c>
      <c r="W24">
        <v>3.2632916490000001</v>
      </c>
      <c r="X24">
        <v>3.2239058530000002</v>
      </c>
      <c r="Y24">
        <v>3.2086700060000002</v>
      </c>
      <c r="Z24">
        <v>3.2207670990000001</v>
      </c>
      <c r="AA24">
        <v>3.2550735049999999</v>
      </c>
      <c r="AB24">
        <v>3.3052877669999998</v>
      </c>
      <c r="AC24">
        <v>3.3660331989999999</v>
      </c>
      <c r="AD24">
        <v>3.4335106240000002</v>
      </c>
      <c r="AE24">
        <v>3.5039196760000002</v>
      </c>
      <c r="AF24">
        <v>3.5755641360000001</v>
      </c>
      <c r="AG24">
        <v>3.6471987700000001</v>
      </c>
      <c r="AH24">
        <v>3.7187354039999998</v>
      </c>
      <c r="AI24">
        <v>3.787745428</v>
      </c>
      <c r="AJ24">
        <v>3.8542773889999999</v>
      </c>
      <c r="AK24">
        <v>3.918874019</v>
      </c>
      <c r="AL24">
        <v>3.981870206</v>
      </c>
      <c r="AM24">
        <v>4.0445448759999998</v>
      </c>
      <c r="AN24">
        <v>4.104179373</v>
      </c>
      <c r="AO24">
        <v>4.1626842709999998</v>
      </c>
      <c r="AP24">
        <v>4.2204508560000003</v>
      </c>
      <c r="AQ24">
        <v>4.2781492869999997</v>
      </c>
      <c r="AR24">
        <v>4.3356107750000001</v>
      </c>
      <c r="AS24">
        <v>4.3925049219999996</v>
      </c>
      <c r="AT24">
        <v>4.4491712059999999</v>
      </c>
      <c r="AU24">
        <v>4.5060090930000003</v>
      </c>
      <c r="AV24">
        <v>4.5636028079999997</v>
      </c>
      <c r="AW24">
        <v>4.6237322570000003</v>
      </c>
    </row>
    <row r="25" spans="2:49" x14ac:dyDescent="0.35">
      <c r="B25" t="s">
        <v>125</v>
      </c>
      <c r="C25">
        <v>46.663857241186399</v>
      </c>
      <c r="D25">
        <v>47.413060563046002</v>
      </c>
      <c r="E25">
        <v>48.17429259</v>
      </c>
      <c r="F25">
        <v>48.65395659</v>
      </c>
      <c r="G25">
        <v>46.325965160000003</v>
      </c>
      <c r="H25">
        <v>41.661598599999998</v>
      </c>
      <c r="I25">
        <v>43.170674599999998</v>
      </c>
      <c r="J25">
        <v>43.949917509999999</v>
      </c>
      <c r="K25">
        <v>41.687449290000004</v>
      </c>
      <c r="L25">
        <v>40.931399040000002</v>
      </c>
      <c r="M25">
        <v>41.120648600000003</v>
      </c>
      <c r="N25">
        <v>41.424438700000003</v>
      </c>
      <c r="O25">
        <v>40.864200889999999</v>
      </c>
      <c r="P25">
        <v>39.519102680000003</v>
      </c>
      <c r="Q25">
        <v>38.019402450000001</v>
      </c>
      <c r="R25">
        <v>36.999838949999997</v>
      </c>
      <c r="S25">
        <v>36.528212969999998</v>
      </c>
      <c r="T25">
        <v>35.938183539999997</v>
      </c>
      <c r="U25">
        <v>35.833086219999998</v>
      </c>
      <c r="V25">
        <v>36.070981080000003</v>
      </c>
      <c r="W25">
        <v>36.288601010000001</v>
      </c>
      <c r="X25">
        <v>36.379457729999999</v>
      </c>
      <c r="Y25">
        <v>36.617770120000003</v>
      </c>
      <c r="Z25">
        <v>36.978899239999997</v>
      </c>
      <c r="AA25">
        <v>37.451285740000003</v>
      </c>
      <c r="AB25">
        <v>37.977323290000001</v>
      </c>
      <c r="AC25">
        <v>38.569692199999999</v>
      </c>
      <c r="AD25">
        <v>39.213179099999998</v>
      </c>
      <c r="AE25">
        <v>39.867245599999997</v>
      </c>
      <c r="AF25">
        <v>40.535886499999997</v>
      </c>
      <c r="AG25">
        <v>41.224860229999997</v>
      </c>
      <c r="AH25">
        <v>41.933951380000003</v>
      </c>
      <c r="AI25">
        <v>42.6269761</v>
      </c>
      <c r="AJ25">
        <v>43.326548099999997</v>
      </c>
      <c r="AK25">
        <v>44.044313000000002</v>
      </c>
      <c r="AL25">
        <v>44.767026639999997</v>
      </c>
      <c r="AM25">
        <v>45.54965473</v>
      </c>
      <c r="AN25">
        <v>46.26835165</v>
      </c>
      <c r="AO25">
        <v>46.96278521</v>
      </c>
      <c r="AP25">
        <v>47.642060499999999</v>
      </c>
      <c r="AQ25">
        <v>48.328173100000001</v>
      </c>
      <c r="AR25">
        <v>48.996761290000002</v>
      </c>
      <c r="AS25">
        <v>49.689193850000002</v>
      </c>
      <c r="AT25">
        <v>50.400922809999997</v>
      </c>
      <c r="AU25">
        <v>51.121551519999997</v>
      </c>
      <c r="AV25">
        <v>51.855750049999997</v>
      </c>
      <c r="AW25">
        <v>52.665881949999999</v>
      </c>
    </row>
    <row r="26" spans="2:49" x14ac:dyDescent="0.35">
      <c r="B26" t="s">
        <v>126</v>
      </c>
      <c r="C26">
        <v>39.525714811669303</v>
      </c>
      <c r="D26">
        <v>40.160312947925298</v>
      </c>
      <c r="E26">
        <v>40.805099759999997</v>
      </c>
      <c r="F26">
        <v>40.488255090000003</v>
      </c>
      <c r="G26">
        <v>39.883273469999999</v>
      </c>
      <c r="H26">
        <v>39.756531250000002</v>
      </c>
      <c r="I26">
        <v>39.439944599999997</v>
      </c>
      <c r="J26">
        <v>38.928643800000003</v>
      </c>
      <c r="K26">
        <v>38.277569640000003</v>
      </c>
      <c r="L26">
        <v>37.805079020000001</v>
      </c>
      <c r="M26">
        <v>37.43484162</v>
      </c>
      <c r="N26">
        <v>37.260124329999996</v>
      </c>
      <c r="O26">
        <v>37.147706669999998</v>
      </c>
      <c r="P26">
        <v>36.779464400000002</v>
      </c>
      <c r="Q26">
        <v>36.133164479999998</v>
      </c>
      <c r="R26">
        <v>35.53610836</v>
      </c>
      <c r="S26">
        <v>35.002882749999998</v>
      </c>
      <c r="T26">
        <v>34.421696429999997</v>
      </c>
      <c r="U26">
        <v>34.1135193</v>
      </c>
      <c r="V26">
        <v>33.71919037</v>
      </c>
      <c r="W26">
        <v>33.097273469999998</v>
      </c>
      <c r="X26">
        <v>32.310327090000001</v>
      </c>
      <c r="Y26">
        <v>31.52818087</v>
      </c>
      <c r="Z26">
        <v>30.79913531</v>
      </c>
      <c r="AA26">
        <v>30.14633959</v>
      </c>
      <c r="AB26">
        <v>29.586165040000001</v>
      </c>
      <c r="AC26">
        <v>29.095039830000001</v>
      </c>
      <c r="AD26">
        <v>28.65143059</v>
      </c>
      <c r="AE26">
        <v>28.25082888</v>
      </c>
      <c r="AF26">
        <v>27.886721049999998</v>
      </c>
      <c r="AG26">
        <v>27.546306269999999</v>
      </c>
      <c r="AH26">
        <v>27.233436579999999</v>
      </c>
      <c r="AI26">
        <v>26.947779730000001</v>
      </c>
      <c r="AJ26">
        <v>26.67251066</v>
      </c>
      <c r="AK26">
        <v>26.409720409999998</v>
      </c>
      <c r="AL26">
        <v>26.156552869999999</v>
      </c>
      <c r="AM26">
        <v>25.883256459999998</v>
      </c>
      <c r="AN26">
        <v>25.607098619999999</v>
      </c>
      <c r="AO26">
        <v>25.33285231</v>
      </c>
      <c r="AP26">
        <v>25.06264388</v>
      </c>
      <c r="AQ26">
        <v>24.799423910000002</v>
      </c>
      <c r="AR26">
        <v>24.541190539999999</v>
      </c>
      <c r="AS26">
        <v>24.288524089999999</v>
      </c>
      <c r="AT26">
        <v>24.039002809999999</v>
      </c>
      <c r="AU26">
        <v>23.790302010000001</v>
      </c>
      <c r="AV26">
        <v>23.541378420000001</v>
      </c>
      <c r="AW26">
        <v>23.30568718</v>
      </c>
    </row>
    <row r="27" spans="2:49" x14ac:dyDescent="0.3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22.65629161</v>
      </c>
      <c r="G27">
        <v>23.130527950000001</v>
      </c>
      <c r="H27">
        <v>22.643855640000002</v>
      </c>
      <c r="I27">
        <v>23.562701959999998</v>
      </c>
      <c r="J27">
        <v>24.029591289999999</v>
      </c>
      <c r="K27">
        <v>23.866048249999999</v>
      </c>
      <c r="L27">
        <v>23.789377569999999</v>
      </c>
      <c r="M27">
        <v>24.117240679999998</v>
      </c>
      <c r="N27">
        <v>24.957801920000001</v>
      </c>
      <c r="O27">
        <v>25.64963462</v>
      </c>
      <c r="P27">
        <v>25.380822810000002</v>
      </c>
      <c r="Q27">
        <v>24.30985081</v>
      </c>
      <c r="R27">
        <v>23.07494252</v>
      </c>
      <c r="S27">
        <v>21.91532213</v>
      </c>
      <c r="T27">
        <v>20.982941480000001</v>
      </c>
      <c r="U27">
        <v>20.249653339999998</v>
      </c>
      <c r="V27">
        <v>19.7333848</v>
      </c>
      <c r="W27">
        <v>19.198883510000002</v>
      </c>
      <c r="X27">
        <v>18.673232079999998</v>
      </c>
      <c r="Y27">
        <v>18.343273580000002</v>
      </c>
      <c r="Z27">
        <v>18.244017979999999</v>
      </c>
      <c r="AA27">
        <v>18.31954343</v>
      </c>
      <c r="AB27">
        <v>18.520064659999999</v>
      </c>
      <c r="AC27">
        <v>18.78069258</v>
      </c>
      <c r="AD27">
        <v>19.088377810000001</v>
      </c>
      <c r="AE27">
        <v>19.41422781</v>
      </c>
      <c r="AF27">
        <v>19.74141565</v>
      </c>
      <c r="AG27">
        <v>20.05154937</v>
      </c>
      <c r="AH27">
        <v>20.350959469999999</v>
      </c>
      <c r="AI27">
        <v>20.63196997</v>
      </c>
      <c r="AJ27">
        <v>20.883973990000001</v>
      </c>
      <c r="AK27">
        <v>21.11289399</v>
      </c>
      <c r="AL27">
        <v>21.321558400000001</v>
      </c>
      <c r="AM27">
        <v>21.498773660000001</v>
      </c>
      <c r="AN27">
        <v>21.65292556</v>
      </c>
      <c r="AO27">
        <v>21.800728230000001</v>
      </c>
      <c r="AP27">
        <v>21.943334289999999</v>
      </c>
      <c r="AQ27">
        <v>22.08356277</v>
      </c>
      <c r="AR27">
        <v>22.220666090000002</v>
      </c>
      <c r="AS27">
        <v>22.355519820000001</v>
      </c>
      <c r="AT27">
        <v>22.490772150000002</v>
      </c>
      <c r="AU27">
        <v>22.63231498</v>
      </c>
      <c r="AV27">
        <v>22.78621416</v>
      </c>
      <c r="AW27">
        <v>22.964530629999999</v>
      </c>
    </row>
    <row r="28" spans="2:49" x14ac:dyDescent="0.35">
      <c r="B28" t="s">
        <v>128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27.493876839999999</v>
      </c>
      <c r="H28">
        <v>27.400459649999998</v>
      </c>
      <c r="I28">
        <v>27.269156460000001</v>
      </c>
      <c r="J28">
        <v>27.091169359999999</v>
      </c>
      <c r="K28">
        <v>26.6780401</v>
      </c>
      <c r="L28">
        <v>26.209465739999999</v>
      </c>
      <c r="M28">
        <v>25.775135450000001</v>
      </c>
      <c r="N28">
        <v>25.534568520000001</v>
      </c>
      <c r="O28">
        <v>25.29835877</v>
      </c>
      <c r="P28">
        <v>25.06352644</v>
      </c>
      <c r="Q28">
        <v>24.821822560000001</v>
      </c>
      <c r="R28">
        <v>24.579651460000001</v>
      </c>
      <c r="S28">
        <v>24.459783739999999</v>
      </c>
      <c r="T28">
        <v>24.31552585</v>
      </c>
      <c r="U28">
        <v>24.036791900000001</v>
      </c>
      <c r="V28">
        <v>23.727340959999999</v>
      </c>
      <c r="W28">
        <v>23.384898969999998</v>
      </c>
      <c r="X28">
        <v>23.008434139999999</v>
      </c>
      <c r="Y28">
        <v>22.651509069999999</v>
      </c>
      <c r="Z28">
        <v>22.312333880000001</v>
      </c>
      <c r="AA28">
        <v>21.98320309</v>
      </c>
      <c r="AB28">
        <v>21.65522679</v>
      </c>
      <c r="AC28">
        <v>21.322710229999998</v>
      </c>
      <c r="AD28">
        <v>20.978443810000002</v>
      </c>
      <c r="AE28">
        <v>20.620123169999999</v>
      </c>
      <c r="AF28">
        <v>20.246605049999999</v>
      </c>
      <c r="AG28">
        <v>19.857671790000001</v>
      </c>
      <c r="AH28">
        <v>19.45410614</v>
      </c>
      <c r="AI28">
        <v>19.03581432</v>
      </c>
      <c r="AJ28">
        <v>18.60496874</v>
      </c>
      <c r="AK28">
        <v>18.164103350000001</v>
      </c>
      <c r="AL28">
        <v>17.71612979</v>
      </c>
      <c r="AM28">
        <v>17.264839240000001</v>
      </c>
      <c r="AN28">
        <v>16.814516829999999</v>
      </c>
      <c r="AO28">
        <v>16.36770434</v>
      </c>
      <c r="AP28">
        <v>15.9265249</v>
      </c>
      <c r="AQ28">
        <v>15.49346632</v>
      </c>
      <c r="AR28">
        <v>15.070756640000001</v>
      </c>
      <c r="AS28">
        <v>14.66042491</v>
      </c>
      <c r="AT28">
        <v>14.264601369999999</v>
      </c>
      <c r="AU28">
        <v>13.884963949999999</v>
      </c>
      <c r="AV28">
        <v>13.52279328</v>
      </c>
      <c r="AW28">
        <v>13.179538519999999</v>
      </c>
    </row>
    <row r="29" spans="2:49" x14ac:dyDescent="0.35">
      <c r="B29" t="s">
        <v>129</v>
      </c>
      <c r="C29">
        <v>22.604062437828901</v>
      </c>
      <c r="D29">
        <v>22.966977971759398</v>
      </c>
      <c r="E29">
        <v>23.33572023</v>
      </c>
      <c r="F29">
        <v>23.66658911</v>
      </c>
      <c r="G29">
        <v>22.551736760000001</v>
      </c>
      <c r="H29">
        <v>20.33035873</v>
      </c>
      <c r="I29">
        <v>20.769631019999999</v>
      </c>
      <c r="J29">
        <v>20.555519369999999</v>
      </c>
      <c r="K29">
        <v>19.84658756</v>
      </c>
      <c r="L29">
        <v>19.35734059</v>
      </c>
      <c r="M29">
        <v>19.270349379999999</v>
      </c>
      <c r="N29">
        <v>18.778306860000001</v>
      </c>
      <c r="O29">
        <v>19.321305720000002</v>
      </c>
      <c r="P29">
        <v>19.727499309999999</v>
      </c>
      <c r="Q29">
        <v>19.951172020000001</v>
      </c>
      <c r="R29">
        <v>20.314237080000002</v>
      </c>
      <c r="S29">
        <v>20.85533774</v>
      </c>
      <c r="T29">
        <v>21.086978370000001</v>
      </c>
      <c r="U29">
        <v>21.194713100000001</v>
      </c>
      <c r="V29">
        <v>21.282287920000002</v>
      </c>
      <c r="W29">
        <v>21.26654078</v>
      </c>
      <c r="X29">
        <v>21.122805719999999</v>
      </c>
      <c r="Y29">
        <v>21.03565124</v>
      </c>
      <c r="Z29">
        <v>21.019780310000002</v>
      </c>
      <c r="AA29">
        <v>21.075948669999999</v>
      </c>
      <c r="AB29">
        <v>21.189188099999999</v>
      </c>
      <c r="AC29">
        <v>21.357257659999998</v>
      </c>
      <c r="AD29">
        <v>21.356721369999999</v>
      </c>
      <c r="AE29">
        <v>21.389853030000001</v>
      </c>
      <c r="AF29">
        <v>21.453717770000001</v>
      </c>
      <c r="AG29">
        <v>21.545305030000002</v>
      </c>
      <c r="AH29">
        <v>21.661516630000001</v>
      </c>
      <c r="AI29">
        <v>21.787697139999999</v>
      </c>
      <c r="AJ29">
        <v>21.927827709999999</v>
      </c>
      <c r="AK29">
        <v>22.080773969999999</v>
      </c>
      <c r="AL29">
        <v>22.24349234</v>
      </c>
      <c r="AM29">
        <v>22.425729090000001</v>
      </c>
      <c r="AN29">
        <v>22.64549083</v>
      </c>
      <c r="AO29">
        <v>22.86765424</v>
      </c>
      <c r="AP29">
        <v>23.089458270000002</v>
      </c>
      <c r="AQ29">
        <v>23.312662880000001</v>
      </c>
      <c r="AR29">
        <v>23.53207656</v>
      </c>
      <c r="AS29">
        <v>23.748266780000002</v>
      </c>
      <c r="AT29">
        <v>23.959714680000001</v>
      </c>
      <c r="AU29">
        <v>24.166659809999999</v>
      </c>
      <c r="AV29">
        <v>24.37027509</v>
      </c>
      <c r="AW29">
        <v>24.581109269999999</v>
      </c>
    </row>
    <row r="30" spans="2:49" x14ac:dyDescent="0.35">
      <c r="B30" t="s">
        <v>130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34664.838069999998</v>
      </c>
      <c r="T30">
        <v>34954.891860000003</v>
      </c>
      <c r="U30">
        <v>35115.33423</v>
      </c>
      <c r="V30">
        <v>35229.615689999999</v>
      </c>
      <c r="W30">
        <v>35297.95175</v>
      </c>
      <c r="X30">
        <v>35320.723689999999</v>
      </c>
      <c r="Y30">
        <v>35392.077940000003</v>
      </c>
      <c r="Z30">
        <v>35509.614939999999</v>
      </c>
      <c r="AA30">
        <v>35662.083910000001</v>
      </c>
      <c r="AB30">
        <v>35835.865149999998</v>
      </c>
      <c r="AC30">
        <v>36023.437299999998</v>
      </c>
      <c r="AD30">
        <v>36213.232470000003</v>
      </c>
      <c r="AE30">
        <v>36403.247219999997</v>
      </c>
      <c r="AF30">
        <v>36592.975709999999</v>
      </c>
      <c r="AG30">
        <v>36782.854149999999</v>
      </c>
      <c r="AH30">
        <v>36974.36292</v>
      </c>
      <c r="AI30">
        <v>37165.363530000002</v>
      </c>
      <c r="AJ30">
        <v>37357.473550000002</v>
      </c>
      <c r="AK30">
        <v>37551.815649999997</v>
      </c>
      <c r="AL30">
        <v>37749.474260000003</v>
      </c>
      <c r="AM30">
        <v>37953.526639999996</v>
      </c>
      <c r="AN30">
        <v>38168.830600000001</v>
      </c>
      <c r="AO30">
        <v>38393.595789999999</v>
      </c>
      <c r="AP30">
        <v>38624.36724</v>
      </c>
      <c r="AQ30">
        <v>38859.415110000002</v>
      </c>
      <c r="AR30">
        <v>39096.829640000004</v>
      </c>
      <c r="AS30">
        <v>39335.110699999997</v>
      </c>
      <c r="AT30">
        <v>39574.587039999999</v>
      </c>
      <c r="AU30">
        <v>39815.29838</v>
      </c>
      <c r="AV30">
        <v>40057.202969999998</v>
      </c>
      <c r="AW30">
        <v>40302.794479999997</v>
      </c>
    </row>
    <row r="31" spans="2:49" x14ac:dyDescent="0.35">
      <c r="B31" t="s">
        <v>131</v>
      </c>
      <c r="C31">
        <v>17.998489648965599</v>
      </c>
      <c r="D31">
        <v>18.287461222056098</v>
      </c>
      <c r="E31">
        <v>18.581072330000001</v>
      </c>
      <c r="F31">
        <v>27.034501580000001</v>
      </c>
      <c r="G31">
        <v>90.789483489999995</v>
      </c>
      <c r="H31">
        <v>149.7273266</v>
      </c>
      <c r="I31">
        <v>210.18229880000001</v>
      </c>
      <c r="J31">
        <v>285.4553593</v>
      </c>
      <c r="K31">
        <v>357.67948740000003</v>
      </c>
      <c r="L31">
        <v>421.25414519999998</v>
      </c>
      <c r="M31">
        <v>481.85066389999997</v>
      </c>
      <c r="N31">
        <v>526.77126129999999</v>
      </c>
      <c r="O31">
        <v>562.59705399999996</v>
      </c>
      <c r="P31">
        <v>613.20176119999996</v>
      </c>
      <c r="Q31">
        <v>689.45506309999996</v>
      </c>
      <c r="R31">
        <v>762.64465399999995</v>
      </c>
      <c r="S31">
        <v>868.62164600000006</v>
      </c>
      <c r="T31">
        <v>946.2468341</v>
      </c>
      <c r="U31">
        <v>1030.4921469999999</v>
      </c>
      <c r="V31">
        <v>1121.6875010000001</v>
      </c>
      <c r="W31">
        <v>1220.5913909999999</v>
      </c>
      <c r="X31">
        <v>1326.6936989999999</v>
      </c>
      <c r="Y31">
        <v>1435.2654950000001</v>
      </c>
      <c r="Z31">
        <v>1541.494103</v>
      </c>
      <c r="AA31">
        <v>1642.0846730000001</v>
      </c>
      <c r="AB31">
        <v>1734.316849</v>
      </c>
      <c r="AC31">
        <v>1816.393646</v>
      </c>
      <c r="AD31">
        <v>1886.7724929999999</v>
      </c>
      <c r="AE31">
        <v>1944.810729</v>
      </c>
      <c r="AF31">
        <v>1990.152261</v>
      </c>
      <c r="AG31">
        <v>2022.7131649999999</v>
      </c>
      <c r="AH31">
        <v>2042.627735</v>
      </c>
      <c r="AI31">
        <v>2050.301375</v>
      </c>
      <c r="AJ31">
        <v>2046.1316529999999</v>
      </c>
      <c r="AK31">
        <v>2030.6251560000001</v>
      </c>
      <c r="AL31">
        <v>2004.5141860000001</v>
      </c>
      <c r="AM31">
        <v>1968.7953600000001</v>
      </c>
      <c r="AN31">
        <v>1924.7910879999999</v>
      </c>
      <c r="AO31">
        <v>1873.433618</v>
      </c>
      <c r="AP31">
        <v>1815.7127849999999</v>
      </c>
      <c r="AQ31">
        <v>1752.739329</v>
      </c>
      <c r="AR31">
        <v>1685.6288850000001</v>
      </c>
      <c r="AS31">
        <v>1615.496721</v>
      </c>
      <c r="AT31">
        <v>1543.3671959999999</v>
      </c>
      <c r="AU31">
        <v>1470.151081</v>
      </c>
      <c r="AV31">
        <v>1396.64508</v>
      </c>
      <c r="AW31">
        <v>1323.5695490000001</v>
      </c>
    </row>
    <row r="32" spans="2:49" x14ac:dyDescent="0.35">
      <c r="B32" t="s">
        <v>132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2396.9278599999998</v>
      </c>
      <c r="H32">
        <v>2798.3786709999999</v>
      </c>
      <c r="I32">
        <v>3155.681525</v>
      </c>
      <c r="J32">
        <v>3477.3848200000002</v>
      </c>
      <c r="K32">
        <v>3706.5475099999999</v>
      </c>
      <c r="L32">
        <v>3894.4624119999999</v>
      </c>
      <c r="M32">
        <v>4070.4415370000002</v>
      </c>
      <c r="N32">
        <v>4285.2968810000002</v>
      </c>
      <c r="O32">
        <v>4481.0259480000004</v>
      </c>
      <c r="P32">
        <v>4669.2693129999998</v>
      </c>
      <c r="Q32">
        <v>4851.9471219999996</v>
      </c>
      <c r="R32">
        <v>5018.1849540000003</v>
      </c>
      <c r="S32">
        <v>5239.9674009999999</v>
      </c>
      <c r="T32">
        <v>5404.1528090000002</v>
      </c>
      <c r="U32">
        <v>5519.1848669999999</v>
      </c>
      <c r="V32">
        <v>5610.998321</v>
      </c>
      <c r="W32">
        <v>5679.2221810000001</v>
      </c>
      <c r="X32">
        <v>5723.2597720000003</v>
      </c>
      <c r="Y32">
        <v>5760.9738310000002</v>
      </c>
      <c r="Z32">
        <v>5790.614939</v>
      </c>
      <c r="AA32">
        <v>5809.1387649999997</v>
      </c>
      <c r="AB32">
        <v>5813.2846140000001</v>
      </c>
      <c r="AC32">
        <v>5800.9597169999997</v>
      </c>
      <c r="AD32">
        <v>5769.8164200000001</v>
      </c>
      <c r="AE32">
        <v>5719.2645590000002</v>
      </c>
      <c r="AF32">
        <v>5649.212544</v>
      </c>
      <c r="AG32">
        <v>5559.9912240000003</v>
      </c>
      <c r="AH32">
        <v>5452.3662000000004</v>
      </c>
      <c r="AI32">
        <v>5326.9385890000003</v>
      </c>
      <c r="AJ32">
        <v>5185.1290339999996</v>
      </c>
      <c r="AK32">
        <v>5028.599322</v>
      </c>
      <c r="AL32">
        <v>4859.2596199999998</v>
      </c>
      <c r="AM32">
        <v>4679.3180259999999</v>
      </c>
      <c r="AN32">
        <v>4491.1393660000003</v>
      </c>
      <c r="AO32">
        <v>4296.7310850000003</v>
      </c>
      <c r="AP32">
        <v>4098.0591590000004</v>
      </c>
      <c r="AQ32">
        <v>3897.135663</v>
      </c>
      <c r="AR32">
        <v>3695.8523580000001</v>
      </c>
      <c r="AS32">
        <v>3495.9312850000001</v>
      </c>
      <c r="AT32">
        <v>3298.9563069999999</v>
      </c>
      <c r="AU32">
        <v>3106.2695319999998</v>
      </c>
      <c r="AV32">
        <v>2918.977762</v>
      </c>
      <c r="AW32">
        <v>2737.9992579999998</v>
      </c>
    </row>
    <row r="33" spans="2:49" x14ac:dyDescent="0.35">
      <c r="B33" t="s">
        <v>133</v>
      </c>
      <c r="C33">
        <v>3720.5673609549599</v>
      </c>
      <c r="D33">
        <v>3780.3022733867101</v>
      </c>
      <c r="E33">
        <v>3840.9962489999998</v>
      </c>
      <c r="F33">
        <v>4360.0319820000004</v>
      </c>
      <c r="G33">
        <v>4821.2249510000001</v>
      </c>
      <c r="H33">
        <v>5318.8058179999998</v>
      </c>
      <c r="I33">
        <v>5759.0399429999998</v>
      </c>
      <c r="J33">
        <v>6146.6359169999996</v>
      </c>
      <c r="K33">
        <v>6400.5063499999997</v>
      </c>
      <c r="L33">
        <v>6597.9789440000004</v>
      </c>
      <c r="M33">
        <v>6780.5441609999998</v>
      </c>
      <c r="N33">
        <v>7040.4805470000001</v>
      </c>
      <c r="O33">
        <v>7274.556611</v>
      </c>
      <c r="P33">
        <v>7493.0461020000002</v>
      </c>
      <c r="Q33">
        <v>7691.976662</v>
      </c>
      <c r="R33">
        <v>7870.6246959999999</v>
      </c>
      <c r="S33">
        <v>8104.6473420000002</v>
      </c>
      <c r="T33">
        <v>8285.9230810000008</v>
      </c>
      <c r="U33">
        <v>8387.2859270000008</v>
      </c>
      <c r="V33">
        <v>8454.3775459999997</v>
      </c>
      <c r="W33">
        <v>8486.8580949999996</v>
      </c>
      <c r="X33">
        <v>8484.6864069999901</v>
      </c>
      <c r="Y33">
        <v>8472.7164919999996</v>
      </c>
      <c r="Z33">
        <v>8450.1087609999995</v>
      </c>
      <c r="AA33">
        <v>8413.5387310000006</v>
      </c>
      <c r="AB33">
        <v>8359.2488499999999</v>
      </c>
      <c r="AC33">
        <v>8284.9760659999902</v>
      </c>
      <c r="AD33">
        <v>8187.9507750000002</v>
      </c>
      <c r="AE33">
        <v>8067.6264730000003</v>
      </c>
      <c r="AF33">
        <v>7924.0549600000004</v>
      </c>
      <c r="AG33">
        <v>7757.7933439999997</v>
      </c>
      <c r="AH33">
        <v>7569.9364130000004</v>
      </c>
      <c r="AI33">
        <v>7361.4109079999998</v>
      </c>
      <c r="AJ33">
        <v>7134.19542</v>
      </c>
      <c r="AK33">
        <v>6890.5630069999997</v>
      </c>
      <c r="AL33">
        <v>6633.0513229999997</v>
      </c>
      <c r="AM33">
        <v>6364.5472959999997</v>
      </c>
      <c r="AN33">
        <v>6088.0550039999998</v>
      </c>
      <c r="AO33">
        <v>5806.1621729999997</v>
      </c>
      <c r="AP33">
        <v>5521.3638629999996</v>
      </c>
      <c r="AQ33">
        <v>5236.1695989999998</v>
      </c>
      <c r="AR33">
        <v>4952.9048089999997</v>
      </c>
      <c r="AS33">
        <v>4673.6727330000003</v>
      </c>
      <c r="AT33">
        <v>4400.3726800000004</v>
      </c>
      <c r="AU33">
        <v>4134.5886860000001</v>
      </c>
      <c r="AV33">
        <v>3877.6015689999999</v>
      </c>
      <c r="AW33">
        <v>3630.4431589999999</v>
      </c>
    </row>
    <row r="34" spans="2:49" x14ac:dyDescent="0.35">
      <c r="B34" t="s">
        <v>134</v>
      </c>
      <c r="C34">
        <v>5208.7853750706399</v>
      </c>
      <c r="D34">
        <v>5292.4141090967596</v>
      </c>
      <c r="E34">
        <v>5377.3855290000001</v>
      </c>
      <c r="F34">
        <v>5763.2341130000004</v>
      </c>
      <c r="G34">
        <v>6098.8579149999996</v>
      </c>
      <c r="H34">
        <v>6478.1436620000004</v>
      </c>
      <c r="I34">
        <v>6809.3125030000001</v>
      </c>
      <c r="J34">
        <v>7093.7137359999997</v>
      </c>
      <c r="K34">
        <v>7253.1785419999997</v>
      </c>
      <c r="L34">
        <v>7363.839661</v>
      </c>
      <c r="M34">
        <v>7465.3761039999999</v>
      </c>
      <c r="N34">
        <v>7628.1928980000002</v>
      </c>
      <c r="O34">
        <v>7773.2800749999997</v>
      </c>
      <c r="P34">
        <v>7904.2181300000002</v>
      </c>
      <c r="Q34">
        <v>8010.4348810000001</v>
      </c>
      <c r="R34">
        <v>8107.62147</v>
      </c>
      <c r="S34">
        <v>8237.0403330000008</v>
      </c>
      <c r="T34">
        <v>8357.0962380000001</v>
      </c>
      <c r="U34">
        <v>8397.5249409999997</v>
      </c>
      <c r="V34">
        <v>8406.9556479999901</v>
      </c>
      <c r="W34">
        <v>8385.00233999999</v>
      </c>
      <c r="X34">
        <v>8331.8743450000002</v>
      </c>
      <c r="Y34">
        <v>8270.9811109999901</v>
      </c>
      <c r="Z34">
        <v>8202.2196160000003</v>
      </c>
      <c r="AA34">
        <v>8122.8416639999996</v>
      </c>
      <c r="AB34">
        <v>8029.6198050000003</v>
      </c>
      <c r="AC34">
        <v>7920.6358389999996</v>
      </c>
      <c r="AD34">
        <v>7793.4402110000001</v>
      </c>
      <c r="AE34">
        <v>7647.5476280000003</v>
      </c>
      <c r="AF34">
        <v>7482.9914140000001</v>
      </c>
      <c r="AG34">
        <v>7300.2421530000001</v>
      </c>
      <c r="AH34">
        <v>7100.2448869999998</v>
      </c>
      <c r="AI34">
        <v>6883.8024370000003</v>
      </c>
      <c r="AJ34">
        <v>6652.6699719999997</v>
      </c>
      <c r="AK34">
        <v>6408.8613500000001</v>
      </c>
      <c r="AL34">
        <v>6154.6049569999996</v>
      </c>
      <c r="AM34">
        <v>5892.425964</v>
      </c>
      <c r="AN34">
        <v>5624.919731</v>
      </c>
      <c r="AO34">
        <v>5354.3350520000004</v>
      </c>
      <c r="AP34">
        <v>5082.8245299999999</v>
      </c>
      <c r="AQ34">
        <v>4812.5377479999997</v>
      </c>
      <c r="AR34">
        <v>4545.4515199999996</v>
      </c>
      <c r="AS34">
        <v>4283.3440229999997</v>
      </c>
      <c r="AT34">
        <v>4027.80663</v>
      </c>
      <c r="AU34">
        <v>3780.1514889999999</v>
      </c>
      <c r="AV34">
        <v>3541.4235229999999</v>
      </c>
      <c r="AW34">
        <v>3312.446614</v>
      </c>
    </row>
    <row r="35" spans="2:49" x14ac:dyDescent="0.3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13387.104240000001</v>
      </c>
      <c r="G35" s="39">
        <v>12832.969810000001</v>
      </c>
      <c r="H35" s="39">
        <v>12362.902050000001</v>
      </c>
      <c r="I35">
        <v>11917.784949999999</v>
      </c>
      <c r="J35">
        <v>11490.20795</v>
      </c>
      <c r="K35" s="39">
        <v>11030.2912</v>
      </c>
      <c r="L35" s="39">
        <v>10589.831169999999</v>
      </c>
      <c r="M35" s="39">
        <v>10181.763059999999</v>
      </c>
      <c r="N35" s="39">
        <v>9832.9914019999997</v>
      </c>
      <c r="O35" s="39">
        <v>9508.1765790000009</v>
      </c>
      <c r="P35">
        <v>9190.3522030000004</v>
      </c>
      <c r="Q35">
        <v>8882.8848330000001</v>
      </c>
      <c r="R35">
        <v>8589.6904599999998</v>
      </c>
      <c r="S35">
        <v>8317.9170799999902</v>
      </c>
      <c r="T35">
        <v>8085.9850779999997</v>
      </c>
      <c r="U35">
        <v>7811.9157020000002</v>
      </c>
      <c r="V35">
        <v>7541.8208500000001</v>
      </c>
      <c r="W35">
        <v>7274.2591050000001</v>
      </c>
      <c r="X35">
        <v>7008.4781009999997</v>
      </c>
      <c r="Y35">
        <v>6755.2355269999998</v>
      </c>
      <c r="Z35">
        <v>6513.8636420000003</v>
      </c>
      <c r="AA35">
        <v>6282.1257029999997</v>
      </c>
      <c r="AB35">
        <v>6057.5470519999999</v>
      </c>
      <c r="AC35">
        <v>5838.3357999999998</v>
      </c>
      <c r="AD35">
        <v>5622.448257</v>
      </c>
      <c r="AE35">
        <v>5408.8366040000001</v>
      </c>
      <c r="AF35">
        <v>5196.7489500000001</v>
      </c>
      <c r="AG35">
        <v>4985.6904839999997</v>
      </c>
      <c r="AH35">
        <v>4775.441957</v>
      </c>
      <c r="AI35">
        <v>4565.7844429999996</v>
      </c>
      <c r="AJ35">
        <v>4356.9890240000004</v>
      </c>
      <c r="AK35">
        <v>4149.4856970000001</v>
      </c>
      <c r="AL35">
        <v>3943.8351459999999</v>
      </c>
      <c r="AM35">
        <v>3740.7717729999999</v>
      </c>
      <c r="AN35">
        <v>3541.089669</v>
      </c>
      <c r="AO35">
        <v>3345.4451779999999</v>
      </c>
      <c r="AP35">
        <v>3154.4715350000001</v>
      </c>
      <c r="AQ35">
        <v>2968.823046</v>
      </c>
      <c r="AR35">
        <v>2789.0940139999998</v>
      </c>
      <c r="AS35">
        <v>2615.8094129999999</v>
      </c>
      <c r="AT35">
        <v>2449.4220679999999</v>
      </c>
      <c r="AU35">
        <v>2290.271358</v>
      </c>
      <c r="AV35">
        <v>2138.5881730000001</v>
      </c>
      <c r="AW35">
        <v>1994.5164440000001</v>
      </c>
    </row>
    <row r="36" spans="2:49" x14ac:dyDescent="0.3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4709.5182020000002</v>
      </c>
      <c r="G36">
        <v>4493.3139760000004</v>
      </c>
      <c r="H36">
        <v>4304.9842500000004</v>
      </c>
      <c r="I36">
        <v>4127.5869640000001</v>
      </c>
      <c r="J36">
        <v>3955.8263310000002</v>
      </c>
      <c r="K36">
        <v>3776.0278130000002</v>
      </c>
      <c r="L36">
        <v>3601.3029409999999</v>
      </c>
      <c r="M36">
        <v>3438.5936470000001</v>
      </c>
      <c r="N36">
        <v>3292.8042599999999</v>
      </c>
      <c r="O36">
        <v>3156.1154430000001</v>
      </c>
      <c r="P36">
        <v>3026.125411</v>
      </c>
      <c r="Q36">
        <v>2901.051316</v>
      </c>
      <c r="R36">
        <v>2781.2904530000001</v>
      </c>
      <c r="S36">
        <v>2665.6732900000002</v>
      </c>
      <c r="T36">
        <v>2541.8514399999999</v>
      </c>
      <c r="U36">
        <v>2415.6264190000002</v>
      </c>
      <c r="V36">
        <v>2295.5335960000002</v>
      </c>
      <c r="W36">
        <v>2181.0135829999999</v>
      </c>
      <c r="X36">
        <v>2071.6675110000001</v>
      </c>
      <c r="Y36">
        <v>1969.2789829999999</v>
      </c>
      <c r="Z36">
        <v>1873.387457</v>
      </c>
      <c r="AA36">
        <v>1783.2291580000001</v>
      </c>
      <c r="AB36">
        <v>1698.008282</v>
      </c>
      <c r="AC36">
        <v>1617.083795</v>
      </c>
      <c r="AD36">
        <v>1539.7856429999999</v>
      </c>
      <c r="AE36">
        <v>1465.663509</v>
      </c>
      <c r="AF36">
        <v>1394.3441869999999</v>
      </c>
      <c r="AG36">
        <v>1325.5234049999999</v>
      </c>
      <c r="AH36">
        <v>1258.9676509999999</v>
      </c>
      <c r="AI36">
        <v>1194.4593950000001</v>
      </c>
      <c r="AJ36">
        <v>1131.8875700000001</v>
      </c>
      <c r="AK36">
        <v>1071.1849179999999</v>
      </c>
      <c r="AL36">
        <v>1012.32466</v>
      </c>
      <c r="AM36">
        <v>955.32809729999997</v>
      </c>
      <c r="AN36">
        <v>900.2446817</v>
      </c>
      <c r="AO36">
        <v>847.0996116</v>
      </c>
      <c r="AP36">
        <v>795.92404929999998</v>
      </c>
      <c r="AQ36">
        <v>746.76416059999997</v>
      </c>
      <c r="AR36">
        <v>699.66299079999999</v>
      </c>
      <c r="AS36">
        <v>654.65724869999997</v>
      </c>
      <c r="AT36">
        <v>611.77582970000003</v>
      </c>
      <c r="AU36">
        <v>571.03041900000005</v>
      </c>
      <c r="AV36">
        <v>532.41589380000005</v>
      </c>
      <c r="AW36">
        <v>495.91476879999999</v>
      </c>
    </row>
    <row r="37" spans="2:49" x14ac:dyDescent="0.35">
      <c r="B37" t="s">
        <v>137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1989.1601579999999</v>
      </c>
      <c r="H37">
        <v>1869.6870510000001</v>
      </c>
      <c r="I37">
        <v>1758.1687300000001</v>
      </c>
      <c r="J37">
        <v>1651.8658350000001</v>
      </c>
      <c r="K37">
        <v>1548.4436519999999</v>
      </c>
      <c r="L37">
        <v>1449.0455529999999</v>
      </c>
      <c r="M37">
        <v>1356.872261</v>
      </c>
      <c r="N37">
        <v>1275.460922</v>
      </c>
      <c r="O37">
        <v>1199.16642</v>
      </c>
      <c r="P37">
        <v>1127.322216</v>
      </c>
      <c r="Q37">
        <v>1059.1767789999999</v>
      </c>
      <c r="R37">
        <v>994.34247210000001</v>
      </c>
      <c r="S37">
        <v>933.88519399999996</v>
      </c>
      <c r="T37">
        <v>874.89834640000004</v>
      </c>
      <c r="U37">
        <v>818.06736720000004</v>
      </c>
      <c r="V37">
        <v>764.58679819999998</v>
      </c>
      <c r="W37">
        <v>714.25695810000002</v>
      </c>
      <c r="X37">
        <v>666.94106839999995</v>
      </c>
      <c r="Y37">
        <v>622.8806257</v>
      </c>
      <c r="Z37">
        <v>581.91637690000005</v>
      </c>
      <c r="AA37">
        <v>543.81368199999997</v>
      </c>
      <c r="AB37">
        <v>508.33139390000002</v>
      </c>
      <c r="AC37">
        <v>475.25254059999997</v>
      </c>
      <c r="AD37">
        <v>444.36081619999999</v>
      </c>
      <c r="AE37">
        <v>415.47556059999999</v>
      </c>
      <c r="AF37">
        <v>388.4337716</v>
      </c>
      <c r="AG37">
        <v>363.08873169999998</v>
      </c>
      <c r="AH37">
        <v>339.31016949999997</v>
      </c>
      <c r="AI37">
        <v>316.97644459999998</v>
      </c>
      <c r="AJ37">
        <v>295.98704329999998</v>
      </c>
      <c r="AK37">
        <v>276.25289029999999</v>
      </c>
      <c r="AL37">
        <v>257.6950799</v>
      </c>
      <c r="AM37">
        <v>240.24560210000001</v>
      </c>
      <c r="AN37">
        <v>223.84420969999999</v>
      </c>
      <c r="AO37">
        <v>208.4329492</v>
      </c>
      <c r="AP37">
        <v>193.95870099999999</v>
      </c>
      <c r="AQ37">
        <v>180.37400869999999</v>
      </c>
      <c r="AR37">
        <v>167.63473339999999</v>
      </c>
      <c r="AS37">
        <v>155.69947149999999</v>
      </c>
      <c r="AT37">
        <v>144.5291976</v>
      </c>
      <c r="AU37">
        <v>134.08592250000001</v>
      </c>
      <c r="AV37">
        <v>124.3325442</v>
      </c>
      <c r="AW37">
        <v>115.23317609999999</v>
      </c>
    </row>
    <row r="38" spans="2:49" x14ac:dyDescent="0.3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2.3230064200000001E-2</v>
      </c>
      <c r="G38">
        <v>5.4623611400000001E-2</v>
      </c>
      <c r="H38">
        <v>0.11199635600000001</v>
      </c>
      <c r="I38">
        <v>0.19645021109999999</v>
      </c>
      <c r="J38">
        <v>0.3194796104</v>
      </c>
      <c r="K38">
        <v>0.46726478319999998</v>
      </c>
      <c r="L38">
        <v>0.66399824129999996</v>
      </c>
      <c r="M38">
        <v>0.95404384750000004</v>
      </c>
      <c r="N38">
        <v>1.4016910579999999</v>
      </c>
      <c r="O38">
        <v>2.0075083459999998</v>
      </c>
      <c r="P38">
        <v>2.7962953370000001</v>
      </c>
      <c r="Q38">
        <v>3.824385978</v>
      </c>
      <c r="R38">
        <v>5.1489474670000002</v>
      </c>
      <c r="S38">
        <v>8.1791870830000004</v>
      </c>
      <c r="T38">
        <v>14.08366043</v>
      </c>
      <c r="U38">
        <v>24.910489099999999</v>
      </c>
      <c r="V38">
        <v>37.600031000000001</v>
      </c>
      <c r="W38">
        <v>52.517916479999997</v>
      </c>
      <c r="X38">
        <v>70.054910949999893</v>
      </c>
      <c r="Y38">
        <v>91.480540939999997</v>
      </c>
      <c r="Z38">
        <v>117.50841130000001</v>
      </c>
      <c r="AA38">
        <v>148.78058859999999</v>
      </c>
      <c r="AB38">
        <v>185.86955359999999</v>
      </c>
      <c r="AC38">
        <v>229.3802958</v>
      </c>
      <c r="AD38">
        <v>279.75536369999998</v>
      </c>
      <c r="AE38">
        <v>337.53863460000002</v>
      </c>
      <c r="AF38">
        <v>403.23463090000001</v>
      </c>
      <c r="AG38">
        <v>477.28633550000001</v>
      </c>
      <c r="AH38">
        <v>560.07181879999996</v>
      </c>
      <c r="AI38">
        <v>651.6968349</v>
      </c>
      <c r="AJ38">
        <v>752.26769920000004</v>
      </c>
      <c r="AK38">
        <v>861.74083169999994</v>
      </c>
      <c r="AL38">
        <v>979.9386131</v>
      </c>
      <c r="AM38">
        <v>1106.70812</v>
      </c>
      <c r="AN38">
        <v>1241.956506</v>
      </c>
      <c r="AO38">
        <v>1385.081355</v>
      </c>
      <c r="AP38">
        <v>1535.2672520000001</v>
      </c>
      <c r="AQ38">
        <v>1691.7735379999999</v>
      </c>
      <c r="AR38">
        <v>1853.820189</v>
      </c>
      <c r="AS38">
        <v>2020.6695649999999</v>
      </c>
      <c r="AT38">
        <v>2191.7910259999999</v>
      </c>
      <c r="AU38">
        <v>2366.6859089999998</v>
      </c>
      <c r="AV38">
        <v>2544.9149550000002</v>
      </c>
      <c r="AW38">
        <v>2726.409024</v>
      </c>
    </row>
    <row r="39" spans="2:49" x14ac:dyDescent="0.3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4.0602838099999997E-2</v>
      </c>
      <c r="G39">
        <v>7.8322673999999995E-2</v>
      </c>
      <c r="H39">
        <v>0.1395009834</v>
      </c>
      <c r="I39">
        <v>0.22335326359999999</v>
      </c>
      <c r="J39">
        <v>0.33799628269999998</v>
      </c>
      <c r="K39">
        <v>0.47031015609999999</v>
      </c>
      <c r="L39">
        <v>0.6397890088</v>
      </c>
      <c r="M39">
        <v>0.87764764409999996</v>
      </c>
      <c r="N39">
        <v>1.235143857</v>
      </c>
      <c r="O39">
        <v>1.706055965</v>
      </c>
      <c r="P39">
        <v>2.303285867</v>
      </c>
      <c r="Q39">
        <v>3.0622233099999998</v>
      </c>
      <c r="R39">
        <v>4.0169735720000004</v>
      </c>
      <c r="S39">
        <v>6.1744269779999996</v>
      </c>
      <c r="T39">
        <v>10.30468669</v>
      </c>
      <c r="U39">
        <v>17.735339010000001</v>
      </c>
      <c r="V39">
        <v>26.255343509999999</v>
      </c>
      <c r="W39">
        <v>36.056113779999997</v>
      </c>
      <c r="X39">
        <v>47.335431040000003</v>
      </c>
      <c r="Y39">
        <v>60.848546470000002</v>
      </c>
      <c r="Z39">
        <v>76.96700414</v>
      </c>
      <c r="AA39">
        <v>96.005150610000001</v>
      </c>
      <c r="AB39">
        <v>118.2252345</v>
      </c>
      <c r="AC39">
        <v>143.90160660000001</v>
      </c>
      <c r="AD39">
        <v>173.20372</v>
      </c>
      <c r="AE39">
        <v>206.3550812</v>
      </c>
      <c r="AF39">
        <v>243.5480742</v>
      </c>
      <c r="AG39">
        <v>284.93167579999999</v>
      </c>
      <c r="AH39">
        <v>330.6105311</v>
      </c>
      <c r="AI39">
        <v>380.53046540000003</v>
      </c>
      <c r="AJ39">
        <v>434.63632999999999</v>
      </c>
      <c r="AK39">
        <v>492.78713329999999</v>
      </c>
      <c r="AL39">
        <v>554.76876219999997</v>
      </c>
      <c r="AM39">
        <v>620.37889010000004</v>
      </c>
      <c r="AN39">
        <v>689.44721819999995</v>
      </c>
      <c r="AO39">
        <v>761.53530330000001</v>
      </c>
      <c r="AP39">
        <v>836.10047329999998</v>
      </c>
      <c r="AQ39">
        <v>912.64754500000004</v>
      </c>
      <c r="AR39">
        <v>990.670391</v>
      </c>
      <c r="AS39">
        <v>1069.693113</v>
      </c>
      <c r="AT39">
        <v>1149.3518979999999</v>
      </c>
      <c r="AU39">
        <v>1229.305402</v>
      </c>
      <c r="AV39">
        <v>1309.2473210000001</v>
      </c>
      <c r="AW39">
        <v>1389.05133</v>
      </c>
    </row>
    <row r="40" spans="2:49" x14ac:dyDescent="0.3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0.1487682119</v>
      </c>
      <c r="G40">
        <v>0.25619838029999997</v>
      </c>
      <c r="H40">
        <v>0.41062881550000002</v>
      </c>
      <c r="I40">
        <v>0.6047143693</v>
      </c>
      <c r="J40">
        <v>0.84757318829999995</v>
      </c>
      <c r="K40">
        <v>1.1109019360000001</v>
      </c>
      <c r="L40">
        <v>1.426794562</v>
      </c>
      <c r="M40">
        <v>1.8309282200000001</v>
      </c>
      <c r="N40">
        <v>2.4065524759999999</v>
      </c>
      <c r="O40">
        <v>3.1216875079999999</v>
      </c>
      <c r="P40">
        <v>3.9753599940000002</v>
      </c>
      <c r="Q40">
        <v>4.9951420950000003</v>
      </c>
      <c r="R40">
        <v>6.2017008730000001</v>
      </c>
      <c r="S40">
        <v>8.8469003720000003</v>
      </c>
      <c r="T40">
        <v>13.67815053</v>
      </c>
      <c r="U40">
        <v>21.921288539999999</v>
      </c>
      <c r="V40">
        <v>30.782470799999999</v>
      </c>
      <c r="W40">
        <v>40.319046219999997</v>
      </c>
      <c r="X40">
        <v>50.57597561</v>
      </c>
      <c r="Y40">
        <v>62.097547030000001</v>
      </c>
      <c r="Z40">
        <v>75.015351879999997</v>
      </c>
      <c r="AA40">
        <v>89.392399269999999</v>
      </c>
      <c r="AB40">
        <v>105.2385622</v>
      </c>
      <c r="AC40">
        <v>122.5650651</v>
      </c>
      <c r="AD40">
        <v>141.299519</v>
      </c>
      <c r="AE40">
        <v>161.4030218</v>
      </c>
      <c r="AF40">
        <v>182.80686230000001</v>
      </c>
      <c r="AG40">
        <v>205.4066588</v>
      </c>
      <c r="AH40">
        <v>229.06480590000001</v>
      </c>
      <c r="AI40">
        <v>253.55059349999999</v>
      </c>
      <c r="AJ40">
        <v>278.64018279999999</v>
      </c>
      <c r="AK40">
        <v>304.06752519999998</v>
      </c>
      <c r="AL40">
        <v>329.53962539999998</v>
      </c>
      <c r="AM40">
        <v>354.77587740000001</v>
      </c>
      <c r="AN40">
        <v>379.52035599999999</v>
      </c>
      <c r="AO40">
        <v>403.41124960000002</v>
      </c>
      <c r="AP40">
        <v>426.06671349999999</v>
      </c>
      <c r="AQ40">
        <v>447.15012840000003</v>
      </c>
      <c r="AR40">
        <v>466.3470729</v>
      </c>
      <c r="AS40">
        <v>483.3787648</v>
      </c>
      <c r="AT40">
        <v>498.02786900000001</v>
      </c>
      <c r="AU40">
        <v>510.1038666</v>
      </c>
      <c r="AV40">
        <v>519.44461850000005</v>
      </c>
      <c r="AW40">
        <v>525.94664160000002</v>
      </c>
    </row>
    <row r="41" spans="2:49" x14ac:dyDescent="0.35">
      <c r="B41" t="s">
        <v>141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5.9257453179999997</v>
      </c>
      <c r="H41">
        <v>9.4211864129999903</v>
      </c>
      <c r="I41">
        <v>13.78057321</v>
      </c>
      <c r="J41">
        <v>19.191872369999999</v>
      </c>
      <c r="K41">
        <v>25.025787260000001</v>
      </c>
      <c r="L41">
        <v>31.982816079999999</v>
      </c>
      <c r="M41">
        <v>40.810494159999998</v>
      </c>
      <c r="N41">
        <v>53.330714110000002</v>
      </c>
      <c r="O41">
        <v>68.815744559999999</v>
      </c>
      <c r="P41">
        <v>87.222056570000007</v>
      </c>
      <c r="Q41">
        <v>109.12743</v>
      </c>
      <c r="R41">
        <v>134.96734660000001</v>
      </c>
      <c r="S41">
        <v>191.62825559999999</v>
      </c>
      <c r="T41">
        <v>295.06590999999997</v>
      </c>
      <c r="U41">
        <v>471.570447</v>
      </c>
      <c r="V41">
        <v>661.48656010000002</v>
      </c>
      <c r="W41">
        <v>866.42261180000003</v>
      </c>
      <c r="X41">
        <v>1087.8756149999999</v>
      </c>
      <c r="Y41">
        <v>1338.3081520000001</v>
      </c>
      <c r="Z41">
        <v>1621.5323739999999</v>
      </c>
      <c r="AA41">
        <v>1940.0825090000001</v>
      </c>
      <c r="AB41">
        <v>2295.5167609999999</v>
      </c>
      <c r="AC41">
        <v>2689.6009410000001</v>
      </c>
      <c r="AD41">
        <v>3122.3924069999998</v>
      </c>
      <c r="AE41">
        <v>3594.8612910000002</v>
      </c>
      <c r="AF41">
        <v>4107.4758490000004</v>
      </c>
      <c r="AG41">
        <v>4660.0552029999999</v>
      </c>
      <c r="AH41">
        <v>5251.8069240000004</v>
      </c>
      <c r="AI41">
        <v>5879.823292</v>
      </c>
      <c r="AJ41">
        <v>6541.4106439999996</v>
      </c>
      <c r="AK41">
        <v>7232.8974589999998</v>
      </c>
      <c r="AL41">
        <v>7949.9156679999996</v>
      </c>
      <c r="AM41">
        <v>8688.4490719999994</v>
      </c>
      <c r="AN41">
        <v>9445.1192080000001</v>
      </c>
      <c r="AO41">
        <v>10213.552449999999</v>
      </c>
      <c r="AP41">
        <v>10986.521059999999</v>
      </c>
      <c r="AQ41">
        <v>11757.749900000001</v>
      </c>
      <c r="AR41">
        <v>12521.220149999999</v>
      </c>
      <c r="AS41">
        <v>13271.59906</v>
      </c>
      <c r="AT41">
        <v>14005.105610000001</v>
      </c>
      <c r="AU41">
        <v>14718.46392</v>
      </c>
      <c r="AV41">
        <v>15409.001410000001</v>
      </c>
      <c r="AW41">
        <v>16076.061600000001</v>
      </c>
    </row>
    <row r="42" spans="2:49" x14ac:dyDescent="0.3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1.363296775</v>
      </c>
      <c r="G42">
        <v>2.3208876859999998</v>
      </c>
      <c r="H42">
        <v>3.676697323</v>
      </c>
      <c r="I42">
        <v>5.3609007059999998</v>
      </c>
      <c r="J42">
        <v>7.4420866439999998</v>
      </c>
      <c r="K42">
        <v>9.6780187739999999</v>
      </c>
      <c r="L42" s="39">
        <v>12.333922599999999</v>
      </c>
      <c r="M42" s="39">
        <v>15.683468919999999</v>
      </c>
      <c r="N42" s="39">
        <v>20.415936080000002</v>
      </c>
      <c r="O42" s="39">
        <v>26.243099610000002</v>
      </c>
      <c r="P42" s="39">
        <v>33.135691960000003</v>
      </c>
      <c r="Q42" s="39">
        <v>41.294973990000003</v>
      </c>
      <c r="R42">
        <v>50.865890710000002</v>
      </c>
      <c r="S42">
        <v>71.794543520000005</v>
      </c>
      <c r="T42">
        <v>109.82714350000001</v>
      </c>
      <c r="U42">
        <v>174.37867850000001</v>
      </c>
      <c r="V42">
        <v>243.36048869999999</v>
      </c>
      <c r="W42">
        <v>317.24993760000001</v>
      </c>
      <c r="X42">
        <v>396.47460380000001</v>
      </c>
      <c r="Y42">
        <v>485.3872336</v>
      </c>
      <c r="Z42">
        <v>585.19628829999999</v>
      </c>
      <c r="AA42">
        <v>696.64783379999994</v>
      </c>
      <c r="AB42">
        <v>820.14288499999998</v>
      </c>
      <c r="AC42">
        <v>956.15746779999995</v>
      </c>
      <c r="AD42">
        <v>1104.5743910000001</v>
      </c>
      <c r="AE42">
        <v>1265.5985149999999</v>
      </c>
      <c r="AF42">
        <v>1439.2623920000001</v>
      </c>
      <c r="AG42">
        <v>1625.3778600000001</v>
      </c>
      <c r="AH42">
        <v>1823.5520309999999</v>
      </c>
      <c r="AI42">
        <v>2032.6822340000001</v>
      </c>
      <c r="AJ42">
        <v>2251.7548510000001</v>
      </c>
      <c r="AK42">
        <v>2479.4399039999998</v>
      </c>
      <c r="AL42">
        <v>2714.192618</v>
      </c>
      <c r="AM42">
        <v>2954.6014730000002</v>
      </c>
      <c r="AN42">
        <v>3199.485392</v>
      </c>
      <c r="AO42">
        <v>3446.6916919999999</v>
      </c>
      <c r="AP42">
        <v>3693.8141519999999</v>
      </c>
      <c r="AQ42">
        <v>3938.7883379999998</v>
      </c>
      <c r="AR42">
        <v>4179.6613690000004</v>
      </c>
      <c r="AS42">
        <v>4414.7292150000003</v>
      </c>
      <c r="AT42">
        <v>4642.8147410000001</v>
      </c>
      <c r="AU42">
        <v>4862.9233519999998</v>
      </c>
      <c r="AV42">
        <v>5074.2716540000001</v>
      </c>
      <c r="AW42">
        <v>5276.7339959999999</v>
      </c>
    </row>
    <row r="43" spans="2:49" x14ac:dyDescent="0.3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1.4204720299999999E-2</v>
      </c>
      <c r="G43">
        <v>1.55682632E-2</v>
      </c>
      <c r="H43">
        <v>1.43567253E-2</v>
      </c>
      <c r="I43">
        <v>1.32394704E-2</v>
      </c>
      <c r="J43">
        <v>1.22091614E-2</v>
      </c>
      <c r="K43">
        <v>1.12590321E-2</v>
      </c>
      <c r="L43">
        <v>1.03828428E-2</v>
      </c>
      <c r="M43">
        <v>9.5748395100000005E-3</v>
      </c>
      <c r="N43">
        <v>8.8297158099999995E-3</v>
      </c>
      <c r="O43">
        <v>8.1425783900000003E-3</v>
      </c>
      <c r="P43">
        <v>7.5089147E-3</v>
      </c>
      <c r="Q43">
        <v>6.9245633700000002E-3</v>
      </c>
      <c r="R43">
        <v>6.3856868399999999E-3</v>
      </c>
      <c r="S43">
        <v>5.8887462300000002E-3</v>
      </c>
      <c r="T43">
        <v>5.4304780399999997E-3</v>
      </c>
      <c r="U43">
        <v>5.0078727399999997E-3</v>
      </c>
      <c r="V43">
        <v>4.6181550199999996E-3</v>
      </c>
      <c r="W43">
        <v>4.2587655299999999E-3</v>
      </c>
      <c r="X43">
        <v>3.9273440799999998E-3</v>
      </c>
      <c r="Y43">
        <v>3.6217141899999999E-3</v>
      </c>
      <c r="Z43">
        <v>3.3398687299999999E-3</v>
      </c>
      <c r="AA43">
        <v>3.07995677E-3</v>
      </c>
      <c r="AB43">
        <v>2.8402714200000002E-3</v>
      </c>
      <c r="AC43">
        <v>2.61923862E-3</v>
      </c>
      <c r="AD43">
        <v>2.4154068199999999E-3</v>
      </c>
      <c r="AE43">
        <v>2.2274374200000001E-3</v>
      </c>
      <c r="AF43">
        <v>2.0540959900000001E-3</v>
      </c>
      <c r="AG43">
        <v>1.89424416E-3</v>
      </c>
      <c r="AH43">
        <v>1.74683216E-3</v>
      </c>
      <c r="AI43">
        <v>1.6108919199999999E-3</v>
      </c>
      <c r="AJ43">
        <v>1.48553068E-3</v>
      </c>
      <c r="AK43">
        <v>1.3699251800000001E-3</v>
      </c>
      <c r="AL43">
        <v>1.26331621E-3</v>
      </c>
      <c r="AM43">
        <v>1.1650036700000001E-3</v>
      </c>
      <c r="AN43">
        <v>1.0743419E-3</v>
      </c>
      <c r="AO43">
        <v>9.9073553000000002E-4</v>
      </c>
      <c r="AP43">
        <v>9.1363549099999998E-4</v>
      </c>
      <c r="AQ43">
        <v>8.4253545299999997E-4</v>
      </c>
      <c r="AR43">
        <v>7.7696849300000004E-4</v>
      </c>
      <c r="AS43">
        <v>7.1650401800000001E-4</v>
      </c>
      <c r="AT43">
        <v>6.60744951E-4</v>
      </c>
      <c r="AU43">
        <v>6.0932510999999996E-4</v>
      </c>
      <c r="AV43">
        <v>5.6190681400000004E-4</v>
      </c>
      <c r="AW43">
        <v>5.1817865899999997E-4</v>
      </c>
    </row>
    <row r="44" spans="2:49" x14ac:dyDescent="0.3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0.22614722900000001</v>
      </c>
      <c r="G44">
        <v>0.38079991000000002</v>
      </c>
      <c r="H44">
        <v>0.5964659994</v>
      </c>
      <c r="I44">
        <v>0.8611847225</v>
      </c>
      <c r="J44">
        <v>1.184024355</v>
      </c>
      <c r="K44">
        <v>1.527459337</v>
      </c>
      <c r="L44">
        <v>1.93101006</v>
      </c>
      <c r="M44">
        <v>2.4318018029999999</v>
      </c>
      <c r="N44">
        <v>3.1327050079999998</v>
      </c>
      <c r="O44">
        <v>3.9865371860000001</v>
      </c>
      <c r="P44">
        <v>4.9850634510000003</v>
      </c>
      <c r="Q44">
        <v>6.1532697000000001</v>
      </c>
      <c r="R44">
        <v>7.507605173</v>
      </c>
      <c r="S44">
        <v>10.456582600000001</v>
      </c>
      <c r="T44">
        <v>15.77305544</v>
      </c>
      <c r="U44">
        <v>24.71560723</v>
      </c>
      <c r="V44">
        <v>34.165921109999999</v>
      </c>
      <c r="W44">
        <v>44.178208269999999</v>
      </c>
      <c r="X44">
        <v>54.802328080000002</v>
      </c>
      <c r="Y44">
        <v>66.620230539999994</v>
      </c>
      <c r="Z44">
        <v>79.787273170000006</v>
      </c>
      <c r="AA44">
        <v>94.399974909999997</v>
      </c>
      <c r="AB44">
        <v>110.51246860000001</v>
      </c>
      <c r="AC44">
        <v>128.19189539999999</v>
      </c>
      <c r="AD44">
        <v>147.43004310000001</v>
      </c>
      <c r="AE44">
        <v>168.2633835</v>
      </c>
      <c r="AF44">
        <v>190.70775789999999</v>
      </c>
      <c r="AG44">
        <v>214.75201200000001</v>
      </c>
      <c r="AH44">
        <v>240.3600477</v>
      </c>
      <c r="AI44">
        <v>267.40490870000002</v>
      </c>
      <c r="AJ44">
        <v>295.77263729999999</v>
      </c>
      <c r="AK44">
        <v>325.30908579999999</v>
      </c>
      <c r="AL44">
        <v>355.83274290000003</v>
      </c>
      <c r="AM44">
        <v>387.17991740000002</v>
      </c>
      <c r="AN44">
        <v>419.21709629999998</v>
      </c>
      <c r="AO44">
        <v>451.68307959999999</v>
      </c>
      <c r="AP44">
        <v>484.28205530000002</v>
      </c>
      <c r="AQ44">
        <v>516.76127210000004</v>
      </c>
      <c r="AR44">
        <v>548.88038240000003</v>
      </c>
      <c r="AS44">
        <v>580.42937389999997</v>
      </c>
      <c r="AT44">
        <v>611.26532210000005</v>
      </c>
      <c r="AU44">
        <v>641.26683430000003</v>
      </c>
      <c r="AV44">
        <v>670.33789839999997</v>
      </c>
      <c r="AW44">
        <v>698.46840469999995</v>
      </c>
    </row>
    <row r="45" spans="2:49" x14ac:dyDescent="0.3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35">
      <c r="B46" t="s">
        <v>146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33775.441440000002</v>
      </c>
      <c r="N46">
        <v>33881.998169999999</v>
      </c>
      <c r="O46">
        <v>33954.918129999998</v>
      </c>
      <c r="P46">
        <v>34023.53514</v>
      </c>
      <c r="Q46">
        <v>34086.926659999997</v>
      </c>
      <c r="R46">
        <v>34124.399160000001</v>
      </c>
      <c r="S46">
        <v>34367.752289999997</v>
      </c>
      <c r="T46">
        <v>34496.153830000003</v>
      </c>
      <c r="U46">
        <v>34380.097370000003</v>
      </c>
      <c r="V46">
        <v>34195.96026</v>
      </c>
      <c r="W46">
        <v>33941.203650000003</v>
      </c>
      <c r="X46">
        <v>33613.600899999998</v>
      </c>
      <c r="Y46">
        <v>33287.332069999997</v>
      </c>
      <c r="Z46">
        <v>32953.604890000002</v>
      </c>
      <c r="AA46">
        <v>32596.772369999999</v>
      </c>
      <c r="AB46">
        <v>32200.35685</v>
      </c>
      <c r="AC46">
        <v>31753.6374</v>
      </c>
      <c r="AD46">
        <v>31244.574619999999</v>
      </c>
      <c r="AE46">
        <v>30669.225060000001</v>
      </c>
      <c r="AF46">
        <v>30025.93809</v>
      </c>
      <c r="AG46">
        <v>29315.042509999999</v>
      </c>
      <c r="AH46">
        <v>28538.89501</v>
      </c>
      <c r="AI46">
        <v>27699.673589999999</v>
      </c>
      <c r="AJ46">
        <v>26802.989720000001</v>
      </c>
      <c r="AK46">
        <v>25855.572339999999</v>
      </c>
      <c r="AL46">
        <v>24865.284970000001</v>
      </c>
      <c r="AM46" s="39">
        <v>23841.432120000001</v>
      </c>
      <c r="AN46" s="39">
        <v>22794.083750000002</v>
      </c>
      <c r="AO46" s="39">
        <v>21731.63967</v>
      </c>
      <c r="AP46" s="39">
        <v>20662.314620000001</v>
      </c>
      <c r="AQ46" s="39">
        <v>19594.543549999999</v>
      </c>
      <c r="AR46" s="39">
        <v>18536.229309999999</v>
      </c>
      <c r="AS46" s="39">
        <v>17494.6109</v>
      </c>
      <c r="AT46" s="39">
        <v>16476.229909999998</v>
      </c>
      <c r="AU46" s="39">
        <v>15486.548489999999</v>
      </c>
      <c r="AV46" s="39">
        <v>14529.984539999999</v>
      </c>
      <c r="AW46" s="39">
        <v>13610.12297</v>
      </c>
    </row>
    <row r="47" spans="2:49" x14ac:dyDescent="0.35">
      <c r="B47" t="s">
        <v>147</v>
      </c>
      <c r="C47">
        <v>2.3360541304970401</v>
      </c>
      <c r="D47">
        <v>2.3735602351802898</v>
      </c>
      <c r="E47">
        <v>2.411668513</v>
      </c>
      <c r="F47" s="39">
        <v>5.2852616489999997</v>
      </c>
      <c r="G47" s="39">
        <v>9.0321458430000003</v>
      </c>
      <c r="H47">
        <v>14.37083262</v>
      </c>
      <c r="I47">
        <v>21.04041595</v>
      </c>
      <c r="J47">
        <v>29.335241610000001</v>
      </c>
      <c r="K47">
        <v>38.291001280000003</v>
      </c>
      <c r="L47">
        <v>48.988713390000001</v>
      </c>
      <c r="M47">
        <v>62.597959430000003</v>
      </c>
      <c r="N47">
        <v>81.931572299999999</v>
      </c>
      <c r="O47">
        <v>105.8887758</v>
      </c>
      <c r="P47" s="39">
        <v>134.4252621</v>
      </c>
      <c r="Q47" s="39">
        <v>168.46434970000001</v>
      </c>
      <c r="R47" s="39">
        <v>208.71485000000001</v>
      </c>
      <c r="S47" s="39">
        <v>297.08578490000002</v>
      </c>
      <c r="T47" s="39">
        <v>458.73803709999999</v>
      </c>
      <c r="U47" s="39">
        <v>735.23685720000003</v>
      </c>
      <c r="V47" s="39">
        <v>1033.6554329999999</v>
      </c>
      <c r="W47" s="39">
        <v>1356.7480929999999</v>
      </c>
      <c r="X47" s="39">
        <v>1707.1227919999999</v>
      </c>
      <c r="Y47" s="39">
        <v>2104.745872</v>
      </c>
      <c r="Z47" s="39">
        <v>2556.0100430000002</v>
      </c>
      <c r="AA47" s="39">
        <v>3065.3115360000002</v>
      </c>
      <c r="AB47" s="39">
        <v>3635.5083049999998</v>
      </c>
      <c r="AC47" s="39">
        <v>4269.7998909999997</v>
      </c>
      <c r="AD47" s="39">
        <v>4968.6578589999999</v>
      </c>
      <c r="AE47" s="39">
        <v>5734.0221540000002</v>
      </c>
      <c r="AF47" s="39">
        <v>6567.0376200000001</v>
      </c>
      <c r="AG47" s="39">
        <v>7467.8116389999996</v>
      </c>
      <c r="AH47" s="39">
        <v>8435.4679049999995</v>
      </c>
      <c r="AI47">
        <v>9465.6899389999999</v>
      </c>
      <c r="AJ47">
        <v>10554.483829999999</v>
      </c>
      <c r="AK47">
        <v>11696.24331</v>
      </c>
      <c r="AL47">
        <v>12884.18929</v>
      </c>
      <c r="AM47">
        <v>14112.094520000001</v>
      </c>
      <c r="AN47">
        <v>15374.74685</v>
      </c>
      <c r="AO47">
        <v>16661.956119999999</v>
      </c>
      <c r="AP47">
        <v>17962.052619999999</v>
      </c>
      <c r="AQ47">
        <v>19264.87156</v>
      </c>
      <c r="AR47">
        <v>20560.600330000001</v>
      </c>
      <c r="AS47">
        <v>21840.499810000001</v>
      </c>
      <c r="AT47">
        <v>23098.35713</v>
      </c>
      <c r="AU47">
        <v>24328.749889999999</v>
      </c>
      <c r="AV47">
        <v>25527.218420000001</v>
      </c>
      <c r="AW47">
        <v>26692.67151</v>
      </c>
    </row>
    <row r="48" spans="2:49" x14ac:dyDescent="0.3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3.2561696899999999E-2</v>
      </c>
      <c r="G48" s="39">
        <v>0.10497013049999999</v>
      </c>
      <c r="H48">
        <v>0.17195906590000001</v>
      </c>
      <c r="I48">
        <v>0.240617893</v>
      </c>
      <c r="J48">
        <v>0.32598247349999998</v>
      </c>
      <c r="K48" s="39">
        <v>0.40780985489999999</v>
      </c>
      <c r="L48" s="39">
        <v>0.479823889</v>
      </c>
      <c r="M48" s="39">
        <v>0.54846131060000003</v>
      </c>
      <c r="N48" s="39">
        <v>0.59942708290000002</v>
      </c>
      <c r="O48" s="39">
        <v>0.64009849429999999</v>
      </c>
      <c r="P48" s="39">
        <v>0.6974595146</v>
      </c>
      <c r="Q48" s="39">
        <v>0.78379253820000006</v>
      </c>
      <c r="R48" s="39">
        <v>0.86664776659999998</v>
      </c>
      <c r="S48" s="39">
        <v>0.98660147239999996</v>
      </c>
      <c r="T48" s="39">
        <v>1.0744659489999999</v>
      </c>
      <c r="U48" s="39">
        <v>1.169760634</v>
      </c>
      <c r="V48" s="39">
        <v>1.2728842</v>
      </c>
      <c r="W48" s="39">
        <v>1.384693215</v>
      </c>
      <c r="X48" s="39">
        <v>1.504610757</v>
      </c>
      <c r="Y48" s="39">
        <v>1.6273119819999999</v>
      </c>
      <c r="Z48" s="39">
        <v>1.747357821</v>
      </c>
      <c r="AA48" s="39">
        <v>1.861022733</v>
      </c>
      <c r="AB48" s="39">
        <v>1.9652300229999999</v>
      </c>
      <c r="AC48" s="39">
        <v>2.057947381</v>
      </c>
      <c r="AD48" s="39">
        <v>2.1374296730000002</v>
      </c>
      <c r="AE48" s="39">
        <v>2.202950237</v>
      </c>
      <c r="AF48" s="39">
        <v>2.2541066700000001</v>
      </c>
      <c r="AG48" s="39">
        <v>2.290804488</v>
      </c>
      <c r="AH48" s="39">
        <v>2.313196177</v>
      </c>
      <c r="AI48" s="39">
        <v>2.3217403650000001</v>
      </c>
      <c r="AJ48" s="39">
        <v>2.3168876379999999</v>
      </c>
      <c r="AK48" s="39">
        <v>2.299211997</v>
      </c>
      <c r="AL48" s="39">
        <v>2.2695427000000001</v>
      </c>
      <c r="AM48" s="39">
        <v>2.2290079270000001</v>
      </c>
      <c r="AN48">
        <v>2.1791040879999999</v>
      </c>
      <c r="AO48">
        <v>2.1208864379999999</v>
      </c>
      <c r="AP48">
        <v>2.0554752500000002</v>
      </c>
      <c r="AQ48">
        <v>1.9841274390000001</v>
      </c>
      <c r="AR48">
        <v>1.9081053349999999</v>
      </c>
      <c r="AS48">
        <v>1.8286706779999999</v>
      </c>
      <c r="AT48">
        <v>1.746982367</v>
      </c>
      <c r="AU48">
        <v>1.664070723</v>
      </c>
      <c r="AV48">
        <v>1.5808369630000001</v>
      </c>
      <c r="AW48">
        <v>1.498095857</v>
      </c>
    </row>
    <row r="49" spans="2:99" x14ac:dyDescent="0.35">
      <c r="B49" t="s">
        <v>149</v>
      </c>
      <c r="C49">
        <v>2298.5980133353301</v>
      </c>
      <c r="D49">
        <v>2335.5027479420201</v>
      </c>
      <c r="E49">
        <v>2373</v>
      </c>
      <c r="F49" s="39">
        <v>2880.6675749999999</v>
      </c>
      <c r="G49" s="39">
        <v>2861.0033020000001</v>
      </c>
      <c r="H49">
        <v>3111.9822159999999</v>
      </c>
      <c r="I49">
        <v>3053.0038719999998</v>
      </c>
      <c r="J49">
        <v>2998.77162</v>
      </c>
      <c r="K49" s="39">
        <v>2636.6045880000001</v>
      </c>
      <c r="L49" s="39">
        <v>2510.2878329999999</v>
      </c>
      <c r="M49" s="39">
        <v>2514.6590849999998</v>
      </c>
      <c r="N49" s="39">
        <v>2759.2008080000001</v>
      </c>
      <c r="O49" s="39">
        <v>2739.9845359999999</v>
      </c>
      <c r="P49" s="39">
        <v>2747.799943</v>
      </c>
      <c r="Q49" s="39">
        <v>2755.6376420000001</v>
      </c>
      <c r="R49" s="39">
        <v>2743.5121869999998</v>
      </c>
      <c r="S49" s="39">
        <v>3003.5617280000001</v>
      </c>
      <c r="T49" s="39">
        <v>2987.706561</v>
      </c>
      <c r="U49" s="39">
        <v>2880.6674109999999</v>
      </c>
      <c r="V49" s="39">
        <v>2846.9923020000001</v>
      </c>
      <c r="W49" s="39">
        <v>2809.9403860000002</v>
      </c>
      <c r="X49" s="39">
        <v>2769.6942640000002</v>
      </c>
      <c r="Y49" s="39">
        <v>2820.0486940000001</v>
      </c>
      <c r="Z49" s="39">
        <v>2871.78431</v>
      </c>
      <c r="AA49" s="39">
        <v>2915.863132</v>
      </c>
      <c r="AB49" s="39">
        <v>2949.040688</v>
      </c>
      <c r="AC49" s="39">
        <v>2976.3554250000002</v>
      </c>
      <c r="AD49" s="39">
        <v>2993.1755130000001</v>
      </c>
      <c r="AE49" s="39">
        <v>3008.1651299999999</v>
      </c>
      <c r="AF49" s="39">
        <v>3022.666017</v>
      </c>
      <c r="AG49" s="39">
        <v>3037.580829</v>
      </c>
      <c r="AH49" s="39">
        <v>3053.987693</v>
      </c>
      <c r="AI49" s="39">
        <v>3068.38294</v>
      </c>
      <c r="AJ49" s="39">
        <v>3084.356205</v>
      </c>
      <c r="AK49" s="39">
        <v>3101.5384880000001</v>
      </c>
      <c r="AL49" s="39">
        <v>3119.9789000000001</v>
      </c>
      <c r="AM49" s="39">
        <v>3141.7546480000001</v>
      </c>
      <c r="AN49">
        <v>3168.885804</v>
      </c>
      <c r="AO49">
        <v>3195.102202</v>
      </c>
      <c r="AP49">
        <v>3218.5999149999998</v>
      </c>
      <c r="AQ49">
        <v>3240.8352100000002</v>
      </c>
      <c r="AR49">
        <v>3261.4935230000001</v>
      </c>
      <c r="AS49">
        <v>3280.8358950000002</v>
      </c>
      <c r="AT49">
        <v>3300.5744450000002</v>
      </c>
      <c r="AU49">
        <v>3320.4457440000001</v>
      </c>
      <c r="AV49">
        <v>3340.3713849999999</v>
      </c>
      <c r="AW49">
        <v>3362.8835749999998</v>
      </c>
    </row>
    <row r="50" spans="2:99" x14ac:dyDescent="0.35">
      <c r="B50" t="s">
        <v>150</v>
      </c>
      <c r="C50">
        <v>2297.4487143286601</v>
      </c>
      <c r="D50">
        <v>2334.33499656805</v>
      </c>
      <c r="E50">
        <v>2371.219928</v>
      </c>
      <c r="F50" s="39">
        <v>2877.606303</v>
      </c>
      <c r="G50" s="39">
        <v>2856.8451129999999</v>
      </c>
      <c r="H50">
        <v>3105.940638</v>
      </c>
      <c r="I50">
        <v>3045.2159360000001</v>
      </c>
      <c r="J50">
        <v>2988.8394079999998</v>
      </c>
      <c r="K50" s="39">
        <v>2625.3659299999999</v>
      </c>
      <c r="L50" s="39">
        <v>2496.6102759999999</v>
      </c>
      <c r="M50" s="39">
        <v>2497.2374880000002</v>
      </c>
      <c r="N50" s="39">
        <v>2734.995758</v>
      </c>
      <c r="O50" s="39">
        <v>2709.651335</v>
      </c>
      <c r="P50" s="39">
        <v>2711.0230849999998</v>
      </c>
      <c r="Q50" s="39">
        <v>2711.1374449999998</v>
      </c>
      <c r="R50" s="39">
        <v>2690.1516200000001</v>
      </c>
      <c r="S50" s="39">
        <v>2898.9483919999998</v>
      </c>
      <c r="T50" s="39">
        <v>2802.934792</v>
      </c>
      <c r="U50" s="39">
        <v>2568.4691330000001</v>
      </c>
      <c r="V50" s="39">
        <v>2491.3568500000001</v>
      </c>
      <c r="W50" s="39">
        <v>2406.4076140000002</v>
      </c>
      <c r="X50" s="39">
        <v>2313.7360560000002</v>
      </c>
      <c r="Y50" s="39">
        <v>2289.5755909999998</v>
      </c>
      <c r="Z50" s="39">
        <v>2256.726686</v>
      </c>
      <c r="AA50" s="39">
        <v>2207.6503509999998</v>
      </c>
      <c r="AB50" s="39">
        <v>2140.2982740000002</v>
      </c>
      <c r="AC50" s="39">
        <v>2059.1449040000002</v>
      </c>
      <c r="AD50" s="39">
        <v>1962.0373990000001</v>
      </c>
      <c r="AE50" s="39">
        <v>1856.134853</v>
      </c>
      <c r="AF50" s="39">
        <v>1743.4231460000001</v>
      </c>
      <c r="AG50" s="39">
        <v>1625.753299</v>
      </c>
      <c r="AH50" s="39">
        <v>1505.1787710000001</v>
      </c>
      <c r="AI50" s="39">
        <v>1381.70426</v>
      </c>
      <c r="AJ50" s="39">
        <v>1258.9327470000001</v>
      </c>
      <c r="AK50" s="39">
        <v>1138.4184</v>
      </c>
      <c r="AL50" s="39">
        <v>1021.819428</v>
      </c>
      <c r="AM50" s="39">
        <v>911.1887802</v>
      </c>
      <c r="AN50" s="39">
        <v>808.01599659999999</v>
      </c>
      <c r="AO50" s="39">
        <v>711.4145757</v>
      </c>
      <c r="AP50" s="39">
        <v>621.85313940000003</v>
      </c>
      <c r="AQ50" s="39">
        <v>540.19115780000004</v>
      </c>
      <c r="AR50" s="39">
        <v>466.55296070000003</v>
      </c>
      <c r="AS50" s="39">
        <v>400.88970169999999</v>
      </c>
      <c r="AT50" s="39">
        <v>343.06733109999999</v>
      </c>
      <c r="AU50" s="39">
        <v>292.51546020000001</v>
      </c>
      <c r="AV50">
        <v>248.6149279</v>
      </c>
      <c r="AW50" s="39">
        <v>210.87652080000001</v>
      </c>
    </row>
    <row r="51" spans="2:99" x14ac:dyDescent="0.35">
      <c r="B51" t="s">
        <v>151</v>
      </c>
      <c r="C51">
        <v>1.1492990066676601</v>
      </c>
      <c r="D51">
        <v>1.1677513739710099</v>
      </c>
      <c r="E51">
        <v>1.186203066</v>
      </c>
      <c r="F51" s="39">
        <v>9.8994271000000005</v>
      </c>
      <c r="G51" s="39">
        <v>65.858834169999994</v>
      </c>
      <c r="H51">
        <v>66.003172570000004</v>
      </c>
      <c r="I51">
        <v>72.106904180000001</v>
      </c>
      <c r="J51">
        <v>91.629659660000002</v>
      </c>
      <c r="K51" s="39">
        <v>94.438552939999994</v>
      </c>
      <c r="L51" s="39">
        <v>91.409637360000005</v>
      </c>
      <c r="M51" s="39">
        <v>93.378942510000002</v>
      </c>
      <c r="N51" s="39">
        <v>82.418703519999994</v>
      </c>
      <c r="O51" s="39">
        <v>76.819665150000006</v>
      </c>
      <c r="P51" s="39">
        <v>94.386579060000003</v>
      </c>
      <c r="Q51" s="39">
        <v>123.9732834</v>
      </c>
      <c r="R51" s="39">
        <v>126.84368139999999</v>
      </c>
      <c r="S51" s="39">
        <v>165.32677050000001</v>
      </c>
      <c r="T51" s="39">
        <v>145.22220329999999</v>
      </c>
      <c r="U51" s="39">
        <v>157.8831989</v>
      </c>
      <c r="V51" s="39">
        <v>171.3892955</v>
      </c>
      <c r="W51" s="39">
        <v>186.19474579999999</v>
      </c>
      <c r="X51" s="39">
        <v>201.08996519999999</v>
      </c>
      <c r="Y51" s="39">
        <v>211.8164414</v>
      </c>
      <c r="Z51" s="39">
        <v>217.9224213</v>
      </c>
      <c r="AA51" s="39">
        <v>220.55120020000001</v>
      </c>
      <c r="AB51" s="39">
        <v>220.02086629999999</v>
      </c>
      <c r="AC51" s="39">
        <v>217.04308950000001</v>
      </c>
      <c r="AD51" s="39">
        <v>211.73243740000001</v>
      </c>
      <c r="AE51" s="39">
        <v>204.86878050000001</v>
      </c>
      <c r="AF51" s="39">
        <v>196.68867019999999</v>
      </c>
      <c r="AG51" s="39">
        <v>187.43656680000001</v>
      </c>
      <c r="AH51" s="39">
        <v>177.3241543</v>
      </c>
      <c r="AI51" s="39">
        <v>166.6329973</v>
      </c>
      <c r="AJ51" s="39">
        <v>155.38680539999999</v>
      </c>
      <c r="AK51" s="39">
        <v>143.7255384</v>
      </c>
      <c r="AL51" s="39">
        <v>131.91433309999999</v>
      </c>
      <c r="AM51" s="39">
        <v>120.2744967</v>
      </c>
      <c r="AN51" s="39">
        <v>109.2093745</v>
      </c>
      <c r="AO51" s="39">
        <v>98.431719900000004</v>
      </c>
      <c r="AP51" s="39">
        <v>88.071666640000004</v>
      </c>
      <c r="AQ51" s="39">
        <v>78.327149379999994</v>
      </c>
      <c r="AR51" s="39">
        <v>69.289504199999996</v>
      </c>
      <c r="AS51" s="39">
        <v>61.0451804</v>
      </c>
      <c r="AT51" s="39">
        <v>53.590064529999999</v>
      </c>
      <c r="AU51" s="39">
        <v>46.890281649999999</v>
      </c>
      <c r="AV51">
        <v>40.902643490000003</v>
      </c>
      <c r="AW51" s="39">
        <v>35.612801490000003</v>
      </c>
    </row>
    <row r="52" spans="2:99" x14ac:dyDescent="0.35">
      <c r="B52" t="s">
        <v>152</v>
      </c>
      <c r="C52">
        <v>413.74764240035898</v>
      </c>
      <c r="D52">
        <v>420.39049462956399</v>
      </c>
      <c r="E52">
        <v>427.0331036</v>
      </c>
      <c r="F52" s="39">
        <v>521.85508349999998</v>
      </c>
      <c r="G52" s="39">
        <v>535.6552173</v>
      </c>
      <c r="H52">
        <v>587.98216190000005</v>
      </c>
      <c r="I52">
        <v>575.07551320000005</v>
      </c>
      <c r="J52">
        <v>567.28162380000003</v>
      </c>
      <c r="K52" s="39">
        <v>499.77629519999999</v>
      </c>
      <c r="L52" s="39">
        <v>476.36217879999998</v>
      </c>
      <c r="M52" s="39">
        <v>479.05012929999998</v>
      </c>
      <c r="N52" s="39">
        <v>531.62122280000006</v>
      </c>
      <c r="O52" s="39">
        <v>529.21520580000004</v>
      </c>
      <c r="P52" s="39">
        <v>536.96133750000001</v>
      </c>
      <c r="Q52" s="39">
        <v>546.04507100000001</v>
      </c>
      <c r="R52" s="39">
        <v>543.82126510000001</v>
      </c>
      <c r="S52" s="39">
        <v>612.30267690000005</v>
      </c>
      <c r="T52" s="39">
        <v>571.96497280000006</v>
      </c>
      <c r="U52" s="39">
        <v>535.58869619999996</v>
      </c>
      <c r="V52" s="39">
        <v>521.32200390000003</v>
      </c>
      <c r="W52" s="39">
        <v>504.87742589999999</v>
      </c>
      <c r="X52" s="39">
        <v>486.00040619999999</v>
      </c>
      <c r="Y52" s="39">
        <v>483.10392519999999</v>
      </c>
      <c r="Z52" s="39">
        <v>477.96591910000001</v>
      </c>
      <c r="AA52" s="39">
        <v>469.15533909999999</v>
      </c>
      <c r="AB52" s="39">
        <v>456.21890489999998</v>
      </c>
      <c r="AC52" s="39">
        <v>440.07079229999999</v>
      </c>
      <c r="AD52" s="39">
        <v>420.29325690000002</v>
      </c>
      <c r="AE52" s="39">
        <v>398.4610902</v>
      </c>
      <c r="AF52" s="39">
        <v>375.02693900000003</v>
      </c>
      <c r="AG52" s="39">
        <v>350.40611510000002</v>
      </c>
      <c r="AH52" s="39">
        <v>325.05911850000001</v>
      </c>
      <c r="AI52" s="39">
        <v>298.88104279999999</v>
      </c>
      <c r="AJ52" s="39">
        <v>272.73819420000001</v>
      </c>
      <c r="AK52" s="39">
        <v>246.98227549999999</v>
      </c>
      <c r="AL52" s="39">
        <v>221.99098470000001</v>
      </c>
      <c r="AM52" s="39">
        <v>198.21090559999999</v>
      </c>
      <c r="AN52" s="39">
        <v>175.9706022</v>
      </c>
      <c r="AO52" s="39">
        <v>155.09672810000001</v>
      </c>
      <c r="AP52" s="39">
        <v>135.70403440000001</v>
      </c>
      <c r="AQ52" s="39">
        <v>117.99161340000001</v>
      </c>
      <c r="AR52" s="39">
        <v>101.9957349</v>
      </c>
      <c r="AS52" s="39">
        <v>87.693896719999998</v>
      </c>
      <c r="AT52" s="39">
        <v>75.081931119999894</v>
      </c>
      <c r="AU52" s="39">
        <v>64.041342599999894</v>
      </c>
      <c r="AV52">
        <v>54.441267199999999</v>
      </c>
      <c r="AW52" s="39">
        <v>46.179298709999998</v>
      </c>
    </row>
    <row r="53" spans="2:99" x14ac:dyDescent="0.35">
      <c r="B53" t="s">
        <v>153</v>
      </c>
      <c r="C53">
        <v>652.80183578723302</v>
      </c>
      <c r="D53">
        <v>663.28278041553403</v>
      </c>
      <c r="E53">
        <v>673.76334129999998</v>
      </c>
      <c r="F53" s="39">
        <v>817.94594629999995</v>
      </c>
      <c r="G53" s="39">
        <v>800.49506970000004</v>
      </c>
      <c r="H53">
        <v>872.77346939999995</v>
      </c>
      <c r="I53">
        <v>854.1489752</v>
      </c>
      <c r="J53">
        <v>835.77028859999996</v>
      </c>
      <c r="K53" s="39">
        <v>732.20785869999997</v>
      </c>
      <c r="L53" s="39">
        <v>695.56647310000005</v>
      </c>
      <c r="M53" s="39">
        <v>696.02661360000002</v>
      </c>
      <c r="N53" s="39">
        <v>787.6051923</v>
      </c>
      <c r="O53" s="39">
        <v>781.97338290000005</v>
      </c>
      <c r="P53" s="39">
        <v>784.60284539999998</v>
      </c>
      <c r="Q53" s="39">
        <v>782.04698840000003</v>
      </c>
      <c r="R53" s="39">
        <v>777.24543970000002</v>
      </c>
      <c r="S53" s="39">
        <v>846.52262250000001</v>
      </c>
      <c r="T53" s="39">
        <v>811.9875945</v>
      </c>
      <c r="U53" s="39">
        <v>746.18176270000004</v>
      </c>
      <c r="V53" s="39">
        <v>719.79869510000003</v>
      </c>
      <c r="W53" s="39">
        <v>690.40876209999999</v>
      </c>
      <c r="X53" s="39">
        <v>658.2841952</v>
      </c>
      <c r="Y53" s="39">
        <v>648.31696529999999</v>
      </c>
      <c r="Z53" s="39">
        <v>636.74763800000005</v>
      </c>
      <c r="AA53" s="39">
        <v>621.02598209999996</v>
      </c>
      <c r="AB53" s="39">
        <v>600.46021480000002</v>
      </c>
      <c r="AC53" s="39">
        <v>576.25241879999999</v>
      </c>
      <c r="AD53" s="39">
        <v>547.71992760000001</v>
      </c>
      <c r="AE53" s="39">
        <v>516.87031130000003</v>
      </c>
      <c r="AF53" s="39">
        <v>484.25934050000001</v>
      </c>
      <c r="AG53" s="39">
        <v>450.39635779999998</v>
      </c>
      <c r="AH53" s="39">
        <v>415.86239499999999</v>
      </c>
      <c r="AI53" s="39">
        <v>380.57460509999999</v>
      </c>
      <c r="AJ53" s="39">
        <v>345.65695629999999</v>
      </c>
      <c r="AK53" s="39">
        <v>311.55789199999998</v>
      </c>
      <c r="AL53" s="39">
        <v>278.71890050000002</v>
      </c>
      <c r="AM53" s="39">
        <v>247.6867378</v>
      </c>
      <c r="AN53" s="39">
        <v>218.80321670000001</v>
      </c>
      <c r="AO53" s="39">
        <v>191.88576850000001</v>
      </c>
      <c r="AP53" s="39">
        <v>167.043104</v>
      </c>
      <c r="AQ53" s="39">
        <v>144.48385769999999</v>
      </c>
      <c r="AR53" s="39">
        <v>124.2192263</v>
      </c>
      <c r="AS53" s="39">
        <v>106.2079865</v>
      </c>
      <c r="AT53" s="39">
        <v>90.409887019999999</v>
      </c>
      <c r="AU53" s="39">
        <v>76.657459889999998</v>
      </c>
      <c r="AV53">
        <v>64.770757829999994</v>
      </c>
      <c r="AW53" s="39">
        <v>54.600466220000001</v>
      </c>
    </row>
    <row r="54" spans="2:99" x14ac:dyDescent="0.35">
      <c r="B54" t="s">
        <v>154</v>
      </c>
      <c r="C54">
        <v>643.60744373389196</v>
      </c>
      <c r="D54">
        <v>653.94076942376603</v>
      </c>
      <c r="E54">
        <v>664.27371679999999</v>
      </c>
      <c r="F54" s="39">
        <v>804.32216589999996</v>
      </c>
      <c r="G54" s="39">
        <v>784.12451069999997</v>
      </c>
      <c r="H54">
        <v>853.90504050000004</v>
      </c>
      <c r="I54">
        <v>835.30453469999998</v>
      </c>
      <c r="J54">
        <v>814.30881999999997</v>
      </c>
      <c r="K54" s="39">
        <v>711.50478539999995</v>
      </c>
      <c r="L54" s="39">
        <v>675.11081190000004</v>
      </c>
      <c r="M54" s="39">
        <v>674.59789499999999</v>
      </c>
      <c r="N54" s="39">
        <v>743.77991459999998</v>
      </c>
      <c r="O54" s="39">
        <v>738.72086609999997</v>
      </c>
      <c r="P54" s="39">
        <v>735.862574</v>
      </c>
      <c r="Q54" s="39">
        <v>721.33100190000005</v>
      </c>
      <c r="R54" s="39">
        <v>720.56673560000002</v>
      </c>
      <c r="S54" s="39">
        <v>760.362168</v>
      </c>
      <c r="T54" s="39">
        <v>761.07071659999997</v>
      </c>
      <c r="U54" s="39">
        <v>690.78638709999996</v>
      </c>
      <c r="V54" s="39">
        <v>662.93459350000001</v>
      </c>
      <c r="W54" s="39">
        <v>632.28448590000005</v>
      </c>
      <c r="X54" s="39">
        <v>599.40136970000003</v>
      </c>
      <c r="Y54" s="39">
        <v>587.50165730000003</v>
      </c>
      <c r="Z54" s="39">
        <v>574.89462249999997</v>
      </c>
      <c r="AA54" s="39">
        <v>558.92707580000001</v>
      </c>
      <c r="AB54" s="39">
        <v>538.90589729999999</v>
      </c>
      <c r="AC54" s="39">
        <v>515.88917049999998</v>
      </c>
      <c r="AD54" s="39">
        <v>489.1962666</v>
      </c>
      <c r="AE54" s="39">
        <v>460.60081780000002</v>
      </c>
      <c r="AF54" s="39">
        <v>430.58367909999998</v>
      </c>
      <c r="AG54" s="39">
        <v>399.58470199999999</v>
      </c>
      <c r="AH54" s="39">
        <v>368.1149633</v>
      </c>
      <c r="AI54" s="39">
        <v>336.10579009999998</v>
      </c>
      <c r="AJ54" s="39">
        <v>304.57200499999999</v>
      </c>
      <c r="AK54" s="39">
        <v>273.90888510000002</v>
      </c>
      <c r="AL54" s="39">
        <v>244.48768100000001</v>
      </c>
      <c r="AM54" s="39">
        <v>216.77859129999999</v>
      </c>
      <c r="AN54" s="39">
        <v>191.048317</v>
      </c>
      <c r="AO54" s="39">
        <v>167.1522654</v>
      </c>
      <c r="AP54" s="39">
        <v>145.1692486</v>
      </c>
      <c r="AQ54" s="39">
        <v>125.2637642</v>
      </c>
      <c r="AR54" s="39">
        <v>107.43032909999999</v>
      </c>
      <c r="AS54" s="39">
        <v>91.624138259999995</v>
      </c>
      <c r="AT54" s="39">
        <v>77.79677212</v>
      </c>
      <c r="AU54" s="39">
        <v>65.792845779999894</v>
      </c>
      <c r="AV54">
        <v>55.447247279999999</v>
      </c>
      <c r="AW54" s="39">
        <v>46.620252710000003</v>
      </c>
    </row>
    <row r="55" spans="2:99" x14ac:dyDescent="0.35">
      <c r="B55" t="s">
        <v>155</v>
      </c>
      <c r="C55">
        <v>413.74764240035898</v>
      </c>
      <c r="D55">
        <v>420.39049462956399</v>
      </c>
      <c r="E55">
        <v>427.0331036</v>
      </c>
      <c r="F55" s="39">
        <v>513.81211499999995</v>
      </c>
      <c r="G55" s="39">
        <v>487.66356339999999</v>
      </c>
      <c r="H55">
        <v>528.60693240000001</v>
      </c>
      <c r="I55">
        <v>516.97644830000002</v>
      </c>
      <c r="J55">
        <v>499.87708199999997</v>
      </c>
      <c r="K55" s="39">
        <v>434.2628608</v>
      </c>
      <c r="L55" s="39">
        <v>417.9283901</v>
      </c>
      <c r="M55" s="39">
        <v>416.0432639</v>
      </c>
      <c r="N55" s="39">
        <v>443.58344219999998</v>
      </c>
      <c r="O55" s="39">
        <v>440.39851650000003</v>
      </c>
      <c r="P55" s="39">
        <v>422.11154420000003</v>
      </c>
      <c r="Q55" s="39">
        <v>407.7351362</v>
      </c>
      <c r="R55" s="39">
        <v>398.08071130000002</v>
      </c>
      <c r="S55" s="39">
        <v>396.68502160000003</v>
      </c>
      <c r="T55" s="39">
        <v>415.37671979999999</v>
      </c>
      <c r="U55" s="39">
        <v>355.19016290000002</v>
      </c>
      <c r="V55" s="39">
        <v>337.83633150000003</v>
      </c>
      <c r="W55" s="39">
        <v>319.35038279999998</v>
      </c>
      <c r="X55" s="39">
        <v>300.30919899999998</v>
      </c>
      <c r="Y55" s="39">
        <v>292.1642822</v>
      </c>
      <c r="Z55" s="39">
        <v>284.32737780000002</v>
      </c>
      <c r="AA55" s="39">
        <v>275.1775197</v>
      </c>
      <c r="AB55" s="39">
        <v>264.30272630000002</v>
      </c>
      <c r="AC55" s="39">
        <v>252.19318820000001</v>
      </c>
      <c r="AD55" s="39">
        <v>238.45765560000001</v>
      </c>
      <c r="AE55" s="39">
        <v>223.93295810000001</v>
      </c>
      <c r="AF55" s="39">
        <v>208.83348229999999</v>
      </c>
      <c r="AG55" s="39">
        <v>193.35779489999999</v>
      </c>
      <c r="AH55" s="39">
        <v>177.7429506</v>
      </c>
      <c r="AI55" s="39">
        <v>161.97220970000001</v>
      </c>
      <c r="AJ55" s="39">
        <v>146.51854589999999</v>
      </c>
      <c r="AK55" s="39">
        <v>131.5619667</v>
      </c>
      <c r="AL55" s="39">
        <v>117.2666241</v>
      </c>
      <c r="AM55" s="39">
        <v>103.849868</v>
      </c>
      <c r="AN55" s="39">
        <v>91.428539549999996</v>
      </c>
      <c r="AO55" s="39">
        <v>79.926689569999894</v>
      </c>
      <c r="AP55" s="39">
        <v>69.372284579999999</v>
      </c>
      <c r="AQ55" s="39">
        <v>59.835677130000001</v>
      </c>
      <c r="AR55" s="39">
        <v>51.30778102</v>
      </c>
      <c r="AS55" s="39">
        <v>43.765517410000001</v>
      </c>
      <c r="AT55" s="39">
        <v>37.177589359999999</v>
      </c>
      <c r="AU55" s="39">
        <v>31.465793720000001</v>
      </c>
      <c r="AV55">
        <v>26.548048550000001</v>
      </c>
      <c r="AW55" s="39">
        <v>22.355366920000002</v>
      </c>
    </row>
    <row r="56" spans="2:99" x14ac:dyDescent="0.35">
      <c r="B56" t="s">
        <v>156</v>
      </c>
      <c r="C56">
        <v>137.915880800119</v>
      </c>
      <c r="D56">
        <v>140.13016487652101</v>
      </c>
      <c r="E56">
        <v>142.34436790000001</v>
      </c>
      <c r="F56" s="39">
        <v>168.7579054</v>
      </c>
      <c r="G56" s="39">
        <v>150.29524509999999</v>
      </c>
      <c r="H56">
        <v>161.34451300000001</v>
      </c>
      <c r="I56">
        <v>157.62094389999999</v>
      </c>
      <c r="J56">
        <v>149.45236009999999</v>
      </c>
      <c r="K56" s="39">
        <v>128.04788919999999</v>
      </c>
      <c r="L56" s="39">
        <v>119.1294328</v>
      </c>
      <c r="M56" s="39">
        <v>117.5477437</v>
      </c>
      <c r="N56" s="39">
        <v>121.80544980000001</v>
      </c>
      <c r="O56" s="39">
        <v>119.56054159999999</v>
      </c>
      <c r="P56" s="39">
        <v>115.6220649</v>
      </c>
      <c r="Q56" s="39">
        <v>110.4220461</v>
      </c>
      <c r="R56" s="39">
        <v>106.0018853</v>
      </c>
      <c r="S56" s="39">
        <v>100.82567330000001</v>
      </c>
      <c r="T56" s="39">
        <v>83.623542200000003</v>
      </c>
      <c r="U56" s="39">
        <v>71.584429450000002</v>
      </c>
      <c r="V56" s="39">
        <v>67.893669110000005</v>
      </c>
      <c r="W56" s="39">
        <v>64.120733950000002</v>
      </c>
      <c r="X56" s="39">
        <v>60.38261121</v>
      </c>
      <c r="Y56" s="39">
        <v>58.83073383</v>
      </c>
      <c r="Z56" s="39">
        <v>57.359756050000001</v>
      </c>
      <c r="AA56" s="39">
        <v>55.630608350000003</v>
      </c>
      <c r="AB56" s="39">
        <v>53.551821310000001</v>
      </c>
      <c r="AC56" s="39">
        <v>51.21623512</v>
      </c>
      <c r="AD56" s="39">
        <v>48.544945509999998</v>
      </c>
      <c r="AE56" s="39">
        <v>45.70554199</v>
      </c>
      <c r="AF56" s="39">
        <v>42.74009539</v>
      </c>
      <c r="AG56" s="39">
        <v>39.688493260000001</v>
      </c>
      <c r="AH56" s="39">
        <v>36.597818599999997</v>
      </c>
      <c r="AI56" s="39">
        <v>33.46587967</v>
      </c>
      <c r="AJ56" s="39">
        <v>30.382213480000001</v>
      </c>
      <c r="AK56" s="39">
        <v>27.381983810000001</v>
      </c>
      <c r="AL56" s="39">
        <v>24.50043604</v>
      </c>
      <c r="AM56" s="39">
        <v>21.78356664</v>
      </c>
      <c r="AN56" s="39">
        <v>19.261183379999999</v>
      </c>
      <c r="AO56" s="39">
        <v>16.912881850000002</v>
      </c>
      <c r="AP56" s="39">
        <v>14.746586430000001</v>
      </c>
      <c r="AQ56" s="39">
        <v>12.779725989999999</v>
      </c>
      <c r="AR56" s="39">
        <v>11.01277266</v>
      </c>
      <c r="AS56" s="39">
        <v>9.4427396800000007</v>
      </c>
      <c r="AT56" s="39">
        <v>8.064670435</v>
      </c>
      <c r="AU56" s="39">
        <v>6.8636032729999998</v>
      </c>
      <c r="AV56">
        <v>5.8236396450000001</v>
      </c>
      <c r="AW56" s="39">
        <v>4.9320185199999997</v>
      </c>
    </row>
    <row r="57" spans="2:99" x14ac:dyDescent="0.35">
      <c r="B57" t="s">
        <v>157</v>
      </c>
      <c r="C57">
        <v>34.478970200029899</v>
      </c>
      <c r="D57">
        <v>35.032541219130302</v>
      </c>
      <c r="E57">
        <v>35.586091969999998</v>
      </c>
      <c r="F57" s="39">
        <v>41.013660139999999</v>
      </c>
      <c r="G57" s="39">
        <v>32.752672590000003</v>
      </c>
      <c r="H57">
        <v>35.325348470000002</v>
      </c>
      <c r="I57">
        <v>33.98261668</v>
      </c>
      <c r="J57">
        <v>30.519574080000002</v>
      </c>
      <c r="K57" s="39">
        <v>25.127687680000001</v>
      </c>
      <c r="L57" s="39">
        <v>21.103352319999999</v>
      </c>
      <c r="M57" s="39">
        <v>20.59289952</v>
      </c>
      <c r="N57" s="39">
        <v>24.181833050000002</v>
      </c>
      <c r="O57" s="39">
        <v>22.963156959999999</v>
      </c>
      <c r="P57" s="39">
        <v>21.476140180000002</v>
      </c>
      <c r="Q57" s="39">
        <v>19.583917970000002</v>
      </c>
      <c r="R57" s="39">
        <v>17.591901700000001</v>
      </c>
      <c r="S57" s="39">
        <v>16.923459080000001</v>
      </c>
      <c r="T57" s="39">
        <v>13.689042969999999</v>
      </c>
      <c r="U57" s="39">
        <v>11.25449527</v>
      </c>
      <c r="V57" s="39">
        <v>10.1822611</v>
      </c>
      <c r="W57" s="39">
        <v>9.1710780340000007</v>
      </c>
      <c r="X57" s="39">
        <v>8.2683094050000001</v>
      </c>
      <c r="Y57" s="39">
        <v>7.8415859570000004</v>
      </c>
      <c r="Z57" s="39">
        <v>7.5089516569999999</v>
      </c>
      <c r="AA57" s="39">
        <v>7.182626258</v>
      </c>
      <c r="AB57" s="39">
        <v>6.8378428280000003</v>
      </c>
      <c r="AC57" s="39">
        <v>6.4800100059999997</v>
      </c>
      <c r="AD57" s="39">
        <v>6.092909057</v>
      </c>
      <c r="AE57" s="39">
        <v>5.6953527490000004</v>
      </c>
      <c r="AF57" s="39">
        <v>5.2909394479999996</v>
      </c>
      <c r="AG57" s="39">
        <v>4.8832691170000002</v>
      </c>
      <c r="AH57" s="39">
        <v>4.477370208</v>
      </c>
      <c r="AI57" s="39">
        <v>4.0717358360000002</v>
      </c>
      <c r="AJ57" s="39">
        <v>3.6780262709999998</v>
      </c>
      <c r="AK57" s="39">
        <v>3.2998581439999999</v>
      </c>
      <c r="AL57" s="39">
        <v>2.940468971</v>
      </c>
      <c r="AM57" s="39">
        <v>2.6046140879999999</v>
      </c>
      <c r="AN57" s="39">
        <v>2.294763412</v>
      </c>
      <c r="AO57" s="39">
        <v>2.0085223640000001</v>
      </c>
      <c r="AP57" s="39">
        <v>1.746214736</v>
      </c>
      <c r="AQ57" s="39">
        <v>1.50937001</v>
      </c>
      <c r="AR57">
        <v>1.2976125780000001</v>
      </c>
      <c r="AS57">
        <v>1.1102426700000001</v>
      </c>
      <c r="AT57">
        <v>0.94641646660000001</v>
      </c>
      <c r="AU57">
        <v>0.80413327290000003</v>
      </c>
      <c r="AV57" s="39">
        <v>0.68132386359999997</v>
      </c>
      <c r="AW57" s="39">
        <v>0.57631624650000002</v>
      </c>
      <c r="CT57" s="39"/>
      <c r="CU57" s="39"/>
    </row>
    <row r="58" spans="2:99" x14ac:dyDescent="0.35">
      <c r="B58" t="s">
        <v>158</v>
      </c>
      <c r="C58">
        <v>1.1492990066676601</v>
      </c>
      <c r="D58">
        <v>1.1677513739710099</v>
      </c>
      <c r="E58">
        <v>1.7800717720000001</v>
      </c>
      <c r="F58" s="39">
        <v>3.0612716199999999</v>
      </c>
      <c r="G58" s="39">
        <v>4.1581886020000001</v>
      </c>
      <c r="H58">
        <v>6.0415774999999998</v>
      </c>
      <c r="I58">
        <v>7.7879360699999998</v>
      </c>
      <c r="J58">
        <v>9.9322121160000005</v>
      </c>
      <c r="K58" s="39">
        <v>11.238657849999999</v>
      </c>
      <c r="L58" s="39">
        <v>13.677556559999999</v>
      </c>
      <c r="M58" s="39">
        <v>17.42159728</v>
      </c>
      <c r="N58" s="39">
        <v>24.2050494</v>
      </c>
      <c r="O58" s="39">
        <v>30.333201299999999</v>
      </c>
      <c r="P58" s="39">
        <v>36.776857990000003</v>
      </c>
      <c r="Q58" s="39">
        <v>44.500197479999997</v>
      </c>
      <c r="R58" s="39">
        <v>53.360566480000003</v>
      </c>
      <c r="S58" s="39">
        <v>104.6133356</v>
      </c>
      <c r="T58" s="39">
        <v>184.77176850000001</v>
      </c>
      <c r="U58" s="39">
        <v>312.19827830000003</v>
      </c>
      <c r="V58" s="39">
        <v>355.63545219999997</v>
      </c>
      <c r="W58" s="39">
        <v>403.53277100000003</v>
      </c>
      <c r="X58" s="39">
        <v>455.95820850000001</v>
      </c>
      <c r="Y58" s="39">
        <v>530.47310259999995</v>
      </c>
      <c r="Z58" s="39">
        <v>615.05762360000006</v>
      </c>
      <c r="AA58" s="39">
        <v>708.21278099999995</v>
      </c>
      <c r="AB58" s="39">
        <v>808.74241410000002</v>
      </c>
      <c r="AC58" s="39">
        <v>917.21052020000002</v>
      </c>
      <c r="AD58" s="39">
        <v>1031.138115</v>
      </c>
      <c r="AE58" s="39">
        <v>1152.0302770000001</v>
      </c>
      <c r="AF58" s="39">
        <v>1279.2428709999999</v>
      </c>
      <c r="AG58" s="39">
        <v>1411.82753</v>
      </c>
      <c r="AH58" s="39">
        <v>1548.808923</v>
      </c>
      <c r="AI58" s="39">
        <v>1686.67868</v>
      </c>
      <c r="AJ58" s="39">
        <v>1825.4234590000001</v>
      </c>
      <c r="AK58" s="39">
        <v>1963.1200879999999</v>
      </c>
      <c r="AL58" s="39">
        <v>2098.1594719999998</v>
      </c>
      <c r="AM58" s="39">
        <v>2230.5658669999998</v>
      </c>
      <c r="AN58">
        <v>2360.869807</v>
      </c>
      <c r="AO58">
        <v>2483.6876259999999</v>
      </c>
      <c r="AP58">
        <v>2596.7467750000001</v>
      </c>
      <c r="AQ58">
        <v>2700.6440520000001</v>
      </c>
      <c r="AR58">
        <v>2794.9405630000001</v>
      </c>
      <c r="AS58">
        <v>2879.9461930000002</v>
      </c>
      <c r="AT58">
        <v>2957.507114</v>
      </c>
      <c r="AU58">
        <v>3027.930284</v>
      </c>
      <c r="AV58">
        <v>3091.756457</v>
      </c>
      <c r="AW58">
        <v>3152.0070540000002</v>
      </c>
    </row>
    <row r="59" spans="2:99" x14ac:dyDescent="0.35">
      <c r="B59" t="s">
        <v>159</v>
      </c>
      <c r="C59">
        <v>3.4228836395600501E-3</v>
      </c>
      <c r="D59">
        <v>3.4778391435562701E-3</v>
      </c>
      <c r="E59">
        <v>5.3014737799999996E-3</v>
      </c>
      <c r="F59" s="39">
        <v>1.6606497099999999E-2</v>
      </c>
      <c r="G59" s="39">
        <v>3.3201334300000003E-2</v>
      </c>
      <c r="H59">
        <v>6.16236093E-2</v>
      </c>
      <c r="I59">
        <v>9.31695248E-2</v>
      </c>
      <c r="J59">
        <v>0.13831735349999999</v>
      </c>
      <c r="K59" s="39">
        <v>0.1726473993</v>
      </c>
      <c r="L59" s="39">
        <v>0.23309647620000001</v>
      </c>
      <c r="M59" s="39">
        <v>0.34171862110000001</v>
      </c>
      <c r="N59" s="39">
        <v>0.5218918682</v>
      </c>
      <c r="O59" s="39">
        <v>0.71489830359999995</v>
      </c>
      <c r="P59" s="39">
        <v>0.94501332189999998</v>
      </c>
      <c r="Q59" s="39">
        <v>1.2457011730000001</v>
      </c>
      <c r="R59" s="39">
        <v>1.6221790739999999</v>
      </c>
      <c r="S59" s="39">
        <v>3.4309359179999999</v>
      </c>
      <c r="T59" s="39">
        <v>6.5409859570000002</v>
      </c>
      <c r="U59" s="39">
        <v>11.922833369999999</v>
      </c>
      <c r="V59" s="39">
        <v>14.62810136</v>
      </c>
      <c r="W59" s="39">
        <v>17.843957929999998</v>
      </c>
      <c r="X59" s="39">
        <v>21.62399186</v>
      </c>
      <c r="Y59" s="39">
        <v>26.877374039999999</v>
      </c>
      <c r="Z59" s="39">
        <v>33.146978590000003</v>
      </c>
      <c r="AA59" s="39">
        <v>40.41680075</v>
      </c>
      <c r="AB59" s="39">
        <v>48.66722094</v>
      </c>
      <c r="AC59" s="39">
        <v>57.975298899999999</v>
      </c>
      <c r="AD59" s="39">
        <v>68.225674600000005</v>
      </c>
      <c r="AE59" s="39">
        <v>79.554116309999998</v>
      </c>
      <c r="AF59" s="39">
        <v>91.963594360000002</v>
      </c>
      <c r="AG59" s="39">
        <v>105.43183139999999</v>
      </c>
      <c r="AH59" s="39">
        <v>119.9283889</v>
      </c>
      <c r="AI59" s="39">
        <v>135.2103716</v>
      </c>
      <c r="AJ59" s="39">
        <v>151.28657129999999</v>
      </c>
      <c r="AK59" s="39">
        <v>168.01536590000001</v>
      </c>
      <c r="AL59" s="39">
        <v>185.2593248</v>
      </c>
      <c r="AM59" s="39">
        <v>203.0293211</v>
      </c>
      <c r="AN59">
        <v>221.3735313</v>
      </c>
      <c r="AO59">
        <v>239.7751609</v>
      </c>
      <c r="AP59">
        <v>257.97432959999998</v>
      </c>
      <c r="AQ59">
        <v>275.98233690000001</v>
      </c>
      <c r="AR59">
        <v>293.70217869999999</v>
      </c>
      <c r="AS59">
        <v>311.11553900000001</v>
      </c>
      <c r="AT59">
        <v>328.37201060000001</v>
      </c>
      <c r="AU59">
        <v>345.46227779999998</v>
      </c>
      <c r="AV59">
        <v>362.40693850000002</v>
      </c>
      <c r="AW59">
        <v>379.54192490000003</v>
      </c>
    </row>
    <row r="60" spans="2:99" x14ac:dyDescent="0.35">
      <c r="B60" t="s">
        <v>160</v>
      </c>
      <c r="C60">
        <v>7.8463024968376607E-3</v>
      </c>
      <c r="D60">
        <v>7.9722774213828399E-3</v>
      </c>
      <c r="E60">
        <v>1.21526091E-2</v>
      </c>
      <c r="F60" s="39">
        <v>2.5419584299999999E-2</v>
      </c>
      <c r="G60" s="39">
        <v>4.0879589799999998E-2</v>
      </c>
      <c r="H60">
        <v>6.7273459100000002E-2</v>
      </c>
      <c r="I60">
        <v>9.4708387800000002E-2</v>
      </c>
      <c r="J60">
        <v>0.1320245961</v>
      </c>
      <c r="K60" s="39">
        <v>0.15861708599999999</v>
      </c>
      <c r="L60" s="39">
        <v>0.20607886480000001</v>
      </c>
      <c r="M60" s="39">
        <v>0.28764766320000001</v>
      </c>
      <c r="N60" s="39">
        <v>0.4257956403</v>
      </c>
      <c r="O60" s="39">
        <v>0.56703225239999999</v>
      </c>
      <c r="P60" s="39">
        <v>0.72999690319999999</v>
      </c>
      <c r="Q60" s="39">
        <v>0.93818147969999999</v>
      </c>
      <c r="R60" s="39">
        <v>1.193055577</v>
      </c>
      <c r="S60" s="39">
        <v>2.4700583530000002</v>
      </c>
      <c r="T60" s="39">
        <v>4.6107598650000003</v>
      </c>
      <c r="U60" s="39">
        <v>8.2325734629999996</v>
      </c>
      <c r="V60" s="39">
        <v>9.9001865280000008</v>
      </c>
      <c r="W60" s="39">
        <v>11.84398766</v>
      </c>
      <c r="X60" s="39">
        <v>14.08524051</v>
      </c>
      <c r="Y60" s="39">
        <v>17.196806559999999</v>
      </c>
      <c r="Z60" s="39">
        <v>20.85375312</v>
      </c>
      <c r="AA60" s="39">
        <v>25.027796599999999</v>
      </c>
      <c r="AB60" s="39">
        <v>29.691301880000001</v>
      </c>
      <c r="AC60" s="39">
        <v>34.876779399999997</v>
      </c>
      <c r="AD60" s="39">
        <v>40.500681989999997</v>
      </c>
      <c r="AE60" s="39">
        <v>46.630249980000002</v>
      </c>
      <c r="AF60" s="39">
        <v>53.25175419</v>
      </c>
      <c r="AG60" s="39">
        <v>60.336759100000002</v>
      </c>
      <c r="AH60" s="39">
        <v>67.852526510000004</v>
      </c>
      <c r="AI60" s="39">
        <v>75.648380369999998</v>
      </c>
      <c r="AJ60" s="39">
        <v>83.719130370000002</v>
      </c>
      <c r="AK60" s="39">
        <v>91.974642239999994</v>
      </c>
      <c r="AL60" s="39">
        <v>100.33082210000001</v>
      </c>
      <c r="AM60" s="39">
        <v>108.7827942</v>
      </c>
      <c r="AN60">
        <v>117.346841</v>
      </c>
      <c r="AO60">
        <v>125.7415651</v>
      </c>
      <c r="AP60">
        <v>133.8286177</v>
      </c>
      <c r="AQ60">
        <v>141.61325650000001</v>
      </c>
      <c r="AR60">
        <v>149.04600120000001</v>
      </c>
      <c r="AS60">
        <v>156.11769380000001</v>
      </c>
      <c r="AT60">
        <v>162.90338589999999</v>
      </c>
      <c r="AU60">
        <v>169.3972315</v>
      </c>
      <c r="AV60">
        <v>175.60770880000001</v>
      </c>
      <c r="AW60">
        <v>181.69095970000001</v>
      </c>
    </row>
    <row r="61" spans="2:99" x14ac:dyDescent="0.35">
      <c r="B61" t="s">
        <v>161</v>
      </c>
      <c r="C61">
        <v>3.2122446463563603E-2</v>
      </c>
      <c r="D61">
        <v>3.2638182731835802E-2</v>
      </c>
      <c r="E61">
        <v>4.9752292400000002E-2</v>
      </c>
      <c r="F61" s="39">
        <v>8.6608582200000006E-2</v>
      </c>
      <c r="G61" s="39">
        <v>0.1190074612</v>
      </c>
      <c r="H61">
        <v>0.17436805229999999</v>
      </c>
      <c r="I61">
        <v>0.22604110359999999</v>
      </c>
      <c r="J61">
        <v>0.28991830299999999</v>
      </c>
      <c r="K61" s="39">
        <v>0.32928775100000002</v>
      </c>
      <c r="L61" s="39">
        <v>0.4023441385</v>
      </c>
      <c r="M61" s="39">
        <v>0.5151682541</v>
      </c>
      <c r="N61" s="39">
        <v>0.71810894240000001</v>
      </c>
      <c r="O61" s="39">
        <v>0.90241538060000004</v>
      </c>
      <c r="P61" s="39">
        <v>1.0966053650000001</v>
      </c>
      <c r="Q61" s="39">
        <v>1.3291486379999999</v>
      </c>
      <c r="R61" s="39">
        <v>1.5952857899999999</v>
      </c>
      <c r="S61" s="39">
        <v>3.1278221350000002</v>
      </c>
      <c r="T61" s="39">
        <v>5.5197248989999999</v>
      </c>
      <c r="U61" s="39">
        <v>9.3075855220000001</v>
      </c>
      <c r="V61" s="39">
        <v>10.56711911</v>
      </c>
      <c r="W61" s="39">
        <v>11.932098440000001</v>
      </c>
      <c r="X61" s="39">
        <v>13.39459836</v>
      </c>
      <c r="Y61" s="39">
        <v>15.457445010000001</v>
      </c>
      <c r="Z61" s="39">
        <v>17.750298780000001</v>
      </c>
      <c r="AA61" s="39">
        <v>20.214817960000001</v>
      </c>
      <c r="AB61" s="39">
        <v>22.80276993</v>
      </c>
      <c r="AC61" s="39">
        <v>25.516274280000001</v>
      </c>
      <c r="AD61" s="39">
        <v>28.27259119</v>
      </c>
      <c r="AE61" s="39">
        <v>31.0995743</v>
      </c>
      <c r="AF61" s="39">
        <v>33.964386949999998</v>
      </c>
      <c r="AG61" s="39">
        <v>36.826011479999998</v>
      </c>
      <c r="AH61" s="39">
        <v>39.643101139999999</v>
      </c>
      <c r="AI61" s="39">
        <v>42.31184253</v>
      </c>
      <c r="AJ61" s="39">
        <v>44.82115297</v>
      </c>
      <c r="AK61" s="39">
        <v>47.111403359999997</v>
      </c>
      <c r="AL61" s="39">
        <v>49.134942610000003</v>
      </c>
      <c r="AM61" s="39">
        <v>50.881359019999998</v>
      </c>
      <c r="AN61">
        <v>52.35349626</v>
      </c>
      <c r="AO61">
        <v>53.425551689999999</v>
      </c>
      <c r="AP61">
        <v>54.049335419999998</v>
      </c>
      <c r="AQ61">
        <v>54.240357590000002</v>
      </c>
      <c r="AR61">
        <v>53.994619899999996</v>
      </c>
      <c r="AS61">
        <v>53.323292850000001</v>
      </c>
      <c r="AT61">
        <v>52.266128700000003</v>
      </c>
      <c r="AU61" s="39">
        <v>50.833030290000004</v>
      </c>
      <c r="AV61">
        <v>49.037550770000003</v>
      </c>
      <c r="AW61">
        <v>46.925728890000002</v>
      </c>
    </row>
    <row r="62" spans="2:99" x14ac:dyDescent="0.35">
      <c r="B62" t="s">
        <v>162</v>
      </c>
      <c r="C62">
        <v>0.75461419315223899</v>
      </c>
      <c r="D62">
        <v>0.76672976811017601</v>
      </c>
      <c r="E62">
        <v>1.1687710650000001</v>
      </c>
      <c r="F62" s="39">
        <v>2.0087700179999999</v>
      </c>
      <c r="G62" s="39">
        <v>2.7266955159999999</v>
      </c>
      <c r="H62">
        <v>3.956588591</v>
      </c>
      <c r="I62">
        <v>5.0925530549999998</v>
      </c>
      <c r="J62">
        <v>6.4837173100000003</v>
      </c>
      <c r="K62" s="39">
        <v>7.3274458139999998</v>
      </c>
      <c r="L62" s="39">
        <v>8.9045608959999996</v>
      </c>
      <c r="M62" s="39">
        <v>11.316613179999999</v>
      </c>
      <c r="N62" s="39">
        <v>15.69613389</v>
      </c>
      <c r="O62" s="39">
        <v>19.63528058</v>
      </c>
      <c r="P62" s="39">
        <v>23.76162287</v>
      </c>
      <c r="Q62" s="39">
        <v>28.693082149999999</v>
      </c>
      <c r="R62" s="39">
        <v>34.332323520000003</v>
      </c>
      <c r="S62" s="39">
        <v>67.164204470000001</v>
      </c>
      <c r="T62" s="39">
        <v>118.35035910000001</v>
      </c>
      <c r="U62" s="39">
        <v>199.46686460000001</v>
      </c>
      <c r="V62" s="39">
        <v>226.61420240000001</v>
      </c>
      <c r="W62" s="39">
        <v>256.41360500000002</v>
      </c>
      <c r="X62" s="39">
        <v>288.87888779999997</v>
      </c>
      <c r="Y62" s="39">
        <v>335.09211740000001</v>
      </c>
      <c r="Z62" s="39">
        <v>387.37271629999998</v>
      </c>
      <c r="AA62" s="39">
        <v>444.73942499999998</v>
      </c>
      <c r="AB62" s="39">
        <v>506.41343569999998</v>
      </c>
      <c r="AC62" s="39">
        <v>572.72361679999995</v>
      </c>
      <c r="AD62" s="39">
        <v>642.09893199999999</v>
      </c>
      <c r="AE62" s="39">
        <v>715.45661959999995</v>
      </c>
      <c r="AF62" s="39">
        <v>792.37030100000004</v>
      </c>
      <c r="AG62" s="39">
        <v>872.22728010000003</v>
      </c>
      <c r="AH62" s="39">
        <v>954.40193060000001</v>
      </c>
      <c r="AI62" s="39">
        <v>1036.717296</v>
      </c>
      <c r="AJ62" s="39">
        <v>1119.161149</v>
      </c>
      <c r="AK62" s="39">
        <v>1200.5460089999999</v>
      </c>
      <c r="AL62" s="39">
        <v>1279.8896070000001</v>
      </c>
      <c r="AM62" s="39">
        <v>1357.203884</v>
      </c>
      <c r="AN62">
        <v>1432.814032</v>
      </c>
      <c r="AO62">
        <v>1503.4619769999999</v>
      </c>
      <c r="AP62">
        <v>1567.797589</v>
      </c>
      <c r="AQ62">
        <v>1626.211024</v>
      </c>
      <c r="AR62">
        <v>1678.470243</v>
      </c>
      <c r="AS62">
        <v>1724.7929280000001</v>
      </c>
      <c r="AT62">
        <v>1766.31582</v>
      </c>
      <c r="AU62">
        <v>1803.2497949999999</v>
      </c>
      <c r="AV62">
        <v>1835.943244</v>
      </c>
      <c r="AW62">
        <v>1866.2042650000001</v>
      </c>
    </row>
    <row r="63" spans="2:99" x14ac:dyDescent="0.35">
      <c r="B63" t="s">
        <v>163</v>
      </c>
      <c r="C63">
        <v>0.29742225840361802</v>
      </c>
      <c r="D63">
        <v>0.302197468966243</v>
      </c>
      <c r="E63">
        <v>0.46065729059999999</v>
      </c>
      <c r="F63" s="39">
        <v>0.78775974530000004</v>
      </c>
      <c r="G63" s="39">
        <v>1.063684045</v>
      </c>
      <c r="H63">
        <v>1.5364234649999999</v>
      </c>
      <c r="I63">
        <v>1.970327688</v>
      </c>
      <c r="J63">
        <v>2.4983766539999999</v>
      </c>
      <c r="K63" s="39">
        <v>2.8150828419999998</v>
      </c>
      <c r="L63" s="39">
        <v>3.409057035</v>
      </c>
      <c r="M63" s="39">
        <v>4.309384659</v>
      </c>
      <c r="N63" s="39">
        <v>5.9529705760000002</v>
      </c>
      <c r="O63" s="39">
        <v>7.4159523299999996</v>
      </c>
      <c r="P63" s="39">
        <v>8.9348569080000004</v>
      </c>
      <c r="Q63" s="39">
        <v>10.73793511</v>
      </c>
      <c r="R63" s="39">
        <v>12.78453337</v>
      </c>
      <c r="S63" s="39">
        <v>24.88708789</v>
      </c>
      <c r="T63" s="39">
        <v>43.619723970000003</v>
      </c>
      <c r="U63" s="39">
        <v>73.098394420000005</v>
      </c>
      <c r="V63" s="39">
        <v>82.552135419999999</v>
      </c>
      <c r="W63" s="39">
        <v>92.828008280000006</v>
      </c>
      <c r="X63" s="39">
        <v>103.9133774</v>
      </c>
      <c r="Y63" s="39">
        <v>119.7666845</v>
      </c>
      <c r="Z63" s="39">
        <v>137.58238030000001</v>
      </c>
      <c r="AA63" s="39">
        <v>156.99211260000001</v>
      </c>
      <c r="AB63" s="39">
        <v>177.7088905</v>
      </c>
      <c r="AC63" s="39">
        <v>199.83893180000001</v>
      </c>
      <c r="AD63" s="39">
        <v>222.82606419999999</v>
      </c>
      <c r="AE63" s="39">
        <v>246.9832212</v>
      </c>
      <c r="AF63" s="39">
        <v>272.15403320000001</v>
      </c>
      <c r="AG63" s="39">
        <v>298.12032349999998</v>
      </c>
      <c r="AH63" s="39">
        <v>324.66272099999998</v>
      </c>
      <c r="AI63" s="39">
        <v>351.04086610000002</v>
      </c>
      <c r="AJ63" s="39">
        <v>377.25800559999999</v>
      </c>
      <c r="AK63" s="39">
        <v>402.91889300000003</v>
      </c>
      <c r="AL63" s="39">
        <v>427.70523609999998</v>
      </c>
      <c r="AM63" s="39">
        <v>451.63007049999999</v>
      </c>
      <c r="AN63">
        <v>474.8139946</v>
      </c>
      <c r="AO63">
        <v>496.19348980000001</v>
      </c>
      <c r="AP63">
        <v>515.34749429999999</v>
      </c>
      <c r="AQ63">
        <v>532.43054040000004</v>
      </c>
      <c r="AR63">
        <v>547.39352450000001</v>
      </c>
      <c r="AS63">
        <v>560.33332189999999</v>
      </c>
      <c r="AT63">
        <v>571.64421970000001</v>
      </c>
      <c r="AU63">
        <v>581.41715150000005</v>
      </c>
      <c r="AV63">
        <v>589.78591700000004</v>
      </c>
      <c r="AW63">
        <v>597.34729579999998</v>
      </c>
    </row>
    <row r="64" spans="2:99" x14ac:dyDescent="0.35">
      <c r="B64" t="s">
        <v>164</v>
      </c>
      <c r="C64">
        <v>4.0548006191711396E-3</v>
      </c>
      <c r="D64">
        <v>4.1199017546743504E-3</v>
      </c>
      <c r="E64">
        <v>6.2802073999999996E-3</v>
      </c>
      <c r="F64" s="39">
        <v>6.35834079E-3</v>
      </c>
      <c r="G64" s="39">
        <v>2.4689686099999999E-3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35">
      <c r="B65" t="s">
        <v>165</v>
      </c>
      <c r="C65">
        <v>4.9816121892674002E-2</v>
      </c>
      <c r="D65">
        <v>5.0615935843142099E-2</v>
      </c>
      <c r="E65">
        <v>7.7156833699999997E-2</v>
      </c>
      <c r="F65" s="39">
        <v>0.12974885250000001</v>
      </c>
      <c r="G65" s="39">
        <v>0.17225168709999999</v>
      </c>
      <c r="H65">
        <v>0.24530032360000001</v>
      </c>
      <c r="I65">
        <v>0.31113631060000002</v>
      </c>
      <c r="J65">
        <v>0.38985789910000002</v>
      </c>
      <c r="K65" s="39">
        <v>0.4355769545</v>
      </c>
      <c r="L65" s="39">
        <v>0.52241915390000004</v>
      </c>
      <c r="M65" s="39">
        <v>0.65106490009999995</v>
      </c>
      <c r="N65" s="39">
        <v>0.89014848089999998</v>
      </c>
      <c r="O65" s="39">
        <v>1.0976224510000001</v>
      </c>
      <c r="P65" s="39">
        <v>1.3087626219999999</v>
      </c>
      <c r="Q65" s="39">
        <v>1.55614893</v>
      </c>
      <c r="R65" s="39">
        <v>1.833189146</v>
      </c>
      <c r="S65" s="39">
        <v>3.5332268600000001</v>
      </c>
      <c r="T65" s="39">
        <v>6.1302146720000001</v>
      </c>
      <c r="U65" s="39">
        <v>10.17002692</v>
      </c>
      <c r="V65" s="39">
        <v>11.37370744</v>
      </c>
      <c r="W65" s="39">
        <v>12.671113699999999</v>
      </c>
      <c r="X65" s="39">
        <v>14.062112669999999</v>
      </c>
      <c r="Y65" s="39">
        <v>16.082675070000001</v>
      </c>
      <c r="Z65" s="39">
        <v>18.35149637</v>
      </c>
      <c r="AA65" s="39">
        <v>20.821828050000001</v>
      </c>
      <c r="AB65" s="39">
        <v>23.458795210000002</v>
      </c>
      <c r="AC65" s="39">
        <v>26.279618979999999</v>
      </c>
      <c r="AD65" s="39">
        <v>29.214170639999999</v>
      </c>
      <c r="AE65" s="39">
        <v>32.306495560000002</v>
      </c>
      <c r="AF65" s="39">
        <v>35.538801049999996</v>
      </c>
      <c r="AG65" s="39">
        <v>38.885324750000002</v>
      </c>
      <c r="AH65" s="39">
        <v>42.320254609999999</v>
      </c>
      <c r="AI65" s="39">
        <v>45.74992306</v>
      </c>
      <c r="AJ65" s="39">
        <v>49.17744914</v>
      </c>
      <c r="AK65" s="39">
        <v>52.553774339999997</v>
      </c>
      <c r="AL65" s="39">
        <v>55.839539250000001</v>
      </c>
      <c r="AM65" s="39">
        <v>59.03843852</v>
      </c>
      <c r="AN65">
        <v>62.167911830000001</v>
      </c>
      <c r="AO65">
        <v>65.089881759999997</v>
      </c>
      <c r="AP65">
        <v>67.749409959999994</v>
      </c>
      <c r="AQ65">
        <v>70.166536289999996</v>
      </c>
      <c r="AR65">
        <v>72.333995299999998</v>
      </c>
      <c r="AS65">
        <v>74.263418139999999</v>
      </c>
      <c r="AT65">
        <v>76.005549220000006</v>
      </c>
      <c r="AU65">
        <v>77.570797990000003</v>
      </c>
      <c r="AV65">
        <v>78.975097880000007</v>
      </c>
      <c r="AW65">
        <v>80.296879779999998</v>
      </c>
    </row>
    <row r="66" spans="2:49" x14ac:dyDescent="0.3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35">
      <c r="B67" t="s">
        <v>167</v>
      </c>
      <c r="C67">
        <v>5.2121797950038999</v>
      </c>
      <c r="D67">
        <v>5.29586302754001</v>
      </c>
      <c r="E67">
        <v>5.3808898210000002</v>
      </c>
      <c r="F67">
        <v>5.416423537</v>
      </c>
      <c r="G67">
        <v>4.647809112</v>
      </c>
      <c r="H67">
        <v>3.908448806</v>
      </c>
      <c r="I67">
        <v>4.1822945450000004</v>
      </c>
      <c r="J67">
        <v>4.0741841499999998</v>
      </c>
      <c r="K67">
        <v>3.8838012810000002</v>
      </c>
      <c r="L67">
        <v>4.1168848929999999</v>
      </c>
      <c r="M67">
        <v>4.2892437440000002</v>
      </c>
      <c r="N67">
        <v>4.3030695210000003</v>
      </c>
      <c r="O67">
        <v>3.6405821359999999</v>
      </c>
      <c r="P67">
        <v>2.980151647</v>
      </c>
      <c r="Q67">
        <v>2.5681823530000001</v>
      </c>
      <c r="R67">
        <v>2.3734566730000002</v>
      </c>
      <c r="S67">
        <v>2.2208707840000002</v>
      </c>
      <c r="T67">
        <v>2.1572012530000002</v>
      </c>
      <c r="U67">
        <v>2.1567204370000002</v>
      </c>
      <c r="V67">
        <v>2.1875903719999998</v>
      </c>
      <c r="W67">
        <v>2.2315575029999999</v>
      </c>
      <c r="X67">
        <v>2.2755803569999999</v>
      </c>
      <c r="Y67">
        <v>2.3287377930000002</v>
      </c>
      <c r="Z67">
        <v>2.3819639060000002</v>
      </c>
      <c r="AA67">
        <v>2.435279043</v>
      </c>
      <c r="AB67">
        <v>2.4870183080000001</v>
      </c>
      <c r="AC67">
        <v>2.540761372</v>
      </c>
      <c r="AD67">
        <v>2.5947320149999999</v>
      </c>
      <c r="AE67">
        <v>2.6477331199999998</v>
      </c>
      <c r="AF67">
        <v>2.7006259969999999</v>
      </c>
      <c r="AG67">
        <v>2.7547801600000001</v>
      </c>
      <c r="AH67">
        <v>2.809552434</v>
      </c>
      <c r="AI67">
        <v>2.8626394180000001</v>
      </c>
      <c r="AJ67">
        <v>2.9165562629999999</v>
      </c>
      <c r="AK67">
        <v>2.9714642539999998</v>
      </c>
      <c r="AL67">
        <v>3.0265829599999998</v>
      </c>
      <c r="AM67">
        <v>3.08655546</v>
      </c>
      <c r="AN67">
        <v>3.1442131799999999</v>
      </c>
      <c r="AO67">
        <v>3.200276219</v>
      </c>
      <c r="AP67">
        <v>3.255089399</v>
      </c>
      <c r="AQ67">
        <v>3.310004723</v>
      </c>
      <c r="AR67">
        <v>3.3642478059999998</v>
      </c>
      <c r="AS67">
        <v>3.4216364709999998</v>
      </c>
      <c r="AT67">
        <v>3.4817118979999999</v>
      </c>
      <c r="AU67">
        <v>3.5437453849999998</v>
      </c>
      <c r="AV67">
        <v>3.6077253809999998</v>
      </c>
      <c r="AW67">
        <v>3.6766870410000001</v>
      </c>
    </row>
    <row r="68" spans="2:49" x14ac:dyDescent="0.35">
      <c r="B68" t="s">
        <v>168</v>
      </c>
      <c r="C68">
        <v>0.35839918454870201</v>
      </c>
      <c r="D68">
        <v>0.36415339938413299</v>
      </c>
      <c r="E68">
        <v>0.37</v>
      </c>
      <c r="F68">
        <v>0.36106830960000003</v>
      </c>
      <c r="G68">
        <v>0.35159272000000003</v>
      </c>
      <c r="H68">
        <v>0.341992346</v>
      </c>
      <c r="I68">
        <v>0.33407424450000001</v>
      </c>
      <c r="J68">
        <v>0.32619624050000001</v>
      </c>
      <c r="K68">
        <v>0.3174686343</v>
      </c>
      <c r="L68">
        <v>0.30795478729999998</v>
      </c>
      <c r="M68">
        <v>0.29876969060000003</v>
      </c>
      <c r="N68">
        <v>0.29081849409999999</v>
      </c>
      <c r="O68">
        <v>0.28498720570000002</v>
      </c>
      <c r="P68">
        <v>0.28032934920000002</v>
      </c>
      <c r="Q68">
        <v>0.2752218998</v>
      </c>
      <c r="R68">
        <v>0.26807214709999999</v>
      </c>
      <c r="S68">
        <v>0.26093189589999999</v>
      </c>
      <c r="T68">
        <v>0.25414875840000001</v>
      </c>
      <c r="U68">
        <v>0.24745745450000001</v>
      </c>
      <c r="V68">
        <v>0.2397413038</v>
      </c>
      <c r="W68">
        <v>0.23033837030000001</v>
      </c>
      <c r="X68">
        <v>0.21942505400000001</v>
      </c>
      <c r="Y68">
        <v>0.20789937829999999</v>
      </c>
      <c r="Z68">
        <v>0.19699833750000001</v>
      </c>
      <c r="AA68">
        <v>0.1872525911</v>
      </c>
      <c r="AB68">
        <v>0.1787945339</v>
      </c>
      <c r="AC68">
        <v>0.1714606692</v>
      </c>
      <c r="AD68">
        <v>0.1650531432</v>
      </c>
      <c r="AE68">
        <v>0.15938460199999999</v>
      </c>
      <c r="AF68">
        <v>0.15428365769999999</v>
      </c>
      <c r="AG68">
        <v>0.14959266509999999</v>
      </c>
      <c r="AH68">
        <v>0.14524619990000001</v>
      </c>
      <c r="AI68">
        <v>0.1411825109</v>
      </c>
      <c r="AJ68">
        <v>0.13731352390000001</v>
      </c>
      <c r="AK68" s="39">
        <v>0.1336154098</v>
      </c>
      <c r="AL68" s="39">
        <v>0.13007468920000001</v>
      </c>
      <c r="AM68" s="39">
        <v>0.1264838985</v>
      </c>
      <c r="AN68" s="39">
        <v>0.1229483811</v>
      </c>
      <c r="AO68" s="39">
        <v>0.1195094151</v>
      </c>
      <c r="AP68" s="39">
        <v>0.1161870569</v>
      </c>
      <c r="AQ68" s="39">
        <v>0.11298874709999999</v>
      </c>
      <c r="AR68" s="39">
        <v>0.1099092378</v>
      </c>
      <c r="AS68" s="39">
        <v>0.10693905099999999</v>
      </c>
      <c r="AT68" s="39">
        <v>0.1040635869</v>
      </c>
      <c r="AU68" s="39">
        <v>0.10127034980000001</v>
      </c>
      <c r="AV68">
        <v>9.8550903300000006E-2</v>
      </c>
      <c r="AW68">
        <v>9.5932557399999896E-2</v>
      </c>
    </row>
    <row r="69" spans="2:49" x14ac:dyDescent="0.3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3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3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3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2.2757915880000001</v>
      </c>
      <c r="G72">
        <v>2.1975115550000002</v>
      </c>
      <c r="H72">
        <v>2.2363739150000002</v>
      </c>
      <c r="I72">
        <v>2.3300438880000001</v>
      </c>
      <c r="J72">
        <v>2.2497401309999998</v>
      </c>
      <c r="K72">
        <v>2.19862723</v>
      </c>
      <c r="L72">
        <v>2.0972687950000002</v>
      </c>
      <c r="M72">
        <v>2.1948213330000002</v>
      </c>
      <c r="N72">
        <v>2.2482312320000002</v>
      </c>
      <c r="O72">
        <v>2.366539376</v>
      </c>
      <c r="P72">
        <v>2.4244158910000002</v>
      </c>
      <c r="Q72">
        <v>2.4161673330000002</v>
      </c>
      <c r="R72">
        <v>2.4498936339999999</v>
      </c>
      <c r="S72">
        <v>2.545807822</v>
      </c>
      <c r="T72">
        <v>2.617852713</v>
      </c>
      <c r="U72">
        <v>2.649987624</v>
      </c>
      <c r="V72">
        <v>2.6572357800000002</v>
      </c>
      <c r="W72">
        <v>2.6361386599999999</v>
      </c>
      <c r="X72">
        <v>2.5914759420000002</v>
      </c>
      <c r="Y72">
        <v>2.5779254819999999</v>
      </c>
      <c r="Z72">
        <v>2.5912698550000002</v>
      </c>
      <c r="AA72">
        <v>2.6247493</v>
      </c>
      <c r="AB72">
        <v>2.6712785129999999</v>
      </c>
      <c r="AC72">
        <v>2.72680108</v>
      </c>
      <c r="AD72">
        <v>2.7869426110000002</v>
      </c>
      <c r="AE72">
        <v>2.8485721490000002</v>
      </c>
      <c r="AF72">
        <v>2.9104787700000001</v>
      </c>
      <c r="AG72">
        <v>2.9721790289999999</v>
      </c>
      <c r="AH72">
        <v>3.0332499350000002</v>
      </c>
      <c r="AI72">
        <v>3.0906928360000001</v>
      </c>
      <c r="AJ72">
        <v>3.145498693</v>
      </c>
      <c r="AK72">
        <v>3.1981423649999998</v>
      </c>
      <c r="AL72">
        <v>3.24896626</v>
      </c>
      <c r="AM72">
        <v>3.3002888889999999</v>
      </c>
      <c r="AN72">
        <v>3.3483833939999998</v>
      </c>
      <c r="AO72">
        <v>3.3947739750000001</v>
      </c>
      <c r="AP72">
        <v>3.4400197349999999</v>
      </c>
      <c r="AQ72">
        <v>3.4849626470000001</v>
      </c>
      <c r="AR72">
        <v>3.5296361100000002</v>
      </c>
      <c r="AS72">
        <v>3.5735725079999998</v>
      </c>
      <c r="AT72">
        <v>3.6173443160000001</v>
      </c>
      <c r="AU72">
        <v>3.661382299</v>
      </c>
      <c r="AV72">
        <v>3.7062245040000001</v>
      </c>
      <c r="AW72">
        <v>3.7535134989999999</v>
      </c>
    </row>
    <row r="73" spans="2:49" x14ac:dyDescent="0.3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18.051474819999999</v>
      </c>
      <c r="G73">
        <v>17.044574910000001</v>
      </c>
      <c r="H73">
        <v>15.74532724</v>
      </c>
      <c r="I73">
        <v>16.121286139999999</v>
      </c>
      <c r="J73">
        <v>16.391890889999999</v>
      </c>
      <c r="K73">
        <v>15.1065649</v>
      </c>
      <c r="L73">
        <v>14.6638369</v>
      </c>
      <c r="M73">
        <v>14.83958073</v>
      </c>
      <c r="N73">
        <v>15.4044948</v>
      </c>
      <c r="O73">
        <v>15.339149600000001</v>
      </c>
      <c r="P73">
        <v>14.498101630000001</v>
      </c>
      <c r="Q73">
        <v>13.43053108</v>
      </c>
      <c r="R73">
        <v>12.787608730000001</v>
      </c>
      <c r="S73">
        <v>12.67630896</v>
      </c>
      <c r="T73">
        <v>12.56479594</v>
      </c>
      <c r="U73">
        <v>12.59374815</v>
      </c>
      <c r="V73">
        <v>12.73606719</v>
      </c>
      <c r="W73">
        <v>12.890294620000001</v>
      </c>
      <c r="X73">
        <v>12.952327049999999</v>
      </c>
      <c r="Y73">
        <v>13.1218766</v>
      </c>
      <c r="Z73">
        <v>13.33885824</v>
      </c>
      <c r="AA73">
        <v>13.59773124</v>
      </c>
      <c r="AB73">
        <v>13.857002189999999</v>
      </c>
      <c r="AC73">
        <v>14.143938009999999</v>
      </c>
      <c r="AD73">
        <v>14.442010440000001</v>
      </c>
      <c r="AE73">
        <v>14.73081653</v>
      </c>
      <c r="AF73">
        <v>15.015313750000001</v>
      </c>
      <c r="AG73">
        <v>15.307542590000001</v>
      </c>
      <c r="AH73">
        <v>15.601352459999999</v>
      </c>
      <c r="AI73">
        <v>15.86509156</v>
      </c>
      <c r="AJ73">
        <v>16.124235389999999</v>
      </c>
      <c r="AK73">
        <v>16.385197309999999</v>
      </c>
      <c r="AL73">
        <v>16.639851109999999</v>
      </c>
      <c r="AM73">
        <v>16.940758989999999</v>
      </c>
      <c r="AN73">
        <v>17.193317100000002</v>
      </c>
      <c r="AO73">
        <v>17.418282739999999</v>
      </c>
      <c r="AP73">
        <v>17.625445689999999</v>
      </c>
      <c r="AQ73">
        <v>17.832387449999999</v>
      </c>
      <c r="AR73">
        <v>18.026230479999999</v>
      </c>
      <c r="AS73">
        <v>18.230568210000001</v>
      </c>
      <c r="AT73">
        <v>18.44743686</v>
      </c>
      <c r="AU73">
        <v>18.67019024</v>
      </c>
      <c r="AV73">
        <v>18.902071530000001</v>
      </c>
      <c r="AW73">
        <v>19.18342578</v>
      </c>
    </row>
    <row r="74" spans="2:49" x14ac:dyDescent="0.35">
      <c r="B74" t="s">
        <v>174</v>
      </c>
      <c r="C74">
        <v>9.6518912203120095</v>
      </c>
      <c r="D74">
        <v>9.8068554558467902</v>
      </c>
      <c r="E74">
        <v>9.9643076920000002</v>
      </c>
      <c r="F74">
        <v>9.5741635830000007</v>
      </c>
      <c r="G74">
        <v>8.9010472699999994</v>
      </c>
      <c r="H74">
        <v>9.1404263980000007</v>
      </c>
      <c r="I74">
        <v>8.4779823990000001</v>
      </c>
      <c r="J74">
        <v>7.8889061590000003</v>
      </c>
      <c r="K74">
        <v>7.4613885560000002</v>
      </c>
      <c r="L74">
        <v>7.2909566789999998</v>
      </c>
      <c r="M74">
        <v>7.1577195920000003</v>
      </c>
      <c r="N74">
        <v>7.2384949230000002</v>
      </c>
      <c r="O74">
        <v>7.2341757089999996</v>
      </c>
      <c r="P74">
        <v>6.9703608399999997</v>
      </c>
      <c r="Q74">
        <v>6.6488768350000003</v>
      </c>
      <c r="R74">
        <v>6.6496093800000002</v>
      </c>
      <c r="S74">
        <v>6.8809468139999996</v>
      </c>
      <c r="T74">
        <v>6.8120037919999996</v>
      </c>
      <c r="U74">
        <v>6.6776411409999996</v>
      </c>
      <c r="V74">
        <v>6.4858040810000004</v>
      </c>
      <c r="W74">
        <v>6.2869230500000004</v>
      </c>
      <c r="X74">
        <v>6.0183717589999999</v>
      </c>
      <c r="Y74">
        <v>5.8413662469999998</v>
      </c>
      <c r="Z74">
        <v>5.657245863</v>
      </c>
      <c r="AA74">
        <v>5.489381646</v>
      </c>
      <c r="AB74">
        <v>5.3343186139999998</v>
      </c>
      <c r="AC74">
        <v>5.2048024230000003</v>
      </c>
      <c r="AD74">
        <v>5.079296888</v>
      </c>
      <c r="AE74">
        <v>4.9611289469999997</v>
      </c>
      <c r="AF74">
        <v>4.8497622610000004</v>
      </c>
      <c r="AG74">
        <v>4.7468821569999999</v>
      </c>
      <c r="AH74">
        <v>4.6456187069999997</v>
      </c>
      <c r="AI74">
        <v>4.5393225130000001</v>
      </c>
      <c r="AJ74">
        <v>4.437789596</v>
      </c>
      <c r="AK74">
        <v>4.3369597569999998</v>
      </c>
      <c r="AL74">
        <v>4.2370518109999997</v>
      </c>
      <c r="AM74">
        <v>4.1430785520000004</v>
      </c>
      <c r="AN74">
        <v>4.0412395129999998</v>
      </c>
      <c r="AO74">
        <v>3.9377561330000002</v>
      </c>
      <c r="AP74">
        <v>3.8355229629999998</v>
      </c>
      <c r="AQ74">
        <v>3.7365995359999999</v>
      </c>
      <c r="AR74">
        <v>3.6410932470000001</v>
      </c>
      <c r="AS74">
        <v>3.5479049730000001</v>
      </c>
      <c r="AT74">
        <v>3.458532972</v>
      </c>
      <c r="AU74">
        <v>3.3721972139999998</v>
      </c>
      <c r="AV74">
        <v>3.2886405380000001</v>
      </c>
      <c r="AW74">
        <v>3.21019999</v>
      </c>
    </row>
    <row r="75" spans="2:49" x14ac:dyDescent="0.35">
      <c r="B75" t="s">
        <v>175</v>
      </c>
      <c r="C75">
        <v>4.6065844460580001</v>
      </c>
      <c r="D75">
        <v>4.68054464938142</v>
      </c>
      <c r="E75">
        <v>4.7556923080000004</v>
      </c>
      <c r="F75">
        <v>4.8425987490000004</v>
      </c>
      <c r="G75">
        <v>4.6901283359999999</v>
      </c>
      <c r="H75">
        <v>4.5877439439999996</v>
      </c>
      <c r="I75">
        <v>4.5656078960000004</v>
      </c>
      <c r="J75">
        <v>4.3816115760000001</v>
      </c>
      <c r="K75">
        <v>4.1177385329999998</v>
      </c>
      <c r="L75">
        <v>3.9774010190000002</v>
      </c>
      <c r="M75">
        <v>3.960737028</v>
      </c>
      <c r="N75">
        <v>4.1037054729999998</v>
      </c>
      <c r="O75">
        <v>4.1361587569999996</v>
      </c>
      <c r="P75">
        <v>3.9328311070000002</v>
      </c>
      <c r="Q75">
        <v>3.6089315740000001</v>
      </c>
      <c r="R75">
        <v>3.3578730010000002</v>
      </c>
      <c r="S75">
        <v>3.2046900530000002</v>
      </c>
      <c r="T75">
        <v>3.1171269879999999</v>
      </c>
      <c r="U75">
        <v>3.0510640169999999</v>
      </c>
      <c r="V75">
        <v>3.0054551749999998</v>
      </c>
      <c r="W75">
        <v>2.9671455889999998</v>
      </c>
      <c r="X75">
        <v>2.922911891</v>
      </c>
      <c r="Y75">
        <v>2.9250268749999999</v>
      </c>
      <c r="Z75">
        <v>2.9629092030000002</v>
      </c>
      <c r="AA75">
        <v>3.0269149930000001</v>
      </c>
      <c r="AB75">
        <v>3.1058019159999999</v>
      </c>
      <c r="AC75">
        <v>3.1943920370000001</v>
      </c>
      <c r="AD75">
        <v>3.2851573919999999</v>
      </c>
      <c r="AE75">
        <v>3.3733634619999999</v>
      </c>
      <c r="AF75">
        <v>3.4572309809999999</v>
      </c>
      <c r="AG75">
        <v>3.5365578809999998</v>
      </c>
      <c r="AH75">
        <v>3.6104211739999998</v>
      </c>
      <c r="AI75">
        <v>3.6745789250000001</v>
      </c>
      <c r="AJ75">
        <v>3.7313991839999998</v>
      </c>
      <c r="AK75">
        <v>3.7814174139999999</v>
      </c>
      <c r="AL75">
        <v>3.825089792</v>
      </c>
      <c r="AM75">
        <v>3.8676914199999999</v>
      </c>
      <c r="AN75">
        <v>3.9032084189999998</v>
      </c>
      <c r="AO75">
        <v>3.9340007039999998</v>
      </c>
      <c r="AP75">
        <v>3.9613818219999999</v>
      </c>
      <c r="AQ75">
        <v>3.9874796340000001</v>
      </c>
      <c r="AR75">
        <v>4.0130250839999997</v>
      </c>
      <c r="AS75">
        <v>4.0385006460000001</v>
      </c>
      <c r="AT75">
        <v>4.0654385770000001</v>
      </c>
      <c r="AU75">
        <v>4.0950680950000002</v>
      </c>
      <c r="AV75">
        <v>4.1285992939999998</v>
      </c>
      <c r="AW75">
        <v>4.1693612330000001</v>
      </c>
    </row>
    <row r="76" spans="2:49" x14ac:dyDescent="0.35">
      <c r="B76" t="s">
        <v>176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27.492161759999998</v>
      </c>
      <c r="H76">
        <v>27.397730989999999</v>
      </c>
      <c r="I76">
        <v>27.265161989999999</v>
      </c>
      <c r="J76">
        <v>27.085600660000001</v>
      </c>
      <c r="K76">
        <v>26.67077205</v>
      </c>
      <c r="L76">
        <v>26.200168550000001</v>
      </c>
      <c r="M76">
        <v>25.763257509999999</v>
      </c>
      <c r="N76">
        <v>25.519025589999998</v>
      </c>
      <c r="O76">
        <v>25.278275010000002</v>
      </c>
      <c r="P76">
        <v>25.03803366</v>
      </c>
      <c r="Q76">
        <v>24.789877279999999</v>
      </c>
      <c r="R76">
        <v>24.54007678</v>
      </c>
      <c r="S76">
        <v>24.40346027</v>
      </c>
      <c r="T76">
        <v>24.228568379999999</v>
      </c>
      <c r="U76">
        <v>23.897437920000002</v>
      </c>
      <c r="V76">
        <v>23.531436679999999</v>
      </c>
      <c r="W76">
        <v>23.127768669999998</v>
      </c>
      <c r="X76">
        <v>22.68490791</v>
      </c>
      <c r="Y76">
        <v>22.252633719999999</v>
      </c>
      <c r="Z76">
        <v>21.827945020000001</v>
      </c>
      <c r="AA76">
        <v>21.402303400000001</v>
      </c>
      <c r="AB76">
        <v>20.966277439999999</v>
      </c>
      <c r="AC76">
        <v>20.5135662</v>
      </c>
      <c r="AD76">
        <v>20.03687077</v>
      </c>
      <c r="AE76">
        <v>19.533519200000001</v>
      </c>
      <c r="AF76">
        <v>19.00215129</v>
      </c>
      <c r="AG76">
        <v>18.442529059999998</v>
      </c>
      <c r="AH76">
        <v>17.8556013</v>
      </c>
      <c r="AI76">
        <v>17.24209214</v>
      </c>
      <c r="AJ76">
        <v>16.60493078</v>
      </c>
      <c r="AK76">
        <v>15.94771351</v>
      </c>
      <c r="AL76">
        <v>15.274636510000001</v>
      </c>
      <c r="AM76">
        <v>14.590670920000001</v>
      </c>
      <c r="AN76">
        <v>13.901089499999999</v>
      </c>
      <c r="AO76">
        <v>13.210364909999999</v>
      </c>
      <c r="AP76">
        <v>12.522831569999999</v>
      </c>
      <c r="AQ76">
        <v>11.84290337</v>
      </c>
      <c r="AR76">
        <v>11.174667729999999</v>
      </c>
      <c r="AS76">
        <v>10.52180963</v>
      </c>
      <c r="AT76">
        <v>9.8876365499999999</v>
      </c>
      <c r="AU76">
        <v>9.2748539000000001</v>
      </c>
      <c r="AV76">
        <v>8.6855873330000009</v>
      </c>
      <c r="AW76">
        <v>8.1214927719999999</v>
      </c>
    </row>
    <row r="77" spans="2:49" x14ac:dyDescent="0.35">
      <c r="B77" t="s">
        <v>177</v>
      </c>
      <c r="C77">
        <v>21.139912734115001</v>
      </c>
      <c r="D77">
        <v>21.4793208709597</v>
      </c>
      <c r="E77">
        <v>21.824178320000001</v>
      </c>
      <c r="F77">
        <v>22.089455770000001</v>
      </c>
      <c r="G77">
        <v>21.00288033</v>
      </c>
      <c r="H77">
        <v>19.012723489999999</v>
      </c>
      <c r="I77">
        <v>19.365741750000002</v>
      </c>
      <c r="J77">
        <v>19.135289199999999</v>
      </c>
      <c r="K77">
        <v>18.36625081</v>
      </c>
      <c r="L77">
        <v>17.89164924</v>
      </c>
      <c r="M77">
        <v>17.817946639999999</v>
      </c>
      <c r="N77">
        <v>17.421321070000001</v>
      </c>
      <c r="O77">
        <v>17.98274717</v>
      </c>
      <c r="P77">
        <v>18.355740220000001</v>
      </c>
      <c r="Q77">
        <v>18.505038169999999</v>
      </c>
      <c r="R77">
        <v>18.834103979999998</v>
      </c>
      <c r="S77">
        <v>19.40794446</v>
      </c>
      <c r="T77">
        <v>19.65937576</v>
      </c>
      <c r="U77">
        <v>19.762828620000001</v>
      </c>
      <c r="V77">
        <v>19.8276808</v>
      </c>
      <c r="W77">
        <v>19.785168120000002</v>
      </c>
      <c r="X77">
        <v>19.614612269999999</v>
      </c>
      <c r="Y77">
        <v>19.521899569999999</v>
      </c>
      <c r="Z77">
        <v>19.507795739999999</v>
      </c>
      <c r="AA77">
        <v>19.566931369999999</v>
      </c>
      <c r="AB77">
        <v>19.68143658</v>
      </c>
      <c r="AC77">
        <v>19.849231339999999</v>
      </c>
      <c r="AD77">
        <v>19.77148218</v>
      </c>
      <c r="AE77">
        <v>19.723048039999998</v>
      </c>
      <c r="AF77">
        <v>19.701627139999999</v>
      </c>
      <c r="AG77">
        <v>19.70550115</v>
      </c>
      <c r="AH77">
        <v>19.73099758</v>
      </c>
      <c r="AI77">
        <v>19.762427710000001</v>
      </c>
      <c r="AJ77">
        <v>19.805404450000001</v>
      </c>
      <c r="AK77">
        <v>19.858722929999999</v>
      </c>
      <c r="AL77">
        <v>19.91943492</v>
      </c>
      <c r="AM77">
        <v>19.999483089999998</v>
      </c>
      <c r="AN77">
        <v>20.155685850000001</v>
      </c>
      <c r="AO77">
        <v>20.311560679999999</v>
      </c>
      <c r="AP77">
        <v>20.465053860000001</v>
      </c>
      <c r="AQ77">
        <v>20.618439250000002</v>
      </c>
      <c r="AR77">
        <v>20.767337059999999</v>
      </c>
      <c r="AS77">
        <v>20.911975930000001</v>
      </c>
      <c r="AT77">
        <v>21.051616849999998</v>
      </c>
      <c r="AU77">
        <v>21.186743480000001</v>
      </c>
      <c r="AV77">
        <v>21.318592339999999</v>
      </c>
      <c r="AW77">
        <v>21.457215829999999</v>
      </c>
    </row>
    <row r="78" spans="2:49" x14ac:dyDescent="0.3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0.2967105726</v>
      </c>
      <c r="G78">
        <v>0.29725248459999998</v>
      </c>
      <c r="H78">
        <v>0.28431367130000001</v>
      </c>
      <c r="I78">
        <v>0.29919878919999998</v>
      </c>
      <c r="J78">
        <v>0.3032132173</v>
      </c>
      <c r="K78">
        <v>0.3120843116</v>
      </c>
      <c r="L78">
        <v>0.29977804190000001</v>
      </c>
      <c r="M78">
        <v>0.30706124299999998</v>
      </c>
      <c r="N78">
        <v>0.2932357746</v>
      </c>
      <c r="O78">
        <v>0.28667355480000001</v>
      </c>
      <c r="P78">
        <v>0.29120936530000002</v>
      </c>
      <c r="Q78">
        <v>0.30349982489999999</v>
      </c>
      <c r="R78">
        <v>0.30525577059999998</v>
      </c>
      <c r="S78">
        <v>0.29166504199999999</v>
      </c>
      <c r="T78">
        <v>0.29053595760000001</v>
      </c>
      <c r="U78">
        <v>0.29460018230000001</v>
      </c>
      <c r="V78">
        <v>0.30177513820000001</v>
      </c>
      <c r="W78">
        <v>0.307931764</v>
      </c>
      <c r="X78">
        <v>0.31339860349999998</v>
      </c>
      <c r="Y78">
        <v>0.313668628</v>
      </c>
      <c r="Z78">
        <v>0.3129053443</v>
      </c>
      <c r="AA78">
        <v>0.31257517019999997</v>
      </c>
      <c r="AB78">
        <v>0.31335350769999998</v>
      </c>
      <c r="AC78">
        <v>0.31493392479999999</v>
      </c>
      <c r="AD78">
        <v>0.31805983450000003</v>
      </c>
      <c r="AE78">
        <v>0.3223970686</v>
      </c>
      <c r="AF78">
        <v>0.32758455050000002</v>
      </c>
      <c r="AG78">
        <v>0.33318888250000001</v>
      </c>
      <c r="AH78">
        <v>0.3392203479</v>
      </c>
      <c r="AI78">
        <v>0.3457667914</v>
      </c>
      <c r="AJ78">
        <v>0.3524112304</v>
      </c>
      <c r="AK78">
        <v>0.35914700500000002</v>
      </c>
      <c r="AL78">
        <v>0.36599210720000003</v>
      </c>
      <c r="AM78">
        <v>0.37246703520000002</v>
      </c>
      <c r="AN78">
        <v>0.379057064</v>
      </c>
      <c r="AO78">
        <v>0.38592467029999999</v>
      </c>
      <c r="AP78">
        <v>0.39299603989999998</v>
      </c>
      <c r="AQ78">
        <v>0.40016939820000003</v>
      </c>
      <c r="AR78">
        <v>0.40736446780000002</v>
      </c>
      <c r="AS78">
        <v>0.41461696580000001</v>
      </c>
      <c r="AT78">
        <v>0.4218222714</v>
      </c>
      <c r="AU78">
        <v>0.4289827276</v>
      </c>
      <c r="AV78">
        <v>0.43612649129999997</v>
      </c>
      <c r="AW78">
        <v>0.443239932</v>
      </c>
    </row>
    <row r="79" spans="2:49" x14ac:dyDescent="0.35">
      <c r="B79" t="s">
        <v>179</v>
      </c>
      <c r="C79">
        <v>11.323476938849501</v>
      </c>
      <c r="D79">
        <v>11.5052790237851</v>
      </c>
      <c r="E79">
        <v>11.69</v>
      </c>
      <c r="F79">
        <v>11.779693809999999</v>
      </c>
      <c r="G79">
        <v>11.68072856</v>
      </c>
      <c r="H79">
        <v>10.22164293</v>
      </c>
      <c r="I79">
        <v>10.667503249999999</v>
      </c>
      <c r="J79">
        <v>11.07512343</v>
      </c>
      <c r="K79">
        <v>10.89331529</v>
      </c>
      <c r="L79">
        <v>10.684008199999999</v>
      </c>
      <c r="M79">
        <v>10.57555885</v>
      </c>
      <c r="N79">
        <v>10.28540314</v>
      </c>
      <c r="O79">
        <v>10.015003979999999</v>
      </c>
      <c r="P79">
        <v>9.8674058099999904</v>
      </c>
      <c r="Q79">
        <v>9.8387439519999997</v>
      </c>
      <c r="R79">
        <v>9.6416816109999903</v>
      </c>
      <c r="S79">
        <v>9.3354354070000003</v>
      </c>
      <c r="T79">
        <v>9.1626867680000004</v>
      </c>
      <c r="U79">
        <v>9.1767324349999999</v>
      </c>
      <c r="V79">
        <v>9.296734185</v>
      </c>
      <c r="W79">
        <v>9.4500800480000002</v>
      </c>
      <c r="X79">
        <v>9.6115703030000006</v>
      </c>
      <c r="Y79">
        <v>9.7126381189999904</v>
      </c>
      <c r="Z79">
        <v>9.7935424449999999</v>
      </c>
      <c r="AA79">
        <v>9.8775720880000009</v>
      </c>
      <c r="AB79">
        <v>9.9706887599999998</v>
      </c>
      <c r="AC79">
        <v>10.079053399999999</v>
      </c>
      <c r="AD79">
        <v>10.21876322</v>
      </c>
      <c r="AE79">
        <v>10.382732470000001</v>
      </c>
      <c r="AF79">
        <v>10.56639274</v>
      </c>
      <c r="AG79">
        <v>10.765150159999999</v>
      </c>
      <c r="AH79">
        <v>10.976183000000001</v>
      </c>
      <c r="AI79">
        <v>11.193319750000001</v>
      </c>
      <c r="AJ79">
        <v>11.41593628</v>
      </c>
      <c r="AK79">
        <v>11.644174100000001</v>
      </c>
      <c r="AL79">
        <v>11.877101700000001</v>
      </c>
      <c r="AM79">
        <v>12.11551723</v>
      </c>
      <c r="AN79">
        <v>12.350114100000001</v>
      </c>
      <c r="AO79">
        <v>12.58666277</v>
      </c>
      <c r="AP79">
        <v>12.82496789</v>
      </c>
      <c r="AQ79">
        <v>13.065741259999999</v>
      </c>
      <c r="AR79">
        <v>13.30580758</v>
      </c>
      <c r="AS79">
        <v>13.5505157</v>
      </c>
      <c r="AT79">
        <v>13.79755731</v>
      </c>
      <c r="AU79">
        <v>14.046378929999999</v>
      </c>
      <c r="AV79">
        <v>14.29760426</v>
      </c>
      <c r="AW79">
        <v>14.555693679999999</v>
      </c>
    </row>
    <row r="80" spans="2:49" x14ac:dyDescent="0.35">
      <c r="B80" t="s">
        <v>180</v>
      </c>
      <c r="C80">
        <v>12.401465507675301</v>
      </c>
      <c r="D80">
        <v>12.6005750477687</v>
      </c>
      <c r="E80">
        <v>12.802881360000001</v>
      </c>
      <c r="F80">
        <v>12.963731579999999</v>
      </c>
      <c r="G80">
        <v>13.36621263</v>
      </c>
      <c r="H80">
        <v>13.04633896</v>
      </c>
      <c r="I80">
        <v>13.35667022</v>
      </c>
      <c r="J80">
        <v>13.726382470000001</v>
      </c>
      <c r="K80">
        <v>14.03435477</v>
      </c>
      <c r="L80">
        <v>14.05909548</v>
      </c>
      <c r="M80">
        <v>14.01213231</v>
      </c>
      <c r="N80">
        <v>13.80471943</v>
      </c>
      <c r="O80">
        <v>13.637497720000001</v>
      </c>
      <c r="P80">
        <v>13.80328866</v>
      </c>
      <c r="Q80">
        <v>14.114685870000001</v>
      </c>
      <c r="R80">
        <v>14.066468690000001</v>
      </c>
      <c r="S80">
        <v>13.84078693</v>
      </c>
      <c r="T80">
        <v>13.79847348</v>
      </c>
      <c r="U80">
        <v>13.87507409</v>
      </c>
      <c r="V80">
        <v>13.94388902</v>
      </c>
      <c r="W80">
        <v>13.98818432</v>
      </c>
      <c r="X80">
        <v>13.99848514</v>
      </c>
      <c r="Y80">
        <v>13.869953430000001</v>
      </c>
      <c r="Z80">
        <v>13.72799199</v>
      </c>
      <c r="AA80">
        <v>13.592482589999999</v>
      </c>
      <c r="AB80">
        <v>13.47284149</v>
      </c>
      <c r="AC80">
        <v>13.36760645</v>
      </c>
      <c r="AD80">
        <v>13.29178716</v>
      </c>
      <c r="AE80">
        <v>13.23597139</v>
      </c>
      <c r="AF80">
        <v>13.193928850000001</v>
      </c>
      <c r="AG80">
        <v>13.160526190000001</v>
      </c>
      <c r="AH80">
        <v>13.135873670000001</v>
      </c>
      <c r="AI80">
        <v>13.11722949</v>
      </c>
      <c r="AJ80">
        <v>13.09938517</v>
      </c>
      <c r="AK80">
        <v>13.083315320000001</v>
      </c>
      <c r="AL80">
        <v>13.069123640000001</v>
      </c>
      <c r="AM80">
        <v>13.043335969999999</v>
      </c>
      <c r="AN80">
        <v>13.018246420000001</v>
      </c>
      <c r="AO80">
        <v>12.991405329999999</v>
      </c>
      <c r="AP80">
        <v>12.963352889999999</v>
      </c>
      <c r="AQ80">
        <v>12.934418519999999</v>
      </c>
      <c r="AR80">
        <v>12.904280419999999</v>
      </c>
      <c r="AS80">
        <v>12.872448</v>
      </c>
      <c r="AT80">
        <v>12.8383331</v>
      </c>
      <c r="AU80">
        <v>12.80144868</v>
      </c>
      <c r="AV80">
        <v>12.76131567</v>
      </c>
      <c r="AW80">
        <v>12.72358642</v>
      </c>
    </row>
    <row r="81" spans="2:99" x14ac:dyDescent="0.35">
      <c r="B81" t="s">
        <v>181</v>
      </c>
      <c r="C81">
        <v>10.826676236859401</v>
      </c>
      <c r="D81">
        <v>11.000502025829901</v>
      </c>
      <c r="E81">
        <v>11.17711864</v>
      </c>
      <c r="F81">
        <v>11.6508781</v>
      </c>
      <c r="G81">
        <v>12.070304070000001</v>
      </c>
      <c r="H81">
        <v>11.45639411</v>
      </c>
      <c r="I81">
        <v>11.91883346</v>
      </c>
      <c r="J81">
        <v>12.3115051</v>
      </c>
      <c r="K81">
        <v>12.40400198</v>
      </c>
      <c r="L81">
        <v>12.33456247</v>
      </c>
      <c r="M81">
        <v>12.343194029999999</v>
      </c>
      <c r="N81">
        <v>12.38240742</v>
      </c>
      <c r="O81">
        <v>12.4994324</v>
      </c>
      <c r="P81">
        <v>12.549954700000001</v>
      </c>
      <c r="Q81">
        <v>12.50081597</v>
      </c>
      <c r="R81">
        <v>12.160764029999999</v>
      </c>
      <c r="S81">
        <v>11.64759705</v>
      </c>
      <c r="T81">
        <v>11.245632580000001</v>
      </c>
      <c r="U81">
        <v>10.93608968</v>
      </c>
      <c r="V81">
        <v>10.736304730000001</v>
      </c>
      <c r="W81">
        <v>10.540556670000001</v>
      </c>
      <c r="X81">
        <v>10.35247217</v>
      </c>
      <c r="Y81">
        <v>10.19556015</v>
      </c>
      <c r="Z81">
        <v>10.12605636</v>
      </c>
      <c r="AA81">
        <v>10.13633847</v>
      </c>
      <c r="AB81">
        <v>10.209487899999999</v>
      </c>
      <c r="AC81">
        <v>10.316602700000001</v>
      </c>
      <c r="AD81">
        <v>10.464810630000001</v>
      </c>
      <c r="AE81">
        <v>10.63756506</v>
      </c>
      <c r="AF81">
        <v>10.82174676</v>
      </c>
      <c r="AG81">
        <v>11.0039541</v>
      </c>
      <c r="AH81">
        <v>11.184522100000001</v>
      </c>
      <c r="AI81">
        <v>11.355945549999999</v>
      </c>
      <c r="AJ81">
        <v>11.511083299999999</v>
      </c>
      <c r="AK81">
        <v>11.65271607</v>
      </c>
      <c r="AL81">
        <v>11.783015689999999</v>
      </c>
      <c r="AM81">
        <v>11.893695190000001</v>
      </c>
      <c r="AN81">
        <v>11.99246941</v>
      </c>
      <c r="AO81">
        <v>12.08854915</v>
      </c>
      <c r="AP81">
        <v>12.182429709999999</v>
      </c>
      <c r="AQ81">
        <v>12.27478812</v>
      </c>
      <c r="AR81">
        <v>12.3652344</v>
      </c>
      <c r="AS81">
        <v>12.4539036</v>
      </c>
      <c r="AT81">
        <v>12.541851510000001</v>
      </c>
      <c r="AU81">
        <v>12.63266074</v>
      </c>
      <c r="AV81">
        <v>12.729907839999999</v>
      </c>
      <c r="AW81">
        <v>12.8385578</v>
      </c>
    </row>
    <row r="82" spans="2:99" x14ac:dyDescent="0.3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1.0015061200000001E-3</v>
      </c>
      <c r="G82" s="39">
        <v>1.7115045499999999E-3</v>
      </c>
      <c r="H82">
        <v>2.7231342199999999E-3</v>
      </c>
      <c r="I82">
        <v>3.98695595E-3</v>
      </c>
      <c r="J82" s="39">
        <v>5.5587454300000004E-3</v>
      </c>
      <c r="K82" s="39">
        <v>7.2557755400000003E-3</v>
      </c>
      <c r="L82" s="39">
        <v>9.2828888300000006E-3</v>
      </c>
      <c r="M82" s="39">
        <v>1.18617097E-2</v>
      </c>
      <c r="N82" s="39">
        <v>1.5525242999999999E-2</v>
      </c>
      <c r="O82" s="39">
        <v>2.0064901999999999E-2</v>
      </c>
      <c r="P82" s="39">
        <v>2.5472291000000001E-2</v>
      </c>
      <c r="Q82" s="39">
        <v>3.1922369899999997E-2</v>
      </c>
      <c r="R82" s="39">
        <v>3.95494516E-2</v>
      </c>
      <c r="S82" s="39">
        <v>5.6294891700000002E-2</v>
      </c>
      <c r="T82" s="39">
        <v>8.6926434799999897E-2</v>
      </c>
      <c r="U82" s="39">
        <v>0.1393202952</v>
      </c>
      <c r="V82" s="39">
        <v>0.19586773800000001</v>
      </c>
      <c r="W82" s="39">
        <v>0.25709068169999999</v>
      </c>
      <c r="X82" s="39">
        <v>0.32348330889999999</v>
      </c>
      <c r="Y82" s="39">
        <v>0.39882904860000001</v>
      </c>
      <c r="Z82" s="39">
        <v>0.48433925779999998</v>
      </c>
      <c r="AA82" s="39">
        <v>0.58084698010000002</v>
      </c>
      <c r="AB82" s="39">
        <v>0.68889376999999996</v>
      </c>
      <c r="AC82" s="39">
        <v>0.80908590960000004</v>
      </c>
      <c r="AD82" s="39">
        <v>0.94151275599999995</v>
      </c>
      <c r="AE82" s="39">
        <v>1.08654191</v>
      </c>
      <c r="AF82" s="39">
        <v>1.2443903089999999</v>
      </c>
      <c r="AG82" s="39">
        <v>1.4150783</v>
      </c>
      <c r="AH82" s="39">
        <v>1.598439833</v>
      </c>
      <c r="AI82" s="39">
        <v>1.7936569739999999</v>
      </c>
      <c r="AJ82" s="39">
        <v>1.999972919</v>
      </c>
      <c r="AK82" s="39">
        <v>2.2163253310000002</v>
      </c>
      <c r="AL82" s="39">
        <v>2.441429641</v>
      </c>
      <c r="AM82" s="39">
        <v>2.6741058409999998</v>
      </c>
      <c r="AN82" s="39">
        <v>2.9133662839999999</v>
      </c>
      <c r="AO82" s="39">
        <v>3.1572800289999998</v>
      </c>
      <c r="AP82" s="39">
        <v>3.403635779</v>
      </c>
      <c r="AQ82" s="39">
        <v>3.6505074070000001</v>
      </c>
      <c r="AR82" s="39">
        <v>3.896035516</v>
      </c>
      <c r="AS82" s="39">
        <v>4.1385641250000003</v>
      </c>
      <c r="AT82" s="39">
        <v>4.3769159599999998</v>
      </c>
      <c r="AU82" s="39">
        <v>4.6100635250000002</v>
      </c>
      <c r="AV82" s="39">
        <v>4.8371617550000003</v>
      </c>
      <c r="AW82" s="39">
        <v>5.0580038790000001</v>
      </c>
    </row>
    <row r="83" spans="2:99" x14ac:dyDescent="0.35">
      <c r="B83" t="s">
        <v>183</v>
      </c>
      <c r="C83">
        <v>1.20067893172721</v>
      </c>
      <c r="D83">
        <v>1.2199562203467</v>
      </c>
      <c r="E83">
        <v>1.2395430119999999</v>
      </c>
      <c r="F83">
        <v>1.27881545</v>
      </c>
      <c r="G83">
        <v>1.2630633229999999</v>
      </c>
      <c r="H83">
        <v>1.091805049</v>
      </c>
      <c r="I83">
        <v>1.1478775329999999</v>
      </c>
      <c r="J83">
        <v>1.1717995210000001</v>
      </c>
      <c r="K83">
        <v>1.2090613539999999</v>
      </c>
      <c r="L83">
        <v>1.2051007419999999</v>
      </c>
      <c r="M83">
        <v>1.203937899</v>
      </c>
      <c r="N83">
        <v>1.1273136459999999</v>
      </c>
      <c r="O83">
        <v>1.124968325</v>
      </c>
      <c r="P83">
        <v>1.1645610909999999</v>
      </c>
      <c r="Q83">
        <v>1.2426315219999999</v>
      </c>
      <c r="R83">
        <v>1.2812667790000001</v>
      </c>
      <c r="S83">
        <v>1.256291431</v>
      </c>
      <c r="T83">
        <v>1.2427596190000001</v>
      </c>
      <c r="U83">
        <v>1.248264088</v>
      </c>
      <c r="V83">
        <v>1.268809187</v>
      </c>
      <c r="W83">
        <v>1.2923287409999999</v>
      </c>
      <c r="X83">
        <v>1.3160410259999999</v>
      </c>
      <c r="Y83">
        <v>1.3207923720000001</v>
      </c>
      <c r="Z83">
        <v>1.3186359009999999</v>
      </c>
      <c r="AA83">
        <v>1.3151949979999999</v>
      </c>
      <c r="AB83">
        <v>1.312993538</v>
      </c>
      <c r="AC83">
        <v>1.3121660690000001</v>
      </c>
      <c r="AD83">
        <v>1.3157030759999999</v>
      </c>
      <c r="AE83">
        <v>1.3234241449999999</v>
      </c>
      <c r="AF83">
        <v>1.334522271</v>
      </c>
      <c r="AG83">
        <v>1.3478295</v>
      </c>
      <c r="AH83">
        <v>1.363399754</v>
      </c>
      <c r="AI83">
        <v>1.3813102209999999</v>
      </c>
      <c r="AJ83">
        <v>1.4004366429999999</v>
      </c>
      <c r="AK83">
        <v>1.4206576470000001</v>
      </c>
      <c r="AL83">
        <v>1.4419009949999999</v>
      </c>
      <c r="AM83">
        <v>1.4628790869999999</v>
      </c>
      <c r="AN83">
        <v>1.4848631139999999</v>
      </c>
      <c r="AO83">
        <v>1.507949472</v>
      </c>
      <c r="AP83">
        <v>1.5317790680000001</v>
      </c>
      <c r="AQ83">
        <v>1.5560410060000001</v>
      </c>
      <c r="AR83">
        <v>1.5803549180000001</v>
      </c>
      <c r="AS83">
        <v>1.6047804750000001</v>
      </c>
      <c r="AT83">
        <v>1.6289539829999999</v>
      </c>
      <c r="AU83">
        <v>1.6528195939999999</v>
      </c>
      <c r="AV83">
        <v>1.6763814509999999</v>
      </c>
      <c r="AW83">
        <v>1.699682822</v>
      </c>
    </row>
    <row r="84" spans="2:99" x14ac:dyDescent="0.35">
      <c r="B84" t="s">
        <v>184</v>
      </c>
      <c r="C84">
        <v>0.33902625565417799</v>
      </c>
      <c r="D84">
        <v>0.34446943184985501</v>
      </c>
      <c r="E84">
        <v>0.35</v>
      </c>
      <c r="F84">
        <v>0.35821645400000002</v>
      </c>
      <c r="G84">
        <v>0.34957318240000002</v>
      </c>
      <c r="H84">
        <v>0.3436867575</v>
      </c>
      <c r="I84">
        <v>0.36268643039999998</v>
      </c>
      <c r="J84">
        <v>0.35924088529999998</v>
      </c>
      <c r="K84">
        <v>0.35667104319999998</v>
      </c>
      <c r="L84">
        <v>0.33826818339999998</v>
      </c>
      <c r="M84">
        <v>0.34724843750000001</v>
      </c>
      <c r="N84">
        <v>0.33952989779999998</v>
      </c>
      <c r="O84">
        <v>0.34123298540000002</v>
      </c>
      <c r="P84">
        <v>0.34381944710000001</v>
      </c>
      <c r="Q84">
        <v>0.34166862980000001</v>
      </c>
      <c r="R84">
        <v>0.33454593570000002</v>
      </c>
      <c r="S84">
        <v>0.31735014950000001</v>
      </c>
      <c r="T84">
        <v>0.31245173879999999</v>
      </c>
      <c r="U84">
        <v>0.31335231870000002</v>
      </c>
      <c r="V84">
        <v>0.31775366519999998</v>
      </c>
      <c r="W84">
        <v>0.31922122510000001</v>
      </c>
      <c r="X84">
        <v>0.31903130740000002</v>
      </c>
      <c r="Y84">
        <v>0.31707589600000002</v>
      </c>
      <c r="Z84">
        <v>0.3165918996</v>
      </c>
      <c r="AA84">
        <v>0.3177490355</v>
      </c>
      <c r="AB84">
        <v>0.32065574610000003</v>
      </c>
      <c r="AC84">
        <v>0.3242981942</v>
      </c>
      <c r="AD84">
        <v>0.3285081789</v>
      </c>
      <c r="AE84">
        <v>0.3329504586</v>
      </c>
      <c r="AF84">
        <v>0.33750081570000001</v>
      </c>
      <c r="AG84">
        <v>0.3418308585</v>
      </c>
      <c r="AH84">
        <v>0.34626512170000001</v>
      </c>
      <c r="AI84">
        <v>0.35128580050000002</v>
      </c>
      <c r="AJ84">
        <v>0.35636746559999999</v>
      </c>
      <c r="AK84">
        <v>0.36158464950000002</v>
      </c>
      <c r="AL84">
        <v>0.36691183820000001</v>
      </c>
      <c r="AM84">
        <v>0.3717889519</v>
      </c>
      <c r="AN84">
        <v>0.3767389142</v>
      </c>
      <c r="AO84">
        <v>0.38198562539999997</v>
      </c>
      <c r="AP84">
        <v>0.38743508040000002</v>
      </c>
      <c r="AQ84">
        <v>0.39301724090000001</v>
      </c>
      <c r="AR84">
        <v>0.39861019819999999</v>
      </c>
      <c r="AS84">
        <v>0.40431544819999998</v>
      </c>
      <c r="AT84">
        <v>0.41000461919999998</v>
      </c>
      <c r="AU84">
        <v>0.41564406679999999</v>
      </c>
      <c r="AV84">
        <v>0.42125181229999997</v>
      </c>
      <c r="AW84">
        <v>0.42697882609999999</v>
      </c>
    </row>
    <row r="85" spans="2:99" x14ac:dyDescent="0.35">
      <c r="B85" t="s">
        <v>185</v>
      </c>
      <c r="C85">
        <v>12.8442518570697</v>
      </c>
      <c r="D85">
        <v>13.0504704752259</v>
      </c>
      <c r="E85">
        <v>13.26</v>
      </c>
      <c r="F85">
        <v>13.40636443</v>
      </c>
      <c r="G85">
        <v>12.952852569999999</v>
      </c>
      <c r="H85">
        <v>11.78617962</v>
      </c>
      <c r="I85">
        <v>12.19959066</v>
      </c>
      <c r="J85">
        <v>12.408719039999999</v>
      </c>
      <c r="K85">
        <v>11.803767819999999</v>
      </c>
      <c r="L85">
        <v>11.46666905</v>
      </c>
      <c r="M85">
        <v>11.416265279999999</v>
      </c>
      <c r="N85">
        <v>11.43147124</v>
      </c>
      <c r="O85">
        <v>11.86946517</v>
      </c>
      <c r="P85" s="39">
        <v>12.173443600000001</v>
      </c>
      <c r="Q85" s="39">
        <v>12.181945069999999</v>
      </c>
      <c r="R85" s="39">
        <v>12.19709194</v>
      </c>
      <c r="S85" s="39">
        <v>12.295597819999999</v>
      </c>
      <c r="T85" s="39">
        <v>12.05349958</v>
      </c>
      <c r="U85" s="39">
        <v>11.9058852</v>
      </c>
      <c r="V85" s="39">
        <v>11.85058933</v>
      </c>
      <c r="W85" s="39">
        <v>11.716668840000001</v>
      </c>
      <c r="X85" s="39">
        <v>11.53998002</v>
      </c>
      <c r="Y85" s="39">
        <v>11.454517620000001</v>
      </c>
      <c r="Z85" s="39">
        <v>11.464534649999999</v>
      </c>
      <c r="AA85" s="39">
        <v>11.540703369999999</v>
      </c>
      <c r="AB85" s="39">
        <v>11.66261403</v>
      </c>
      <c r="AC85" s="39">
        <v>11.80593942</v>
      </c>
      <c r="AD85" s="39">
        <v>11.95767343</v>
      </c>
      <c r="AE85" s="39">
        <v>12.105963490000001</v>
      </c>
      <c r="AF85">
        <v>12.25355401</v>
      </c>
      <c r="AG85">
        <v>12.39738732</v>
      </c>
      <c r="AH85">
        <v>12.546863480000001</v>
      </c>
      <c r="AI85">
        <v>12.705925369999999</v>
      </c>
      <c r="AJ85">
        <v>12.86982018</v>
      </c>
      <c r="AK85">
        <v>13.043477340000001</v>
      </c>
      <c r="AL85">
        <v>13.223490869999999</v>
      </c>
      <c r="AM85">
        <v>13.40682305</v>
      </c>
      <c r="AN85">
        <v>13.580707260000001</v>
      </c>
      <c r="AO85">
        <v>13.75756348</v>
      </c>
      <c r="AP85">
        <v>13.93655753</v>
      </c>
      <c r="AQ85">
        <v>14.120039670000001</v>
      </c>
      <c r="AR85">
        <v>14.300475430000001</v>
      </c>
      <c r="AS85">
        <v>14.48647347</v>
      </c>
      <c r="AT85">
        <v>14.67421674</v>
      </c>
      <c r="AU85">
        <v>14.86123697</v>
      </c>
      <c r="AV85">
        <v>15.048348880000001</v>
      </c>
      <c r="AW85">
        <v>15.250075450000001</v>
      </c>
    </row>
    <row r="86" spans="2:99" x14ac:dyDescent="0.35">
      <c r="B86" t="s">
        <v>186</v>
      </c>
      <c r="C86">
        <v>17.113958899133198</v>
      </c>
      <c r="D86">
        <v>17.388729044925601</v>
      </c>
      <c r="E86">
        <v>17.667910710000001</v>
      </c>
      <c r="F86">
        <v>17.58929161</v>
      </c>
      <c r="G86">
        <v>17.26442085</v>
      </c>
      <c r="H86">
        <v>17.227773549999998</v>
      </c>
      <c r="I86">
        <v>17.27121773</v>
      </c>
      <c r="J86">
        <v>16.98715893</v>
      </c>
      <c r="K86" s="39">
        <v>16.464357679999999</v>
      </c>
      <c r="L86" s="39">
        <v>16.14707207</v>
      </c>
      <c r="M86" s="39">
        <v>15.96622004</v>
      </c>
      <c r="N86" s="39">
        <v>15.92609148</v>
      </c>
      <c r="O86" s="39">
        <v>15.991046040000001</v>
      </c>
      <c r="P86" s="39">
        <v>15.72548555</v>
      </c>
      <c r="Q86" s="39">
        <v>15.094379869999999</v>
      </c>
      <c r="R86" s="39">
        <v>14.551958150000001</v>
      </c>
      <c r="S86" s="39">
        <v>14.020217110000001</v>
      </c>
      <c r="T86" s="39">
        <v>13.55707041</v>
      </c>
      <c r="U86" s="39">
        <v>13.31334661</v>
      </c>
      <c r="V86" s="39">
        <v>13.04975597</v>
      </c>
      <c r="W86" s="39">
        <v>12.59182772</v>
      </c>
      <c r="X86" s="39">
        <v>12.07404513</v>
      </c>
      <c r="Y86" s="39">
        <v>11.60896181</v>
      </c>
      <c r="Z86">
        <v>11.216899120000001</v>
      </c>
      <c r="AA86">
        <v>10.87722276</v>
      </c>
      <c r="AB86">
        <v>10.6002104</v>
      </c>
      <c r="AC86">
        <v>10.35117028</v>
      </c>
      <c r="AD86">
        <v>10.115293400000001</v>
      </c>
      <c r="AE86">
        <v>9.8943439430000009</v>
      </c>
      <c r="AF86">
        <v>9.6887462810000002</v>
      </c>
      <c r="AG86">
        <v>9.4893052600000001</v>
      </c>
      <c r="AH86">
        <v>9.3066980069999996</v>
      </c>
      <c r="AI86">
        <v>9.1500452209999903</v>
      </c>
      <c r="AJ86">
        <v>8.9980223769999998</v>
      </c>
      <c r="AK86">
        <v>8.8558299260000002</v>
      </c>
      <c r="AL86">
        <v>8.7203027330000005</v>
      </c>
      <c r="AM86">
        <v>8.5703580460000008</v>
      </c>
      <c r="AN86">
        <v>8.424664302</v>
      </c>
      <c r="AO86">
        <v>8.2841814340000006</v>
      </c>
      <c r="AP86">
        <v>8.1475809750000003</v>
      </c>
      <c r="AQ86">
        <v>8.0154171099999996</v>
      </c>
      <c r="AR86">
        <v>7.8859076339999996</v>
      </c>
      <c r="AS86">
        <v>7.7612320649999997</v>
      </c>
      <c r="AT86" s="39">
        <v>7.6380731539999998</v>
      </c>
      <c r="AU86" s="39">
        <v>7.5153857630000003</v>
      </c>
      <c r="AV86">
        <v>7.3928713049999999</v>
      </c>
      <c r="AW86">
        <v>7.2759682100000003</v>
      </c>
    </row>
    <row r="87" spans="2:99" x14ac:dyDescent="0.3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6.1628147640000002</v>
      </c>
      <c r="G87">
        <v>6.3700955410000004</v>
      </c>
      <c r="H87">
        <v>6.5997175930000003</v>
      </c>
      <c r="I87">
        <v>7.0782606020000003</v>
      </c>
      <c r="J87">
        <v>7.3364746109999999</v>
      </c>
      <c r="K87">
        <v>7.3443077409999997</v>
      </c>
      <c r="L87">
        <v>7.4774140750000004</v>
      </c>
      <c r="M87">
        <v>7.813309619</v>
      </c>
      <c r="N87">
        <v>8.4716890330000005</v>
      </c>
      <c r="O87">
        <v>9.0140434670000005</v>
      </c>
      <c r="P87">
        <v>8.8980370020000006</v>
      </c>
      <c r="Q87">
        <v>8.2001032729999999</v>
      </c>
      <c r="R87">
        <v>7.5563054870000004</v>
      </c>
      <c r="S87">
        <v>7.0630350249999996</v>
      </c>
      <c r="T87">
        <v>6.6201819080000002</v>
      </c>
      <c r="U87">
        <v>6.2624996460000002</v>
      </c>
      <c r="V87">
        <v>5.9916249009999998</v>
      </c>
      <c r="W87">
        <v>5.6911812529999999</v>
      </c>
      <c r="X87">
        <v>5.3978480160000002</v>
      </c>
      <c r="Y87">
        <v>5.2226865519999999</v>
      </c>
      <c r="Z87">
        <v>5.1550524190000004</v>
      </c>
      <c r="AA87">
        <v>5.1562899629999999</v>
      </c>
      <c r="AB87">
        <v>5.2047748460000003</v>
      </c>
      <c r="AC87">
        <v>5.2696978459999997</v>
      </c>
      <c r="AD87">
        <v>5.33840979</v>
      </c>
      <c r="AE87">
        <v>5.4032992860000002</v>
      </c>
      <c r="AF87">
        <v>5.4624379059999999</v>
      </c>
      <c r="AG87">
        <v>5.5110373910000003</v>
      </c>
      <c r="AH87">
        <v>5.5560161969999999</v>
      </c>
      <c r="AI87">
        <v>5.6014454950000001</v>
      </c>
      <c r="AJ87">
        <v>5.641491502</v>
      </c>
      <c r="AK87">
        <v>5.67876051</v>
      </c>
      <c r="AL87">
        <v>5.7134529260000004</v>
      </c>
      <c r="AM87">
        <v>5.7373870489999996</v>
      </c>
      <c r="AN87">
        <v>5.7572477260000001</v>
      </c>
      <c r="AO87">
        <v>5.7781783769999997</v>
      </c>
      <c r="AP87">
        <v>5.7995227580000002</v>
      </c>
      <c r="AQ87">
        <v>5.8212950220000002</v>
      </c>
      <c r="AR87">
        <v>5.8424066049999999</v>
      </c>
      <c r="AS87">
        <v>5.8631155709999998</v>
      </c>
      <c r="AT87">
        <v>5.8834820600000004</v>
      </c>
      <c r="AU87">
        <v>5.9045861410000002</v>
      </c>
      <c r="AV87">
        <v>5.9277070329999999</v>
      </c>
      <c r="AW87">
        <v>5.9566115960000001</v>
      </c>
    </row>
    <row r="88" spans="2:99" x14ac:dyDescent="0.3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1.48385438E-6</v>
      </c>
      <c r="G88" s="39">
        <v>3.5797430400000001E-6</v>
      </c>
      <c r="H88" s="39">
        <v>5.5337600599999998E-6</v>
      </c>
      <c r="I88" s="39">
        <v>7.5206233999999998E-6</v>
      </c>
      <c r="J88" s="39">
        <v>9.9550277499999996E-6</v>
      </c>
      <c r="K88" s="39">
        <v>1.22653569E-5</v>
      </c>
      <c r="L88" s="39">
        <v>1.4294582199999999E-5</v>
      </c>
      <c r="M88" s="39">
        <v>1.6227745299999998E-5</v>
      </c>
      <c r="N88" s="39">
        <v>1.76878483E-5</v>
      </c>
      <c r="O88" s="39">
        <v>1.88601409E-5</v>
      </c>
      <c r="P88" s="39">
        <v>2.0487767E-5</v>
      </c>
      <c r="Q88" s="39">
        <v>2.2907996699999998E-5</v>
      </c>
      <c r="R88" s="39">
        <v>2.5228071099999999E-5</v>
      </c>
      <c r="S88" s="39">
        <v>2.8581427400000001E-5</v>
      </c>
      <c r="T88" s="39">
        <v>3.1038223300000001E-5</v>
      </c>
      <c r="U88" s="39">
        <v>3.3684311800000002E-5</v>
      </c>
      <c r="V88" s="39">
        <v>3.6538218799999997E-5</v>
      </c>
      <c r="W88" s="39">
        <v>3.9623317399999997E-5</v>
      </c>
      <c r="X88" s="39">
        <v>4.29236172E-5</v>
      </c>
      <c r="Y88" s="39">
        <v>4.6298376100000003E-5</v>
      </c>
      <c r="Z88" s="39">
        <v>4.9597976000000003E-5</v>
      </c>
      <c r="AA88" s="39">
        <v>5.2719393699999998E-5</v>
      </c>
      <c r="AB88" s="39">
        <v>5.5577330100000001E-5</v>
      </c>
      <c r="AC88" s="39">
        <v>5.8115458700000003E-5</v>
      </c>
      <c r="AD88" s="39">
        <v>6.0285251100000001E-5</v>
      </c>
      <c r="AE88" s="39">
        <v>6.2066613699999996E-5</v>
      </c>
      <c r="AF88" s="39">
        <v>6.3448488299999996E-5</v>
      </c>
      <c r="AG88" s="39">
        <v>6.4428381599999999E-5</v>
      </c>
      <c r="AH88" s="39">
        <v>6.5010698299999899E-5</v>
      </c>
      <c r="AI88" s="39">
        <v>6.5208187000000001E-5</v>
      </c>
      <c r="AJ88" s="39">
        <v>6.5033616200000001E-5</v>
      </c>
      <c r="AK88" s="39">
        <v>6.4503208299999999E-5</v>
      </c>
      <c r="AL88" s="39">
        <v>6.3640255899999996E-5</v>
      </c>
      <c r="AM88" s="39">
        <v>6.2476333600000003E-5</v>
      </c>
      <c r="AN88" s="39">
        <v>6.1053156400000006E-5</v>
      </c>
      <c r="AO88" s="39">
        <v>5.9400241E-5</v>
      </c>
      <c r="AP88" s="39">
        <v>5.7548874100000001E-5</v>
      </c>
      <c r="AQ88" s="39">
        <v>5.5534102099999998E-5</v>
      </c>
      <c r="AR88" s="39">
        <v>5.3391084300000002E-5</v>
      </c>
      <c r="AS88" s="39">
        <v>5.1154914399999998E-5</v>
      </c>
      <c r="AT88" s="39">
        <v>4.8857826199999999E-5</v>
      </c>
      <c r="AU88" s="39">
        <v>4.6528457800000002E-5</v>
      </c>
      <c r="AV88" s="39">
        <v>4.4191839200000003E-5</v>
      </c>
      <c r="AW88" s="39">
        <v>4.1870575500000002E-5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35">
      <c r="B89" t="s">
        <v>189</v>
      </c>
      <c r="C89" s="39">
        <v>0.26347077198670499</v>
      </c>
      <c r="D89" s="39">
        <v>0.26770088045298701</v>
      </c>
      <c r="E89" s="39">
        <v>0.27199890469999999</v>
      </c>
      <c r="F89" s="39">
        <v>0.29831789050000002</v>
      </c>
      <c r="G89" s="39">
        <v>0.28579310149999998</v>
      </c>
      <c r="H89" s="39">
        <v>0.22583019239999999</v>
      </c>
      <c r="I89" s="39">
        <v>0.25601173249999998</v>
      </c>
      <c r="J89" s="39">
        <v>0.24843065580000001</v>
      </c>
      <c r="K89" s="39">
        <v>0.27127539589999999</v>
      </c>
      <c r="L89" s="39">
        <v>0.26059060919999999</v>
      </c>
      <c r="M89" s="39">
        <v>0.2484648424</v>
      </c>
      <c r="N89" s="39">
        <v>0.22967214150000001</v>
      </c>
      <c r="O89" s="39">
        <v>0.2135902204</v>
      </c>
      <c r="P89" s="39">
        <v>0.2071980011</v>
      </c>
      <c r="Q89" s="39">
        <v>0.20350232930000001</v>
      </c>
      <c r="R89" s="39">
        <v>0.19886632500000001</v>
      </c>
      <c r="S89" s="39">
        <v>0.1911018518</v>
      </c>
      <c r="T89" s="39">
        <v>0.18484299230000001</v>
      </c>
      <c r="U89" s="39">
        <v>0.1836203965</v>
      </c>
      <c r="V89" s="39">
        <v>0.18579792959999999</v>
      </c>
      <c r="W89" s="39">
        <v>0.18904392440000001</v>
      </c>
      <c r="X89" s="39">
        <v>0.1921524258</v>
      </c>
      <c r="Y89" s="39">
        <v>0.19295930049999999</v>
      </c>
      <c r="Z89" s="39">
        <v>0.19334866449999999</v>
      </c>
      <c r="AA89" s="39">
        <v>0.19382230519999999</v>
      </c>
      <c r="AB89" s="39">
        <v>0.19475798159999999</v>
      </c>
      <c r="AC89" s="39">
        <v>0.19586025100000001</v>
      </c>
      <c r="AD89" s="39">
        <v>0.2695361141</v>
      </c>
      <c r="AE89" s="39">
        <v>0.34338084130000002</v>
      </c>
      <c r="AF89" s="39">
        <v>0.41756836790000001</v>
      </c>
      <c r="AG89" s="39">
        <v>0.49197437579999997</v>
      </c>
      <c r="AH89" s="39">
        <v>0.56711930479999995</v>
      </c>
      <c r="AI89" s="39">
        <v>0.64395921379999999</v>
      </c>
      <c r="AJ89" s="39">
        <v>0.7219866144</v>
      </c>
      <c r="AK89" s="39">
        <v>0.80139339239999996</v>
      </c>
      <c r="AL89" s="39">
        <v>0.88215642930000004</v>
      </c>
      <c r="AM89" s="39">
        <v>0.96336690859999996</v>
      </c>
      <c r="AN89" s="39">
        <v>1.0049418670000001</v>
      </c>
      <c r="AO89" s="39">
        <v>1.0481440930000001</v>
      </c>
      <c r="AP89" s="39">
        <v>1.0926253450000001</v>
      </c>
      <c r="AQ89" s="39">
        <v>1.1381826230000001</v>
      </c>
      <c r="AR89" s="39">
        <v>1.184384584</v>
      </c>
      <c r="AS89" s="39">
        <v>1.231510374</v>
      </c>
      <c r="AT89" s="39">
        <v>1.279143846</v>
      </c>
      <c r="AU89" s="39">
        <v>1.3270967419999999</v>
      </c>
      <c r="AV89">
        <v>1.375301296</v>
      </c>
      <c r="AW89">
        <v>1.42421062</v>
      </c>
    </row>
    <row r="90" spans="2:99" x14ac:dyDescent="0.3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99" x14ac:dyDescent="0.35">
      <c r="B91" t="s">
        <v>191</v>
      </c>
      <c r="C91">
        <v>640398.31806251395</v>
      </c>
      <c r="D91">
        <v>650680.12020171306</v>
      </c>
      <c r="E91">
        <v>661127</v>
      </c>
      <c r="F91">
        <v>1307140.879</v>
      </c>
      <c r="G91">
        <v>7469370.6710000001</v>
      </c>
      <c r="H91">
        <v>16360499.15</v>
      </c>
      <c r="I91">
        <v>26083690.940000001</v>
      </c>
      <c r="J91">
        <v>36155849.700000003</v>
      </c>
      <c r="K91">
        <v>46763332.119999997</v>
      </c>
      <c r="L91">
        <v>57909301.359999999</v>
      </c>
      <c r="M91">
        <v>69851716.219999999</v>
      </c>
      <c r="N91">
        <v>82613495.189999998</v>
      </c>
      <c r="O91">
        <v>96493661.200000003</v>
      </c>
      <c r="P91">
        <v>111136264.40000001</v>
      </c>
      <c r="Q91">
        <v>126836115.3</v>
      </c>
      <c r="R91">
        <v>143728551.5</v>
      </c>
      <c r="S91">
        <v>162784923.19999999</v>
      </c>
      <c r="T91">
        <v>182542835.90000001</v>
      </c>
      <c r="U91">
        <v>204359819.90000001</v>
      </c>
      <c r="V91">
        <v>227904939.90000001</v>
      </c>
      <c r="W91">
        <v>253500635.80000001</v>
      </c>
      <c r="X91">
        <v>283957048.10000002</v>
      </c>
      <c r="Y91">
        <v>317887836.19999999</v>
      </c>
      <c r="Z91">
        <v>354222303.80000001</v>
      </c>
      <c r="AA91">
        <v>392507159.60000002</v>
      </c>
      <c r="AB91">
        <v>432172393.80000001</v>
      </c>
      <c r="AC91">
        <v>472643088.69999999</v>
      </c>
      <c r="AD91">
        <v>513700572.30000001</v>
      </c>
      <c r="AE91">
        <v>555005532.5</v>
      </c>
      <c r="AF91">
        <v>596253078.89999998</v>
      </c>
      <c r="AG91">
        <v>637246556.39999998</v>
      </c>
      <c r="AH91">
        <v>677900652.29999995</v>
      </c>
      <c r="AI91">
        <v>718096136.89999998</v>
      </c>
      <c r="AJ91">
        <v>757790590.89999998</v>
      </c>
      <c r="AK91">
        <v>797050473.10000002</v>
      </c>
      <c r="AL91">
        <v>835909011.79999995</v>
      </c>
      <c r="AM91">
        <v>874581222.10000002</v>
      </c>
      <c r="AN91">
        <v>913445653.70000005</v>
      </c>
      <c r="AO91">
        <v>952470773</v>
      </c>
      <c r="AP91">
        <v>991579773.29999995</v>
      </c>
      <c r="AQ91">
        <v>1030707631</v>
      </c>
      <c r="AR91">
        <v>1069755054</v>
      </c>
      <c r="AS91">
        <v>1108685846</v>
      </c>
      <c r="AT91">
        <v>1147533802</v>
      </c>
      <c r="AU91">
        <v>1186331510</v>
      </c>
      <c r="AV91">
        <v>1225133307</v>
      </c>
      <c r="AW91">
        <v>1263987776</v>
      </c>
    </row>
    <row r="92" spans="2:99" x14ac:dyDescent="0.35">
      <c r="B92" t="s">
        <v>192</v>
      </c>
      <c r="C92">
        <v>41062689.603059798</v>
      </c>
      <c r="D92">
        <v>41721964.366740197</v>
      </c>
      <c r="E92">
        <v>42391824</v>
      </c>
      <c r="F92">
        <v>45367509.340000004</v>
      </c>
      <c r="G92">
        <v>44962651.219999999</v>
      </c>
      <c r="H92">
        <v>43554673.090000004</v>
      </c>
      <c r="I92">
        <v>42687489.960000001</v>
      </c>
      <c r="J92">
        <v>43565149.57</v>
      </c>
      <c r="K92">
        <v>45907591.920000002</v>
      </c>
      <c r="L92" s="273">
        <v>49196279.009999998</v>
      </c>
      <c r="M92">
        <v>52959535.090000004</v>
      </c>
      <c r="N92">
        <v>56486253.689999998</v>
      </c>
      <c r="O92">
        <v>57290278.939999998</v>
      </c>
      <c r="P92">
        <v>57797565.439999998</v>
      </c>
      <c r="Q92">
        <v>58697777.159999996</v>
      </c>
      <c r="R92">
        <v>61957147.770000003</v>
      </c>
      <c r="S92">
        <v>64602263</v>
      </c>
      <c r="T92">
        <v>68056039.659999996</v>
      </c>
      <c r="U92">
        <v>71383623.920000002</v>
      </c>
      <c r="V92">
        <v>76350102.310000002</v>
      </c>
      <c r="W92">
        <v>84731525.5</v>
      </c>
      <c r="X92">
        <v>94855128.209999904</v>
      </c>
      <c r="Y92">
        <v>104387314.09999999</v>
      </c>
      <c r="Z92">
        <v>111955778.8</v>
      </c>
      <c r="AA92">
        <v>117642579.40000001</v>
      </c>
      <c r="AB92">
        <v>121540803.59999999</v>
      </c>
      <c r="AC92">
        <v>124237545.90000001</v>
      </c>
      <c r="AD92">
        <v>126087494.5</v>
      </c>
      <c r="AE92">
        <v>127056705.40000001</v>
      </c>
      <c r="AF92">
        <v>127277750.90000001</v>
      </c>
      <c r="AG92">
        <v>127080973.2</v>
      </c>
      <c r="AH92">
        <v>126478946.8</v>
      </c>
      <c r="AI92">
        <v>125539876</v>
      </c>
      <c r="AJ92">
        <v>124579744.40000001</v>
      </c>
      <c r="AK92">
        <v>123626228.90000001</v>
      </c>
      <c r="AL92">
        <v>122660845.2</v>
      </c>
      <c r="AM92">
        <v>122953286</v>
      </c>
      <c r="AN92">
        <v>123317406.3</v>
      </c>
      <c r="AO92">
        <v>123486004.59999999</v>
      </c>
      <c r="AP92">
        <v>123314275.90000001</v>
      </c>
      <c r="AQ92">
        <v>122905405.59999999</v>
      </c>
      <c r="AR92">
        <v>122311410.7</v>
      </c>
      <c r="AS92">
        <v>121655337.40000001</v>
      </c>
      <c r="AT92">
        <v>121086176.8</v>
      </c>
      <c r="AU92">
        <v>120620660.8</v>
      </c>
      <c r="AV92">
        <v>120262606.59999999</v>
      </c>
      <c r="AW92">
        <v>119969452.5</v>
      </c>
    </row>
    <row r="93" spans="2:99" x14ac:dyDescent="0.35">
      <c r="B93" t="s">
        <v>193</v>
      </c>
      <c r="C93">
        <v>291506404.18067801</v>
      </c>
      <c r="D93">
        <v>296186633.79021603</v>
      </c>
      <c r="E93">
        <v>300942006</v>
      </c>
      <c r="F93">
        <v>326250386.5</v>
      </c>
      <c r="G93">
        <v>351691598.19999999</v>
      </c>
      <c r="H93">
        <v>376594305.80000001</v>
      </c>
      <c r="I93">
        <v>396905949.30000001</v>
      </c>
      <c r="J93">
        <v>416290184.30000001</v>
      </c>
      <c r="K93">
        <v>436931317.60000002</v>
      </c>
      <c r="L93">
        <v>459500252.30000001</v>
      </c>
      <c r="M93">
        <v>481790986.39999998</v>
      </c>
      <c r="N93">
        <v>501975815.39999998</v>
      </c>
      <c r="O93">
        <v>512587285</v>
      </c>
      <c r="P93">
        <v>520831079.80000001</v>
      </c>
      <c r="Q93">
        <v>530008903.39999998</v>
      </c>
      <c r="R93">
        <v>543741783.79999995</v>
      </c>
      <c r="S93">
        <v>556840860.5</v>
      </c>
      <c r="T93">
        <v>569341513.70000005</v>
      </c>
      <c r="U93">
        <v>580655212.20000005</v>
      </c>
      <c r="V93">
        <v>596106149.89999998</v>
      </c>
      <c r="W93">
        <v>616740248.10000002</v>
      </c>
      <c r="X93">
        <v>640413763.5</v>
      </c>
      <c r="Y93">
        <v>666070069.5</v>
      </c>
      <c r="Z93">
        <v>690321561.5</v>
      </c>
      <c r="AA93">
        <v>710878679.29999995</v>
      </c>
      <c r="AB93">
        <v>726880288.79999995</v>
      </c>
      <c r="AC93">
        <v>738743595</v>
      </c>
      <c r="AD93">
        <v>746952938.70000005</v>
      </c>
      <c r="AE93">
        <v>752274052.10000002</v>
      </c>
      <c r="AF93">
        <v>755403346.29999995</v>
      </c>
      <c r="AG93">
        <v>756930595.89999998</v>
      </c>
      <c r="AH93">
        <v>757304528</v>
      </c>
      <c r="AI93">
        <v>756695031</v>
      </c>
      <c r="AJ93">
        <v>755314800.39999998</v>
      </c>
      <c r="AK93">
        <v>753376673.20000005</v>
      </c>
      <c r="AL93">
        <v>750930644.79999995</v>
      </c>
      <c r="AM93">
        <v>748156400.60000002</v>
      </c>
      <c r="AN93">
        <v>745087542.60000002</v>
      </c>
      <c r="AO93">
        <v>741573973.70000005</v>
      </c>
      <c r="AP93">
        <v>737614900.70000005</v>
      </c>
      <c r="AQ93">
        <v>733286530.29999995</v>
      </c>
      <c r="AR93">
        <v>728524032.5</v>
      </c>
      <c r="AS93">
        <v>723340404.60000002</v>
      </c>
      <c r="AT93">
        <v>717781671</v>
      </c>
      <c r="AU93">
        <v>711822243.79999995</v>
      </c>
      <c r="AV93">
        <v>705464577.70000005</v>
      </c>
      <c r="AW93">
        <v>698711020.20000005</v>
      </c>
    </row>
    <row r="94" spans="2:99" x14ac:dyDescent="0.35">
      <c r="B94" t="s">
        <v>194</v>
      </c>
      <c r="C94">
        <v>640671991.67983496</v>
      </c>
      <c r="D94">
        <v>650958187.73748195</v>
      </c>
      <c r="E94">
        <v>661409532</v>
      </c>
      <c r="F94">
        <v>682011878</v>
      </c>
      <c r="G94">
        <v>703218362.20000005</v>
      </c>
      <c r="H94">
        <v>724361947.10000002</v>
      </c>
      <c r="I94">
        <v>742741995.89999998</v>
      </c>
      <c r="J94">
        <v>760619619</v>
      </c>
      <c r="K94">
        <v>779512252.5</v>
      </c>
      <c r="L94">
        <v>798961358</v>
      </c>
      <c r="M94">
        <v>817010021.89999998</v>
      </c>
      <c r="N94">
        <v>832337415.20000005</v>
      </c>
      <c r="O94">
        <v>838472816.10000002</v>
      </c>
      <c r="P94">
        <v>841911996</v>
      </c>
      <c r="Q94">
        <v>845596330.70000005</v>
      </c>
      <c r="R94">
        <v>848900327.29999995</v>
      </c>
      <c r="S94">
        <v>851423733.5</v>
      </c>
      <c r="T94">
        <v>850742810.39999998</v>
      </c>
      <c r="U94">
        <v>848965214.5</v>
      </c>
      <c r="V94">
        <v>846499028</v>
      </c>
      <c r="W94">
        <v>841853669.60000002</v>
      </c>
      <c r="X94">
        <v>834609350.60000002</v>
      </c>
      <c r="Y94">
        <v>825532459</v>
      </c>
      <c r="Z94">
        <v>814776116.89999998</v>
      </c>
      <c r="AA94">
        <v>802764989</v>
      </c>
      <c r="AB94">
        <v>790029321.79999995</v>
      </c>
      <c r="AC94">
        <v>776732008.20000005</v>
      </c>
      <c r="AD94">
        <v>763375576.70000005</v>
      </c>
      <c r="AE94">
        <v>750272215.60000002</v>
      </c>
      <c r="AF94">
        <v>737644177.89999998</v>
      </c>
      <c r="AG94">
        <v>725462747.70000005</v>
      </c>
      <c r="AH94">
        <v>713893410</v>
      </c>
      <c r="AI94">
        <v>702750302.39999998</v>
      </c>
      <c r="AJ94">
        <v>691786193.60000002</v>
      </c>
      <c r="AK94">
        <v>681044156.79999995</v>
      </c>
      <c r="AL94">
        <v>670441825.60000002</v>
      </c>
      <c r="AM94">
        <v>659136993.20000005</v>
      </c>
      <c r="AN94">
        <v>647608542</v>
      </c>
      <c r="AO94">
        <v>635889263.5</v>
      </c>
      <c r="AP94">
        <v>624095781.79999995</v>
      </c>
      <c r="AQ94">
        <v>612331758.39999998</v>
      </c>
      <c r="AR94">
        <v>600537678.79999995</v>
      </c>
      <c r="AS94">
        <v>588686515.60000002</v>
      </c>
      <c r="AT94">
        <v>576737013.10000002</v>
      </c>
      <c r="AU94">
        <v>564620515.79999995</v>
      </c>
      <c r="AV94">
        <v>552302641.89999998</v>
      </c>
      <c r="AW94">
        <v>540724997.39999998</v>
      </c>
    </row>
    <row r="95" spans="2:99" x14ac:dyDescent="0.35">
      <c r="B95" t="s">
        <v>195</v>
      </c>
      <c r="C95">
        <v>762047427.55376601</v>
      </c>
      <c r="D95">
        <v>774282345.494367</v>
      </c>
      <c r="E95">
        <v>786713699</v>
      </c>
      <c r="F95">
        <v>775752929.70000005</v>
      </c>
      <c r="G95">
        <v>763634184.5</v>
      </c>
      <c r="H95">
        <v>751081528.29999995</v>
      </c>
      <c r="I95">
        <v>741789323.29999995</v>
      </c>
      <c r="J95">
        <v>732144202.79999995</v>
      </c>
      <c r="K95">
        <v>720326508.70000005</v>
      </c>
      <c r="L95">
        <v>706445693.10000002</v>
      </c>
      <c r="M95">
        <v>692757253</v>
      </c>
      <c r="N95">
        <v>681337223.10000002</v>
      </c>
      <c r="O95">
        <v>674989068.60000002</v>
      </c>
      <c r="P95">
        <v>671081004.29999995</v>
      </c>
      <c r="Q95">
        <v>665559070</v>
      </c>
      <c r="R95">
        <v>654568627.89999998</v>
      </c>
      <c r="S95">
        <v>643175086.79999995</v>
      </c>
      <c r="T95">
        <v>632315604.39999998</v>
      </c>
      <c r="U95">
        <v>621286154.39999998</v>
      </c>
      <c r="V95">
        <v>606887093.70000005</v>
      </c>
      <c r="W95">
        <v>587565034.79999995</v>
      </c>
      <c r="X95">
        <v>563652567.20000005</v>
      </c>
      <c r="Y95">
        <v>537719354.39999998</v>
      </c>
      <c r="Z95">
        <v>513101626.10000002</v>
      </c>
      <c r="AA95">
        <v>491161642.60000002</v>
      </c>
      <c r="AB95">
        <v>472332910.89999998</v>
      </c>
      <c r="AC95">
        <v>456270102.30000001</v>
      </c>
      <c r="AD95">
        <v>442417109.30000001</v>
      </c>
      <c r="AE95">
        <v>430285333.10000002</v>
      </c>
      <c r="AF95">
        <v>419397637.5</v>
      </c>
      <c r="AG95">
        <v>409337324.5</v>
      </c>
      <c r="AH95">
        <v>399935635.10000002</v>
      </c>
      <c r="AI95">
        <v>391067787.60000002</v>
      </c>
      <c r="AJ95">
        <v>382514436.5</v>
      </c>
      <c r="AK95">
        <v>374221863.69999999</v>
      </c>
      <c r="AL95">
        <v>366184807.5</v>
      </c>
      <c r="AM95">
        <v>357827802.80000001</v>
      </c>
      <c r="AN95">
        <v>349438735.19999999</v>
      </c>
      <c r="AO95">
        <v>341197016.19999999</v>
      </c>
      <c r="AP95">
        <v>333173707.39999998</v>
      </c>
      <c r="AQ95">
        <v>325396560.69999999</v>
      </c>
      <c r="AR95">
        <v>317866150.80000001</v>
      </c>
      <c r="AS95">
        <v>310563418.80000001</v>
      </c>
      <c r="AT95">
        <v>303451599.39999998</v>
      </c>
      <c r="AU95">
        <v>296503735.19999999</v>
      </c>
      <c r="AV95">
        <v>289702934.60000002</v>
      </c>
      <c r="AW95">
        <v>283054285.80000001</v>
      </c>
    </row>
    <row r="96" spans="2:99" x14ac:dyDescent="0.35">
      <c r="B96" t="s">
        <v>196</v>
      </c>
      <c r="C96">
        <v>399231640.45290101</v>
      </c>
      <c r="D96">
        <v>405641433.57550502</v>
      </c>
      <c r="E96">
        <v>412154138</v>
      </c>
      <c r="F96">
        <v>406697165.30000001</v>
      </c>
      <c r="G96">
        <v>399866966.39999998</v>
      </c>
      <c r="H96">
        <v>392526694.30000001</v>
      </c>
      <c r="I96">
        <v>387024261.19999999</v>
      </c>
      <c r="J96">
        <v>381271397.80000001</v>
      </c>
      <c r="K96">
        <v>373968417.60000002</v>
      </c>
      <c r="L96">
        <v>365290560.89999998</v>
      </c>
      <c r="M96">
        <v>356692651</v>
      </c>
      <c r="N96">
        <v>349477693.89999998</v>
      </c>
      <c r="O96">
        <v>345160806.10000002</v>
      </c>
      <c r="P96">
        <v>342377453.69999999</v>
      </c>
      <c r="Q96">
        <v>338738362.19999999</v>
      </c>
      <c r="R96">
        <v>332193379.60000002</v>
      </c>
      <c r="S96">
        <v>325400845.5</v>
      </c>
      <c r="T96">
        <v>319272926.39999998</v>
      </c>
      <c r="U96">
        <v>312955979.30000001</v>
      </c>
      <c r="V96">
        <v>305057447.89999998</v>
      </c>
      <c r="W96">
        <v>294522698.60000002</v>
      </c>
      <c r="X96">
        <v>281484245.19999999</v>
      </c>
      <c r="Y96">
        <v>267172149.90000001</v>
      </c>
      <c r="Z96">
        <v>253403629.59999999</v>
      </c>
      <c r="AA96">
        <v>241032930.30000001</v>
      </c>
      <c r="AB96">
        <v>230299866.90000001</v>
      </c>
      <c r="AC96">
        <v>221011842.30000001</v>
      </c>
      <c r="AD96">
        <v>212908899.80000001</v>
      </c>
      <c r="AE96">
        <v>205746674</v>
      </c>
      <c r="AF96">
        <v>199291554.30000001</v>
      </c>
      <c r="AG96">
        <v>193331355.59999999</v>
      </c>
      <c r="AH96">
        <v>187778975.40000001</v>
      </c>
      <c r="AI96">
        <v>182558706.09999999</v>
      </c>
      <c r="AJ96">
        <v>177552365.90000001</v>
      </c>
      <c r="AK96">
        <v>172726969.30000001</v>
      </c>
      <c r="AL96">
        <v>168069473.5</v>
      </c>
      <c r="AM96">
        <v>163301208.5</v>
      </c>
      <c r="AN96">
        <v>158573546.80000001</v>
      </c>
      <c r="AO96">
        <v>153942215.90000001</v>
      </c>
      <c r="AP96">
        <v>149437638.69999999</v>
      </c>
      <c r="AQ96">
        <v>145072447</v>
      </c>
      <c r="AR96">
        <v>140847845.30000001</v>
      </c>
      <c r="AS96">
        <v>136756567.40000001</v>
      </c>
      <c r="AT96">
        <v>132782665.5</v>
      </c>
      <c r="AU96">
        <v>128914892.59999999</v>
      </c>
      <c r="AV96">
        <v>125146639.3</v>
      </c>
      <c r="AW96">
        <v>121480749.2</v>
      </c>
    </row>
    <row r="97" spans="2:49" x14ac:dyDescent="0.35">
      <c r="B97" t="s">
        <v>197</v>
      </c>
      <c r="C97">
        <v>182970972.649156</v>
      </c>
      <c r="D97">
        <v>185908630.79867601</v>
      </c>
      <c r="E97">
        <v>188893454</v>
      </c>
      <c r="F97">
        <v>180356056.19999999</v>
      </c>
      <c r="G97">
        <v>171729621.80000001</v>
      </c>
      <c r="H97">
        <v>163177792</v>
      </c>
      <c r="I97">
        <v>155767028</v>
      </c>
      <c r="J97">
        <v>148555894.09999999</v>
      </c>
      <c r="K97">
        <v>141058368.19999999</v>
      </c>
      <c r="L97">
        <v>133295468.2</v>
      </c>
      <c r="M97">
        <v>125936234.3</v>
      </c>
      <c r="N97">
        <v>119441103.59999999</v>
      </c>
      <c r="O97">
        <v>114281869.40000001</v>
      </c>
      <c r="P97">
        <v>109840043.09999999</v>
      </c>
      <c r="Q97">
        <v>105331858</v>
      </c>
      <c r="R97">
        <v>100002544.7</v>
      </c>
      <c r="S97">
        <v>94850448.819999903</v>
      </c>
      <c r="T97">
        <v>89967771.920000002</v>
      </c>
      <c r="U97">
        <v>85325678.540000007</v>
      </c>
      <c r="V97">
        <v>80410094.200000003</v>
      </c>
      <c r="W97">
        <v>75011938.079999998</v>
      </c>
      <c r="X97">
        <v>69281165.030000001</v>
      </c>
      <c r="Y97">
        <v>63546921.240000002</v>
      </c>
      <c r="Z97">
        <v>58289474.869999997</v>
      </c>
      <c r="AA97">
        <v>53689731.759999998</v>
      </c>
      <c r="AB97">
        <v>49756779.630000003</v>
      </c>
      <c r="AC97">
        <v>46392068.460000001</v>
      </c>
      <c r="AD97">
        <v>43493030.189999998</v>
      </c>
      <c r="AE97">
        <v>40961757.420000002</v>
      </c>
      <c r="AF97">
        <v>38718400.990000002</v>
      </c>
      <c r="AG97">
        <v>36694199.170000002</v>
      </c>
      <c r="AH97">
        <v>34852692.649999999</v>
      </c>
      <c r="AI97">
        <v>33165778.039999999</v>
      </c>
      <c r="AJ97">
        <v>31601801.23</v>
      </c>
      <c r="AK97">
        <v>30147299.879999999</v>
      </c>
      <c r="AL97">
        <v>28793466.760000002</v>
      </c>
      <c r="AM97">
        <v>27484308.280000001</v>
      </c>
      <c r="AN97">
        <v>26243441.780000001</v>
      </c>
      <c r="AO97">
        <v>25078199.27</v>
      </c>
      <c r="AP97">
        <v>23989419.039999999</v>
      </c>
      <c r="AQ97">
        <v>22974369.77</v>
      </c>
      <c r="AR97">
        <v>22028480.640000001</v>
      </c>
      <c r="AS97">
        <v>21146006.300000001</v>
      </c>
      <c r="AT97">
        <v>20320559.059999999</v>
      </c>
      <c r="AU97">
        <v>19546678.350000001</v>
      </c>
      <c r="AV97">
        <v>18819687.02</v>
      </c>
      <c r="AW97">
        <v>18137379.899999999</v>
      </c>
    </row>
    <row r="98" spans="2:49" x14ac:dyDescent="0.35">
      <c r="B98" t="s">
        <v>198</v>
      </c>
      <c r="C98">
        <v>59.785285595105599</v>
      </c>
      <c r="D98">
        <v>59.785285595105599</v>
      </c>
      <c r="E98">
        <v>59.785207239999998</v>
      </c>
      <c r="F98">
        <v>58.741834650000001</v>
      </c>
      <c r="G98">
        <v>58.564121630000002</v>
      </c>
      <c r="H98">
        <v>58.967500459999997</v>
      </c>
      <c r="I98">
        <v>58.017061120000001</v>
      </c>
      <c r="J98">
        <v>57.364599310000003</v>
      </c>
      <c r="K98">
        <v>57.73887774</v>
      </c>
      <c r="L98">
        <v>57.33191995</v>
      </c>
      <c r="M98">
        <v>65.532722280000002</v>
      </c>
      <c r="N98">
        <v>73.782921340000001</v>
      </c>
      <c r="O98">
        <v>83.430964009999997</v>
      </c>
      <c r="P98">
        <v>93.634662750000004</v>
      </c>
      <c r="Q98">
        <v>109.5306623</v>
      </c>
      <c r="R98">
        <v>107.11991209999999</v>
      </c>
      <c r="S98">
        <v>107.2068948</v>
      </c>
      <c r="T98">
        <v>104.2650105</v>
      </c>
      <c r="U98">
        <v>100.66078090000001</v>
      </c>
      <c r="V98">
        <v>96.681093270000005</v>
      </c>
      <c r="W98">
        <v>92.601097490000001</v>
      </c>
      <c r="X98">
        <v>88.576142790000006</v>
      </c>
      <c r="Y98">
        <v>84.617837339999994</v>
      </c>
      <c r="Z98">
        <v>81.064840970000006</v>
      </c>
      <c r="AA98">
        <v>77.913963379999998</v>
      </c>
      <c r="AB98">
        <v>75.148374290000007</v>
      </c>
      <c r="AC98">
        <v>72.722194630000004</v>
      </c>
      <c r="AD98">
        <v>70.590601219999996</v>
      </c>
      <c r="AE98">
        <v>68.729041069999994</v>
      </c>
      <c r="AF98">
        <v>67.180114419999995</v>
      </c>
      <c r="AG98">
        <v>65.738687970000001</v>
      </c>
      <c r="AH98">
        <v>64.441652550000001</v>
      </c>
      <c r="AI98">
        <v>63.275860880000003</v>
      </c>
      <c r="AJ98">
        <v>62.212427679999998</v>
      </c>
      <c r="AK98">
        <v>61.217909990000003</v>
      </c>
      <c r="AL98">
        <v>60.277607500000002</v>
      </c>
      <c r="AM98">
        <v>59.35115004</v>
      </c>
      <c r="AN98">
        <v>58.508441050000002</v>
      </c>
      <c r="AO98">
        <v>57.701141210000003</v>
      </c>
      <c r="AP98">
        <v>56.911923299999998</v>
      </c>
      <c r="AQ98">
        <v>56.120787640000003</v>
      </c>
      <c r="AR98">
        <v>55.33198514</v>
      </c>
      <c r="AS98">
        <v>54.384062049999997</v>
      </c>
      <c r="AT98">
        <v>53.395330520000002</v>
      </c>
      <c r="AU98">
        <v>52.390594739999997</v>
      </c>
      <c r="AV98">
        <v>51.372309029999997</v>
      </c>
      <c r="AW98">
        <v>50.317690310000003</v>
      </c>
    </row>
    <row r="99" spans="2:49" x14ac:dyDescent="0.35">
      <c r="B99" t="s">
        <v>199</v>
      </c>
      <c r="C99">
        <v>59.785285595105599</v>
      </c>
      <c r="D99">
        <v>59.785285595105599</v>
      </c>
      <c r="E99">
        <v>59.785207239999998</v>
      </c>
      <c r="F99">
        <v>58.741834650000001</v>
      </c>
      <c r="G99">
        <v>58.564121630000002</v>
      </c>
      <c r="H99">
        <v>58.967500459999997</v>
      </c>
      <c r="I99">
        <v>58.017061120000001</v>
      </c>
      <c r="J99">
        <v>57.36460151</v>
      </c>
      <c r="K99">
        <v>57.738875389999997</v>
      </c>
      <c r="L99">
        <v>57.331896059999998</v>
      </c>
      <c r="M99">
        <v>65.532693230000007</v>
      </c>
      <c r="N99">
        <v>73.782932209999998</v>
      </c>
      <c r="O99">
        <v>83.431045650000002</v>
      </c>
      <c r="P99">
        <v>93.634795830000002</v>
      </c>
      <c r="Q99">
        <v>109.5308409</v>
      </c>
      <c r="R99">
        <v>107.1201046</v>
      </c>
      <c r="S99">
        <v>107.2083373</v>
      </c>
      <c r="T99">
        <v>104.2549703</v>
      </c>
      <c r="U99">
        <v>100.6570009</v>
      </c>
      <c r="V99">
        <v>96.675509039999994</v>
      </c>
      <c r="W99">
        <v>92.78407344</v>
      </c>
      <c r="X99">
        <v>88.924965819999997</v>
      </c>
      <c r="Y99">
        <v>85.227740560000001</v>
      </c>
      <c r="Z99">
        <v>81.917779769999996</v>
      </c>
      <c r="AA99">
        <v>79.024152670000007</v>
      </c>
      <c r="AB99">
        <v>76.499716449999994</v>
      </c>
      <c r="AC99">
        <v>74.307993089999997</v>
      </c>
      <c r="AD99">
        <v>72.385324560000001</v>
      </c>
      <c r="AE99">
        <v>70.701615590000003</v>
      </c>
      <c r="AF99">
        <v>69.298039040000006</v>
      </c>
      <c r="AG99">
        <v>67.971991509999995</v>
      </c>
      <c r="AH99">
        <v>66.75197661</v>
      </c>
      <c r="AI99">
        <v>65.628713919999996</v>
      </c>
      <c r="AJ99">
        <v>64.583090780000006</v>
      </c>
      <c r="AK99">
        <v>63.576900510000002</v>
      </c>
      <c r="AL99">
        <v>62.600347540000001</v>
      </c>
      <c r="AM99">
        <v>61.652895520000001</v>
      </c>
      <c r="AN99">
        <v>60.758691519999999</v>
      </c>
      <c r="AO99">
        <v>59.886449630000001</v>
      </c>
      <c r="AP99">
        <v>59.02272327</v>
      </c>
      <c r="AQ99">
        <v>58.149709010000002</v>
      </c>
      <c r="AR99">
        <v>57.27292636</v>
      </c>
      <c r="AS99">
        <v>56.222278330000002</v>
      </c>
      <c r="AT99">
        <v>55.125993450000003</v>
      </c>
      <c r="AU99">
        <v>54.011256439999997</v>
      </c>
      <c r="AV99">
        <v>52.881708269999997</v>
      </c>
      <c r="AW99">
        <v>51.715001299999997</v>
      </c>
    </row>
    <row r="100" spans="2:49" x14ac:dyDescent="0.35">
      <c r="B100" t="s">
        <v>200</v>
      </c>
      <c r="C100">
        <v>0.96116878123798499</v>
      </c>
      <c r="D100">
        <v>0.98039215686274495</v>
      </c>
      <c r="E100">
        <v>1.0000000360000001</v>
      </c>
      <c r="F100">
        <v>1.023325579</v>
      </c>
      <c r="G100">
        <v>1.04322147</v>
      </c>
      <c r="H100">
        <v>1.0571984750000001</v>
      </c>
      <c r="I100">
        <v>1.0690642960000001</v>
      </c>
      <c r="J100">
        <v>1.08040114</v>
      </c>
      <c r="K100">
        <v>1.0899338270000001</v>
      </c>
      <c r="L100">
        <v>1.1025680390000001</v>
      </c>
      <c r="M100">
        <v>1.1172398750000001</v>
      </c>
      <c r="N100">
        <v>1.1334008710000001</v>
      </c>
      <c r="O100">
        <v>1.1488163229999999</v>
      </c>
      <c r="P100">
        <v>1.163741103</v>
      </c>
      <c r="Q100">
        <v>1.1863029629999999</v>
      </c>
      <c r="R100">
        <v>1.2206617529999999</v>
      </c>
      <c r="S100">
        <v>1.2604698480000001</v>
      </c>
      <c r="T100">
        <v>1.299842594</v>
      </c>
      <c r="U100">
        <v>1.347141036</v>
      </c>
      <c r="V100">
        <v>1.4020155219999999</v>
      </c>
      <c r="W100">
        <v>1.4642781499999999</v>
      </c>
      <c r="X100">
        <v>1.5317705589999999</v>
      </c>
      <c r="Y100">
        <v>1.6032884080000001</v>
      </c>
      <c r="Z100">
        <v>1.67308145</v>
      </c>
      <c r="AA100">
        <v>1.740265196</v>
      </c>
      <c r="AB100">
        <v>1.80356725</v>
      </c>
      <c r="AC100">
        <v>1.86277176</v>
      </c>
      <c r="AD100">
        <v>1.917458079</v>
      </c>
      <c r="AE100">
        <v>1.9676206519999999</v>
      </c>
      <c r="AF100">
        <v>2.0135442449999998</v>
      </c>
      <c r="AG100">
        <v>2.055771376</v>
      </c>
      <c r="AH100">
        <v>2.0947323409999998</v>
      </c>
      <c r="AI100">
        <v>2.1303999930000002</v>
      </c>
      <c r="AJ100">
        <v>2.163415933</v>
      </c>
      <c r="AK100">
        <v>2.1945827260000002</v>
      </c>
      <c r="AL100">
        <v>2.2241541310000001</v>
      </c>
      <c r="AM100">
        <v>2.2535053880000002</v>
      </c>
      <c r="AN100">
        <v>2.2818861300000002</v>
      </c>
      <c r="AO100">
        <v>2.309897147</v>
      </c>
      <c r="AP100">
        <v>2.338212108</v>
      </c>
      <c r="AQ100">
        <v>2.3675582390000001</v>
      </c>
      <c r="AR100">
        <v>2.397983666</v>
      </c>
      <c r="AS100">
        <v>2.4299068689999999</v>
      </c>
      <c r="AT100">
        <v>2.4637538029999999</v>
      </c>
      <c r="AU100">
        <v>2.4995688299999999</v>
      </c>
      <c r="AV100">
        <v>2.5376040409999998</v>
      </c>
      <c r="AW100">
        <v>2.578974675</v>
      </c>
    </row>
    <row r="101" spans="2:49" x14ac:dyDescent="0.35">
      <c r="B101" t="s">
        <v>201</v>
      </c>
      <c r="C101">
        <v>0.96116878123798499</v>
      </c>
      <c r="D101">
        <v>0.98039215686274495</v>
      </c>
      <c r="E101">
        <v>1.0000000360000001</v>
      </c>
      <c r="F101">
        <v>1.023325579</v>
      </c>
      <c r="G101">
        <v>1.04322147</v>
      </c>
      <c r="H101">
        <v>1.0571984750000001</v>
      </c>
      <c r="I101">
        <v>1.0690642960000001</v>
      </c>
      <c r="J101">
        <v>1.0804011410000001</v>
      </c>
      <c r="K101">
        <v>1.0899338270000001</v>
      </c>
      <c r="L101">
        <v>1.1025680339999999</v>
      </c>
      <c r="M101">
        <v>1.117239868</v>
      </c>
      <c r="N101">
        <v>1.1334008710000001</v>
      </c>
      <c r="O101">
        <v>1.1488163419999999</v>
      </c>
      <c r="P101">
        <v>1.163741143</v>
      </c>
      <c r="Q101">
        <v>1.1863030210000001</v>
      </c>
      <c r="R101">
        <v>1.2206618010000001</v>
      </c>
      <c r="S101">
        <v>1.260457494</v>
      </c>
      <c r="T101">
        <v>1.299944532</v>
      </c>
      <c r="U101">
        <v>1.347196692</v>
      </c>
      <c r="V101">
        <v>1.4021092230000001</v>
      </c>
      <c r="W101">
        <v>1.461509658</v>
      </c>
      <c r="X101">
        <v>1.5256056060000001</v>
      </c>
      <c r="Y101">
        <v>1.591108908</v>
      </c>
      <c r="Z101">
        <v>1.6542218829999999</v>
      </c>
      <c r="AA101">
        <v>1.7135012789999999</v>
      </c>
      <c r="AB101">
        <v>1.768242927</v>
      </c>
      <c r="AC101">
        <v>1.8182116109999999</v>
      </c>
      <c r="AD101">
        <v>1.8636186050000001</v>
      </c>
      <c r="AE101">
        <v>1.904886613</v>
      </c>
      <c r="AF101">
        <v>1.9426182759999999</v>
      </c>
      <c r="AG101">
        <v>1.9774194860000001</v>
      </c>
      <c r="AH101">
        <v>2.010085466</v>
      </c>
      <c r="AI101">
        <v>2.0406205220000002</v>
      </c>
      <c r="AJ101">
        <v>2.069500734</v>
      </c>
      <c r="AK101">
        <v>2.0976459080000001</v>
      </c>
      <c r="AL101">
        <v>2.1252101269999999</v>
      </c>
      <c r="AM101">
        <v>2.1524347580000001</v>
      </c>
      <c r="AN101">
        <v>2.1796567630000001</v>
      </c>
      <c r="AO101">
        <v>2.2070525559999998</v>
      </c>
      <c r="AP101">
        <v>2.2351328129999999</v>
      </c>
      <c r="AQ101">
        <v>2.264552272</v>
      </c>
      <c r="AR101">
        <v>2.295366295</v>
      </c>
      <c r="AS101">
        <v>2.3279867429999999</v>
      </c>
      <c r="AT101">
        <v>2.3628387399999999</v>
      </c>
      <c r="AU101">
        <v>2.399959725</v>
      </c>
      <c r="AV101">
        <v>2.4395706590000001</v>
      </c>
      <c r="AW101">
        <v>2.482730675</v>
      </c>
    </row>
    <row r="102" spans="2:49" x14ac:dyDescent="0.3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6.9488303999776204E-7</v>
      </c>
      <c r="K102" s="39">
        <v>-5.8605076347362196E-7</v>
      </c>
      <c r="L102" s="39">
        <v>-7.4847298803248901E-6</v>
      </c>
      <c r="M102" s="39">
        <v>-8.5167137453545599E-6</v>
      </c>
      <c r="N102" s="39">
        <v>3.9164400833513401E-6</v>
      </c>
      <c r="O102" s="39">
        <v>2.4626665573457199E-5</v>
      </c>
      <c r="P102" s="39">
        <v>3.77572895171596E-5</v>
      </c>
      <c r="Q102" s="39">
        <v>4.0472508366917703E-5</v>
      </c>
      <c r="R102" s="39">
        <v>4.1231779657202601E-5</v>
      </c>
      <c r="S102">
        <v>3.3559276890526798E-3</v>
      </c>
      <c r="T102">
        <v>-2.41933700185104E-2</v>
      </c>
      <c r="U102">
        <v>-2.49350976366802E-3</v>
      </c>
      <c r="V102">
        <v>-3.3639439365296098E-3</v>
      </c>
      <c r="W102">
        <v>0.39907960189073899</v>
      </c>
      <c r="X102">
        <v>0.57851534668971205</v>
      </c>
      <c r="Y102">
        <v>0.82207477970148701</v>
      </c>
      <c r="Z102">
        <v>0.87182429718068999</v>
      </c>
      <c r="AA102">
        <v>0.88701029211053495</v>
      </c>
      <c r="AB102">
        <v>0.828957320942036</v>
      </c>
      <c r="AC102">
        <v>0.76376165880884805</v>
      </c>
      <c r="AD102">
        <v>0.67753617962804602</v>
      </c>
      <c r="AE102">
        <v>0.59020080854343904</v>
      </c>
      <c r="AF102">
        <v>0.51375439234939702</v>
      </c>
      <c r="AG102" s="39">
        <v>0.46496008252396798</v>
      </c>
      <c r="AH102" s="39">
        <v>0.41965431097141798</v>
      </c>
      <c r="AI102">
        <v>0.38964932216409798</v>
      </c>
      <c r="AJ102">
        <v>0.382010471620852</v>
      </c>
      <c r="AK102">
        <v>0.37221184335400898</v>
      </c>
      <c r="AL102" s="39">
        <v>0.36437932942105999</v>
      </c>
      <c r="AM102">
        <v>0.45531061121211203</v>
      </c>
      <c r="AN102">
        <v>0.46523579122661401</v>
      </c>
      <c r="AO102">
        <v>0.46582852591954199</v>
      </c>
      <c r="AP102">
        <v>0.45256890734854899</v>
      </c>
      <c r="AQ102">
        <v>0.42835279626818301</v>
      </c>
      <c r="AR102">
        <v>0.39717523026254697</v>
      </c>
      <c r="AS102">
        <v>0.36255180196194098</v>
      </c>
      <c r="AT102">
        <v>0.32910799532215301</v>
      </c>
      <c r="AU102">
        <v>0.29894618668511103</v>
      </c>
      <c r="AV102">
        <v>0.27344577150469901</v>
      </c>
      <c r="AW102">
        <v>0.249158262905013</v>
      </c>
    </row>
    <row r="103" spans="2:49" x14ac:dyDescent="0.3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1.64571321015216E-6</v>
      </c>
      <c r="K103" s="39">
        <v>-1.3898089901154199E-6</v>
      </c>
      <c r="L103" s="39">
        <v>-1.8713188332242198E-5</v>
      </c>
      <c r="M103" s="39">
        <v>-2.2070925809192198E-5</v>
      </c>
      <c r="N103" s="39">
        <v>8.4885200202222592E-6</v>
      </c>
      <c r="O103" s="39">
        <v>5.9950657127494299E-5</v>
      </c>
      <c r="P103" s="39">
        <v>9.2570194243357594E-5</v>
      </c>
      <c r="Q103" s="39">
        <v>9.8950314497692204E-5</v>
      </c>
      <c r="R103">
        <v>1.0319579839546099E-4</v>
      </c>
      <c r="S103">
        <v>7.0992232673594497E-3</v>
      </c>
      <c r="T103">
        <v>-4.8944926298588598E-2</v>
      </c>
      <c r="U103">
        <v>-5.4380916160612297E-3</v>
      </c>
      <c r="V103">
        <v>-8.3626754858512307E-3</v>
      </c>
      <c r="W103">
        <v>0.78077942734144901</v>
      </c>
      <c r="X103">
        <v>1.1406241974458</v>
      </c>
      <c r="Y103">
        <v>1.6684491688363501</v>
      </c>
      <c r="Z103">
        <v>1.8287994901909601</v>
      </c>
      <c r="AA103">
        <v>1.9430249414810199</v>
      </c>
      <c r="AB103">
        <v>1.9361037260403999</v>
      </c>
      <c r="AC103">
        <v>1.93443561570807</v>
      </c>
      <c r="AD103">
        <v>1.8958124005416099</v>
      </c>
      <c r="AE103">
        <v>1.8554593875979</v>
      </c>
      <c r="AF103">
        <v>1.82953002214181</v>
      </c>
      <c r="AG103">
        <v>1.8465009824707199</v>
      </c>
      <c r="AH103">
        <v>1.8528789882827199</v>
      </c>
      <c r="AI103">
        <v>1.87254910288738</v>
      </c>
      <c r="AJ103">
        <v>1.92087520570953</v>
      </c>
      <c r="AK103">
        <v>1.9481070276096299</v>
      </c>
      <c r="AL103">
        <v>1.9652754061183499</v>
      </c>
      <c r="AM103">
        <v>2.1698573276112501</v>
      </c>
      <c r="AN103">
        <v>2.2038154586914098</v>
      </c>
      <c r="AO103">
        <v>2.2139090494896299</v>
      </c>
      <c r="AP103">
        <v>2.1924295154188398</v>
      </c>
      <c r="AQ103">
        <v>2.1450660877796</v>
      </c>
      <c r="AR103">
        <v>2.08088280150944</v>
      </c>
      <c r="AS103">
        <v>2.0067642585705099</v>
      </c>
      <c r="AT103">
        <v>1.9292216094585199</v>
      </c>
      <c r="AU103">
        <v>1.85339534412054</v>
      </c>
      <c r="AV103">
        <v>1.7819235236622799</v>
      </c>
      <c r="AW103">
        <v>1.70574579183671</v>
      </c>
    </row>
    <row r="104" spans="2:49" x14ac:dyDescent="0.3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2.0902031661051898E-6</v>
      </c>
      <c r="K104" s="39">
        <v>-8.2928864886255795E-7</v>
      </c>
      <c r="L104" s="39">
        <v>-2.0162765856923599E-5</v>
      </c>
      <c r="M104" s="39">
        <v>-9.4619861834566098E-6</v>
      </c>
      <c r="N104" s="39">
        <v>2.9881003671405899E-5</v>
      </c>
      <c r="O104" s="39">
        <v>5.4268337246199401E-5</v>
      </c>
      <c r="P104" s="39">
        <v>2.6250519735704301E-5</v>
      </c>
      <c r="Q104" s="39">
        <v>2.0526467703341201E-5</v>
      </c>
      <c r="R104" s="39">
        <v>5.17285219991947E-5</v>
      </c>
      <c r="S104">
        <v>1.8512914352397599E-3</v>
      </c>
      <c r="T104">
        <v>-1.18021507307664E-2</v>
      </c>
      <c r="U104">
        <v>-5.49777538477736E-3</v>
      </c>
      <c r="V104">
        <v>-1.5456697078919299E-3</v>
      </c>
      <c r="W104">
        <v>0.136111791740778</v>
      </c>
      <c r="X104">
        <v>0.26796029138897998</v>
      </c>
      <c r="Y104">
        <v>0.31826156409202599</v>
      </c>
      <c r="Z104">
        <v>0.39511091038346702</v>
      </c>
      <c r="AA104">
        <v>0.44659288092754301</v>
      </c>
      <c r="AB104">
        <v>0.440072075279274</v>
      </c>
      <c r="AC104">
        <v>0.37151772612871098</v>
      </c>
      <c r="AD104">
        <v>0.275771133352886</v>
      </c>
      <c r="AE104">
        <v>0.15915404805324501</v>
      </c>
      <c r="AF104">
        <v>3.67851537361518E-2</v>
      </c>
      <c r="AG104">
        <v>-8.1580522854307599E-2</v>
      </c>
      <c r="AH104">
        <v>-0.182377650344622</v>
      </c>
      <c r="AI104">
        <v>-0.26660264301625602</v>
      </c>
      <c r="AJ104">
        <v>-0.33938825908963399</v>
      </c>
      <c r="AK104">
        <v>-0.39715939019793201</v>
      </c>
      <c r="AL104">
        <v>-0.44587099274533398</v>
      </c>
      <c r="AM104" s="39">
        <v>-0.45983277403418499</v>
      </c>
      <c r="AN104">
        <v>-0.478616448794766</v>
      </c>
      <c r="AO104">
        <v>-0.49893029664342903</v>
      </c>
      <c r="AP104">
        <v>-0.52831097158239004</v>
      </c>
      <c r="AQ104">
        <v>-0.56675724099972602</v>
      </c>
      <c r="AR104">
        <v>-0.61169687844647702</v>
      </c>
      <c r="AS104">
        <v>-0.66289518861102303</v>
      </c>
      <c r="AT104">
        <v>-0.70980855265743104</v>
      </c>
      <c r="AU104">
        <v>-0.75235193159529601</v>
      </c>
      <c r="AV104">
        <v>-0.78892407916602003</v>
      </c>
      <c r="AW104" s="39">
        <v>-0.81980278896236403</v>
      </c>
    </row>
    <row r="105" spans="2:49" x14ac:dyDescent="0.3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-1.8213786034948501E-8</v>
      </c>
      <c r="M105" s="39">
        <v>-1.75247816258661E-8</v>
      </c>
      <c r="N105" s="39">
        <v>0</v>
      </c>
      <c r="O105" s="39">
        <v>0</v>
      </c>
      <c r="P105" s="39">
        <v>0</v>
      </c>
      <c r="Q105" s="39">
        <v>0</v>
      </c>
      <c r="R105" s="39">
        <v>-1.47550971441035E-8</v>
      </c>
      <c r="S105">
        <v>-2.77134878712281E-4</v>
      </c>
      <c r="T105">
        <v>1.6518598153325501E-3</v>
      </c>
      <c r="U105">
        <v>2.2172289459332301E-3</v>
      </c>
      <c r="V105">
        <v>2.8754902752226E-3</v>
      </c>
      <c r="W105">
        <v>-2.0754985285431599E-2</v>
      </c>
      <c r="X105">
        <v>-6.4771049770484507E-2</v>
      </c>
      <c r="Y105">
        <v>-0.14382078442031199</v>
      </c>
      <c r="Z105">
        <v>-0.246320250657516</v>
      </c>
      <c r="AA105">
        <v>-0.36591627743275401</v>
      </c>
      <c r="AB105">
        <v>-0.49258905465048303</v>
      </c>
      <c r="AC105">
        <v>-0.62014566944151805</v>
      </c>
      <c r="AD105" s="39">
        <v>-0.74173959934667999</v>
      </c>
      <c r="AE105" s="39">
        <v>-0.85183581900831695</v>
      </c>
      <c r="AF105" s="39">
        <v>-0.94698993803693499</v>
      </c>
      <c r="AG105" s="39">
        <v>-1.02642701963621</v>
      </c>
      <c r="AH105">
        <v>-1.0888898299357801</v>
      </c>
      <c r="AI105" s="39">
        <v>-1.13481198807149</v>
      </c>
      <c r="AJ105" s="39">
        <v>-1.1665048856860301</v>
      </c>
      <c r="AK105" s="39">
        <v>-1.1851577582809301</v>
      </c>
      <c r="AL105" s="39">
        <v>-1.19229938970756</v>
      </c>
      <c r="AM105" s="39">
        <v>-1.19490010967557</v>
      </c>
      <c r="AN105" s="39">
        <v>-1.1918338758940701</v>
      </c>
      <c r="AO105">
        <v>-1.1843693557914201</v>
      </c>
      <c r="AP105">
        <v>-1.1730462517196301</v>
      </c>
      <c r="AQ105">
        <v>-1.15782307636357</v>
      </c>
      <c r="AR105">
        <v>-1.13853467057402</v>
      </c>
      <c r="AS105">
        <v>-1.1149025417138001</v>
      </c>
      <c r="AT105">
        <v>-1.0871095287336801</v>
      </c>
      <c r="AU105">
        <v>-1.05546739549674</v>
      </c>
      <c r="AV105">
        <v>-1.02051675565315</v>
      </c>
      <c r="AW105">
        <v>-0.98284687043930197</v>
      </c>
    </row>
    <row r="106" spans="2:49" x14ac:dyDescent="0.3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3.2547144979133701E-7</v>
      </c>
      <c r="K106" s="39">
        <v>-4.3590245857316697E-7</v>
      </c>
      <c r="L106" s="39">
        <v>-3.0773307790887802E-6</v>
      </c>
      <c r="M106" s="39">
        <v>-2.9583728466953102E-6</v>
      </c>
      <c r="N106" s="39">
        <v>1.4474396126118401E-6</v>
      </c>
      <c r="O106" s="39">
        <v>4.9605800356289297E-6</v>
      </c>
      <c r="P106" s="39">
        <v>-1.8189134864954301E-6</v>
      </c>
      <c r="Q106" s="39">
        <v>-1.4175657592208001E-5</v>
      </c>
      <c r="R106" s="39">
        <v>-1.21091079274826E-5</v>
      </c>
      <c r="S106">
        <v>3.5130977713349002E-3</v>
      </c>
      <c r="T106" s="39">
        <v>-2.25722431752895E-2</v>
      </c>
      <c r="U106">
        <v>-3.4795006861987302E-3</v>
      </c>
      <c r="V106">
        <v>-3.8275049714542298E-3</v>
      </c>
      <c r="W106">
        <v>0.31102597140357702</v>
      </c>
      <c r="X106">
        <v>0.46796725389059901</v>
      </c>
      <c r="Y106">
        <v>0.66671945905749597</v>
      </c>
      <c r="Z106">
        <v>0.75818474082902598</v>
      </c>
      <c r="AA106">
        <v>0.83946089910287203</v>
      </c>
      <c r="AB106">
        <v>0.87888946545813196</v>
      </c>
      <c r="AC106">
        <v>0.91638261393740506</v>
      </c>
      <c r="AD106">
        <v>0.94032849915004402</v>
      </c>
      <c r="AE106">
        <v>0.96259844457253696</v>
      </c>
      <c r="AF106">
        <v>0.98781202176094696</v>
      </c>
      <c r="AG106">
        <v>1.0240491648365999</v>
      </c>
      <c r="AH106">
        <v>1.05414764247699</v>
      </c>
      <c r="AI106">
        <v>1.0834508276058801</v>
      </c>
      <c r="AJ106">
        <v>1.1153455224020199</v>
      </c>
      <c r="AK106">
        <v>1.13482131323425</v>
      </c>
      <c r="AL106">
        <v>1.14444146913279</v>
      </c>
      <c r="AM106">
        <v>1.22068037197127</v>
      </c>
      <c r="AN106">
        <v>1.2323075490550499</v>
      </c>
      <c r="AO106">
        <v>1.2306017067976001</v>
      </c>
      <c r="AP106">
        <v>1.2126999263220399</v>
      </c>
      <c r="AQ106">
        <v>1.18212654960361</v>
      </c>
      <c r="AR106">
        <v>1.14281727376273</v>
      </c>
      <c r="AS106">
        <v>1.0976161225352901</v>
      </c>
      <c r="AT106">
        <v>1.0514009817893299</v>
      </c>
      <c r="AU106">
        <v>1.0052825829035501</v>
      </c>
      <c r="AV106">
        <v>0.96044296997947998</v>
      </c>
      <c r="AW106">
        <v>0.91442360798552602</v>
      </c>
    </row>
    <row r="107" spans="2:49" x14ac:dyDescent="0.3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-1.04584642682259E-7</v>
      </c>
      <c r="K107" s="39">
        <v>1.6876030260737299E-7</v>
      </c>
      <c r="L107" s="39">
        <v>1.03219426721146E-6</v>
      </c>
      <c r="M107" s="39">
        <v>9.7671862507586706E-7</v>
      </c>
      <c r="N107" s="39">
        <v>-3.9044000532673101E-7</v>
      </c>
      <c r="O107" s="39">
        <v>-1.47539687481157E-6</v>
      </c>
      <c r="P107" s="39">
        <v>7.8916659318473097E-8</v>
      </c>
      <c r="Q107" s="39">
        <v>4.61715446951893E-6</v>
      </c>
      <c r="R107" s="39">
        <v>3.0914187078290301E-6</v>
      </c>
      <c r="S107" s="39">
        <v>-1.07954113865299E-3</v>
      </c>
      <c r="T107" s="39">
        <v>6.7224074736140296E-3</v>
      </c>
      <c r="U107">
        <v>8.1380633153021998E-4</v>
      </c>
      <c r="V107">
        <v>4.5890143610290097E-4</v>
      </c>
      <c r="W107">
        <v>-7.3660343665828798E-2</v>
      </c>
      <c r="X107">
        <v>-9.1818413854463404E-2</v>
      </c>
      <c r="Y107">
        <v>-0.10363357921543399</v>
      </c>
      <c r="Z107" s="39">
        <v>-8.0871901947031505E-2</v>
      </c>
      <c r="AA107">
        <v>-5.1441592205073203E-2</v>
      </c>
      <c r="AB107">
        <v>-1.07765146551558E-2</v>
      </c>
      <c r="AC107">
        <v>2.9628124817656001E-2</v>
      </c>
      <c r="AD107">
        <v>7.0197908854845698E-2</v>
      </c>
      <c r="AE107">
        <v>0.105711596769652</v>
      </c>
      <c r="AF107">
        <v>0.13392527873639801</v>
      </c>
      <c r="AG107">
        <v>0.15269181200024501</v>
      </c>
      <c r="AH107" s="39">
        <v>0.166161843811992</v>
      </c>
      <c r="AI107" s="39">
        <v>0.173313129830447</v>
      </c>
      <c r="AJ107">
        <v>0.17413344975636799</v>
      </c>
      <c r="AK107" s="39">
        <v>0.173363175539094</v>
      </c>
      <c r="AL107">
        <v>0.170811807097311</v>
      </c>
      <c r="AM107">
        <v>0.14704748591626701</v>
      </c>
      <c r="AN107">
        <v>0.14043849896986199</v>
      </c>
      <c r="AO107">
        <v>0.13601892084561301</v>
      </c>
      <c r="AP107">
        <v>0.134744210066155</v>
      </c>
      <c r="AQ107">
        <v>0.13565965561755999</v>
      </c>
      <c r="AR107">
        <v>0.137225162770818</v>
      </c>
      <c r="AS107">
        <v>0.139023936837813</v>
      </c>
      <c r="AT107">
        <v>0.13904707763103799</v>
      </c>
      <c r="AU107">
        <v>0.13716814723629001</v>
      </c>
      <c r="AV107">
        <v>0.13333989278397701</v>
      </c>
      <c r="AW107">
        <v>0.129129275135352</v>
      </c>
    </row>
    <row r="108" spans="2:49" x14ac:dyDescent="0.35">
      <c r="B108" t="s">
        <v>208</v>
      </c>
      <c r="C108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-6.0000002188864698E-8</v>
      </c>
      <c r="K108" s="39">
        <v>1.00000008274037E-8</v>
      </c>
      <c r="L108" s="39">
        <v>5.7999999802937897E-7</v>
      </c>
      <c r="M108" s="39">
        <v>1.03000000195585E-6</v>
      </c>
      <c r="N108" s="39">
        <v>3.1000000066949701E-7</v>
      </c>
      <c r="O108" s="39">
        <v>-1.8499999976384599E-6</v>
      </c>
      <c r="P108" s="39">
        <v>-4.34999999909813E-6</v>
      </c>
      <c r="Q108" s="39">
        <v>-6.1299999992714396E-6</v>
      </c>
      <c r="R108" s="39">
        <v>-7.2899999994935299E-6</v>
      </c>
      <c r="S108">
        <v>-1.03169999999958E-3</v>
      </c>
      <c r="T108">
        <v>7.3024699999993297E-3</v>
      </c>
      <c r="U108">
        <v>4.8849699999992096E-3</v>
      </c>
      <c r="V108">
        <v>3.8028999999994901E-3</v>
      </c>
      <c r="W108">
        <v>-0.13403536999999999</v>
      </c>
      <c r="X108">
        <v>-0.27630811999999999</v>
      </c>
      <c r="Y108">
        <v>-0.44387251999999999</v>
      </c>
      <c r="Z108">
        <v>-0.55958251999999997</v>
      </c>
      <c r="AA108">
        <v>-0.63445295000000002</v>
      </c>
      <c r="AB108">
        <v>-0.66166998999999904</v>
      </c>
      <c r="AC108">
        <v>-0.66006571999999897</v>
      </c>
      <c r="AD108" s="39">
        <v>-0.63516503999999896</v>
      </c>
      <c r="AE108">
        <v>-0.59635055000000003</v>
      </c>
      <c r="AF108">
        <v>-0.55271361000000097</v>
      </c>
      <c r="AG108">
        <v>-0.51501350000000001</v>
      </c>
      <c r="AH108">
        <v>-0.48083464999999997</v>
      </c>
      <c r="AI108">
        <v>-0.45289110999999999</v>
      </c>
      <c r="AJ108">
        <v>-0.43531811999999998</v>
      </c>
      <c r="AK108" s="39">
        <v>-0.42206121000000002</v>
      </c>
      <c r="AL108">
        <v>-0.41132513999999998</v>
      </c>
      <c r="AM108" s="39">
        <v>-0.43560244999999997</v>
      </c>
      <c r="AN108" s="39">
        <v>-0.45143502000000002</v>
      </c>
      <c r="AO108">
        <v>-0.45930940999999997</v>
      </c>
      <c r="AP108">
        <v>-0.45823772000000002</v>
      </c>
      <c r="AQ108">
        <v>-0.448712109999999</v>
      </c>
      <c r="AR108">
        <v>-0.4323611</v>
      </c>
      <c r="AS108" s="39">
        <v>-0.41126488999999999</v>
      </c>
      <c r="AT108" s="39">
        <v>-0.38793679999999903</v>
      </c>
      <c r="AU108">
        <v>-0.36442237999999899</v>
      </c>
      <c r="AV108">
        <v>-0.34228323000000099</v>
      </c>
      <c r="AW108">
        <v>-0.32108138000000003</v>
      </c>
    </row>
    <row r="109" spans="2:49" x14ac:dyDescent="0.35">
      <c r="B109" t="s">
        <v>209</v>
      </c>
      <c r="C10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8.3350948365534805E-8</v>
      </c>
      <c r="K109" s="39">
        <v>-4.1893066793363601E-8</v>
      </c>
      <c r="L109" s="39">
        <v>-9.6967895935051708E-7</v>
      </c>
      <c r="M109" s="39">
        <v>-1.6486418452643601E-6</v>
      </c>
      <c r="N109" s="39">
        <v>-4.2304344471943898E-7</v>
      </c>
      <c r="O109" s="39">
        <v>3.05868321781588E-6</v>
      </c>
      <c r="P109" s="39">
        <v>6.8930152030688402E-6</v>
      </c>
      <c r="Q109" s="39">
        <v>9.4081239021548396E-6</v>
      </c>
      <c r="R109" s="39">
        <v>1.07850194552838E-5</v>
      </c>
      <c r="S109">
        <v>1.5899675200437E-3</v>
      </c>
      <c r="T109">
        <v>-1.12366104805028E-2</v>
      </c>
      <c r="U109">
        <v>-6.9747551834309302E-3</v>
      </c>
      <c r="V109">
        <v>-5.0947612657781197E-3</v>
      </c>
      <c r="W109">
        <v>0.20405015105904301</v>
      </c>
      <c r="X109">
        <v>0.41000933366994702</v>
      </c>
      <c r="Y109">
        <v>0.64763829188660904</v>
      </c>
      <c r="Z109">
        <v>0.80027474649502195</v>
      </c>
      <c r="AA109">
        <v>0.89046758928357195</v>
      </c>
      <c r="AB109">
        <v>0.910986342154673</v>
      </c>
      <c r="AC109">
        <v>0.89315832080354396</v>
      </c>
      <c r="AD109">
        <v>0.84571338078585001</v>
      </c>
      <c r="AE109">
        <v>0.78280540779136398</v>
      </c>
      <c r="AF109">
        <v>0.71746866072517301</v>
      </c>
      <c r="AG109">
        <v>0.66484264776689395</v>
      </c>
      <c r="AH109">
        <v>0.61951827736130805</v>
      </c>
      <c r="AI109">
        <v>0.58471322579236595</v>
      </c>
      <c r="AJ109">
        <v>0.56589889672415905</v>
      </c>
      <c r="AK109">
        <v>0.55282700665579798</v>
      </c>
      <c r="AL109">
        <v>0.54259456925283001</v>
      </c>
      <c r="AM109">
        <v>0.58484301979471098</v>
      </c>
      <c r="AN109">
        <v>0.61103178205736897</v>
      </c>
      <c r="AO109">
        <v>0.62340375644282997</v>
      </c>
      <c r="AP109">
        <v>0.62150355602466001</v>
      </c>
      <c r="AQ109">
        <v>0.60685860370219802</v>
      </c>
      <c r="AR109">
        <v>0.58251576954648698</v>
      </c>
      <c r="AS109">
        <v>0.55188908005392401</v>
      </c>
      <c r="AT109">
        <v>0.518841783724455</v>
      </c>
      <c r="AU109">
        <v>0.48633963660016299</v>
      </c>
      <c r="AV109">
        <v>0.45647493550464702</v>
      </c>
      <c r="AW109">
        <v>0.42811152770689798</v>
      </c>
    </row>
    <row r="110" spans="2:49" x14ac:dyDescent="0.3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1.19808851728464E-7</v>
      </c>
      <c r="K110" s="39">
        <v>2.7959234927266099E-8</v>
      </c>
      <c r="L110" s="39">
        <v>-1.02134634083483E-6</v>
      </c>
      <c r="M110" s="39">
        <v>-2.08518501354504E-6</v>
      </c>
      <c r="N110" s="39">
        <v>-1.0930068961023601E-6</v>
      </c>
      <c r="O110" s="39">
        <v>3.11523618012898E-6</v>
      </c>
      <c r="P110" s="39">
        <v>8.7779894242245792E-6</v>
      </c>
      <c r="Q110" s="39">
        <v>1.83707053569293E-5</v>
      </c>
      <c r="R110" s="39">
        <v>1.97927087386418E-5</v>
      </c>
      <c r="S110">
        <v>-6.3820814277803996E-4</v>
      </c>
      <c r="T110" s="39">
        <v>5.7623059807498898E-3</v>
      </c>
      <c r="U110">
        <v>-2.4839375529883598E-3</v>
      </c>
      <c r="V110">
        <v>-3.9199863900662903E-3</v>
      </c>
      <c r="W110">
        <v>-0.146044946156942</v>
      </c>
      <c r="X110">
        <v>-0.176633456967489</v>
      </c>
      <c r="Y110">
        <v>-0.19847224124802601</v>
      </c>
      <c r="Z110">
        <v>-7.7382595432529094E-2</v>
      </c>
      <c r="AA110">
        <v>9.79173549432443E-2</v>
      </c>
      <c r="AB110">
        <v>0.29857203116436798</v>
      </c>
      <c r="AC110">
        <v>0.47127896897740601</v>
      </c>
      <c r="AD110">
        <v>0.616324373973831</v>
      </c>
      <c r="AE110">
        <v>0.73502879191853498</v>
      </c>
      <c r="AF110">
        <v>0.82792580930717197</v>
      </c>
      <c r="AG110">
        <v>0.89175710105897599</v>
      </c>
      <c r="AH110">
        <v>0.94481805766775095</v>
      </c>
      <c r="AI110">
        <v>0.98991715291474303</v>
      </c>
      <c r="AJ110">
        <v>1.02038808856892</v>
      </c>
      <c r="AK110">
        <v>1.0465010978852001</v>
      </c>
      <c r="AL110">
        <v>1.0676536810052299</v>
      </c>
      <c r="AM110">
        <v>1.04947710879768</v>
      </c>
      <c r="AN110" s="39">
        <v>1.0555550738095001</v>
      </c>
      <c r="AO110">
        <v>1.0699722531531899</v>
      </c>
      <c r="AP110">
        <v>1.0788359647811101</v>
      </c>
      <c r="AQ110">
        <v>1.07505283148812</v>
      </c>
      <c r="AR110">
        <v>1.0587377325854599</v>
      </c>
      <c r="AS110">
        <v>1.02964189234773</v>
      </c>
      <c r="AT110">
        <v>0.98930231306031402</v>
      </c>
      <c r="AU110">
        <v>0.94088474854197002</v>
      </c>
      <c r="AV110">
        <v>0.88692162217467396</v>
      </c>
      <c r="AW110">
        <v>0.82691356219635104</v>
      </c>
    </row>
    <row r="111" spans="2:49" x14ac:dyDescent="0.35">
      <c r="B111" t="s">
        <v>211</v>
      </c>
      <c r="C111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-5.9999999760251801E-10</v>
      </c>
      <c r="K111" s="39">
        <v>3.99999998401678E-10</v>
      </c>
      <c r="L111" s="39">
        <v>5.10000000043808E-9</v>
      </c>
      <c r="M111" s="39">
        <v>2.2999999994832701E-9</v>
      </c>
      <c r="N111" s="39">
        <v>-8.5799999986757497E-9</v>
      </c>
      <c r="O111" s="39">
        <v>-1.8599999998536401E-8</v>
      </c>
      <c r="P111" s="39">
        <v>-9.7999999990050408E-9</v>
      </c>
      <c r="Q111" s="39">
        <v>-3.4900000001058998E-8</v>
      </c>
      <c r="R111" s="39">
        <v>2.6499999999929302E-8</v>
      </c>
      <c r="S111" s="39">
        <v>9.2519999999977898E-6</v>
      </c>
      <c r="T111" s="39">
        <v>-8.3813900000000096E-5</v>
      </c>
      <c r="U111" s="39">
        <v>4.4818500000001699E-5</v>
      </c>
      <c r="V111" s="39">
        <v>-2.5589800000003199E-5</v>
      </c>
      <c r="W111" s="39">
        <v>1.8887839000000001E-3</v>
      </c>
      <c r="X111" s="39">
        <v>1.7972488999999901E-3</v>
      </c>
      <c r="Y111" s="39">
        <v>3.1027520999999999E-3</v>
      </c>
      <c r="Z111" s="39">
        <v>2.8938494999999902E-3</v>
      </c>
      <c r="AA111" s="39">
        <v>3.1664649999999998E-3</v>
      </c>
      <c r="AB111" s="39">
        <v>3.173702E-3</v>
      </c>
      <c r="AC111" s="39">
        <v>3.3202827999999898E-3</v>
      </c>
      <c r="AD111" s="39">
        <v>3.2048777999999899E-3</v>
      </c>
      <c r="AE111" s="39">
        <v>2.9400922999999902E-3</v>
      </c>
      <c r="AF111" s="39">
        <v>2.5877821999999999E-3</v>
      </c>
      <c r="AG111" s="39">
        <v>2.2614447999999999E-3</v>
      </c>
      <c r="AH111" s="39">
        <v>1.7832975999999901E-3</v>
      </c>
      <c r="AI111" s="39">
        <v>1.3219865999999901E-3</v>
      </c>
      <c r="AJ111" s="39">
        <v>9.6889799999999896E-4</v>
      </c>
      <c r="AK111" s="39">
        <v>5.6431710000000095E-4</v>
      </c>
      <c r="AL111" s="39">
        <v>2.1176079999999999E-4</v>
      </c>
      <c r="AM111" s="39">
        <v>3.4116419999999999E-4</v>
      </c>
      <c r="AN111" s="39">
        <v>-5.3453400000000297E-5</v>
      </c>
      <c r="AO111" s="39">
        <v>-2.3991299999999899E-4</v>
      </c>
      <c r="AP111" s="39">
        <v>-3.6763080000000101E-4</v>
      </c>
      <c r="AQ111" s="39">
        <v>-4.6477089999999899E-4</v>
      </c>
      <c r="AR111" s="39">
        <v>-5.7196289999999995E-4</v>
      </c>
      <c r="AS111" s="39">
        <v>-6.7377419999999901E-4</v>
      </c>
      <c r="AT111" s="39">
        <v>-7.7144419999999804E-4</v>
      </c>
      <c r="AU111" s="39">
        <v>-8.6629340000000195E-4</v>
      </c>
      <c r="AV111" s="39">
        <v>-9.4750400000000103E-4</v>
      </c>
      <c r="AW111" s="39">
        <v>-9.9340879999999798E-4</v>
      </c>
    </row>
    <row r="112" spans="2:49" x14ac:dyDescent="0.3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-3.99999998401678E-10</v>
      </c>
      <c r="K112" s="39">
        <v>0</v>
      </c>
      <c r="L112" s="39">
        <v>2.6999999978849498E-9</v>
      </c>
      <c r="M112" s="39">
        <v>2.6999999978849498E-9</v>
      </c>
      <c r="N112" s="39">
        <v>-3.1999999976217698E-9</v>
      </c>
      <c r="O112" s="39">
        <v>-1.1399999999550601E-8</v>
      </c>
      <c r="P112" s="39">
        <v>-1.10999999990146E-8</v>
      </c>
      <c r="Q112" s="39">
        <v>-2.4000000001245201E-8</v>
      </c>
      <c r="R112" s="39">
        <v>1.5000000026799101E-9</v>
      </c>
      <c r="S112" s="39">
        <v>4.85830000000048E-6</v>
      </c>
      <c r="T112" s="39">
        <v>-4.1474700000001997E-5</v>
      </c>
      <c r="U112" s="39">
        <v>1.9323000000001602E-6</v>
      </c>
      <c r="V112" s="39">
        <v>-7.7247999999974192E-6</v>
      </c>
      <c r="W112" s="39">
        <v>1.5711945999999899E-3</v>
      </c>
      <c r="X112" s="39">
        <v>2.9421184999999998E-3</v>
      </c>
      <c r="Y112" s="39">
        <v>5.0377007999999899E-3</v>
      </c>
      <c r="Z112" s="39">
        <v>6.4921661000000002E-3</v>
      </c>
      <c r="AA112" s="39">
        <v>7.6864873000000002E-3</v>
      </c>
      <c r="AB112" s="39">
        <v>8.4016348999999997E-3</v>
      </c>
      <c r="AC112" s="39">
        <v>8.8167722999999906E-3</v>
      </c>
      <c r="AD112" s="39">
        <v>8.8399477999999993E-3</v>
      </c>
      <c r="AE112" s="39">
        <v>8.5231895000000002E-3</v>
      </c>
      <c r="AF112" s="39">
        <v>7.9658306999999904E-3</v>
      </c>
      <c r="AG112" s="39">
        <v>7.32555469999999E-3</v>
      </c>
      <c r="AH112" s="39">
        <v>6.5815989999999996E-3</v>
      </c>
      <c r="AI112" s="39">
        <v>5.8230417E-3</v>
      </c>
      <c r="AJ112" s="39">
        <v>5.1616065999999898E-3</v>
      </c>
      <c r="AK112" s="39">
        <v>4.5457867000000002E-3</v>
      </c>
      <c r="AL112" s="39">
        <v>3.9947936999999902E-3</v>
      </c>
      <c r="AM112" s="39">
        <v>3.8803059E-3</v>
      </c>
      <c r="AN112" s="39">
        <v>3.6844845999999998E-3</v>
      </c>
      <c r="AO112" s="39">
        <v>3.5222818000000002E-3</v>
      </c>
      <c r="AP112" s="39">
        <v>3.3712504999999899E-3</v>
      </c>
      <c r="AQ112" s="39">
        <v>3.2068095999999999E-3</v>
      </c>
      <c r="AR112" s="39">
        <v>3.0016098E-3</v>
      </c>
      <c r="AS112" s="39">
        <v>2.7583047999999999E-3</v>
      </c>
      <c r="AT112" s="39">
        <v>2.4883360999999899E-3</v>
      </c>
      <c r="AU112" s="39">
        <v>2.2056844E-3</v>
      </c>
      <c r="AV112" s="39">
        <v>1.9299288999999899E-3</v>
      </c>
      <c r="AW112" s="39">
        <v>1.6807928999999901E-3</v>
      </c>
    </row>
    <row r="113" spans="2:50" x14ac:dyDescent="0.3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-8.2258623532727095E-4</v>
      </c>
      <c r="K113" s="39">
        <v>2.3773228949974801E-3</v>
      </c>
      <c r="L113" s="39">
        <v>3.90370670265705E-3</v>
      </c>
      <c r="M113" s="39">
        <v>1.3058480887617699E-3</v>
      </c>
      <c r="N113" s="39">
        <v>-9.9542168649269201E-3</v>
      </c>
      <c r="O113" s="39">
        <v>-1.9852816269738598E-2</v>
      </c>
      <c r="P113" s="39">
        <v>-3.2302998888789E-2</v>
      </c>
      <c r="Q113">
        <v>-3.4133548056736102E-2</v>
      </c>
      <c r="R113" s="39">
        <v>-3.6673315208557399E-2</v>
      </c>
      <c r="S113">
        <v>-4.0433749338009098E-2</v>
      </c>
      <c r="T113">
        <v>-1.6384581619366401E-2</v>
      </c>
      <c r="U113" s="39">
        <v>-3.4368647664084699E-2</v>
      </c>
      <c r="V113">
        <v>-2.8396519319806499E-2</v>
      </c>
      <c r="W113">
        <v>-0.50516852867246098</v>
      </c>
      <c r="X113">
        <v>-0.83914560650290004</v>
      </c>
      <c r="Y113">
        <v>-1.38032947175239</v>
      </c>
      <c r="Z113">
        <v>-1.75043884062919</v>
      </c>
      <c r="AA113">
        <v>-2.0918435411322398</v>
      </c>
      <c r="AB113">
        <v>-2.3306864818604001</v>
      </c>
      <c r="AC113">
        <v>-2.5270272886563601</v>
      </c>
      <c r="AD113">
        <v>-2.6529584287302699</v>
      </c>
      <c r="AE113">
        <v>-2.7319924499502899</v>
      </c>
      <c r="AF113">
        <v>-2.78886431375027</v>
      </c>
      <c r="AG113">
        <v>-2.8623717500999399</v>
      </c>
      <c r="AH113">
        <v>-2.9333886718289999</v>
      </c>
      <c r="AI113">
        <v>-3.0263046277144801</v>
      </c>
      <c r="AJ113">
        <v>-3.16065007704437</v>
      </c>
      <c r="AK113">
        <v>-3.3063052788959699</v>
      </c>
      <c r="AL113">
        <v>-3.4662110904783998</v>
      </c>
      <c r="AM113">
        <v>-3.7559156270637302</v>
      </c>
      <c r="AN113">
        <v>-3.98586892940531</v>
      </c>
      <c r="AO113">
        <v>-4.2121875379593003</v>
      </c>
      <c r="AP113">
        <v>-4.4224568932009802</v>
      </c>
      <c r="AQ113">
        <v>-4.6087716678758301</v>
      </c>
      <c r="AR113">
        <v>-4.7715350444809896</v>
      </c>
      <c r="AS113">
        <v>-4.9109616926700204</v>
      </c>
      <c r="AT113">
        <v>-5.0320932080512204</v>
      </c>
      <c r="AU113">
        <v>-5.1412240767516799</v>
      </c>
      <c r="AV113">
        <v>-5.2426320627829002</v>
      </c>
      <c r="AW113">
        <v>-5.3282795141878196</v>
      </c>
    </row>
    <row r="114" spans="2:50" x14ac:dyDescent="0.35">
      <c r="B114" t="s">
        <v>214</v>
      </c>
      <c r="C114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-8.2220000000021698E-4</v>
      </c>
      <c r="K114" s="39">
        <v>3.1892300000002601E-3</v>
      </c>
      <c r="L114" s="39">
        <v>1.55765999999973E-3</v>
      </c>
      <c r="M114" s="39">
        <v>-2.51018999999977E-3</v>
      </c>
      <c r="N114" s="39">
        <v>-1.12237699999996E-2</v>
      </c>
      <c r="O114" s="39">
        <v>-1.026883E-2</v>
      </c>
      <c r="P114" s="39">
        <v>-1.3208600000000299E-2</v>
      </c>
      <c r="Q114" s="39">
        <v>-3.2824900000005802E-3</v>
      </c>
      <c r="R114" s="39">
        <v>-4.3780000000000199E-3</v>
      </c>
      <c r="S114">
        <v>-2.6167800000000802E-3</v>
      </c>
      <c r="T114">
        <v>-5.4276900000000501E-3</v>
      </c>
      <c r="U114" s="39">
        <v>3.8449999999884403E-5</v>
      </c>
      <c r="V114">
        <v>1.5811899999999099E-3</v>
      </c>
      <c r="W114">
        <v>-5.5599229999999798E-2</v>
      </c>
      <c r="X114" s="39">
        <v>-8.6074429999999993E-2</v>
      </c>
      <c r="Y114">
        <v>-0.16563094</v>
      </c>
      <c r="Z114">
        <v>-0.143933219999999</v>
      </c>
      <c r="AA114">
        <v>-0.120076699999999</v>
      </c>
      <c r="AB114">
        <v>-6.7629259999999594E-2</v>
      </c>
      <c r="AC114">
        <v>-2.24310200000001E-2</v>
      </c>
      <c r="AD114">
        <v>2.049751E-2</v>
      </c>
      <c r="AE114">
        <v>4.4671469999999901E-2</v>
      </c>
      <c r="AF114">
        <v>4.4767210000000099E-2</v>
      </c>
      <c r="AG114">
        <v>1.7926000000000001E-2</v>
      </c>
      <c r="AH114">
        <v>-1.9476310000000101E-2</v>
      </c>
      <c r="AI114">
        <v>-6.9535780000000005E-2</v>
      </c>
      <c r="AJ114">
        <v>-0.12921258999999899</v>
      </c>
      <c r="AK114">
        <v>-0.18240735999999999</v>
      </c>
      <c r="AL114">
        <v>-0.23074483999999901</v>
      </c>
      <c r="AM114">
        <v>-0.29200801999999998</v>
      </c>
      <c r="AN114">
        <v>-0.32703192999999903</v>
      </c>
      <c r="AO114">
        <v>-0.35283408999999999</v>
      </c>
      <c r="AP114">
        <v>-0.36555029</v>
      </c>
      <c r="AQ114">
        <v>-0.36833349999999998</v>
      </c>
      <c r="AR114">
        <v>-0.36618832999999901</v>
      </c>
      <c r="AS114">
        <v>-0.36319776999999998</v>
      </c>
      <c r="AT114">
        <v>-0.36181264999999901</v>
      </c>
      <c r="AU114">
        <v>-0.36351316</v>
      </c>
      <c r="AV114">
        <v>-0.36775157000000003</v>
      </c>
      <c r="AW114">
        <v>-0.37173182999999999</v>
      </c>
    </row>
    <row r="115" spans="2:50" x14ac:dyDescent="0.35">
      <c r="B115" s="40" t="s">
        <v>522</v>
      </c>
      <c r="C115">
        <v>96.864644472622402</v>
      </c>
      <c r="D115">
        <v>98.419837671387299</v>
      </c>
      <c r="E115">
        <v>100.000000100923</v>
      </c>
      <c r="F115">
        <v>99.524399961569102</v>
      </c>
      <c r="G115">
        <v>95.2239588901042</v>
      </c>
      <c r="H115">
        <v>90.006830338960796</v>
      </c>
      <c r="I115">
        <v>90.188385630835995</v>
      </c>
      <c r="J115">
        <v>88.583369905420398</v>
      </c>
      <c r="K115">
        <v>84.467940796428095</v>
      </c>
      <c r="L115">
        <v>82.083572633674606</v>
      </c>
      <c r="M115">
        <v>81.069063790668906</v>
      </c>
      <c r="N115">
        <v>80.593738217359402</v>
      </c>
      <c r="O115">
        <v>79.995688922157399</v>
      </c>
      <c r="P115">
        <v>77.786520804202496</v>
      </c>
      <c r="Q115">
        <v>74.708639827809506</v>
      </c>
      <c r="R115">
        <v>72.453639238336606</v>
      </c>
      <c r="S115">
        <v>71.150187054135401</v>
      </c>
      <c r="T115">
        <v>70.284308555527403</v>
      </c>
      <c r="U115">
        <v>69.470832796844306</v>
      </c>
      <c r="V115">
        <v>68.856148042760495</v>
      </c>
      <c r="W115">
        <v>68.026025661965605</v>
      </c>
      <c r="X115">
        <v>66.8736849791905</v>
      </c>
      <c r="Y115">
        <v>66.219072900128694</v>
      </c>
      <c r="Z115">
        <v>65.804662400259701</v>
      </c>
      <c r="AA115">
        <v>65.592831866986202</v>
      </c>
      <c r="AB115">
        <v>65.500339227718996</v>
      </c>
      <c r="AC115">
        <v>65.520550019862895</v>
      </c>
      <c r="AD115">
        <v>65.464594632515599</v>
      </c>
      <c r="AE115">
        <v>65.413811594162794</v>
      </c>
      <c r="AF115">
        <v>65.291512726387495</v>
      </c>
      <c r="AG115">
        <v>65.237995550201703</v>
      </c>
      <c r="AH115">
        <v>65.193359341196199</v>
      </c>
      <c r="AI115">
        <v>65.141874928555197</v>
      </c>
      <c r="AJ115">
        <v>65.078149843255403</v>
      </c>
      <c r="AK115">
        <v>65.016649812068493</v>
      </c>
      <c r="AL115">
        <v>64.950724088009807</v>
      </c>
      <c r="AM115">
        <v>64.943869482924597</v>
      </c>
      <c r="AN115">
        <v>64.875093002339895</v>
      </c>
      <c r="AO115">
        <v>64.780293752242798</v>
      </c>
      <c r="AP115">
        <v>64.672345587293805</v>
      </c>
      <c r="AQ115">
        <v>64.581068594578298</v>
      </c>
      <c r="AR115">
        <v>64.481850142903994</v>
      </c>
      <c r="AS115">
        <v>64.548229538834605</v>
      </c>
      <c r="AT115">
        <v>64.665173155840193</v>
      </c>
      <c r="AU115">
        <v>64.805180118414</v>
      </c>
      <c r="AV115">
        <v>64.973897066829096</v>
      </c>
      <c r="AW115">
        <v>65.249703936692697</v>
      </c>
      <c r="AX115">
        <v>9.0244863402317499</v>
      </c>
    </row>
    <row r="116" spans="2:50" x14ac:dyDescent="0.3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6.9488303999776204E-7</v>
      </c>
      <c r="K116" s="39">
        <v>-5.8605076347362196E-7</v>
      </c>
      <c r="L116" s="39">
        <v>-7.4847298803248901E-6</v>
      </c>
      <c r="M116" s="39">
        <v>-8.5167137453545599E-6</v>
      </c>
      <c r="N116" s="39">
        <v>3.9164400833513401E-6</v>
      </c>
      <c r="O116" s="39">
        <v>2.4626665573457199E-5</v>
      </c>
      <c r="P116" s="39">
        <v>3.77572895171596E-5</v>
      </c>
      <c r="Q116" s="39">
        <v>4.0472508366917703E-5</v>
      </c>
      <c r="R116" s="39">
        <v>4.1231779657202601E-5</v>
      </c>
      <c r="S116">
        <v>3.3559276890526798E-3</v>
      </c>
      <c r="T116">
        <v>-2.41933700185104E-2</v>
      </c>
      <c r="U116">
        <v>-2.49350976366802E-3</v>
      </c>
      <c r="V116">
        <v>-3.3639439365296098E-3</v>
      </c>
      <c r="W116">
        <v>0.39907960189073899</v>
      </c>
      <c r="X116">
        <v>0.57851534668971205</v>
      </c>
      <c r="Y116">
        <v>0.82207477970148701</v>
      </c>
      <c r="Z116">
        <v>0.87182429718068999</v>
      </c>
      <c r="AA116">
        <v>0.88701029211053495</v>
      </c>
      <c r="AB116">
        <v>0.828957320942036</v>
      </c>
      <c r="AC116">
        <v>0.76376165880884805</v>
      </c>
      <c r="AD116">
        <v>0.67753617962804602</v>
      </c>
      <c r="AE116">
        <v>0.59020080854343904</v>
      </c>
      <c r="AF116">
        <v>0.51375439234939702</v>
      </c>
      <c r="AG116" s="39">
        <v>0.46496008252396798</v>
      </c>
      <c r="AH116" s="39">
        <v>0.41965431097141798</v>
      </c>
      <c r="AI116">
        <v>0.38964932216409798</v>
      </c>
      <c r="AJ116">
        <v>0.382010471620852</v>
      </c>
      <c r="AK116">
        <v>0.37221184335400898</v>
      </c>
      <c r="AL116" s="39">
        <v>0.36437932942105999</v>
      </c>
      <c r="AM116">
        <v>0.45531061121211203</v>
      </c>
      <c r="AN116">
        <v>0.46523579122661401</v>
      </c>
      <c r="AO116">
        <v>0.46582852591954199</v>
      </c>
      <c r="AP116">
        <v>0.45256890734854899</v>
      </c>
      <c r="AQ116">
        <v>0.42835279626818301</v>
      </c>
      <c r="AR116">
        <v>0.39717523026254697</v>
      </c>
      <c r="AS116">
        <v>0.36255180196194098</v>
      </c>
      <c r="AT116">
        <v>0.32910799532215301</v>
      </c>
      <c r="AU116">
        <v>0.29894618668511103</v>
      </c>
      <c r="AV116">
        <v>0.27344577150469901</v>
      </c>
      <c r="AW116">
        <v>0.249158262905013</v>
      </c>
    </row>
    <row r="117" spans="2:50" x14ac:dyDescent="0.3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1.64571321015216E-6</v>
      </c>
      <c r="K117" s="39">
        <v>-1.3898089901154199E-6</v>
      </c>
      <c r="L117" s="39">
        <v>-1.8713188332242198E-5</v>
      </c>
      <c r="M117" s="39">
        <v>-2.2070925809192198E-5</v>
      </c>
      <c r="N117" s="39">
        <v>8.4885200202222592E-6</v>
      </c>
      <c r="O117" s="39">
        <v>5.9950657127494299E-5</v>
      </c>
      <c r="P117" s="39">
        <v>9.2570194243357594E-5</v>
      </c>
      <c r="Q117" s="39">
        <v>9.8950314497692204E-5</v>
      </c>
      <c r="R117">
        <v>1.0319579839546099E-4</v>
      </c>
      <c r="S117">
        <v>7.0992232673594497E-3</v>
      </c>
      <c r="T117">
        <v>-4.8944926298588598E-2</v>
      </c>
      <c r="U117">
        <v>-5.4380916160612297E-3</v>
      </c>
      <c r="V117">
        <v>-8.3626754858512307E-3</v>
      </c>
      <c r="W117">
        <v>0.78077942734144901</v>
      </c>
      <c r="X117">
        <v>1.1406241974458</v>
      </c>
      <c r="Y117">
        <v>1.6684491688363501</v>
      </c>
      <c r="Z117">
        <v>1.8287994901909601</v>
      </c>
      <c r="AA117">
        <v>1.9430249414810199</v>
      </c>
      <c r="AB117">
        <v>1.9361037260403999</v>
      </c>
      <c r="AC117">
        <v>1.93443561570807</v>
      </c>
      <c r="AD117">
        <v>1.8958124005416099</v>
      </c>
      <c r="AE117">
        <v>1.8554593875979</v>
      </c>
      <c r="AF117">
        <v>1.82953002214181</v>
      </c>
      <c r="AG117">
        <v>1.8465009824707199</v>
      </c>
      <c r="AH117">
        <v>1.8528789882827199</v>
      </c>
      <c r="AI117">
        <v>1.87254910288738</v>
      </c>
      <c r="AJ117">
        <v>1.92087520570953</v>
      </c>
      <c r="AK117">
        <v>1.9481070276096299</v>
      </c>
      <c r="AL117">
        <v>1.9652754061183499</v>
      </c>
      <c r="AM117">
        <v>2.1698573276112501</v>
      </c>
      <c r="AN117">
        <v>2.2038154586914098</v>
      </c>
      <c r="AO117">
        <v>2.2139090494896299</v>
      </c>
      <c r="AP117">
        <v>2.1924295154188398</v>
      </c>
      <c r="AQ117">
        <v>2.1450660877796</v>
      </c>
      <c r="AR117">
        <v>2.08088280150944</v>
      </c>
      <c r="AS117">
        <v>2.0067642585705099</v>
      </c>
      <c r="AT117">
        <v>1.9292216094585199</v>
      </c>
      <c r="AU117">
        <v>1.85339534412054</v>
      </c>
      <c r="AV117">
        <v>1.7819235236622799</v>
      </c>
      <c r="AW117">
        <v>1.70574579183671</v>
      </c>
    </row>
    <row r="118" spans="2:50" x14ac:dyDescent="0.3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2.0902031661051898E-6</v>
      </c>
      <c r="K118" s="39">
        <v>-8.2928864886255795E-7</v>
      </c>
      <c r="L118" s="39">
        <v>-2.0162765856923599E-5</v>
      </c>
      <c r="M118" s="39">
        <v>-9.4619861834566098E-6</v>
      </c>
      <c r="N118" s="39">
        <v>2.9881003671405899E-5</v>
      </c>
      <c r="O118" s="39">
        <v>5.4268337246199401E-5</v>
      </c>
      <c r="P118" s="39">
        <v>2.6250519735704301E-5</v>
      </c>
      <c r="Q118" s="39">
        <v>2.0526467703341201E-5</v>
      </c>
      <c r="R118" s="39">
        <v>5.17285219991947E-5</v>
      </c>
      <c r="S118">
        <v>1.8512914352397599E-3</v>
      </c>
      <c r="T118">
        <v>-1.18021507307664E-2</v>
      </c>
      <c r="U118">
        <v>-5.49777538477736E-3</v>
      </c>
      <c r="V118">
        <v>-1.5456697078919299E-3</v>
      </c>
      <c r="W118">
        <v>0.136111791740778</v>
      </c>
      <c r="X118">
        <v>0.26796029138897998</v>
      </c>
      <c r="Y118">
        <v>0.31826156409202599</v>
      </c>
      <c r="Z118">
        <v>0.39511091038346702</v>
      </c>
      <c r="AA118">
        <v>0.44659288092754301</v>
      </c>
      <c r="AB118">
        <v>0.440072075279274</v>
      </c>
      <c r="AC118">
        <v>0.37151772612871098</v>
      </c>
      <c r="AD118">
        <v>0.275771133352886</v>
      </c>
      <c r="AE118">
        <v>0.15915404805324501</v>
      </c>
      <c r="AF118">
        <v>3.67851537361518E-2</v>
      </c>
      <c r="AG118">
        <v>-8.1580522854307599E-2</v>
      </c>
      <c r="AH118">
        <v>-0.182377650344622</v>
      </c>
      <c r="AI118">
        <v>-0.26660264301625602</v>
      </c>
      <c r="AJ118">
        <v>-0.33938825908963399</v>
      </c>
      <c r="AK118">
        <v>-0.39715939019793201</v>
      </c>
      <c r="AL118">
        <v>-0.44587099274533398</v>
      </c>
      <c r="AM118" s="39">
        <v>-0.45983277403418499</v>
      </c>
      <c r="AN118">
        <v>-0.478616448794766</v>
      </c>
      <c r="AO118">
        <v>-0.49893029664342903</v>
      </c>
      <c r="AP118">
        <v>-0.52831097158239004</v>
      </c>
      <c r="AQ118">
        <v>-0.56675724099972602</v>
      </c>
      <c r="AR118">
        <v>-0.61169687844647702</v>
      </c>
      <c r="AS118">
        <v>-0.66289518861102303</v>
      </c>
      <c r="AT118">
        <v>-0.70980855265743104</v>
      </c>
      <c r="AU118">
        <v>-0.75235193159529601</v>
      </c>
      <c r="AV118">
        <v>-0.78892407916602003</v>
      </c>
      <c r="AW118" s="39">
        <v>-0.81980278896236403</v>
      </c>
    </row>
    <row r="119" spans="2:50" x14ac:dyDescent="0.3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-1.8213786034948501E-8</v>
      </c>
      <c r="M119" s="39">
        <v>-1.75247816258661E-8</v>
      </c>
      <c r="N119" s="39">
        <v>0</v>
      </c>
      <c r="O119" s="39">
        <v>0</v>
      </c>
      <c r="P119" s="39">
        <v>0</v>
      </c>
      <c r="Q119" s="39">
        <v>0</v>
      </c>
      <c r="R119" s="39">
        <v>-1.47550971441035E-8</v>
      </c>
      <c r="S119">
        <v>-2.77134878712281E-4</v>
      </c>
      <c r="T119">
        <v>1.6518598153325501E-3</v>
      </c>
      <c r="U119">
        <v>2.2172289459332301E-3</v>
      </c>
      <c r="V119">
        <v>2.8754902752226E-3</v>
      </c>
      <c r="W119">
        <v>-2.0754985285431599E-2</v>
      </c>
      <c r="X119">
        <v>-6.4771049770484507E-2</v>
      </c>
      <c r="Y119">
        <v>-0.14382078442031199</v>
      </c>
      <c r="Z119">
        <v>-0.246320250657516</v>
      </c>
      <c r="AA119">
        <v>-0.36591627743275401</v>
      </c>
      <c r="AB119">
        <v>-0.49258905465048303</v>
      </c>
      <c r="AC119">
        <v>-0.62014566944151805</v>
      </c>
      <c r="AD119" s="39">
        <v>-0.74173959934667999</v>
      </c>
      <c r="AE119" s="39">
        <v>-0.85183581900831695</v>
      </c>
      <c r="AF119" s="39">
        <v>-0.94698993803693499</v>
      </c>
      <c r="AG119" s="39">
        <v>-1.02642701963621</v>
      </c>
      <c r="AH119">
        <v>-1.0888898299357801</v>
      </c>
      <c r="AI119" s="39">
        <v>-1.13481198807149</v>
      </c>
      <c r="AJ119" s="39">
        <v>-1.1665048856860301</v>
      </c>
      <c r="AK119" s="39">
        <v>-1.1851577582809301</v>
      </c>
      <c r="AL119" s="39">
        <v>-1.19229938970756</v>
      </c>
      <c r="AM119" s="39">
        <v>-1.19490010967557</v>
      </c>
      <c r="AN119" s="39">
        <v>-1.1918338758940701</v>
      </c>
      <c r="AO119">
        <v>-1.1843693557914201</v>
      </c>
      <c r="AP119">
        <v>-1.1730462517196301</v>
      </c>
      <c r="AQ119">
        <v>-1.15782307636357</v>
      </c>
      <c r="AR119">
        <v>-1.13853467057402</v>
      </c>
      <c r="AS119">
        <v>-1.1149025417138001</v>
      </c>
      <c r="AT119">
        <v>-1.0871095287336801</v>
      </c>
      <c r="AU119">
        <v>-1.05546739549674</v>
      </c>
      <c r="AV119">
        <v>-1.02051675565315</v>
      </c>
      <c r="AW119">
        <v>-0.98284687043930197</v>
      </c>
    </row>
    <row r="120" spans="2:50" x14ac:dyDescent="0.3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3.2547144979133701E-7</v>
      </c>
      <c r="K120" s="39">
        <v>-4.3590245857316697E-7</v>
      </c>
      <c r="L120" s="39">
        <v>-3.0773307790887802E-6</v>
      </c>
      <c r="M120" s="39">
        <v>-2.9583728466953102E-6</v>
      </c>
      <c r="N120" s="39">
        <v>1.4474396126118401E-6</v>
      </c>
      <c r="O120" s="39">
        <v>4.9605800356289297E-6</v>
      </c>
      <c r="P120" s="39">
        <v>-1.8189134864954301E-6</v>
      </c>
      <c r="Q120" s="39">
        <v>-1.4175657592208001E-5</v>
      </c>
      <c r="R120" s="39">
        <v>-1.21091079274826E-5</v>
      </c>
      <c r="S120">
        <v>3.5130977713349002E-3</v>
      </c>
      <c r="T120" s="39">
        <v>-2.25722431752895E-2</v>
      </c>
      <c r="U120">
        <v>-3.4795006861987302E-3</v>
      </c>
      <c r="V120">
        <v>-3.8275049714542298E-3</v>
      </c>
      <c r="W120">
        <v>0.31102597140357702</v>
      </c>
      <c r="X120">
        <v>0.46796725389059901</v>
      </c>
      <c r="Y120">
        <v>0.66671945905749597</v>
      </c>
      <c r="Z120">
        <v>0.75818474082902598</v>
      </c>
      <c r="AA120">
        <v>0.83946089910287203</v>
      </c>
      <c r="AB120">
        <v>0.87888946545813196</v>
      </c>
      <c r="AC120">
        <v>0.91638261393740506</v>
      </c>
      <c r="AD120">
        <v>0.94032849915004402</v>
      </c>
      <c r="AE120">
        <v>0.96259844457253696</v>
      </c>
      <c r="AF120">
        <v>0.98781202176094696</v>
      </c>
      <c r="AG120">
        <v>1.0240491648365999</v>
      </c>
      <c r="AH120">
        <v>1.05414764247699</v>
      </c>
      <c r="AI120">
        <v>1.0834508276058801</v>
      </c>
      <c r="AJ120">
        <v>1.1153455224020199</v>
      </c>
      <c r="AK120">
        <v>1.13482131323425</v>
      </c>
      <c r="AL120">
        <v>1.14444146913279</v>
      </c>
      <c r="AM120">
        <v>1.22068037197127</v>
      </c>
      <c r="AN120">
        <v>1.2323075490550499</v>
      </c>
      <c r="AO120">
        <v>1.2306017067976001</v>
      </c>
      <c r="AP120">
        <v>1.2126999263220399</v>
      </c>
      <c r="AQ120">
        <v>1.18212654960361</v>
      </c>
      <c r="AR120">
        <v>1.14281727376273</v>
      </c>
      <c r="AS120">
        <v>1.0976161225352901</v>
      </c>
      <c r="AT120">
        <v>1.0514009817893299</v>
      </c>
      <c r="AU120">
        <v>1.0052825829035501</v>
      </c>
      <c r="AV120">
        <v>0.96044296997947998</v>
      </c>
      <c r="AW120">
        <v>0.91442360798552602</v>
      </c>
    </row>
    <row r="121" spans="2:50" x14ac:dyDescent="0.35">
      <c r="B121" t="s">
        <v>220</v>
      </c>
      <c r="C121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-6.0000002188864698E-8</v>
      </c>
      <c r="K121" s="39">
        <v>1.00000008274037E-8</v>
      </c>
      <c r="L121" s="39">
        <v>5.7999999802937897E-7</v>
      </c>
      <c r="M121" s="39">
        <v>1.03000000195585E-6</v>
      </c>
      <c r="N121" s="39">
        <v>3.1000000066949701E-7</v>
      </c>
      <c r="O121" s="39">
        <v>-1.8499999976384599E-6</v>
      </c>
      <c r="P121" s="39">
        <v>-4.34999999909813E-6</v>
      </c>
      <c r="Q121" s="39">
        <v>-6.1299999992714396E-6</v>
      </c>
      <c r="R121" s="39">
        <v>-7.2899999994935299E-6</v>
      </c>
      <c r="S121">
        <v>-1.03169999999958E-3</v>
      </c>
      <c r="T121">
        <v>7.3024699999993297E-3</v>
      </c>
      <c r="U121">
        <v>4.8849699999992096E-3</v>
      </c>
      <c r="V121">
        <v>3.8028999999994901E-3</v>
      </c>
      <c r="W121">
        <v>-0.13403536999999999</v>
      </c>
      <c r="X121">
        <v>-0.27630811999999999</v>
      </c>
      <c r="Y121">
        <v>-0.44387251999999999</v>
      </c>
      <c r="Z121">
        <v>-0.55958251999999997</v>
      </c>
      <c r="AA121">
        <v>-0.63445295000000002</v>
      </c>
      <c r="AB121">
        <v>-0.66166998999999904</v>
      </c>
      <c r="AC121">
        <v>-0.66006571999999897</v>
      </c>
      <c r="AD121" s="39">
        <v>-0.63516503999999896</v>
      </c>
      <c r="AE121">
        <v>-0.59635055000000003</v>
      </c>
      <c r="AF121">
        <v>-0.55271361000000097</v>
      </c>
      <c r="AG121">
        <v>-0.51501350000000001</v>
      </c>
      <c r="AH121">
        <v>-0.48083464999999997</v>
      </c>
      <c r="AI121">
        <v>-0.45289110999999999</v>
      </c>
      <c r="AJ121">
        <v>-0.43531811999999998</v>
      </c>
      <c r="AK121" s="39">
        <v>-0.42206121000000002</v>
      </c>
      <c r="AL121">
        <v>-0.41132513999999998</v>
      </c>
      <c r="AM121" s="39">
        <v>-0.43560244999999997</v>
      </c>
      <c r="AN121" s="39">
        <v>-0.45143502000000002</v>
      </c>
      <c r="AO121">
        <v>-0.45930940999999997</v>
      </c>
      <c r="AP121">
        <v>-0.45823772000000002</v>
      </c>
      <c r="AQ121">
        <v>-0.448712109999999</v>
      </c>
      <c r="AR121">
        <v>-0.4323611</v>
      </c>
      <c r="AS121" s="39">
        <v>-0.41126488999999999</v>
      </c>
      <c r="AT121" s="39">
        <v>-0.38793679999999903</v>
      </c>
      <c r="AU121">
        <v>-0.36442237999999899</v>
      </c>
      <c r="AV121">
        <v>-0.34228323000000099</v>
      </c>
      <c r="AW121">
        <v>-0.32108138000000003</v>
      </c>
    </row>
    <row r="122" spans="2:50" x14ac:dyDescent="0.35">
      <c r="B122" t="s">
        <v>221</v>
      </c>
      <c r="C122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8.3350948365534805E-8</v>
      </c>
      <c r="K122" s="39">
        <v>-4.1893066793363601E-8</v>
      </c>
      <c r="L122" s="39">
        <v>-9.6967895935051708E-7</v>
      </c>
      <c r="M122" s="39">
        <v>-1.6486418452643601E-6</v>
      </c>
      <c r="N122" s="39">
        <v>-4.2304344471943898E-7</v>
      </c>
      <c r="O122" s="39">
        <v>3.05868321781588E-6</v>
      </c>
      <c r="P122" s="39">
        <v>6.8930152030688402E-6</v>
      </c>
      <c r="Q122" s="39">
        <v>9.4081239021548396E-6</v>
      </c>
      <c r="R122" s="39">
        <v>1.07850194552838E-5</v>
      </c>
      <c r="S122">
        <v>1.5899675200437E-3</v>
      </c>
      <c r="T122">
        <v>-1.12366104805028E-2</v>
      </c>
      <c r="U122">
        <v>-6.9747551834309302E-3</v>
      </c>
      <c r="V122">
        <v>-5.0947612657781197E-3</v>
      </c>
      <c r="W122">
        <v>0.20405015105904301</v>
      </c>
      <c r="X122">
        <v>0.41000933366994702</v>
      </c>
      <c r="Y122">
        <v>0.64763829188660904</v>
      </c>
      <c r="Z122">
        <v>0.80027474649502195</v>
      </c>
      <c r="AA122">
        <v>0.89046758928357195</v>
      </c>
      <c r="AB122">
        <v>0.910986342154673</v>
      </c>
      <c r="AC122">
        <v>0.89315832080354396</v>
      </c>
      <c r="AD122">
        <v>0.84571338078585001</v>
      </c>
      <c r="AE122">
        <v>0.78280540779136398</v>
      </c>
      <c r="AF122">
        <v>0.71746866072517301</v>
      </c>
      <c r="AG122">
        <v>0.66484264776689395</v>
      </c>
      <c r="AH122">
        <v>0.61951827736130805</v>
      </c>
      <c r="AI122">
        <v>0.58471322579236595</v>
      </c>
      <c r="AJ122">
        <v>0.56589889672415905</v>
      </c>
      <c r="AK122">
        <v>0.55282700665579798</v>
      </c>
      <c r="AL122">
        <v>0.54259456925283001</v>
      </c>
      <c r="AM122">
        <v>0.58484301979471098</v>
      </c>
      <c r="AN122">
        <v>0.61103178205736897</v>
      </c>
      <c r="AO122">
        <v>0.62340375644282997</v>
      </c>
      <c r="AP122">
        <v>0.62150355602466001</v>
      </c>
      <c r="AQ122">
        <v>0.60685860370219802</v>
      </c>
      <c r="AR122">
        <v>0.58251576954648698</v>
      </c>
      <c r="AS122">
        <v>0.55188908005392401</v>
      </c>
      <c r="AT122">
        <v>0.518841783724455</v>
      </c>
      <c r="AU122">
        <v>0.48633963660016299</v>
      </c>
      <c r="AV122">
        <v>0.45647493550464702</v>
      </c>
      <c r="AW122">
        <v>0.42811152770689798</v>
      </c>
    </row>
    <row r="123" spans="2:50" x14ac:dyDescent="0.35">
      <c r="B123" t="s">
        <v>222</v>
      </c>
      <c r="C123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1.18168164142673E-7</v>
      </c>
      <c r="K123" s="39">
        <v>2.6344859627158699E-8</v>
      </c>
      <c r="L123" s="39">
        <v>-8.8439729983846796E-7</v>
      </c>
      <c r="M123" s="39">
        <v>-1.82617091448733E-6</v>
      </c>
      <c r="N123" s="39">
        <v>-1.02446969796332E-6</v>
      </c>
      <c r="O123" s="39">
        <v>2.5997183739079299E-6</v>
      </c>
      <c r="P123" s="39">
        <v>7.5297270640817201E-6</v>
      </c>
      <c r="Q123" s="39">
        <v>1.6469653862927199E-5</v>
      </c>
      <c r="R123" s="39">
        <v>1.7560863074805801E-5</v>
      </c>
      <c r="S123">
        <v>-6.1609617239000104E-4</v>
      </c>
      <c r="T123">
        <v>5.6348792291105402E-3</v>
      </c>
      <c r="U123" s="39">
        <v>-2.52944351500916E-3</v>
      </c>
      <c r="V123">
        <v>-3.9726945480045303E-3</v>
      </c>
      <c r="W123">
        <v>-0.144605100122152</v>
      </c>
      <c r="X123">
        <v>-0.17472255651375099</v>
      </c>
      <c r="Y123">
        <v>-0.19586496062891001</v>
      </c>
      <c r="Z123">
        <v>-7.4558227791077195E-2</v>
      </c>
      <c r="AA123">
        <v>0.101147677495938</v>
      </c>
      <c r="AB123" s="39">
        <v>0.302136746522219</v>
      </c>
      <c r="AC123">
        <v>0.47518386729581402</v>
      </c>
      <c r="AD123">
        <v>0.62048222811299503</v>
      </c>
      <c r="AE123">
        <v>0.73944380539010501</v>
      </c>
      <c r="AF123">
        <v>0.83268352887966302</v>
      </c>
      <c r="AG123">
        <v>0.89700888945811696</v>
      </c>
      <c r="AH123">
        <v>0.95069114702737101</v>
      </c>
      <c r="AI123">
        <v>0.99658142735212696</v>
      </c>
      <c r="AJ123">
        <v>1.0279684321015301</v>
      </c>
      <c r="AK123">
        <v>1.0550267034377101</v>
      </c>
      <c r="AL123">
        <v>1.07710939814165</v>
      </c>
      <c r="AM123">
        <v>1.05993747714763</v>
      </c>
      <c r="AN123">
        <v>1.0667571417207</v>
      </c>
      <c r="AO123">
        <v>1.0818443367131201</v>
      </c>
      <c r="AP123">
        <v>1.09120926488477</v>
      </c>
      <c r="AQ123">
        <v>1.08772259614962</v>
      </c>
      <c r="AR123">
        <v>1.0714841976565199</v>
      </c>
      <c r="AS123">
        <v>1.04227629218989</v>
      </c>
      <c r="AT123">
        <v>1.0017010429212101</v>
      </c>
      <c r="AU123">
        <v>0.95297954050850198</v>
      </c>
      <c r="AV123">
        <v>0.89870007201038304</v>
      </c>
      <c r="AW123">
        <v>0.83844045540610801</v>
      </c>
    </row>
    <row r="124" spans="2:50" x14ac:dyDescent="0.35">
      <c r="B124" t="s">
        <v>223</v>
      </c>
      <c r="C124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-9.1400242929751103E-8</v>
      </c>
      <c r="K124" s="39">
        <v>0</v>
      </c>
      <c r="L124" s="39">
        <v>4.4416639255473397E-7</v>
      </c>
      <c r="M124" s="39">
        <v>7.0137291530158997E-7</v>
      </c>
      <c r="N124" s="39">
        <v>-8.6846707603171996E-8</v>
      </c>
      <c r="O124" s="39">
        <v>-1.9761920322380799E-6</v>
      </c>
      <c r="P124" s="39">
        <v>-2.9533887113686302E-6</v>
      </c>
      <c r="Q124" s="39">
        <v>-6.3444739351048398E-6</v>
      </c>
      <c r="R124" s="39">
        <v>-3.7880162562231501E-6</v>
      </c>
      <c r="S124">
        <v>9.0282525073703801E-4</v>
      </c>
      <c r="T124" s="39">
        <v>-7.2346487152707903E-3</v>
      </c>
      <c r="U124" s="39">
        <v>-2.8995390404795698E-3</v>
      </c>
      <c r="V124">
        <v>-5.3656015240433003E-3</v>
      </c>
      <c r="W124">
        <v>0.17643324493763399</v>
      </c>
      <c r="X124">
        <v>0.34947832309652999</v>
      </c>
      <c r="Y124">
        <v>0.650184982715029</v>
      </c>
      <c r="Z124">
        <v>0.93205019434996395</v>
      </c>
      <c r="AA124">
        <v>1.2421044136383901</v>
      </c>
      <c r="AB124">
        <v>1.55463490625029</v>
      </c>
      <c r="AC124">
        <v>1.8834392408507901</v>
      </c>
      <c r="AD124">
        <v>2.2025628325859299</v>
      </c>
      <c r="AE124">
        <v>2.4968312923538201</v>
      </c>
      <c r="AF124">
        <v>2.7570174001126202</v>
      </c>
      <c r="AG124">
        <v>2.9852773517591502</v>
      </c>
      <c r="AH124">
        <v>3.1658504457377998</v>
      </c>
      <c r="AI124">
        <v>3.3000552918722201</v>
      </c>
      <c r="AJ124">
        <v>3.3986148147878401</v>
      </c>
      <c r="AK124">
        <v>3.4560945891107102</v>
      </c>
      <c r="AL124">
        <v>3.4776827010315001</v>
      </c>
      <c r="AM124">
        <v>3.5124778582968701</v>
      </c>
      <c r="AN124">
        <v>3.5070241305827898</v>
      </c>
      <c r="AO124">
        <v>3.48254650555142</v>
      </c>
      <c r="AP124">
        <v>3.44505168633586</v>
      </c>
      <c r="AQ124">
        <v>3.3976820914331101</v>
      </c>
      <c r="AR124">
        <v>3.3394328912287499</v>
      </c>
      <c r="AS124">
        <v>3.2708877725861898</v>
      </c>
      <c r="AT124">
        <v>3.19250204691425</v>
      </c>
      <c r="AU124">
        <v>3.1045927060676601</v>
      </c>
      <c r="AV124">
        <v>3.00857988540628</v>
      </c>
      <c r="AW124">
        <v>2.9080957563076599</v>
      </c>
    </row>
    <row r="125" spans="2:50" x14ac:dyDescent="0.3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-3.9999999840167802E-8</v>
      </c>
      <c r="K125" s="39">
        <v>0</v>
      </c>
      <c r="L125" s="39">
        <v>2.6999999978849498E-7</v>
      </c>
      <c r="M125" s="39">
        <v>2.6999999978849498E-7</v>
      </c>
      <c r="N125" s="39">
        <v>-3.1999999976217698E-7</v>
      </c>
      <c r="O125" s="39">
        <v>-1.1399999999550599E-6</v>
      </c>
      <c r="P125" s="39">
        <v>-1.10999999990146E-6</v>
      </c>
      <c r="Q125" s="39">
        <v>-2.4000000001245201E-6</v>
      </c>
      <c r="R125" s="39">
        <v>1.50000000267991E-7</v>
      </c>
      <c r="S125" s="39">
        <v>4.8583000000004801E-4</v>
      </c>
      <c r="T125" s="39">
        <v>-4.1474700000001998E-3</v>
      </c>
      <c r="U125" s="39">
        <v>1.9323000000001601E-4</v>
      </c>
      <c r="V125" s="39">
        <v>-7.7247999999974204E-4</v>
      </c>
      <c r="W125">
        <v>0.15711945999999899</v>
      </c>
      <c r="X125">
        <v>0.29421185</v>
      </c>
      <c r="Y125">
        <v>0.50377007999999901</v>
      </c>
      <c r="Z125">
        <v>0.64921660999999997</v>
      </c>
      <c r="AA125">
        <v>0.76864873</v>
      </c>
      <c r="AB125">
        <v>0.84016349000000001</v>
      </c>
      <c r="AC125">
        <v>0.88167722999999898</v>
      </c>
      <c r="AD125">
        <v>0.88399477999999998</v>
      </c>
      <c r="AE125">
        <v>0.85231895000000002</v>
      </c>
      <c r="AF125">
        <v>0.79658306999999995</v>
      </c>
      <c r="AG125">
        <v>0.73255546999999899</v>
      </c>
      <c r="AH125">
        <v>0.65815990000000002</v>
      </c>
      <c r="AI125">
        <v>0.58230417000000001</v>
      </c>
      <c r="AJ125">
        <v>0.51616065999999905</v>
      </c>
      <c r="AK125">
        <v>0.45457867000000002</v>
      </c>
      <c r="AL125">
        <v>0.399479369999999</v>
      </c>
      <c r="AM125">
        <v>0.38803059000000001</v>
      </c>
      <c r="AN125">
        <v>0.36844845999999998</v>
      </c>
      <c r="AO125" s="39">
        <v>0.35222818</v>
      </c>
      <c r="AP125" s="39">
        <v>0.33712504999999998</v>
      </c>
      <c r="AQ125" s="39">
        <v>0.32068096000000001</v>
      </c>
      <c r="AR125">
        <v>0.30016098000000002</v>
      </c>
      <c r="AS125">
        <v>0.27583047999999999</v>
      </c>
      <c r="AT125" s="39">
        <v>0.24883360999999901</v>
      </c>
      <c r="AU125">
        <v>0.22056844</v>
      </c>
      <c r="AV125">
        <v>0.192992889999999</v>
      </c>
      <c r="AW125">
        <v>0.16807928999999899</v>
      </c>
    </row>
    <row r="126" spans="2:50" x14ac:dyDescent="0.3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-8.2258623532727095E-4</v>
      </c>
      <c r="K126" s="39">
        <v>2.3773228949974801E-3</v>
      </c>
      <c r="L126" s="39">
        <v>3.90370670265705E-3</v>
      </c>
      <c r="M126" s="39">
        <v>1.3058480887617699E-3</v>
      </c>
      <c r="N126" s="39">
        <v>-9.9542168649269201E-3</v>
      </c>
      <c r="O126" s="39">
        <v>-1.9852816269738598E-2</v>
      </c>
      <c r="P126" s="39">
        <v>-3.2302998888789E-2</v>
      </c>
      <c r="Q126">
        <v>-3.4133548056736102E-2</v>
      </c>
      <c r="R126" s="39">
        <v>-3.6673315208557399E-2</v>
      </c>
      <c r="S126">
        <v>-4.0433749338009098E-2</v>
      </c>
      <c r="T126">
        <v>-1.6384581619366401E-2</v>
      </c>
      <c r="U126" s="39">
        <v>-3.4368647664084699E-2</v>
      </c>
      <c r="V126">
        <v>-2.8396519319806499E-2</v>
      </c>
      <c r="W126">
        <v>-0.50516852867246098</v>
      </c>
      <c r="X126">
        <v>-0.83914560650290004</v>
      </c>
      <c r="Y126">
        <v>-1.38032947175239</v>
      </c>
      <c r="Z126">
        <v>-1.75043884062919</v>
      </c>
      <c r="AA126">
        <v>-2.0918435411322398</v>
      </c>
      <c r="AB126">
        <v>-2.3306864818604001</v>
      </c>
      <c r="AC126">
        <v>-2.5270272886563601</v>
      </c>
      <c r="AD126">
        <v>-2.6529584287302699</v>
      </c>
      <c r="AE126">
        <v>-2.7319924499502899</v>
      </c>
      <c r="AF126">
        <v>-2.78886431375027</v>
      </c>
      <c r="AG126">
        <v>-2.8623717500999399</v>
      </c>
      <c r="AH126">
        <v>-2.9333886718289999</v>
      </c>
      <c r="AI126">
        <v>-3.0263046277144801</v>
      </c>
      <c r="AJ126">
        <v>-3.16065007704437</v>
      </c>
      <c r="AK126">
        <v>-3.3063052788959699</v>
      </c>
      <c r="AL126">
        <v>-3.4662110904783998</v>
      </c>
      <c r="AM126">
        <v>-3.7559156270637302</v>
      </c>
      <c r="AN126">
        <v>-3.98586892940531</v>
      </c>
      <c r="AO126">
        <v>-4.2121875379593003</v>
      </c>
      <c r="AP126">
        <v>-4.4224568932009802</v>
      </c>
      <c r="AQ126">
        <v>-4.6087716678758301</v>
      </c>
      <c r="AR126">
        <v>-4.7715350444809896</v>
      </c>
      <c r="AS126">
        <v>-4.9109616926700204</v>
      </c>
      <c r="AT126">
        <v>-5.0320932080512204</v>
      </c>
      <c r="AU126">
        <v>-5.1412240767516799</v>
      </c>
      <c r="AV126">
        <v>-5.2426320627829002</v>
      </c>
      <c r="AW126">
        <v>-5.3282795141878196</v>
      </c>
    </row>
    <row r="127" spans="2:50" x14ac:dyDescent="0.35">
      <c r="B127" t="s">
        <v>226</v>
      </c>
      <c r="C127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-8.2220000000021698E-4</v>
      </c>
      <c r="K127" s="39">
        <v>3.1892300000002601E-3</v>
      </c>
      <c r="L127" s="39">
        <v>1.55765999999973E-3</v>
      </c>
      <c r="M127" s="39">
        <v>-2.51018999999977E-3</v>
      </c>
      <c r="N127" s="39">
        <v>-1.12237699999996E-2</v>
      </c>
      <c r="O127" s="39">
        <v>-1.026883E-2</v>
      </c>
      <c r="P127" s="39">
        <v>-1.3208600000000299E-2</v>
      </c>
      <c r="Q127" s="39">
        <v>-3.2824900000005802E-3</v>
      </c>
      <c r="R127" s="39">
        <v>-4.3780000000000199E-3</v>
      </c>
      <c r="S127">
        <v>-2.6167800000000802E-3</v>
      </c>
      <c r="T127">
        <v>-5.4276900000000501E-3</v>
      </c>
      <c r="U127" s="39">
        <v>3.8449999999884403E-5</v>
      </c>
      <c r="V127">
        <v>1.5811899999999099E-3</v>
      </c>
      <c r="W127">
        <v>-5.5599229999999798E-2</v>
      </c>
      <c r="X127" s="39">
        <v>-8.6074429999999993E-2</v>
      </c>
      <c r="Y127">
        <v>-0.16563094</v>
      </c>
      <c r="Z127">
        <v>-0.143933219999999</v>
      </c>
      <c r="AA127">
        <v>-0.120076699999999</v>
      </c>
      <c r="AB127">
        <v>-6.7629259999999594E-2</v>
      </c>
      <c r="AC127">
        <v>-2.24310200000001E-2</v>
      </c>
      <c r="AD127">
        <v>2.049751E-2</v>
      </c>
      <c r="AE127">
        <v>4.4671469999999901E-2</v>
      </c>
      <c r="AF127">
        <v>4.4767210000000099E-2</v>
      </c>
      <c r="AG127">
        <v>1.7926000000000001E-2</v>
      </c>
      <c r="AH127">
        <v>-1.9476310000000101E-2</v>
      </c>
      <c r="AI127">
        <v>-6.9535780000000005E-2</v>
      </c>
      <c r="AJ127">
        <v>-0.12921258999999899</v>
      </c>
      <c r="AK127">
        <v>-0.18240735999999999</v>
      </c>
      <c r="AL127">
        <v>-0.23074483999999901</v>
      </c>
      <c r="AM127">
        <v>-0.29200801999999998</v>
      </c>
      <c r="AN127">
        <v>-0.32703192999999903</v>
      </c>
      <c r="AO127">
        <v>-0.35283408999999999</v>
      </c>
      <c r="AP127">
        <v>-0.36555029</v>
      </c>
      <c r="AQ127">
        <v>-0.36833349999999998</v>
      </c>
      <c r="AR127">
        <v>-0.36618832999999901</v>
      </c>
      <c r="AS127">
        <v>-0.36319776999999998</v>
      </c>
      <c r="AT127">
        <v>-0.36181264999999901</v>
      </c>
      <c r="AU127">
        <v>-0.36351316</v>
      </c>
      <c r="AV127">
        <v>-0.36775157000000003</v>
      </c>
      <c r="AW127">
        <v>-0.37173182999999999</v>
      </c>
    </row>
    <row r="128" spans="2:50" x14ac:dyDescent="0.35">
      <c r="B128" t="s">
        <v>227</v>
      </c>
      <c r="C128">
        <v>96.864598598298898</v>
      </c>
      <c r="D128">
        <v>98.419791060536795</v>
      </c>
      <c r="E128">
        <v>100</v>
      </c>
      <c r="F128">
        <v>102.455612288388</v>
      </c>
      <c r="G128">
        <v>102.399358905553</v>
      </c>
      <c r="H128">
        <v>99.208609241815594</v>
      </c>
      <c r="I128">
        <v>101.403003492758</v>
      </c>
      <c r="J128">
        <v>103.505221741607</v>
      </c>
      <c r="K128">
        <v>103.845593383524</v>
      </c>
      <c r="L128">
        <v>104.22539919680599</v>
      </c>
      <c r="M128">
        <v>105.238232679897</v>
      </c>
      <c r="N128">
        <v>105.949866114427</v>
      </c>
      <c r="O128">
        <v>108.735279371074</v>
      </c>
      <c r="P128">
        <v>111.65674012611601</v>
      </c>
      <c r="Q128">
        <v>114.69187004969299</v>
      </c>
      <c r="R128">
        <v>117.813005004845</v>
      </c>
      <c r="S128">
        <v>121.234631169648</v>
      </c>
      <c r="T128">
        <v>123.503860208787</v>
      </c>
      <c r="U128">
        <v>125.339506119289</v>
      </c>
      <c r="V128">
        <v>127.563802838114</v>
      </c>
      <c r="W128">
        <v>129.44413199050501</v>
      </c>
      <c r="X128">
        <v>130.773154267243</v>
      </c>
      <c r="Y128">
        <v>131.88222375287299</v>
      </c>
      <c r="Z128">
        <v>132.99777453351899</v>
      </c>
      <c r="AA128">
        <v>134.22107635278499</v>
      </c>
      <c r="AB128">
        <v>135.47649003526701</v>
      </c>
      <c r="AC128">
        <v>136.85924763479599</v>
      </c>
      <c r="AD128">
        <v>138.37725155442899</v>
      </c>
      <c r="AE128">
        <v>139.96124626308699</v>
      </c>
      <c r="AF128">
        <v>141.62351173649699</v>
      </c>
      <c r="AG128">
        <v>143.38034684348699</v>
      </c>
      <c r="AH128">
        <v>145.23284128833001</v>
      </c>
      <c r="AI128">
        <v>147.11620320013901</v>
      </c>
      <c r="AJ128">
        <v>149.08491154077601</v>
      </c>
      <c r="AK128">
        <v>151.15002136453299</v>
      </c>
      <c r="AL128">
        <v>153.274570307407</v>
      </c>
      <c r="AM128">
        <v>155.600488644287</v>
      </c>
      <c r="AN128">
        <v>157.88930065846901</v>
      </c>
      <c r="AO128">
        <v>160.219027704323</v>
      </c>
      <c r="AP128">
        <v>162.58202702451501</v>
      </c>
      <c r="AQ128">
        <v>165.009647257724</v>
      </c>
      <c r="AR128">
        <v>167.42912425305099</v>
      </c>
      <c r="AS128">
        <v>169.890663966153</v>
      </c>
      <c r="AT128">
        <v>172.383771575552</v>
      </c>
      <c r="AU128">
        <v>174.88954251572099</v>
      </c>
      <c r="AV128">
        <v>177.421847279167</v>
      </c>
      <c r="AW128">
        <v>180.13497833119499</v>
      </c>
      <c r="AX128">
        <v>178.52723229718001</v>
      </c>
    </row>
    <row r="129" spans="2:50" x14ac:dyDescent="0.35">
      <c r="B129" t="s">
        <v>228</v>
      </c>
      <c r="C12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4.56408593141333E-6</v>
      </c>
      <c r="K129" s="39">
        <v>-6.4351239559279299E-6</v>
      </c>
      <c r="L129" s="39">
        <v>-4.8379267170162098E-5</v>
      </c>
      <c r="M129" s="39">
        <v>-5.5246305652456503E-5</v>
      </c>
      <c r="N129" s="39">
        <v>2.1599016775120099E-5</v>
      </c>
      <c r="O129" s="39">
        <v>1.13238893328926E-4</v>
      </c>
      <c r="P129" s="39">
        <v>4.0194677497495898E-5</v>
      </c>
      <c r="Q129" s="39">
        <v>-1.6980739775407299E-4</v>
      </c>
      <c r="R129">
        <v>-1.34760413894596E-4</v>
      </c>
      <c r="S129">
        <v>2.19587603205173E-3</v>
      </c>
      <c r="T129">
        <v>-1.7598068694613101E-2</v>
      </c>
      <c r="U129">
        <v>-1.8387449630008401E-3</v>
      </c>
      <c r="V129">
        <v>-1.90134820149401E-3</v>
      </c>
      <c r="W129">
        <v>0.27506968138060101</v>
      </c>
      <c r="X129">
        <v>0.32962656852248901</v>
      </c>
      <c r="Y129">
        <v>0.41498215394313298</v>
      </c>
      <c r="Z129">
        <v>0.31204120092633802</v>
      </c>
      <c r="AA129">
        <v>0.17824320036694499</v>
      </c>
      <c r="AB129">
        <v>-2.0499544396423899E-3</v>
      </c>
      <c r="AC129">
        <v>-0.15451791055192099</v>
      </c>
      <c r="AD129">
        <v>-0.29212052473407402</v>
      </c>
      <c r="AE129">
        <v>-0.40320215268300202</v>
      </c>
      <c r="AF129">
        <v>-0.48654493577949798</v>
      </c>
      <c r="AG129">
        <v>-0.52953192147109296</v>
      </c>
      <c r="AH129">
        <v>-0.56851119115298698</v>
      </c>
      <c r="AI129">
        <v>-0.603396803177769</v>
      </c>
      <c r="AJ129">
        <v>-0.61970380486841004</v>
      </c>
      <c r="AK129">
        <v>-0.64733009739927905</v>
      </c>
      <c r="AL129">
        <v>-0.68192720618289704</v>
      </c>
      <c r="AM129">
        <v>-0.61774512691997696</v>
      </c>
      <c r="AN129">
        <v>-0.65341830158178704</v>
      </c>
      <c r="AO129">
        <v>-0.711426921032698</v>
      </c>
      <c r="AP129">
        <v>-0.78806139122790098</v>
      </c>
      <c r="AQ129">
        <v>-0.87476441106137903</v>
      </c>
      <c r="AR129">
        <v>-0.96541500246893897</v>
      </c>
      <c r="AS129">
        <v>-1.06225067600572</v>
      </c>
      <c r="AT129">
        <v>-1.15577969155475</v>
      </c>
      <c r="AU129">
        <v>-1.24323572830077</v>
      </c>
      <c r="AV129">
        <v>-1.3248079713162799</v>
      </c>
      <c r="AW129">
        <v>-1.4042265817838799</v>
      </c>
    </row>
    <row r="130" spans="2:50" x14ac:dyDescent="0.35">
      <c r="B130" t="s">
        <v>229</v>
      </c>
      <c r="C130">
        <v>96.864644374863701</v>
      </c>
      <c r="D130">
        <v>98.419837572059095</v>
      </c>
      <c r="E130">
        <v>100</v>
      </c>
      <c r="F130">
        <v>99.524399861126099</v>
      </c>
      <c r="G130">
        <v>95.223958794001405</v>
      </c>
      <c r="H130">
        <v>90.006830248123194</v>
      </c>
      <c r="I130">
        <v>90.188385539815201</v>
      </c>
      <c r="J130">
        <v>88.583369816019399</v>
      </c>
      <c r="K130">
        <v>84.467940711180503</v>
      </c>
      <c r="L130">
        <v>82.083572550833495</v>
      </c>
      <c r="M130">
        <v>81.069063708851601</v>
      </c>
      <c r="N130">
        <v>80.593738136021699</v>
      </c>
      <c r="O130">
        <v>79.995688841423402</v>
      </c>
      <c r="P130">
        <v>77.786520725697997</v>
      </c>
      <c r="Q130">
        <v>74.708639752411301</v>
      </c>
      <c r="R130">
        <v>72.453639165214199</v>
      </c>
      <c r="S130">
        <v>71.150186982328506</v>
      </c>
      <c r="T130">
        <v>70.284308484594305</v>
      </c>
      <c r="U130">
        <v>69.470832726732297</v>
      </c>
      <c r="V130">
        <v>68.856147973268804</v>
      </c>
      <c r="W130">
        <v>68.026025593311701</v>
      </c>
      <c r="X130">
        <v>66.873684911699598</v>
      </c>
      <c r="Y130">
        <v>66.219072833298398</v>
      </c>
      <c r="Z130">
        <v>65.804662333847602</v>
      </c>
      <c r="AA130">
        <v>65.592831800787906</v>
      </c>
      <c r="AB130">
        <v>65.500339161613994</v>
      </c>
      <c r="AC130">
        <v>65.5205499537376</v>
      </c>
      <c r="AD130">
        <v>65.464594566446806</v>
      </c>
      <c r="AE130">
        <v>65.413811528145203</v>
      </c>
      <c r="AF130">
        <v>65.291512660493396</v>
      </c>
      <c r="AG130">
        <v>65.237995484361605</v>
      </c>
      <c r="AH130">
        <v>65.193359275401093</v>
      </c>
      <c r="AI130">
        <v>65.141874862812102</v>
      </c>
      <c r="AJ130">
        <v>65.078149777576499</v>
      </c>
      <c r="AK130">
        <v>65.016649746451805</v>
      </c>
      <c r="AL130">
        <v>64.950724022459596</v>
      </c>
      <c r="AM130">
        <v>64.943869417381293</v>
      </c>
      <c r="AN130">
        <v>64.875092936866096</v>
      </c>
      <c r="AO130">
        <v>64.780293686864596</v>
      </c>
      <c r="AP130">
        <v>64.6723455220245</v>
      </c>
      <c r="AQ130">
        <v>64.581068529401094</v>
      </c>
      <c r="AR130">
        <v>64.481850077826905</v>
      </c>
      <c r="AS130">
        <v>64.548229473690597</v>
      </c>
      <c r="AT130">
        <v>64.665173090578193</v>
      </c>
      <c r="AU130">
        <v>64.805180053010602</v>
      </c>
      <c r="AV130">
        <v>64.973897001255494</v>
      </c>
      <c r="AW130">
        <v>65.249703870840705</v>
      </c>
      <c r="AX130">
        <v>9.0244863084901095</v>
      </c>
    </row>
    <row r="131" spans="2:50" x14ac:dyDescent="0.3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690896.37410000002</v>
      </c>
      <c r="G131">
        <v>678646.05559999996</v>
      </c>
      <c r="H131">
        <v>619860.19369999995</v>
      </c>
      <c r="I131">
        <v>636890.51679999998</v>
      </c>
      <c r="J131">
        <v>654754.78399999999</v>
      </c>
      <c r="K131">
        <v>646020.29150000005</v>
      </c>
      <c r="L131">
        <v>638622.86010000005</v>
      </c>
      <c r="M131">
        <v>642658.90190000006</v>
      </c>
      <c r="N131">
        <v>650685.63809999998</v>
      </c>
      <c r="O131">
        <v>673858.21580000001</v>
      </c>
      <c r="P131">
        <v>697906.66760000004</v>
      </c>
      <c r="Q131">
        <v>722865.58970000001</v>
      </c>
      <c r="R131">
        <v>748771.05859999999</v>
      </c>
      <c r="S131">
        <v>775057.08799999999</v>
      </c>
      <c r="T131">
        <v>791692.14199999999</v>
      </c>
      <c r="U131">
        <v>802873.28460000001</v>
      </c>
      <c r="V131">
        <v>815591.68389999995</v>
      </c>
      <c r="W131">
        <v>825797.63410000002</v>
      </c>
      <c r="X131">
        <v>833359.04839999997</v>
      </c>
      <c r="Y131">
        <v>840439.19240000006</v>
      </c>
      <c r="Z131">
        <v>848075.71259999997</v>
      </c>
      <c r="AA131">
        <v>856703.38450000004</v>
      </c>
      <c r="AB131">
        <v>866012.80079999997</v>
      </c>
      <c r="AC131">
        <v>876322.11699999997</v>
      </c>
      <c r="AD131">
        <v>887674.11239999998</v>
      </c>
      <c r="AE131">
        <v>899669.69059999997</v>
      </c>
      <c r="AF131">
        <v>912301.97970000003</v>
      </c>
      <c r="AG131">
        <v>925570.50670000003</v>
      </c>
      <c r="AH131">
        <v>939438.48620000004</v>
      </c>
      <c r="AI131">
        <v>953601.54029999999</v>
      </c>
      <c r="AJ131">
        <v>968257.72959999996</v>
      </c>
      <c r="AK131">
        <v>983456.19830000005</v>
      </c>
      <c r="AL131">
        <v>999055.14500000002</v>
      </c>
      <c r="AM131">
        <v>1015637.853</v>
      </c>
      <c r="AN131">
        <v>1032180.925</v>
      </c>
      <c r="AO131">
        <v>1049030.7860000001</v>
      </c>
      <c r="AP131">
        <v>1066151.78</v>
      </c>
      <c r="AQ131">
        <v>1083660.31</v>
      </c>
      <c r="AR131">
        <v>1101244.0970000001</v>
      </c>
      <c r="AS131">
        <v>1119054.7009999999</v>
      </c>
      <c r="AT131">
        <v>1137056.456</v>
      </c>
      <c r="AU131">
        <v>1155163.922</v>
      </c>
      <c r="AV131">
        <v>1173428.3940000001</v>
      </c>
      <c r="AW131">
        <v>1192471.0049999999</v>
      </c>
    </row>
    <row r="132" spans="2:50" x14ac:dyDescent="0.35">
      <c r="B132" t="s">
        <v>231</v>
      </c>
      <c r="C132">
        <v>11699515.674308199</v>
      </c>
      <c r="D132">
        <v>11887355.182774801</v>
      </c>
      <c r="E132">
        <v>12078210.52</v>
      </c>
      <c r="F132">
        <v>12394981.560000001</v>
      </c>
      <c r="G132">
        <v>12131674.470000001</v>
      </c>
      <c r="H132">
        <v>11025625.220000001</v>
      </c>
      <c r="I132">
        <v>11249492.449999999</v>
      </c>
      <c r="J132">
        <v>11677302.66</v>
      </c>
      <c r="K132">
        <v>11476637.82</v>
      </c>
      <c r="L132">
        <v>11294711.949999999</v>
      </c>
      <c r="M132">
        <v>11344965.75</v>
      </c>
      <c r="N132">
        <v>11448802.85</v>
      </c>
      <c r="O132">
        <v>11882016.42</v>
      </c>
      <c r="P132">
        <v>12332159.07</v>
      </c>
      <c r="Q132">
        <v>12799915.810000001</v>
      </c>
      <c r="R132">
        <v>13286001.220000001</v>
      </c>
      <c r="S132">
        <v>13928522.09</v>
      </c>
      <c r="T132">
        <v>14060070.4</v>
      </c>
      <c r="U132">
        <v>14184434.98</v>
      </c>
      <c r="V132">
        <v>14645282.74</v>
      </c>
      <c r="W132">
        <v>15092685.539999999</v>
      </c>
      <c r="X132">
        <v>15356361.550000001</v>
      </c>
      <c r="Y132">
        <v>15522496.109999999</v>
      </c>
      <c r="Z132">
        <v>15617324.98</v>
      </c>
      <c r="AA132">
        <v>15705926.16</v>
      </c>
      <c r="AB132">
        <v>15746277.49</v>
      </c>
      <c r="AC132">
        <v>15809418.640000001</v>
      </c>
      <c r="AD132">
        <v>15905724.720000001</v>
      </c>
      <c r="AE132">
        <v>15992891.33</v>
      </c>
      <c r="AF132">
        <v>16085300.59</v>
      </c>
      <c r="AG132">
        <v>16198961.4</v>
      </c>
      <c r="AH132">
        <v>16336570.6</v>
      </c>
      <c r="AI132">
        <v>16446793.710000001</v>
      </c>
      <c r="AJ132">
        <v>16562690.119999999</v>
      </c>
      <c r="AK132">
        <v>16706511.34</v>
      </c>
      <c r="AL132">
        <v>16851274.27</v>
      </c>
      <c r="AM132">
        <v>17086817.890000001</v>
      </c>
      <c r="AN132">
        <v>17261181.309999999</v>
      </c>
      <c r="AO132">
        <v>17421825.559999999</v>
      </c>
      <c r="AP132">
        <v>17582174.129999999</v>
      </c>
      <c r="AQ132">
        <v>17774781.289999999</v>
      </c>
      <c r="AR132">
        <v>17949027.710000001</v>
      </c>
      <c r="AS132">
        <v>18134186.32</v>
      </c>
      <c r="AT132">
        <v>18335028.5</v>
      </c>
      <c r="AU132">
        <v>18529025.510000002</v>
      </c>
      <c r="AV132">
        <v>18726256.75</v>
      </c>
      <c r="AW132">
        <v>19042131.100000001</v>
      </c>
    </row>
    <row r="133" spans="2:50" x14ac:dyDescent="0.3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13085877.93</v>
      </c>
      <c r="G133">
        <v>12810320.52</v>
      </c>
      <c r="H133">
        <v>11645485.41</v>
      </c>
      <c r="I133">
        <v>11886382.970000001</v>
      </c>
      <c r="J133">
        <v>12332057.449999999</v>
      </c>
      <c r="K133">
        <v>12122658.109999999</v>
      </c>
      <c r="L133">
        <v>11933334.810000001</v>
      </c>
      <c r="M133">
        <v>11987624.65</v>
      </c>
      <c r="N133">
        <v>12099488.49</v>
      </c>
      <c r="O133">
        <v>12555874.640000001</v>
      </c>
      <c r="P133">
        <v>13030065.74</v>
      </c>
      <c r="Q133">
        <v>13522781.4</v>
      </c>
      <c r="R133">
        <v>14034772.27</v>
      </c>
      <c r="S133">
        <v>14703579.18</v>
      </c>
      <c r="T133">
        <v>14851762.539999999</v>
      </c>
      <c r="U133">
        <v>14987308.27</v>
      </c>
      <c r="V133">
        <v>15460874.43</v>
      </c>
      <c r="W133">
        <v>15918483.17</v>
      </c>
      <c r="X133">
        <v>16189720.6</v>
      </c>
      <c r="Y133">
        <v>16362935.300000001</v>
      </c>
      <c r="Z133">
        <v>16465400.689999999</v>
      </c>
      <c r="AA133">
        <v>16562629.550000001</v>
      </c>
      <c r="AB133">
        <v>16612290.289999999</v>
      </c>
      <c r="AC133">
        <v>16685740.76</v>
      </c>
      <c r="AD133">
        <v>16793398.829999998</v>
      </c>
      <c r="AE133">
        <v>16892561.02</v>
      </c>
      <c r="AF133">
        <v>16997602.57</v>
      </c>
      <c r="AG133">
        <v>17124531.899999999</v>
      </c>
      <c r="AH133">
        <v>17276009.079999998</v>
      </c>
      <c r="AI133">
        <v>17400395.25</v>
      </c>
      <c r="AJ133">
        <v>17530947.850000001</v>
      </c>
      <c r="AK133">
        <v>17689967.539999999</v>
      </c>
      <c r="AL133">
        <v>17850329.420000002</v>
      </c>
      <c r="AM133">
        <v>18102455.739999998</v>
      </c>
      <c r="AN133">
        <v>18293362.239999998</v>
      </c>
      <c r="AO133">
        <v>18470856.350000001</v>
      </c>
      <c r="AP133">
        <v>18648325.91</v>
      </c>
      <c r="AQ133">
        <v>18858441.600000001</v>
      </c>
      <c r="AR133">
        <v>19050271.800000001</v>
      </c>
      <c r="AS133">
        <v>19253241.02</v>
      </c>
      <c r="AT133">
        <v>19472084.949999999</v>
      </c>
      <c r="AU133">
        <v>19684189.43</v>
      </c>
      <c r="AV133">
        <v>19899685.149999999</v>
      </c>
      <c r="AW133">
        <v>20234602.109999999</v>
      </c>
    </row>
    <row r="134" spans="2:50" x14ac:dyDescent="0.35">
      <c r="B134" t="s">
        <v>233</v>
      </c>
      <c r="C134">
        <v>155811501.157125</v>
      </c>
      <c r="D134">
        <v>158313105.20686001</v>
      </c>
      <c r="E134">
        <v>160854873.30000001</v>
      </c>
      <c r="F134">
        <v>157807732.30000001</v>
      </c>
      <c r="G134">
        <v>153188119.59999999</v>
      </c>
      <c r="H134">
        <v>152677254.09999999</v>
      </c>
      <c r="I134">
        <v>149418072.5</v>
      </c>
      <c r="J134">
        <v>145570888.19999999</v>
      </c>
      <c r="K134">
        <v>141027161.19999999</v>
      </c>
      <c r="L134">
        <v>137577295.5</v>
      </c>
      <c r="M134">
        <v>134662982.19999999</v>
      </c>
      <c r="N134">
        <v>133306323.2</v>
      </c>
      <c r="O134">
        <v>131374796.59999999</v>
      </c>
      <c r="P134">
        <v>127809265.3</v>
      </c>
      <c r="Q134">
        <v>123195610.3</v>
      </c>
      <c r="R134">
        <v>119589327</v>
      </c>
      <c r="S134">
        <v>119258383.2</v>
      </c>
      <c r="T134">
        <v>117331830.5</v>
      </c>
      <c r="U134">
        <v>115109921.2</v>
      </c>
      <c r="V134">
        <v>112591098.5</v>
      </c>
      <c r="W134">
        <v>109617273.8</v>
      </c>
      <c r="X134">
        <v>106234198.3</v>
      </c>
      <c r="Y134">
        <v>103435344.2</v>
      </c>
      <c r="Z134">
        <v>100768794.5</v>
      </c>
      <c r="AA134">
        <v>98245335.390000001</v>
      </c>
      <c r="AB134">
        <v>95833784.069999903</v>
      </c>
      <c r="AC134">
        <v>93503729.650000006</v>
      </c>
      <c r="AD134">
        <v>91172664.760000005</v>
      </c>
      <c r="AE134">
        <v>88815785.859999999</v>
      </c>
      <c r="AF134">
        <v>86426751.719999999</v>
      </c>
      <c r="AG134">
        <v>83991472.859999999</v>
      </c>
      <c r="AH134">
        <v>81510987.900000006</v>
      </c>
      <c r="AI134">
        <v>79045764.739999995</v>
      </c>
      <c r="AJ134">
        <v>76533292.799999997</v>
      </c>
      <c r="AK134">
        <v>73979380.920000002</v>
      </c>
      <c r="AL134">
        <v>71391961.780000001</v>
      </c>
      <c r="AM134">
        <v>68771322.390000001</v>
      </c>
      <c r="AN134">
        <v>66091975.149999999</v>
      </c>
      <c r="AO134">
        <v>63414958.890000001</v>
      </c>
      <c r="AP134">
        <v>60760135.899999999</v>
      </c>
      <c r="AQ134">
        <v>58147667.450000003</v>
      </c>
      <c r="AR134">
        <v>55587610.060000002</v>
      </c>
      <c r="AS134">
        <v>53087220.579999998</v>
      </c>
      <c r="AT134">
        <v>50659764.93</v>
      </c>
      <c r="AU134">
        <v>48309526.740000002</v>
      </c>
      <c r="AV134">
        <v>46041650.100000001</v>
      </c>
      <c r="AW134">
        <v>43875330.719999999</v>
      </c>
    </row>
    <row r="135" spans="2:50" x14ac:dyDescent="0.35">
      <c r="B135" t="s">
        <v>234</v>
      </c>
      <c r="C135">
        <v>1098851.8998263199</v>
      </c>
      <c r="D135">
        <v>1116494.32251175</v>
      </c>
      <c r="E135">
        <v>1134420</v>
      </c>
      <c r="F135">
        <v>1107035.4369999999</v>
      </c>
      <c r="G135">
        <v>1077983.28</v>
      </c>
      <c r="H135">
        <v>1048548.5330000001</v>
      </c>
      <c r="I135">
        <v>1024271.634</v>
      </c>
      <c r="J135">
        <v>1000117.673</v>
      </c>
      <c r="K135">
        <v>973358.83279999997</v>
      </c>
      <c r="L135">
        <v>944189.37769999995</v>
      </c>
      <c r="M135">
        <v>916027.87139999995</v>
      </c>
      <c r="N135">
        <v>891649.50280000002</v>
      </c>
      <c r="O135">
        <v>873770.77249999996</v>
      </c>
      <c r="P135">
        <v>859489.78460000001</v>
      </c>
      <c r="Q135">
        <v>843830.34479999996</v>
      </c>
      <c r="R135">
        <v>821909.20310000004</v>
      </c>
      <c r="S135">
        <v>800017.19279999996</v>
      </c>
      <c r="T135">
        <v>779220.0932</v>
      </c>
      <c r="U135">
        <v>758704.55539999995</v>
      </c>
      <c r="V135">
        <v>735046.83730000001</v>
      </c>
      <c r="W135">
        <v>706217.44350000005</v>
      </c>
      <c r="X135">
        <v>672757.21539999999</v>
      </c>
      <c r="Y135">
        <v>637419.49399999995</v>
      </c>
      <c r="Z135">
        <v>603996.90269999998</v>
      </c>
      <c r="AA135">
        <v>574116.44440000004</v>
      </c>
      <c r="AB135">
        <v>548184.04090000002</v>
      </c>
      <c r="AC135">
        <v>525698.41159999999</v>
      </c>
      <c r="AD135">
        <v>506052.93719999999</v>
      </c>
      <c r="AE135">
        <v>488673.18959999998</v>
      </c>
      <c r="AF135">
        <v>473033.69449999998</v>
      </c>
      <c r="AG135">
        <v>458651.11129999999</v>
      </c>
      <c r="AH135">
        <v>445324.84899999999</v>
      </c>
      <c r="AI135">
        <v>432865.5784</v>
      </c>
      <c r="AJ135">
        <v>421003.26429999998</v>
      </c>
      <c r="AK135">
        <v>409664.84639999998</v>
      </c>
      <c r="AL135">
        <v>398808.99709999998</v>
      </c>
      <c r="AM135">
        <v>387799.63270000002</v>
      </c>
      <c r="AN135">
        <v>376959.7365</v>
      </c>
      <c r="AO135">
        <v>366415.86660000001</v>
      </c>
      <c r="AP135">
        <v>356229.51630000002</v>
      </c>
      <c r="AQ135">
        <v>346423.4987</v>
      </c>
      <c r="AR135">
        <v>336981.723</v>
      </c>
      <c r="AS135">
        <v>327875.13050000003</v>
      </c>
      <c r="AT135">
        <v>319058.95730000001</v>
      </c>
      <c r="AU135">
        <v>310494.89250000002</v>
      </c>
      <c r="AV135">
        <v>302157.06939999998</v>
      </c>
      <c r="AW135">
        <v>294129.22100000002</v>
      </c>
    </row>
    <row r="136" spans="2:50" x14ac:dyDescent="0.35">
      <c r="B136" t="s">
        <v>235</v>
      </c>
      <c r="C136">
        <v>1098851.8998263199</v>
      </c>
      <c r="D136">
        <v>1116494.32251175</v>
      </c>
      <c r="E136">
        <v>1134420</v>
      </c>
      <c r="F136">
        <v>1107035.4369999999</v>
      </c>
      <c r="G136">
        <v>1077983.28</v>
      </c>
      <c r="H136">
        <v>1048548.5330000001</v>
      </c>
      <c r="I136">
        <v>1024271.634</v>
      </c>
      <c r="J136">
        <v>1000117.673</v>
      </c>
      <c r="K136">
        <v>973358.83279999997</v>
      </c>
      <c r="L136">
        <v>944189.37769999995</v>
      </c>
      <c r="M136">
        <v>916027.87139999995</v>
      </c>
      <c r="N136">
        <v>891649.50280000002</v>
      </c>
      <c r="O136">
        <v>873770.77249999996</v>
      </c>
      <c r="P136">
        <v>859489.78460000001</v>
      </c>
      <c r="Q136">
        <v>843830.34479999996</v>
      </c>
      <c r="R136">
        <v>821909.20310000004</v>
      </c>
      <c r="S136">
        <v>800017.19279999996</v>
      </c>
      <c r="T136">
        <v>779220.0932</v>
      </c>
      <c r="U136">
        <v>758704.55539999995</v>
      </c>
      <c r="V136">
        <v>735046.83730000001</v>
      </c>
      <c r="W136">
        <v>706217.44350000005</v>
      </c>
      <c r="X136">
        <v>672757.21539999999</v>
      </c>
      <c r="Y136">
        <v>637419.49399999995</v>
      </c>
      <c r="Z136">
        <v>603996.90269999998</v>
      </c>
      <c r="AA136">
        <v>574116.44440000004</v>
      </c>
      <c r="AB136">
        <v>548184.04090000002</v>
      </c>
      <c r="AC136">
        <v>525698.41159999999</v>
      </c>
      <c r="AD136">
        <v>506052.93719999999</v>
      </c>
      <c r="AE136">
        <v>488673.18959999998</v>
      </c>
      <c r="AF136">
        <v>473033.69449999998</v>
      </c>
      <c r="AG136">
        <v>458651.11129999999</v>
      </c>
      <c r="AH136">
        <v>445324.84899999999</v>
      </c>
      <c r="AI136">
        <v>432865.5784</v>
      </c>
      <c r="AJ136">
        <v>421003.26429999998</v>
      </c>
      <c r="AK136">
        <v>409664.84639999998</v>
      </c>
      <c r="AL136">
        <v>398808.99709999998</v>
      </c>
      <c r="AM136">
        <v>387799.63270000002</v>
      </c>
      <c r="AN136">
        <v>376959.7365</v>
      </c>
      <c r="AO136">
        <v>366415.86660000001</v>
      </c>
      <c r="AP136">
        <v>356229.51630000002</v>
      </c>
      <c r="AQ136">
        <v>346423.4987</v>
      </c>
      <c r="AR136">
        <v>336981.723</v>
      </c>
      <c r="AS136">
        <v>327875.13050000003</v>
      </c>
      <c r="AT136">
        <v>319058.95730000001</v>
      </c>
      <c r="AU136">
        <v>310494.89250000002</v>
      </c>
      <c r="AV136">
        <v>302157.06939999998</v>
      </c>
      <c r="AW136">
        <v>294129.22100000002</v>
      </c>
    </row>
    <row r="137" spans="2:50" x14ac:dyDescent="0.35">
      <c r="B137" t="s">
        <v>236</v>
      </c>
      <c r="C137">
        <v>116773651.530883</v>
      </c>
      <c r="D137">
        <v>118648490.27771901</v>
      </c>
      <c r="E137">
        <v>120553430.2</v>
      </c>
      <c r="F137">
        <v>118019997.2</v>
      </c>
      <c r="G137">
        <v>114447680.8</v>
      </c>
      <c r="H137">
        <v>114346944.8</v>
      </c>
      <c r="I137">
        <v>111317118.90000001</v>
      </c>
      <c r="J137">
        <v>108395706.3</v>
      </c>
      <c r="K137">
        <v>105272646.2</v>
      </c>
      <c r="L137">
        <v>102795186</v>
      </c>
      <c r="M137">
        <v>100555778.59999999</v>
      </c>
      <c r="N137">
        <v>99571859.230000004</v>
      </c>
      <c r="O137">
        <v>98533046.390000001</v>
      </c>
      <c r="P137">
        <v>96700956.280000001</v>
      </c>
      <c r="Q137">
        <v>94665381.519999996</v>
      </c>
      <c r="R137">
        <v>93587153.390000001</v>
      </c>
      <c r="S137">
        <v>95323918.870000005</v>
      </c>
      <c r="T137">
        <v>94284915.930000007</v>
      </c>
      <c r="U137">
        <v>92582485.930000007</v>
      </c>
      <c r="V137">
        <v>90613072.030000001</v>
      </c>
      <c r="W137">
        <v>88624083.629999995</v>
      </c>
      <c r="X137">
        <v>86313338.480000004</v>
      </c>
      <c r="Y137">
        <v>84481453.569999903</v>
      </c>
      <c r="Z137">
        <v>82650987.870000005</v>
      </c>
      <c r="AA137">
        <v>80866545.200000003</v>
      </c>
      <c r="AB137">
        <v>79087815.409999996</v>
      </c>
      <c r="AC137">
        <v>77335709</v>
      </c>
      <c r="AD137">
        <v>75528975.299999997</v>
      </c>
      <c r="AE137">
        <v>73664165.150000006</v>
      </c>
      <c r="AF137">
        <v>71735565.920000002</v>
      </c>
      <c r="AG137">
        <v>69746890.569999903</v>
      </c>
      <c r="AH137">
        <v>67680948.340000004</v>
      </c>
      <c r="AI137">
        <v>65514038.899999999</v>
      </c>
      <c r="AJ137">
        <v>63290346.729999997</v>
      </c>
      <c r="AK137">
        <v>61008484.149999999</v>
      </c>
      <c r="AL137">
        <v>58682386.090000004</v>
      </c>
      <c r="AM137">
        <v>56341421.479999997</v>
      </c>
      <c r="AN137">
        <v>53948668.609999999</v>
      </c>
      <c r="AO137">
        <v>51548181.57</v>
      </c>
      <c r="AP137">
        <v>49161729.969999999</v>
      </c>
      <c r="AQ137">
        <v>46808794.159999996</v>
      </c>
      <c r="AR137">
        <v>44501991.630000003</v>
      </c>
      <c r="AS137">
        <v>42247511.960000001</v>
      </c>
      <c r="AT137">
        <v>40061732.109999999</v>
      </c>
      <c r="AU137">
        <v>37950400.240000002</v>
      </c>
      <c r="AV137">
        <v>35919084.590000004</v>
      </c>
      <c r="AW137">
        <v>33979714.409999996</v>
      </c>
    </row>
    <row r="138" spans="2:50" x14ac:dyDescent="0.35">
      <c r="B138" t="s">
        <v>237</v>
      </c>
      <c r="C138">
        <v>116773651.530883</v>
      </c>
      <c r="D138">
        <v>118648490.27771901</v>
      </c>
      <c r="E138">
        <v>120553430.2</v>
      </c>
      <c r="F138">
        <v>118019997.2</v>
      </c>
      <c r="G138">
        <v>114447680.8</v>
      </c>
      <c r="H138">
        <v>114346944.8</v>
      </c>
      <c r="I138">
        <v>111317118.90000001</v>
      </c>
      <c r="J138">
        <v>108395706.3</v>
      </c>
      <c r="K138">
        <v>105272646.2</v>
      </c>
      <c r="L138">
        <v>102795186</v>
      </c>
      <c r="M138">
        <v>100555778.59999999</v>
      </c>
      <c r="N138">
        <v>99571859.230000004</v>
      </c>
      <c r="O138">
        <v>98533046.390000001</v>
      </c>
      <c r="P138">
        <v>96700956.280000001</v>
      </c>
      <c r="Q138">
        <v>94665381.519999996</v>
      </c>
      <c r="R138">
        <v>93587153.390000001</v>
      </c>
      <c r="S138">
        <v>95323918.870000005</v>
      </c>
      <c r="T138">
        <v>94284915.930000007</v>
      </c>
      <c r="U138">
        <v>92582485.930000007</v>
      </c>
      <c r="V138">
        <v>90613072.030000001</v>
      </c>
      <c r="W138">
        <v>88624083.629999995</v>
      </c>
      <c r="X138">
        <v>86313338.480000004</v>
      </c>
      <c r="Y138">
        <v>84481453.569999903</v>
      </c>
      <c r="Z138">
        <v>82650987.870000005</v>
      </c>
      <c r="AA138">
        <v>80866545.200000003</v>
      </c>
      <c r="AB138">
        <v>79087815.409999996</v>
      </c>
      <c r="AC138">
        <v>77335709</v>
      </c>
      <c r="AD138">
        <v>75528975.299999997</v>
      </c>
      <c r="AE138">
        <v>73664165.150000006</v>
      </c>
      <c r="AF138">
        <v>71735565.920000002</v>
      </c>
      <c r="AG138">
        <v>69746890.569999903</v>
      </c>
      <c r="AH138">
        <v>67680948.340000004</v>
      </c>
      <c r="AI138">
        <v>65514038.899999999</v>
      </c>
      <c r="AJ138">
        <v>63290346.729999997</v>
      </c>
      <c r="AK138">
        <v>61008484.149999999</v>
      </c>
      <c r="AL138">
        <v>58682386.090000004</v>
      </c>
      <c r="AM138">
        <v>56341421.479999997</v>
      </c>
      <c r="AN138">
        <v>53948668.609999999</v>
      </c>
      <c r="AO138">
        <v>51548181.57</v>
      </c>
      <c r="AP138">
        <v>49161729.969999999</v>
      </c>
      <c r="AQ138">
        <v>46808794.159999996</v>
      </c>
      <c r="AR138">
        <v>44501991.630000003</v>
      </c>
      <c r="AS138">
        <v>42247511.960000001</v>
      </c>
      <c r="AT138">
        <v>40061732.109999999</v>
      </c>
      <c r="AU138">
        <v>37950400.240000002</v>
      </c>
      <c r="AV138">
        <v>35919084.590000004</v>
      </c>
      <c r="AW138">
        <v>33979714.409999996</v>
      </c>
    </row>
    <row r="139" spans="2:50" x14ac:dyDescent="0.3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38680699.619999997</v>
      </c>
      <c r="G139">
        <v>37662455.530000001</v>
      </c>
      <c r="H139">
        <v>37281760.710000001</v>
      </c>
      <c r="I139">
        <v>37076681.979999997</v>
      </c>
      <c r="J139">
        <v>36175064.229999997</v>
      </c>
      <c r="K139">
        <v>34781156.240000002</v>
      </c>
      <c r="L139">
        <v>33837920.090000004</v>
      </c>
      <c r="M139">
        <v>33191175.73</v>
      </c>
      <c r="N139">
        <v>32842814.43</v>
      </c>
      <c r="O139">
        <v>31967979.449999999</v>
      </c>
      <c r="P139">
        <v>30248819.260000002</v>
      </c>
      <c r="Q139">
        <v>27686398.43</v>
      </c>
      <c r="R139">
        <v>25180264.370000001</v>
      </c>
      <c r="S139">
        <v>23134447.100000001</v>
      </c>
      <c r="T139">
        <v>22267694.460000001</v>
      </c>
      <c r="U139">
        <v>21768730.68</v>
      </c>
      <c r="V139">
        <v>21242979.59</v>
      </c>
      <c r="W139">
        <v>20286972.690000001</v>
      </c>
      <c r="X139">
        <v>19248102.59</v>
      </c>
      <c r="Y139">
        <v>18316471.149999999</v>
      </c>
      <c r="Z139">
        <v>17513809.699999999</v>
      </c>
      <c r="AA139">
        <v>16804673.739999998</v>
      </c>
      <c r="AB139">
        <v>16197784.619999999</v>
      </c>
      <c r="AC139">
        <v>15642322.23</v>
      </c>
      <c r="AD139">
        <v>15137636.52</v>
      </c>
      <c r="AE139">
        <v>14662947.52</v>
      </c>
      <c r="AF139">
        <v>14218152.1</v>
      </c>
      <c r="AG139">
        <v>13785931.17</v>
      </c>
      <c r="AH139">
        <v>13384714.720000001</v>
      </c>
      <c r="AI139">
        <v>13098860.26</v>
      </c>
      <c r="AJ139">
        <v>12821942.800000001</v>
      </c>
      <c r="AK139">
        <v>12561231.93</v>
      </c>
      <c r="AL139">
        <v>12310766.689999999</v>
      </c>
      <c r="AM139">
        <v>12042101.279999999</v>
      </c>
      <c r="AN139">
        <v>11766346.810000001</v>
      </c>
      <c r="AO139">
        <v>11500361.449999999</v>
      </c>
      <c r="AP139">
        <v>11242176.42</v>
      </c>
      <c r="AQ139">
        <v>10992449.789999999</v>
      </c>
      <c r="AR139">
        <v>10748636.710000001</v>
      </c>
      <c r="AS139">
        <v>10511833.49</v>
      </c>
      <c r="AT139">
        <v>10278973.859999999</v>
      </c>
      <c r="AU139">
        <v>10048631.609999999</v>
      </c>
      <c r="AV139">
        <v>9820408.4419999998</v>
      </c>
      <c r="AW139">
        <v>9601487.0840000007</v>
      </c>
    </row>
    <row r="140" spans="2:50" x14ac:dyDescent="0.3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38680699.619999997</v>
      </c>
      <c r="G140">
        <v>37662455.530000001</v>
      </c>
      <c r="H140">
        <v>37281760.710000001</v>
      </c>
      <c r="I140">
        <v>37076681.979999997</v>
      </c>
      <c r="J140">
        <v>36175064.229999997</v>
      </c>
      <c r="K140">
        <v>34781156.240000002</v>
      </c>
      <c r="L140">
        <v>33837920.090000004</v>
      </c>
      <c r="M140">
        <v>33191175.73</v>
      </c>
      <c r="N140">
        <v>32842814.43</v>
      </c>
      <c r="O140">
        <v>31967979.449999999</v>
      </c>
      <c r="P140">
        <v>30248819.260000002</v>
      </c>
      <c r="Q140">
        <v>27686398.43</v>
      </c>
      <c r="R140">
        <v>25180264.370000001</v>
      </c>
      <c r="S140">
        <v>23134447.100000001</v>
      </c>
      <c r="T140">
        <v>22267694.460000001</v>
      </c>
      <c r="U140">
        <v>21768730.68</v>
      </c>
      <c r="V140">
        <v>21242979.59</v>
      </c>
      <c r="W140">
        <v>20286972.690000001</v>
      </c>
      <c r="X140">
        <v>19248102.59</v>
      </c>
      <c r="Y140">
        <v>18316471.149999999</v>
      </c>
      <c r="Z140">
        <v>17513809.699999999</v>
      </c>
      <c r="AA140">
        <v>16804673.739999998</v>
      </c>
      <c r="AB140">
        <v>16197784.619999999</v>
      </c>
      <c r="AC140">
        <v>15642322.23</v>
      </c>
      <c r="AD140">
        <v>15137636.52</v>
      </c>
      <c r="AE140">
        <v>14662947.52</v>
      </c>
      <c r="AF140">
        <v>14218152.1</v>
      </c>
      <c r="AG140">
        <v>13785931.17</v>
      </c>
      <c r="AH140">
        <v>13384714.720000001</v>
      </c>
      <c r="AI140">
        <v>13098860.26</v>
      </c>
      <c r="AJ140">
        <v>12821942.800000001</v>
      </c>
      <c r="AK140">
        <v>12561231.93</v>
      </c>
      <c r="AL140">
        <v>12310766.689999999</v>
      </c>
      <c r="AM140">
        <v>12042101.279999999</v>
      </c>
      <c r="AN140">
        <v>11766346.810000001</v>
      </c>
      <c r="AO140">
        <v>11500361.449999999</v>
      </c>
      <c r="AP140">
        <v>11242176.42</v>
      </c>
      <c r="AQ140">
        <v>10992449.789999999</v>
      </c>
      <c r="AR140">
        <v>10748636.710000001</v>
      </c>
      <c r="AS140">
        <v>10511833.49</v>
      </c>
      <c r="AT140">
        <v>10278973.859999999</v>
      </c>
      <c r="AU140">
        <v>10048631.609999999</v>
      </c>
      <c r="AV140">
        <v>9820408.4419999998</v>
      </c>
      <c r="AW140">
        <v>9601487.0840000007</v>
      </c>
    </row>
    <row r="141" spans="2:50" x14ac:dyDescent="0.35">
      <c r="B141" t="s">
        <v>240</v>
      </c>
      <c r="C141">
        <v>7252609.7292197198</v>
      </c>
      <c r="D141">
        <v>7369052.7243454298</v>
      </c>
      <c r="E141">
        <v>7487365.2489999998</v>
      </c>
      <c r="F141">
        <v>7634584.7869999995</v>
      </c>
      <c r="G141">
        <v>7341867.2340000002</v>
      </c>
      <c r="H141">
        <v>7407075.8799999999</v>
      </c>
      <c r="I141">
        <v>7687341.8880000003</v>
      </c>
      <c r="J141">
        <v>7403279.9110000003</v>
      </c>
      <c r="K141">
        <v>7209445.125</v>
      </c>
      <c r="L141">
        <v>6837424.3150000004</v>
      </c>
      <c r="M141">
        <v>7104492.0060000001</v>
      </c>
      <c r="N141">
        <v>7206609.2240000004</v>
      </c>
      <c r="O141">
        <v>7510852.9340000004</v>
      </c>
      <c r="P141">
        <v>7635248.1739999996</v>
      </c>
      <c r="Q141">
        <v>7553974.5520000001</v>
      </c>
      <c r="R141">
        <v>7578557.6440000003</v>
      </c>
      <c r="S141">
        <v>7910307.7199999997</v>
      </c>
      <c r="T141">
        <v>8085232.3870000001</v>
      </c>
      <c r="U141">
        <v>8153552.0650000004</v>
      </c>
      <c r="V141">
        <v>8155693.2769999998</v>
      </c>
      <c r="W141">
        <v>8077574.4939999999</v>
      </c>
      <c r="X141">
        <v>7929316.9939999999</v>
      </c>
      <c r="Y141">
        <v>7882251.9280000003</v>
      </c>
      <c r="Z141">
        <v>7914568.9970000004</v>
      </c>
      <c r="AA141">
        <v>8007095.1940000001</v>
      </c>
      <c r="AB141">
        <v>8139335.9330000002</v>
      </c>
      <c r="AC141">
        <v>8298327.4249999998</v>
      </c>
      <c r="AD141">
        <v>8472566.8120000008</v>
      </c>
      <c r="AE141">
        <v>8651363.7280000001</v>
      </c>
      <c r="AF141">
        <v>8831062.8560000006</v>
      </c>
      <c r="AG141">
        <v>9009612.1950000003</v>
      </c>
      <c r="AH141">
        <v>9186462.9719999898</v>
      </c>
      <c r="AI141">
        <v>9355672.8499999996</v>
      </c>
      <c r="AJ141">
        <v>9517336.398</v>
      </c>
      <c r="AK141">
        <v>9672917.4000000004</v>
      </c>
      <c r="AL141">
        <v>9823406.3760000002</v>
      </c>
      <c r="AM141">
        <v>9974616.9100000001</v>
      </c>
      <c r="AN141">
        <v>10113923.560000001</v>
      </c>
      <c r="AO141">
        <v>10248530.1</v>
      </c>
      <c r="AP141">
        <v>10379895.359999999</v>
      </c>
      <c r="AQ141">
        <v>10510321.5</v>
      </c>
      <c r="AR141">
        <v>10639726.01</v>
      </c>
      <c r="AS141">
        <v>10766422</v>
      </c>
      <c r="AT141">
        <v>10892360.560000001</v>
      </c>
      <c r="AU141">
        <v>11018723.310000001</v>
      </c>
      <c r="AV141">
        <v>11147065.970000001</v>
      </c>
      <c r="AW141">
        <v>11282270.73</v>
      </c>
    </row>
    <row r="142" spans="2:50" x14ac:dyDescent="0.35">
      <c r="B142" t="s">
        <v>241</v>
      </c>
      <c r="C142">
        <v>11430890.812091799</v>
      </c>
      <c r="D142">
        <v>11614417.4615063</v>
      </c>
      <c r="E142">
        <v>11800890.689999999</v>
      </c>
      <c r="F142">
        <v>11866264.34</v>
      </c>
      <c r="G142">
        <v>11295775.140000001</v>
      </c>
      <c r="H142">
        <v>11328704.25</v>
      </c>
      <c r="I142">
        <v>11231384.539999999</v>
      </c>
      <c r="J142">
        <v>11068242.539999999</v>
      </c>
      <c r="K142">
        <v>10408433.51</v>
      </c>
      <c r="L142">
        <v>10066074.76</v>
      </c>
      <c r="M142">
        <v>10105691.710000001</v>
      </c>
      <c r="N142">
        <v>10278970.039999999</v>
      </c>
      <c r="O142">
        <v>9893746.7440000009</v>
      </c>
      <c r="P142">
        <v>9082537.4230000004</v>
      </c>
      <c r="Q142">
        <v>8083801.3229999999</v>
      </c>
      <c r="R142">
        <v>7310637.7659999998</v>
      </c>
      <c r="S142">
        <v>7055811.574</v>
      </c>
      <c r="T142">
        <v>6940242.0499999998</v>
      </c>
      <c r="U142">
        <v>6897315.0319999997</v>
      </c>
      <c r="V142">
        <v>6886247.0690000001</v>
      </c>
      <c r="W142">
        <v>6864629.926</v>
      </c>
      <c r="X142">
        <v>6843967.7630000003</v>
      </c>
      <c r="Y142">
        <v>6907306.898</v>
      </c>
      <c r="Z142">
        <v>7032986.102</v>
      </c>
      <c r="AA142">
        <v>7200327.3109999998</v>
      </c>
      <c r="AB142">
        <v>7390501.8059999999</v>
      </c>
      <c r="AC142">
        <v>7593991.8190000001</v>
      </c>
      <c r="AD142">
        <v>7801262.8669999996</v>
      </c>
      <c r="AE142">
        <v>8002306.4950000001</v>
      </c>
      <c r="AF142">
        <v>8195247.6330000004</v>
      </c>
      <c r="AG142">
        <v>8379430.4510000004</v>
      </c>
      <c r="AH142">
        <v>8555163.7100000009</v>
      </c>
      <c r="AI142">
        <v>8737812.2880000006</v>
      </c>
      <c r="AJ142">
        <v>8913594.2970000003</v>
      </c>
      <c r="AK142">
        <v>9082938.3210000005</v>
      </c>
      <c r="AL142">
        <v>9246759.9989999998</v>
      </c>
      <c r="AM142">
        <v>9413935.6980000008</v>
      </c>
      <c r="AN142">
        <v>9569557.7929999996</v>
      </c>
      <c r="AO142">
        <v>9721916.7489999998</v>
      </c>
      <c r="AP142">
        <v>9872186.6199999899</v>
      </c>
      <c r="AQ142">
        <v>10022306.32</v>
      </c>
      <c r="AR142">
        <v>10173465.26</v>
      </c>
      <c r="AS142">
        <v>10324838.810000001</v>
      </c>
      <c r="AT142">
        <v>10479029.98</v>
      </c>
      <c r="AU142">
        <v>10637497.77</v>
      </c>
      <c r="AV142">
        <v>10801350.99</v>
      </c>
      <c r="AW142">
        <v>10973696.890000001</v>
      </c>
    </row>
    <row r="143" spans="2:50" x14ac:dyDescent="0.35">
      <c r="B143" t="s">
        <v>242</v>
      </c>
      <c r="C143">
        <v>1153462.4058594101</v>
      </c>
      <c r="D143">
        <v>1171981.6178834699</v>
      </c>
      <c r="E143">
        <v>1190798.162</v>
      </c>
      <c r="F143">
        <v>1152766.5889999999</v>
      </c>
      <c r="G143">
        <v>1074477.4879999999</v>
      </c>
      <c r="H143">
        <v>928578.15800000005</v>
      </c>
      <c r="I143">
        <v>976378.57220000005</v>
      </c>
      <c r="J143">
        <v>945063.3713</v>
      </c>
      <c r="K143">
        <v>889020.62040000001</v>
      </c>
      <c r="L143">
        <v>845043.61069999996</v>
      </c>
      <c r="M143">
        <v>831701.87620000006</v>
      </c>
      <c r="N143">
        <v>855158.59120000002</v>
      </c>
      <c r="O143">
        <v>852096.94640000002</v>
      </c>
      <c r="P143">
        <v>812425.57030000002</v>
      </c>
      <c r="Q143">
        <v>748280.58519999997</v>
      </c>
      <c r="R143">
        <v>691775.00450000004</v>
      </c>
      <c r="S143">
        <v>642607.83840000001</v>
      </c>
      <c r="T143">
        <v>606942.61820000003</v>
      </c>
      <c r="U143">
        <v>583544.772</v>
      </c>
      <c r="V143">
        <v>568965.98019999999</v>
      </c>
      <c r="W143">
        <v>554428.91870000004</v>
      </c>
      <c r="X143">
        <v>541689.16740000003</v>
      </c>
      <c r="Y143">
        <v>538339.46230000001</v>
      </c>
      <c r="Z143">
        <v>540953.54079999996</v>
      </c>
      <c r="AA143">
        <v>547400.58490000002</v>
      </c>
      <c r="AB143">
        <v>556338.76650000003</v>
      </c>
      <c r="AC143">
        <v>566527.23439999996</v>
      </c>
      <c r="AD143">
        <v>577461.01679999998</v>
      </c>
      <c r="AE143">
        <v>588379.21</v>
      </c>
      <c r="AF143">
        <v>599232.79379999998</v>
      </c>
      <c r="AG143">
        <v>609771.90419999999</v>
      </c>
      <c r="AH143">
        <v>620316.69259999995</v>
      </c>
      <c r="AI143">
        <v>632748.0111</v>
      </c>
      <c r="AJ143">
        <v>645089.65709999995</v>
      </c>
      <c r="AK143">
        <v>657419.24719999998</v>
      </c>
      <c r="AL143">
        <v>669682.72750000004</v>
      </c>
      <c r="AM143">
        <v>681714.09959999996</v>
      </c>
      <c r="AN143">
        <v>693066.94409999996</v>
      </c>
      <c r="AO143">
        <v>704350.89709999994</v>
      </c>
      <c r="AP143">
        <v>715498.75349999999</v>
      </c>
      <c r="AQ143">
        <v>726587.46</v>
      </c>
      <c r="AR143">
        <v>737572.83330000006</v>
      </c>
      <c r="AS143">
        <v>748381.49809999997</v>
      </c>
      <c r="AT143">
        <v>759088.18900000001</v>
      </c>
      <c r="AU143">
        <v>769745.60199999996</v>
      </c>
      <c r="AV143">
        <v>780407.08589999995</v>
      </c>
      <c r="AW143">
        <v>791353.25390000001</v>
      </c>
    </row>
    <row r="144" spans="2:50" x14ac:dyDescent="0.35">
      <c r="B144" t="s">
        <v>243</v>
      </c>
      <c r="C144">
        <v>6213226.6268323902</v>
      </c>
      <c r="D144">
        <v>6312981.9900512798</v>
      </c>
      <c r="E144">
        <v>6414338.9579999996</v>
      </c>
      <c r="F144">
        <v>6445363.4479999999</v>
      </c>
      <c r="G144">
        <v>5911538.2740000002</v>
      </c>
      <c r="H144">
        <v>5203162.1550000003</v>
      </c>
      <c r="I144">
        <v>5304010.9649999999</v>
      </c>
      <c r="J144">
        <v>5739526.534</v>
      </c>
      <c r="K144">
        <v>5166056.0619999999</v>
      </c>
      <c r="L144">
        <v>4918216.09</v>
      </c>
      <c r="M144">
        <v>4998711.9230000004</v>
      </c>
      <c r="N144">
        <v>5100896.62</v>
      </c>
      <c r="O144">
        <v>5106166.9730000002</v>
      </c>
      <c r="P144">
        <v>4860682.7620000001</v>
      </c>
      <c r="Q144">
        <v>4528879.1529999999</v>
      </c>
      <c r="R144">
        <v>4302991.4380000001</v>
      </c>
      <c r="S144">
        <v>4274050.5559999999</v>
      </c>
      <c r="T144">
        <v>4242624.3640000001</v>
      </c>
      <c r="U144">
        <v>4237579.8080000002</v>
      </c>
      <c r="V144">
        <v>4239831.8870000001</v>
      </c>
      <c r="W144">
        <v>4239068.38</v>
      </c>
      <c r="X144">
        <v>4217927.1030000001</v>
      </c>
      <c r="Y144">
        <v>4249099.3959999997</v>
      </c>
      <c r="Z144">
        <v>4305876.0609999998</v>
      </c>
      <c r="AA144">
        <v>4380630.8590000002</v>
      </c>
      <c r="AB144">
        <v>4462079.0080000004</v>
      </c>
      <c r="AC144">
        <v>4553013.16</v>
      </c>
      <c r="AD144">
        <v>4647346.0350000001</v>
      </c>
      <c r="AE144">
        <v>4740537.2259999998</v>
      </c>
      <c r="AF144">
        <v>4832969.2879999997</v>
      </c>
      <c r="AG144">
        <v>4926854.8550000004</v>
      </c>
      <c r="AH144">
        <v>5020255.3959999997</v>
      </c>
      <c r="AI144">
        <v>5111846.4960000003</v>
      </c>
      <c r="AJ144">
        <v>5202501.5369999995</v>
      </c>
      <c r="AK144">
        <v>5292329.1270000003</v>
      </c>
      <c r="AL144">
        <v>5380773.4740000004</v>
      </c>
      <c r="AM144">
        <v>5477854.0760000004</v>
      </c>
      <c r="AN144">
        <v>5559036.1969999997</v>
      </c>
      <c r="AO144">
        <v>5629732.5489999996</v>
      </c>
      <c r="AP144">
        <v>5692329.8480000002</v>
      </c>
      <c r="AQ144">
        <v>5750037.4249999998</v>
      </c>
      <c r="AR144">
        <v>5802787.0690000001</v>
      </c>
      <c r="AS144">
        <v>5858612.9139999999</v>
      </c>
      <c r="AT144">
        <v>5917795.0369999995</v>
      </c>
      <c r="AU144">
        <v>5979448.0379999997</v>
      </c>
      <c r="AV144">
        <v>6043498.767</v>
      </c>
      <c r="AW144">
        <v>6113835.5290000001</v>
      </c>
    </row>
    <row r="145" spans="2:49" x14ac:dyDescent="0.35">
      <c r="B145" t="s">
        <v>244</v>
      </c>
      <c r="C145">
        <v>19075228.1274589</v>
      </c>
      <c r="D145">
        <v>19381487.085102599</v>
      </c>
      <c r="E145">
        <v>19692663.129999999</v>
      </c>
      <c r="F145">
        <v>19848526.690000001</v>
      </c>
      <c r="G145">
        <v>18238980.530000001</v>
      </c>
      <c r="H145">
        <v>15905857.08</v>
      </c>
      <c r="I145">
        <v>16247585.460000001</v>
      </c>
      <c r="J145">
        <v>17794504.710000001</v>
      </c>
      <c r="K145">
        <v>15971942.869999999</v>
      </c>
      <c r="L145">
        <v>15208037.02</v>
      </c>
      <c r="M145">
        <v>15432330.73</v>
      </c>
      <c r="N145">
        <v>15548821.91</v>
      </c>
      <c r="O145">
        <v>15515286.93</v>
      </c>
      <c r="P145">
        <v>14881916.560000001</v>
      </c>
      <c r="Q145">
        <v>14064726.779999999</v>
      </c>
      <c r="R145">
        <v>13530571.619999999</v>
      </c>
      <c r="S145">
        <v>13690949.390000001</v>
      </c>
      <c r="T145">
        <v>13408968.58</v>
      </c>
      <c r="U145">
        <v>13314323.08</v>
      </c>
      <c r="V145">
        <v>13538159.41</v>
      </c>
      <c r="W145">
        <v>13785518.779999999</v>
      </c>
      <c r="X145">
        <v>13840633.83</v>
      </c>
      <c r="Y145">
        <v>13968445.699999999</v>
      </c>
      <c r="Z145">
        <v>14099046.939999999</v>
      </c>
      <c r="AA145">
        <v>14263143.34</v>
      </c>
      <c r="AB145">
        <v>14395139.800000001</v>
      </c>
      <c r="AC145">
        <v>14560784.98</v>
      </c>
      <c r="AD145">
        <v>14751668.710000001</v>
      </c>
      <c r="AE145">
        <v>14923162.390000001</v>
      </c>
      <c r="AF145">
        <v>15088849.93</v>
      </c>
      <c r="AG145">
        <v>15268980.279999999</v>
      </c>
      <c r="AH145">
        <v>15461620.439999999</v>
      </c>
      <c r="AI145">
        <v>15612215.18</v>
      </c>
      <c r="AJ145">
        <v>15757874.32</v>
      </c>
      <c r="AK145">
        <v>15919754.33</v>
      </c>
      <c r="AL145">
        <v>16073224.77</v>
      </c>
      <c r="AM145">
        <v>16319603.5</v>
      </c>
      <c r="AN145">
        <v>16456342.6</v>
      </c>
      <c r="AO145">
        <v>16540473.41</v>
      </c>
      <c r="AP145">
        <v>16593784.09</v>
      </c>
      <c r="AQ145">
        <v>16654867.810000001</v>
      </c>
      <c r="AR145">
        <v>16681327.76</v>
      </c>
      <c r="AS145">
        <v>16728562.93</v>
      </c>
      <c r="AT145">
        <v>16799793.800000001</v>
      </c>
      <c r="AU145">
        <v>16871942.649999999</v>
      </c>
      <c r="AV145">
        <v>16952574.73</v>
      </c>
      <c r="AW145">
        <v>17146244.109999999</v>
      </c>
    </row>
    <row r="146" spans="2:49" x14ac:dyDescent="0.35">
      <c r="B146" t="s">
        <v>245</v>
      </c>
      <c r="C146">
        <v>14430721.2592922</v>
      </c>
      <c r="D146">
        <v>14662411.1568592</v>
      </c>
      <c r="E146">
        <v>14897820.91</v>
      </c>
      <c r="F146">
        <v>14896691.220000001</v>
      </c>
      <c r="G146">
        <v>13890522.130000001</v>
      </c>
      <c r="H146">
        <v>12682348.539999999</v>
      </c>
      <c r="I146">
        <v>13187347.41</v>
      </c>
      <c r="J146">
        <v>12323573.220000001</v>
      </c>
      <c r="K146">
        <v>11251094.43</v>
      </c>
      <c r="L146">
        <v>11075092.59</v>
      </c>
      <c r="M146">
        <v>10991303.779999999</v>
      </c>
      <c r="N146">
        <v>11545341.439999999</v>
      </c>
      <c r="O146">
        <v>11244837.93</v>
      </c>
      <c r="P146">
        <v>10408086.029999999</v>
      </c>
      <c r="Q146">
        <v>9442190.8629999999</v>
      </c>
      <c r="R146">
        <v>8789204.6750000007</v>
      </c>
      <c r="S146">
        <v>8801231.2620000001</v>
      </c>
      <c r="T146">
        <v>8790384.2679999899</v>
      </c>
      <c r="U146">
        <v>8837356.4670000002</v>
      </c>
      <c r="V146">
        <v>8882414.7390000001</v>
      </c>
      <c r="W146">
        <v>8893386.0130000003</v>
      </c>
      <c r="X146">
        <v>8852192.0050000008</v>
      </c>
      <c r="Y146">
        <v>8911729.9480000008</v>
      </c>
      <c r="Z146">
        <v>9013428.5519999899</v>
      </c>
      <c r="AA146">
        <v>9142369.8220000006</v>
      </c>
      <c r="AB146">
        <v>9278370.7719999999</v>
      </c>
      <c r="AC146">
        <v>9429032.3169999998</v>
      </c>
      <c r="AD146">
        <v>9588566.9399999995</v>
      </c>
      <c r="AE146">
        <v>9745977.4220000003</v>
      </c>
      <c r="AF146">
        <v>9901875.0610000007</v>
      </c>
      <c r="AG146">
        <v>10061494.48</v>
      </c>
      <c r="AH146">
        <v>10220449.9</v>
      </c>
      <c r="AI146">
        <v>10373683.220000001</v>
      </c>
      <c r="AJ146">
        <v>10526333.17</v>
      </c>
      <c r="AK146">
        <v>10678029.949999999</v>
      </c>
      <c r="AL146">
        <v>10827944.85</v>
      </c>
      <c r="AM146">
        <v>10994876.689999999</v>
      </c>
      <c r="AN146">
        <v>11142333.789999999</v>
      </c>
      <c r="AO146">
        <v>11277311.48</v>
      </c>
      <c r="AP146">
        <v>11402815.76</v>
      </c>
      <c r="AQ146">
        <v>11523909.550000001</v>
      </c>
      <c r="AR146">
        <v>11640934.470000001</v>
      </c>
      <c r="AS146">
        <v>11761600.74</v>
      </c>
      <c r="AT146">
        <v>11887131.17</v>
      </c>
      <c r="AU146">
        <v>12017159.220000001</v>
      </c>
      <c r="AV146">
        <v>12151830.85</v>
      </c>
      <c r="AW146">
        <v>12297243.779999999</v>
      </c>
    </row>
    <row r="147" spans="2:49" x14ac:dyDescent="0.35">
      <c r="B147" t="s">
        <v>246</v>
      </c>
      <c r="C147">
        <v>9280975.6555804294</v>
      </c>
      <c r="D147">
        <v>9429984.7217474096</v>
      </c>
      <c r="E147">
        <v>9581386.1769999899</v>
      </c>
      <c r="F147">
        <v>9625379.8640000001</v>
      </c>
      <c r="G147">
        <v>9428706.8589999899</v>
      </c>
      <c r="H147">
        <v>8845154.0500000007</v>
      </c>
      <c r="I147">
        <v>9118182.5209999997</v>
      </c>
      <c r="J147">
        <v>9030025.2109999899</v>
      </c>
      <c r="K147">
        <v>8681398.4509999994</v>
      </c>
      <c r="L147">
        <v>8706962.9240000006</v>
      </c>
      <c r="M147">
        <v>8724925.7129999995</v>
      </c>
      <c r="N147">
        <v>8945335.4920000006</v>
      </c>
      <c r="O147">
        <v>8852082.9130000006</v>
      </c>
      <c r="P147">
        <v>8564390.4900000002</v>
      </c>
      <c r="Q147">
        <v>8230643.5760000004</v>
      </c>
      <c r="R147">
        <v>7993735.6440000003</v>
      </c>
      <c r="S147">
        <v>7802121.3430000003</v>
      </c>
      <c r="T147">
        <v>7696710.7560000001</v>
      </c>
      <c r="U147">
        <v>7642253.2580000004</v>
      </c>
      <c r="V147">
        <v>7615777.4790000003</v>
      </c>
      <c r="W147">
        <v>7551793.8530000001</v>
      </c>
      <c r="X147">
        <v>7466377.6339999996</v>
      </c>
      <c r="Y147">
        <v>7450288.7319999998</v>
      </c>
      <c r="Z147">
        <v>7473544.0209999997</v>
      </c>
      <c r="AA147">
        <v>7522391.3499999996</v>
      </c>
      <c r="AB147">
        <v>7585748.335</v>
      </c>
      <c r="AC147">
        <v>7661256.6529999999</v>
      </c>
      <c r="AD147">
        <v>7747363.9699999997</v>
      </c>
      <c r="AE147">
        <v>7835799.9670000002</v>
      </c>
      <c r="AF147">
        <v>7927247.9160000002</v>
      </c>
      <c r="AG147">
        <v>8021677.6359999999</v>
      </c>
      <c r="AH147">
        <v>8119913.4500000002</v>
      </c>
      <c r="AI147">
        <v>8239110.5470000003</v>
      </c>
      <c r="AJ147">
        <v>8361948.1449999996</v>
      </c>
      <c r="AK147">
        <v>8488292.7740000002</v>
      </c>
      <c r="AL147">
        <v>8617127.00699999</v>
      </c>
      <c r="AM147">
        <v>8752218.9609999899</v>
      </c>
      <c r="AN147">
        <v>8876912.6649999898</v>
      </c>
      <c r="AO147">
        <v>8999105.7850000001</v>
      </c>
      <c r="AP147">
        <v>9119051.7070000004</v>
      </c>
      <c r="AQ147">
        <v>9237974.1779999901</v>
      </c>
      <c r="AR147">
        <v>9355061.6789999995</v>
      </c>
      <c r="AS147">
        <v>9473300.6099999994</v>
      </c>
      <c r="AT147">
        <v>9593001.2870000005</v>
      </c>
      <c r="AU147">
        <v>9713627.7660000008</v>
      </c>
      <c r="AV147">
        <v>9834989.8389999997</v>
      </c>
      <c r="AW147">
        <v>9959724.4440000001</v>
      </c>
    </row>
    <row r="148" spans="2:49" x14ac:dyDescent="0.35">
      <c r="B148" t="s">
        <v>247</v>
      </c>
      <c r="C148">
        <v>10784142.4039852</v>
      </c>
      <c r="D148">
        <v>10957285.2985109</v>
      </c>
      <c r="E148">
        <v>11133208.460000001</v>
      </c>
      <c r="F148">
        <v>11198965.869999999</v>
      </c>
      <c r="G148">
        <v>11252674.24</v>
      </c>
      <c r="H148">
        <v>10507377.539999999</v>
      </c>
      <c r="I148">
        <v>10920683.619999999</v>
      </c>
      <c r="J148">
        <v>11079671.539999999</v>
      </c>
      <c r="K148">
        <v>10904839.140000001</v>
      </c>
      <c r="L148">
        <v>10897934.91</v>
      </c>
      <c r="M148">
        <v>10899953.119999999</v>
      </c>
      <c r="N148">
        <v>11045156.039999999</v>
      </c>
      <c r="O148">
        <v>11233141.48</v>
      </c>
      <c r="P148">
        <v>11278697.16</v>
      </c>
      <c r="Q148">
        <v>11218899.49</v>
      </c>
      <c r="R148">
        <v>11129392.789999999</v>
      </c>
      <c r="S148">
        <v>11223185.289999999</v>
      </c>
      <c r="T148">
        <v>11166006.439999999</v>
      </c>
      <c r="U148">
        <v>11107019.359999999</v>
      </c>
      <c r="V148">
        <v>11070910.439999999</v>
      </c>
      <c r="W148">
        <v>10992090.380000001</v>
      </c>
      <c r="X148">
        <v>10891657.859999999</v>
      </c>
      <c r="Y148">
        <v>10894128.65</v>
      </c>
      <c r="Z148">
        <v>10962155.359999999</v>
      </c>
      <c r="AA148">
        <v>11075028.199999999</v>
      </c>
      <c r="AB148">
        <v>11217505.18</v>
      </c>
      <c r="AC148">
        <v>11378283.460000001</v>
      </c>
      <c r="AD148">
        <v>11554694.92</v>
      </c>
      <c r="AE148">
        <v>11738030.279999999</v>
      </c>
      <c r="AF148">
        <v>11926971.279999999</v>
      </c>
      <c r="AG148">
        <v>12119200.800000001</v>
      </c>
      <c r="AH148">
        <v>12316522.35</v>
      </c>
      <c r="AI148">
        <v>12534189.07</v>
      </c>
      <c r="AJ148">
        <v>12754312.609999999</v>
      </c>
      <c r="AK148">
        <v>12977877.98</v>
      </c>
      <c r="AL148">
        <v>13204990.050000001</v>
      </c>
      <c r="AM148">
        <v>13434169.960000001</v>
      </c>
      <c r="AN148">
        <v>13657401.6</v>
      </c>
      <c r="AO148">
        <v>13882731.85</v>
      </c>
      <c r="AP148">
        <v>14110102.59</v>
      </c>
      <c r="AQ148">
        <v>14339555.16</v>
      </c>
      <c r="AR148">
        <v>14570589.689999999</v>
      </c>
      <c r="AS148">
        <v>14800209.050000001</v>
      </c>
      <c r="AT148">
        <v>15029794.869999999</v>
      </c>
      <c r="AU148">
        <v>15259827.720000001</v>
      </c>
      <c r="AV148">
        <v>15490708.880000001</v>
      </c>
      <c r="AW148">
        <v>15723380.890000001</v>
      </c>
    </row>
    <row r="149" spans="2:49" x14ac:dyDescent="0.35">
      <c r="B149" t="s">
        <v>248</v>
      </c>
      <c r="C149">
        <v>584137.44729637203</v>
      </c>
      <c r="D149">
        <v>593515.96295732597</v>
      </c>
      <c r="E149">
        <v>603045.05370000005</v>
      </c>
      <c r="F149">
        <v>616102.60259999998</v>
      </c>
      <c r="G149">
        <v>588410.3909</v>
      </c>
      <c r="H149">
        <v>503440.58240000001</v>
      </c>
      <c r="I149">
        <v>527919.92050000001</v>
      </c>
      <c r="J149">
        <v>534693.00939999998</v>
      </c>
      <c r="K149">
        <v>495017.59629999998</v>
      </c>
      <c r="L149">
        <v>460394.89779999998</v>
      </c>
      <c r="M149">
        <v>446089.75569999998</v>
      </c>
      <c r="N149">
        <v>462855.06430000003</v>
      </c>
      <c r="O149">
        <v>454034.4816</v>
      </c>
      <c r="P149">
        <v>430599.1703</v>
      </c>
      <c r="Q149">
        <v>397954.91230000003</v>
      </c>
      <c r="R149">
        <v>367245.13630000001</v>
      </c>
      <c r="S149">
        <v>353061.10060000001</v>
      </c>
      <c r="T149">
        <v>340253.36800000002</v>
      </c>
      <c r="U149">
        <v>332713.82539999997</v>
      </c>
      <c r="V149">
        <v>329073.30050000001</v>
      </c>
      <c r="W149">
        <v>324805.41590000002</v>
      </c>
      <c r="X149">
        <v>320115.70899999997</v>
      </c>
      <c r="Y149">
        <v>318945.76010000001</v>
      </c>
      <c r="Z149">
        <v>320226.30670000002</v>
      </c>
      <c r="AA149">
        <v>323210.18339999998</v>
      </c>
      <c r="AB149">
        <v>327112.15990000003</v>
      </c>
      <c r="AC149">
        <v>331641.10119999998</v>
      </c>
      <c r="AD149">
        <v>336602.3186</v>
      </c>
      <c r="AE149">
        <v>341496.62650000001</v>
      </c>
      <c r="AF149">
        <v>346378.79499999998</v>
      </c>
      <c r="AG149">
        <v>351230.46590000001</v>
      </c>
      <c r="AH149">
        <v>356185.3849</v>
      </c>
      <c r="AI149">
        <v>361819.58419999998</v>
      </c>
      <c r="AJ149">
        <v>367482.84210000001</v>
      </c>
      <c r="AK149">
        <v>373281.34830000001</v>
      </c>
      <c r="AL149">
        <v>379106.59370000003</v>
      </c>
      <c r="AM149">
        <v>385235.04830000002</v>
      </c>
      <c r="AN149">
        <v>390771.69620000001</v>
      </c>
      <c r="AO149">
        <v>396216.0723</v>
      </c>
      <c r="AP149">
        <v>401608.73239999998</v>
      </c>
      <c r="AQ149">
        <v>407091.201</v>
      </c>
      <c r="AR149">
        <v>412474.17099999997</v>
      </c>
      <c r="AS149">
        <v>417902.3211</v>
      </c>
      <c r="AT149">
        <v>423406.43719999999</v>
      </c>
      <c r="AU149">
        <v>428925.25530000002</v>
      </c>
      <c r="AV149">
        <v>434504.88260000001</v>
      </c>
      <c r="AW149">
        <v>440627.16200000001</v>
      </c>
    </row>
    <row r="150" spans="2:49" x14ac:dyDescent="0.35">
      <c r="B150" t="s">
        <v>249</v>
      </c>
      <c r="C150">
        <v>22712835.5539211</v>
      </c>
      <c r="D150">
        <v>23077497.475414101</v>
      </c>
      <c r="E150">
        <v>23448014.239999998</v>
      </c>
      <c r="F150">
        <v>23507752.91</v>
      </c>
      <c r="G150">
        <v>20569126.510000002</v>
      </c>
      <c r="H150">
        <v>16809285.640000001</v>
      </c>
      <c r="I150">
        <v>18341319.210000001</v>
      </c>
      <c r="J150">
        <v>18149377.059999999</v>
      </c>
      <c r="K150">
        <v>17087666.870000001</v>
      </c>
      <c r="L150">
        <v>17624457.239999998</v>
      </c>
      <c r="M150">
        <v>18149918.52</v>
      </c>
      <c r="N150">
        <v>18013315.68</v>
      </c>
      <c r="O150">
        <v>16300342.710000001</v>
      </c>
      <c r="P150">
        <v>14394316.82</v>
      </c>
      <c r="Q150">
        <v>13062146.91</v>
      </c>
      <c r="R150">
        <v>12363413.560000001</v>
      </c>
      <c r="S150">
        <v>11873352.970000001</v>
      </c>
      <c r="T150">
        <v>11624847.65</v>
      </c>
      <c r="U150">
        <v>11598960.17</v>
      </c>
      <c r="V150">
        <v>11683619.699999999</v>
      </c>
      <c r="W150">
        <v>11781914.77</v>
      </c>
      <c r="X150">
        <v>11864020.32</v>
      </c>
      <c r="Y150">
        <v>12008305.08</v>
      </c>
      <c r="Z150">
        <v>12178843.710000001</v>
      </c>
      <c r="AA150">
        <v>12367386</v>
      </c>
      <c r="AB150">
        <v>12562980.91</v>
      </c>
      <c r="AC150">
        <v>12772574.800000001</v>
      </c>
      <c r="AD150">
        <v>12988071.32</v>
      </c>
      <c r="AE150">
        <v>13202583.23</v>
      </c>
      <c r="AF150">
        <v>13419487.550000001</v>
      </c>
      <c r="AG150">
        <v>13642460.880000001</v>
      </c>
      <c r="AH150">
        <v>13870943.18</v>
      </c>
      <c r="AI150">
        <v>14103620.529999999</v>
      </c>
      <c r="AJ150">
        <v>14341764.390000001</v>
      </c>
      <c r="AK150">
        <v>14586541.880000001</v>
      </c>
      <c r="AL150">
        <v>14834688.369999999</v>
      </c>
      <c r="AM150">
        <v>15100276.390000001</v>
      </c>
      <c r="AN150">
        <v>15353072.34</v>
      </c>
      <c r="AO150">
        <v>15599133.689999999</v>
      </c>
      <c r="AP150">
        <v>15839790.279999999</v>
      </c>
      <c r="AQ150">
        <v>16079814.869999999</v>
      </c>
      <c r="AR150">
        <v>16315679.48</v>
      </c>
      <c r="AS150">
        <v>16562443.23</v>
      </c>
      <c r="AT150">
        <v>16817928.91</v>
      </c>
      <c r="AU150">
        <v>17079116.300000001</v>
      </c>
      <c r="AV150">
        <v>17345762.210000001</v>
      </c>
      <c r="AW150">
        <v>17629167.239999998</v>
      </c>
    </row>
    <row r="151" spans="2:49" x14ac:dyDescent="0.35">
      <c r="B151" t="s">
        <v>250</v>
      </c>
      <c r="C151">
        <v>611949.61832884501</v>
      </c>
      <c r="D151">
        <v>621774.66739182698</v>
      </c>
      <c r="E151">
        <v>631757.4608</v>
      </c>
      <c r="F151">
        <v>623751.04700000002</v>
      </c>
      <c r="G151">
        <v>573271.21160000004</v>
      </c>
      <c r="H151">
        <v>484751.63949999999</v>
      </c>
      <c r="I151">
        <v>523315.3652</v>
      </c>
      <c r="J151">
        <v>514963.05670000002</v>
      </c>
      <c r="K151">
        <v>474703.2034</v>
      </c>
      <c r="L151">
        <v>453355.88309999998</v>
      </c>
      <c r="M151">
        <v>452632.46580000001</v>
      </c>
      <c r="N151">
        <v>433930.41590000002</v>
      </c>
      <c r="O151">
        <v>419569.772</v>
      </c>
      <c r="P151">
        <v>387616.79430000001</v>
      </c>
      <c r="Q151">
        <v>341919.68030000001</v>
      </c>
      <c r="R151">
        <v>304525.39</v>
      </c>
      <c r="S151">
        <v>279847.03340000001</v>
      </c>
      <c r="T151">
        <v>266092.06800000003</v>
      </c>
      <c r="U151">
        <v>257077.41390000001</v>
      </c>
      <c r="V151">
        <v>251339.2046</v>
      </c>
      <c r="W151">
        <v>244199.7341</v>
      </c>
      <c r="X151">
        <v>237496.15100000001</v>
      </c>
      <c r="Y151">
        <v>234543.68429999999</v>
      </c>
      <c r="Z151">
        <v>234413.2801</v>
      </c>
      <c r="AA151">
        <v>235983.3861</v>
      </c>
      <c r="AB151">
        <v>238583.4129</v>
      </c>
      <c r="AC151">
        <v>241535.93150000001</v>
      </c>
      <c r="AD151">
        <v>244660.71650000001</v>
      </c>
      <c r="AE151">
        <v>247478.5098</v>
      </c>
      <c r="AF151">
        <v>250047.8003</v>
      </c>
      <c r="AG151">
        <v>252267.12590000001</v>
      </c>
      <c r="AH151">
        <v>254397.48060000001</v>
      </c>
      <c r="AI151">
        <v>257988.74679999999</v>
      </c>
      <c r="AJ151">
        <v>261557.6489</v>
      </c>
      <c r="AK151">
        <v>265184.35920000001</v>
      </c>
      <c r="AL151">
        <v>268816.20240000001</v>
      </c>
      <c r="AM151">
        <v>272315.44069999998</v>
      </c>
      <c r="AN151">
        <v>275378.1825</v>
      </c>
      <c r="AO151">
        <v>278479.95750000002</v>
      </c>
      <c r="AP151">
        <v>281617.40259999997</v>
      </c>
      <c r="AQ151">
        <v>284814.65259999997</v>
      </c>
      <c r="AR151">
        <v>288010.49560000002</v>
      </c>
      <c r="AS151">
        <v>291172.14140000002</v>
      </c>
      <c r="AT151">
        <v>294319.93209999998</v>
      </c>
      <c r="AU151">
        <v>297440.47850000003</v>
      </c>
      <c r="AV151">
        <v>300548.43670000002</v>
      </c>
      <c r="AW151">
        <v>303796.6715</v>
      </c>
    </row>
    <row r="152" spans="2:49" x14ac:dyDescent="0.35">
      <c r="B152" t="s">
        <v>251</v>
      </c>
      <c r="C152">
        <v>18607410.1111531</v>
      </c>
      <c r="D152">
        <v>18906158.099225</v>
      </c>
      <c r="E152">
        <v>19209702.579999998</v>
      </c>
      <c r="F152">
        <v>19459660.43</v>
      </c>
      <c r="G152">
        <v>18586833.760000002</v>
      </c>
      <c r="H152">
        <v>16926933.84</v>
      </c>
      <c r="I152">
        <v>17140218.699999999</v>
      </c>
      <c r="J152">
        <v>16949706.34</v>
      </c>
      <c r="K152">
        <v>16185962.890000001</v>
      </c>
      <c r="L152">
        <v>15735134.41</v>
      </c>
      <c r="M152">
        <v>15692979</v>
      </c>
      <c r="N152">
        <v>15857698.5</v>
      </c>
      <c r="O152">
        <v>15567931.529999999</v>
      </c>
      <c r="P152">
        <v>14863300.23</v>
      </c>
      <c r="Q152">
        <v>13872430.390000001</v>
      </c>
      <c r="R152">
        <v>13120992.58</v>
      </c>
      <c r="S152">
        <v>12778769.869999999</v>
      </c>
      <c r="T152">
        <v>12429211.01</v>
      </c>
      <c r="U152">
        <v>12291065.52</v>
      </c>
      <c r="V152">
        <v>12250026.050000001</v>
      </c>
      <c r="W152">
        <v>12152191.949999999</v>
      </c>
      <c r="X152">
        <v>12024316.24</v>
      </c>
      <c r="Y152">
        <v>12006642.380000001</v>
      </c>
      <c r="Z152">
        <v>12066294.41</v>
      </c>
      <c r="AA152">
        <v>12176647.460000001</v>
      </c>
      <c r="AB152">
        <v>12314798.050000001</v>
      </c>
      <c r="AC152">
        <v>12470658.060000001</v>
      </c>
      <c r="AD152">
        <v>12640504.640000001</v>
      </c>
      <c r="AE152">
        <v>12803778.27</v>
      </c>
      <c r="AF152">
        <v>12965075.279999999</v>
      </c>
      <c r="AG152">
        <v>13124550.67</v>
      </c>
      <c r="AH152">
        <v>13286532.85</v>
      </c>
      <c r="AI152">
        <v>13476089.02</v>
      </c>
      <c r="AJ152">
        <v>13667184.710000001</v>
      </c>
      <c r="AK152">
        <v>13862482.41</v>
      </c>
      <c r="AL152">
        <v>14058984.67</v>
      </c>
      <c r="AM152">
        <v>14264492.449999999</v>
      </c>
      <c r="AN152">
        <v>14453302.359999999</v>
      </c>
      <c r="AO152">
        <v>14644507.18</v>
      </c>
      <c r="AP152">
        <v>14836194.880000001</v>
      </c>
      <c r="AQ152">
        <v>15031795.15</v>
      </c>
      <c r="AR152">
        <v>15227068.939999999</v>
      </c>
      <c r="AS152">
        <v>15425362.109999999</v>
      </c>
      <c r="AT152">
        <v>15623395.720000001</v>
      </c>
      <c r="AU152">
        <v>15822311.630000001</v>
      </c>
      <c r="AV152">
        <v>16023515.039999999</v>
      </c>
      <c r="AW152">
        <v>16239199.17</v>
      </c>
    </row>
    <row r="153" spans="2:49" x14ac:dyDescent="0.35">
      <c r="B153" t="s">
        <v>252</v>
      </c>
      <c r="C153">
        <v>583438.23064318695</v>
      </c>
      <c r="D153">
        <v>592805.52015460597</v>
      </c>
      <c r="E153">
        <v>602323.20449999999</v>
      </c>
      <c r="F153">
        <v>620589.29280000005</v>
      </c>
      <c r="G153">
        <v>602140.79169999994</v>
      </c>
      <c r="H153">
        <v>534997.56189999997</v>
      </c>
      <c r="I153">
        <v>531264.67599999998</v>
      </c>
      <c r="J153">
        <v>545038.54929999996</v>
      </c>
      <c r="K153">
        <v>531245.85270000005</v>
      </c>
      <c r="L153">
        <v>522813.93640000001</v>
      </c>
      <c r="M153">
        <v>487962.79739999998</v>
      </c>
      <c r="N153">
        <v>445891.10889999999</v>
      </c>
      <c r="O153">
        <v>422429.06140000001</v>
      </c>
      <c r="P153">
        <v>404613.59129999997</v>
      </c>
      <c r="Q153">
        <v>382599.50579999998</v>
      </c>
      <c r="R153">
        <v>360721.91369999998</v>
      </c>
      <c r="S153">
        <v>341048.065</v>
      </c>
      <c r="T153">
        <v>331677.6643</v>
      </c>
      <c r="U153">
        <v>332266.9535</v>
      </c>
      <c r="V153">
        <v>350785.02470000001</v>
      </c>
      <c r="W153">
        <v>367031.9559</v>
      </c>
      <c r="X153">
        <v>376519.53419999999</v>
      </c>
      <c r="Y153">
        <v>377064.52439999999</v>
      </c>
      <c r="Z153">
        <v>373447.91710000002</v>
      </c>
      <c r="AA153">
        <v>369279.58199999999</v>
      </c>
      <c r="AB153">
        <v>363750.1433</v>
      </c>
      <c r="AC153">
        <v>358962.3357</v>
      </c>
      <c r="AD153">
        <v>355854.72580000001</v>
      </c>
      <c r="AE153">
        <v>352318.49290000001</v>
      </c>
      <c r="AF153">
        <v>348846.34759999998</v>
      </c>
      <c r="AG153">
        <v>345675.37959999999</v>
      </c>
      <c r="AH153">
        <v>343292.47580000001</v>
      </c>
      <c r="AI153">
        <v>342322.70699999999</v>
      </c>
      <c r="AJ153">
        <v>341497.53830000001</v>
      </c>
      <c r="AK153">
        <v>341663.45439999999</v>
      </c>
      <c r="AL153">
        <v>341814.4656</v>
      </c>
      <c r="AM153">
        <v>344459.8553</v>
      </c>
      <c r="AN153">
        <v>344680.55430000002</v>
      </c>
      <c r="AO153">
        <v>344565.6923</v>
      </c>
      <c r="AP153">
        <v>344511.10739999998</v>
      </c>
      <c r="AQ153">
        <v>345545.6311</v>
      </c>
      <c r="AR153">
        <v>345885.50020000001</v>
      </c>
      <c r="AS153">
        <v>346565.1974</v>
      </c>
      <c r="AT153">
        <v>347677.26299999998</v>
      </c>
      <c r="AU153">
        <v>348402.42810000002</v>
      </c>
      <c r="AV153">
        <v>349063.21179999999</v>
      </c>
      <c r="AW153">
        <v>353496.59250000003</v>
      </c>
    </row>
    <row r="154" spans="2:49" x14ac:dyDescent="0.35">
      <c r="B154" t="s">
        <v>253</v>
      </c>
      <c r="C154">
        <v>1203838.10610542</v>
      </c>
      <c r="D154">
        <v>1223166.1162914101</v>
      </c>
      <c r="E154">
        <v>1242804.4439999999</v>
      </c>
      <c r="F154">
        <v>1270353.3529999999</v>
      </c>
      <c r="G154">
        <v>1210704.669</v>
      </c>
      <c r="H154">
        <v>1175684.4110000001</v>
      </c>
      <c r="I154">
        <v>1207926.27</v>
      </c>
      <c r="J154">
        <v>1179410.6459999999</v>
      </c>
      <c r="K154">
        <v>1123567.304</v>
      </c>
      <c r="L154">
        <v>1131677.321</v>
      </c>
      <c r="M154">
        <v>1140137.2849999999</v>
      </c>
      <c r="N154">
        <v>1111491.057</v>
      </c>
      <c r="O154">
        <v>1176927.297</v>
      </c>
      <c r="P154">
        <v>1193190.4380000001</v>
      </c>
      <c r="Q154">
        <v>1163289.0970000001</v>
      </c>
      <c r="R154">
        <v>1200887.4569999999</v>
      </c>
      <c r="S154">
        <v>1284578.2250000001</v>
      </c>
      <c r="T154">
        <v>1317209.0179999999</v>
      </c>
      <c r="U154">
        <v>1328579.5360000001</v>
      </c>
      <c r="V154">
        <v>1331840.169</v>
      </c>
      <c r="W154">
        <v>1329230.3389999999</v>
      </c>
      <c r="X154">
        <v>1317096.443</v>
      </c>
      <c r="Y154">
        <v>1327155.8430000001</v>
      </c>
      <c r="Z154">
        <v>1348170.7080000001</v>
      </c>
      <c r="AA154">
        <v>1375970.264</v>
      </c>
      <c r="AB154">
        <v>1405162.5</v>
      </c>
      <c r="AC154">
        <v>1435548.1310000001</v>
      </c>
      <c r="AD154">
        <v>1464204.4539999999</v>
      </c>
      <c r="AE154">
        <v>1490756.9110000001</v>
      </c>
      <c r="AF154">
        <v>1515788.4180000001</v>
      </c>
      <c r="AG154">
        <v>1540215.7930000001</v>
      </c>
      <c r="AH154">
        <v>1563948.8430000001</v>
      </c>
      <c r="AI154">
        <v>1585482.2209999999</v>
      </c>
      <c r="AJ154">
        <v>1606211.7830000001</v>
      </c>
      <c r="AK154">
        <v>1626298.578</v>
      </c>
      <c r="AL154">
        <v>1645801.52</v>
      </c>
      <c r="AM154">
        <v>1666892.7520000001</v>
      </c>
      <c r="AN154">
        <v>1686125.4739999999</v>
      </c>
      <c r="AO154">
        <v>1704086.4739999999</v>
      </c>
      <c r="AP154">
        <v>1721143.743</v>
      </c>
      <c r="AQ154">
        <v>1738001.108</v>
      </c>
      <c r="AR154">
        <v>1754669.3759999999</v>
      </c>
      <c r="AS154">
        <v>1770852.746</v>
      </c>
      <c r="AT154">
        <v>1786976.29</v>
      </c>
      <c r="AU154">
        <v>1803131.9140000001</v>
      </c>
      <c r="AV154">
        <v>1819456.6569999999</v>
      </c>
      <c r="AW154">
        <v>1837005.9790000001</v>
      </c>
    </row>
    <row r="155" spans="2:49" x14ac:dyDescent="0.35">
      <c r="B155" t="s">
        <v>254</v>
      </c>
      <c r="C155">
        <v>3445488.6699329801</v>
      </c>
      <c r="D155">
        <v>3500807.1050036401</v>
      </c>
      <c r="E155">
        <v>3557013.6949999998</v>
      </c>
      <c r="F155">
        <v>3550814.0329999998</v>
      </c>
      <c r="G155">
        <v>3341671.6979999999</v>
      </c>
      <c r="H155">
        <v>3083919.7749999999</v>
      </c>
      <c r="I155">
        <v>3093360.1370000001</v>
      </c>
      <c r="J155">
        <v>2990247.341</v>
      </c>
      <c r="K155">
        <v>2838920.577</v>
      </c>
      <c r="L155">
        <v>2776517.1869999999</v>
      </c>
      <c r="M155">
        <v>2715443.5279999999</v>
      </c>
      <c r="N155">
        <v>2528442.2590000001</v>
      </c>
      <c r="O155">
        <v>2642264.7570000002</v>
      </c>
      <c r="P155">
        <v>2734600.9180000001</v>
      </c>
      <c r="Q155">
        <v>2806006.7289999998</v>
      </c>
      <c r="R155">
        <v>2901023.7239999999</v>
      </c>
      <c r="S155">
        <v>3025778.73</v>
      </c>
      <c r="T155">
        <v>3057951.7149999999</v>
      </c>
      <c r="U155">
        <v>3073386.5559999999</v>
      </c>
      <c r="V155">
        <v>3078960.9389999998</v>
      </c>
      <c r="W155">
        <v>3080644.1320000002</v>
      </c>
      <c r="X155">
        <v>3072890.9389999998</v>
      </c>
      <c r="Y155">
        <v>3079596.46</v>
      </c>
      <c r="Z155">
        <v>3094192.8280000002</v>
      </c>
      <c r="AA155">
        <v>3114729.4950000001</v>
      </c>
      <c r="AB155">
        <v>3138206.3</v>
      </c>
      <c r="AC155">
        <v>3164204.4369999999</v>
      </c>
      <c r="AD155">
        <v>3011194.97</v>
      </c>
      <c r="AE155">
        <v>2854949.5669999998</v>
      </c>
      <c r="AF155">
        <v>2695760.969</v>
      </c>
      <c r="AG155">
        <v>2534291.835</v>
      </c>
      <c r="AH155">
        <v>2370329.4810000001</v>
      </c>
      <c r="AI155">
        <v>2203998.36</v>
      </c>
      <c r="AJ155">
        <v>2035362.2790000001</v>
      </c>
      <c r="AK155">
        <v>1864562.3459999999</v>
      </c>
      <c r="AL155">
        <v>1691675.6569999999</v>
      </c>
      <c r="AM155">
        <v>1518579.0689999999</v>
      </c>
      <c r="AN155">
        <v>1524152.852</v>
      </c>
      <c r="AO155">
        <v>1529791.811</v>
      </c>
      <c r="AP155">
        <v>1535374.99</v>
      </c>
      <c r="AQ155" s="39">
        <v>1541084.243</v>
      </c>
      <c r="AR155" s="39">
        <v>1546839.3529999999</v>
      </c>
      <c r="AS155" s="39">
        <v>1552314.7760000001</v>
      </c>
      <c r="AT155" s="39">
        <v>1557895.8060000001</v>
      </c>
      <c r="AU155" s="39">
        <v>1563645.3389999999</v>
      </c>
      <c r="AV155">
        <v>1569647.057</v>
      </c>
      <c r="AW155">
        <v>1576449.9509999999</v>
      </c>
    </row>
    <row r="156" spans="2:49" x14ac:dyDescent="0.35">
      <c r="B156" t="s">
        <v>255</v>
      </c>
      <c r="C156">
        <v>54169719.695498198</v>
      </c>
      <c r="D156">
        <v>55039432.066901699</v>
      </c>
      <c r="E156">
        <v>55923107.950000003</v>
      </c>
      <c r="F156">
        <v>55922909.68</v>
      </c>
      <c r="G156">
        <v>52819338.799999997</v>
      </c>
      <c r="H156">
        <v>48002291.210000001</v>
      </c>
      <c r="I156">
        <v>48280328.109999999</v>
      </c>
      <c r="J156">
        <v>47556777.600000001</v>
      </c>
      <c r="K156">
        <v>44975871.469999999</v>
      </c>
      <c r="L156">
        <v>43585370.229999997</v>
      </c>
      <c r="M156">
        <v>43080067.270000003</v>
      </c>
      <c r="N156">
        <v>41690977.259999998</v>
      </c>
      <c r="O156">
        <v>42884204.140000001</v>
      </c>
      <c r="P156">
        <v>43634935.719999999</v>
      </c>
      <c r="Q156">
        <v>43845096.119999997</v>
      </c>
      <c r="R156">
        <v>44453462.969999999</v>
      </c>
      <c r="S156">
        <v>46364978.609999999</v>
      </c>
      <c r="T156">
        <v>46859011.950000003</v>
      </c>
      <c r="U156">
        <v>46998130.649999999</v>
      </c>
      <c r="V156">
        <v>47050639.270000003</v>
      </c>
      <c r="W156">
        <v>46827406.969999999</v>
      </c>
      <c r="X156">
        <v>46289769.649999999</v>
      </c>
      <c r="Y156">
        <v>46008616.009999998</v>
      </c>
      <c r="Z156">
        <v>45908214.810000002</v>
      </c>
      <c r="AA156">
        <v>45984134.850000001</v>
      </c>
      <c r="AB156">
        <v>46198778.170000002</v>
      </c>
      <c r="AC156">
        <v>46550840.670000002</v>
      </c>
      <c r="AD156">
        <v>46482794.560000002</v>
      </c>
      <c r="AE156">
        <v>46496651.719999999</v>
      </c>
      <c r="AF156">
        <v>46586529.990000002</v>
      </c>
      <c r="AG156">
        <v>46745982.049999997</v>
      </c>
      <c r="AH156">
        <v>46966068.380000003</v>
      </c>
      <c r="AI156">
        <v>47206935.829999998</v>
      </c>
      <c r="AJ156">
        <v>47483424.799999997</v>
      </c>
      <c r="AK156">
        <v>47791948.640000001</v>
      </c>
      <c r="AL156">
        <v>48124149.93</v>
      </c>
      <c r="AM156">
        <v>48506092.359999999</v>
      </c>
      <c r="AN156">
        <v>48862942.490000002</v>
      </c>
      <c r="AO156">
        <v>49221498.719999999</v>
      </c>
      <c r="AP156">
        <v>49575575.359999999</v>
      </c>
      <c r="AQ156">
        <v>49929595.420000002</v>
      </c>
      <c r="AR156">
        <v>50270962.159999996</v>
      </c>
      <c r="AS156">
        <v>50597448.030000001</v>
      </c>
      <c r="AT156">
        <v>50908077.369999997</v>
      </c>
      <c r="AU156">
        <v>51203691.140000001</v>
      </c>
      <c r="AV156">
        <v>51487363.850000001</v>
      </c>
      <c r="AW156">
        <v>51784184.439999998</v>
      </c>
    </row>
    <row r="157" spans="2:49" x14ac:dyDescent="0.35">
      <c r="B157" t="s">
        <v>256</v>
      </c>
      <c r="C157">
        <v>1681202.1785921501</v>
      </c>
      <c r="D157">
        <v>1708194.4233697001</v>
      </c>
      <c r="E157">
        <v>1735620.037</v>
      </c>
      <c r="F157">
        <v>2101689.2080000001</v>
      </c>
      <c r="G157">
        <v>1890658.3640000001</v>
      </c>
      <c r="H157">
        <v>1428120.0530000001</v>
      </c>
      <c r="I157">
        <v>1825533.9509999999</v>
      </c>
      <c r="J157">
        <v>1521231.645</v>
      </c>
      <c r="K157">
        <v>1910383.192</v>
      </c>
      <c r="L157">
        <v>1806267.3319999999</v>
      </c>
      <c r="M157">
        <v>1908345.048</v>
      </c>
      <c r="N157">
        <v>2025290.736</v>
      </c>
      <c r="O157">
        <v>2028647.0330000001</v>
      </c>
      <c r="P157">
        <v>2018627.763</v>
      </c>
      <c r="Q157">
        <v>1983939.6680000001</v>
      </c>
      <c r="R157">
        <v>1959275.41</v>
      </c>
      <c r="S157">
        <v>2193864.87</v>
      </c>
      <c r="T157">
        <v>2151811.6009999998</v>
      </c>
      <c r="U157">
        <v>2116270.159</v>
      </c>
      <c r="V157">
        <v>2088732.7220000001</v>
      </c>
      <c r="W157">
        <v>2085873.35</v>
      </c>
      <c r="X157">
        <v>2070620.166</v>
      </c>
      <c r="Y157">
        <v>2067534.7339999999</v>
      </c>
      <c r="Z157">
        <v>2072930.287</v>
      </c>
      <c r="AA157">
        <v>2086058.0519999999</v>
      </c>
      <c r="AB157">
        <v>2105058.273</v>
      </c>
      <c r="AC157">
        <v>2128986.2960000001</v>
      </c>
      <c r="AD157">
        <v>2157166.622</v>
      </c>
      <c r="AE157">
        <v>2187853.69</v>
      </c>
      <c r="AF157">
        <v>2220719.7999999998</v>
      </c>
      <c r="AG157">
        <v>2255427.8369999998</v>
      </c>
      <c r="AH157">
        <v>2291864.7519999999</v>
      </c>
      <c r="AI157">
        <v>2329146.318</v>
      </c>
      <c r="AJ157">
        <v>2367166.4449999998</v>
      </c>
      <c r="AK157">
        <v>2405958.236</v>
      </c>
      <c r="AL157">
        <v>2445380.0890000002</v>
      </c>
      <c r="AM157">
        <v>2485958.8739999998</v>
      </c>
      <c r="AN157">
        <v>2525507.6549999998</v>
      </c>
      <c r="AO157">
        <v>2565328.7450000001</v>
      </c>
      <c r="AP157">
        <v>2605254.8859999999</v>
      </c>
      <c r="AQ157">
        <v>2645533.7089999998</v>
      </c>
      <c r="AR157">
        <v>2685803.8360000001</v>
      </c>
      <c r="AS157">
        <v>2726094.2069999999</v>
      </c>
      <c r="AT157">
        <v>2766281.3029999998</v>
      </c>
      <c r="AU157">
        <v>2806460.6179999998</v>
      </c>
      <c r="AV157">
        <v>2846790.7510000002</v>
      </c>
      <c r="AW157">
        <v>2888262.3859999999</v>
      </c>
    </row>
    <row r="158" spans="2:49" x14ac:dyDescent="0.35">
      <c r="B158" t="s">
        <v>257</v>
      </c>
      <c r="C158">
        <v>4024444.3979525198</v>
      </c>
      <c r="D158">
        <v>4089058.1545050698</v>
      </c>
      <c r="E158">
        <v>4154709.3059999999</v>
      </c>
      <c r="F158">
        <v>4299067.4879999999</v>
      </c>
      <c r="G158">
        <v>4273092.9610000001</v>
      </c>
      <c r="H158">
        <v>3473860.65</v>
      </c>
      <c r="I158">
        <v>3590061.0469999998</v>
      </c>
      <c r="J158">
        <v>3770473.855</v>
      </c>
      <c r="K158">
        <v>3680225.8629999999</v>
      </c>
      <c r="L158">
        <v>3553334.9049999998</v>
      </c>
      <c r="M158">
        <v>3511916.6880000001</v>
      </c>
      <c r="N158">
        <v>3557505.1209999998</v>
      </c>
      <c r="O158">
        <v>3605971.0989999999</v>
      </c>
      <c r="P158">
        <v>3638790.0660000001</v>
      </c>
      <c r="Q158">
        <v>3649878.3810000001</v>
      </c>
      <c r="R158">
        <v>3659556.3360000001</v>
      </c>
      <c r="S158">
        <v>3774867.6030000001</v>
      </c>
      <c r="T158">
        <v>3797576.733</v>
      </c>
      <c r="U158">
        <v>3785531.5729999999</v>
      </c>
      <c r="V158">
        <v>3764644.7930000001</v>
      </c>
      <c r="W158">
        <v>3762564.5630000001</v>
      </c>
      <c r="X158">
        <v>3738684.95</v>
      </c>
      <c r="Y158">
        <v>3738907.051</v>
      </c>
      <c r="Z158">
        <v>3755547.08</v>
      </c>
      <c r="AA158">
        <v>3785321.4419999998</v>
      </c>
      <c r="AB158">
        <v>3824273.8539999998</v>
      </c>
      <c r="AC158">
        <v>3869950.3</v>
      </c>
      <c r="AD158">
        <v>3921442.4959999998</v>
      </c>
      <c r="AE158">
        <v>3976117.1269999999</v>
      </c>
      <c r="AF158">
        <v>4033009.2439999999</v>
      </c>
      <c r="AG158">
        <v>4091580.3130000001</v>
      </c>
      <c r="AH158">
        <v>4152048.3679999998</v>
      </c>
      <c r="AI158">
        <v>4212940.9939999999</v>
      </c>
      <c r="AJ158">
        <v>4274270.1179999998</v>
      </c>
      <c r="AK158">
        <v>4336079.7139999997</v>
      </c>
      <c r="AL158">
        <v>4398724.2779999999</v>
      </c>
      <c r="AM158">
        <v>4463990.0889999997</v>
      </c>
      <c r="AN158">
        <v>4526536.2300000004</v>
      </c>
      <c r="AO158">
        <v>4588200.5949999997</v>
      </c>
      <c r="AP158">
        <v>4648649.466</v>
      </c>
      <c r="AQ158">
        <v>4708484.8540000003</v>
      </c>
      <c r="AR158">
        <v>4767541.99</v>
      </c>
      <c r="AS158">
        <v>4827088.8370000003</v>
      </c>
      <c r="AT158">
        <v>4887396.2879999997</v>
      </c>
      <c r="AU158">
        <v>4948478.2180000003</v>
      </c>
      <c r="AV158">
        <v>5010300.6459999997</v>
      </c>
      <c r="AW158">
        <v>5074461.568</v>
      </c>
    </row>
    <row r="159" spans="2:49" x14ac:dyDescent="0.35">
      <c r="B159" t="s">
        <v>258</v>
      </c>
      <c r="C159">
        <v>20645665.186372198</v>
      </c>
      <c r="D159">
        <v>20977138.018968999</v>
      </c>
      <c r="E159">
        <v>21313932.760000002</v>
      </c>
      <c r="F159">
        <v>22007926.02</v>
      </c>
      <c r="G159">
        <v>21824820.800000001</v>
      </c>
      <c r="H159">
        <v>21517964.690000001</v>
      </c>
      <c r="I159">
        <v>22148946.129999999</v>
      </c>
      <c r="J159">
        <v>21976714.59</v>
      </c>
      <c r="K159">
        <v>21137798.43</v>
      </c>
      <c r="L159">
        <v>20808913.039999999</v>
      </c>
      <c r="M159">
        <v>21164507.93</v>
      </c>
      <c r="N159">
        <v>22424183.510000002</v>
      </c>
      <c r="O159">
        <v>23022639.850000001</v>
      </c>
      <c r="P159">
        <v>21976967.239999998</v>
      </c>
      <c r="Q159">
        <v>19748780.170000002</v>
      </c>
      <c r="R159">
        <v>17759299.280000001</v>
      </c>
      <c r="S159">
        <v>16549318.640000001</v>
      </c>
      <c r="T159">
        <v>15747857.640000001</v>
      </c>
      <c r="U159">
        <v>15090753.109999999</v>
      </c>
      <c r="V159">
        <v>14585152.52</v>
      </c>
      <c r="W159">
        <v>14030595.310000001</v>
      </c>
      <c r="X159">
        <v>13473744.25</v>
      </c>
      <c r="Y159">
        <v>13201263.52</v>
      </c>
      <c r="Z159">
        <v>13154282.23</v>
      </c>
      <c r="AA159">
        <v>13259358.24</v>
      </c>
      <c r="AB159">
        <v>13457709.18</v>
      </c>
      <c r="AC159">
        <v>13700638.32</v>
      </c>
      <c r="AD159">
        <v>13963095.960000001</v>
      </c>
      <c r="AE159">
        <v>14214759.52</v>
      </c>
      <c r="AF159">
        <v>14447897.82</v>
      </c>
      <c r="AG159">
        <v>14654680.09</v>
      </c>
      <c r="AH159">
        <v>14841120.5</v>
      </c>
      <c r="AI159">
        <v>15027463.32</v>
      </c>
      <c r="AJ159">
        <v>15185332.609999999</v>
      </c>
      <c r="AK159">
        <v>15319951.060000001</v>
      </c>
      <c r="AL159">
        <v>15432759.76</v>
      </c>
      <c r="AM159">
        <v>15530689.09</v>
      </c>
      <c r="AN159">
        <v>15595131.18</v>
      </c>
      <c r="AO159">
        <v>15647327.529999999</v>
      </c>
      <c r="AP159">
        <v>15690538.529999999</v>
      </c>
      <c r="AQ159">
        <v>15730783.26</v>
      </c>
      <c r="AR159">
        <v>15768830.65</v>
      </c>
      <c r="AS159">
        <v>15805070.630000001</v>
      </c>
      <c r="AT159">
        <v>15844622.470000001</v>
      </c>
      <c r="AU159">
        <v>15891792.42</v>
      </c>
      <c r="AV159">
        <v>15951193.32</v>
      </c>
      <c r="AW159">
        <v>16035714.92</v>
      </c>
    </row>
    <row r="160" spans="2:49" x14ac:dyDescent="0.35">
      <c r="B160" t="s">
        <v>259</v>
      </c>
      <c r="C160">
        <v>263090454.30178601</v>
      </c>
      <c r="D160">
        <v>267314456.64462</v>
      </c>
      <c r="E160">
        <v>271606277.19999999</v>
      </c>
      <c r="F160">
        <v>272200607.10000002</v>
      </c>
      <c r="G160">
        <v>257949712.80000001</v>
      </c>
      <c r="H160">
        <v>236398149.80000001</v>
      </c>
      <c r="I160">
        <v>240224739.09999999</v>
      </c>
      <c r="J160">
        <v>236480532</v>
      </c>
      <c r="K160">
        <v>222911288.59999999</v>
      </c>
      <c r="L160">
        <v>215934992.90000001</v>
      </c>
      <c r="M160">
        <v>214278305</v>
      </c>
      <c r="N160">
        <v>213406895.30000001</v>
      </c>
      <c r="O160">
        <v>212219450.69999999</v>
      </c>
      <c r="P160">
        <v>205475317.19999999</v>
      </c>
      <c r="Q160">
        <v>195893172</v>
      </c>
      <c r="R160">
        <v>188947939.19999999</v>
      </c>
      <c r="S160">
        <v>182806955.30000001</v>
      </c>
      <c r="T160">
        <v>180730332.69999999</v>
      </c>
      <c r="U160">
        <v>179195007.5</v>
      </c>
      <c r="V160">
        <v>178503615.90000001</v>
      </c>
      <c r="W160">
        <v>177324030.30000001</v>
      </c>
      <c r="X160">
        <v>175305513.5</v>
      </c>
      <c r="Y160">
        <v>175016743.59999999</v>
      </c>
      <c r="Z160">
        <v>175735824.19999999</v>
      </c>
      <c r="AA160">
        <v>177218960.30000001</v>
      </c>
      <c r="AB160">
        <v>179169062.80000001</v>
      </c>
      <c r="AC160">
        <v>181515647.59999999</v>
      </c>
      <c r="AD160">
        <v>183489934.5</v>
      </c>
      <c r="AE160">
        <v>185521559.19999999</v>
      </c>
      <c r="AF160">
        <v>187261063</v>
      </c>
      <c r="AG160">
        <v>189331147.80000001</v>
      </c>
      <c r="AH160">
        <v>191461430</v>
      </c>
      <c r="AI160">
        <v>193573052.40000001</v>
      </c>
      <c r="AJ160">
        <v>195671260.30000001</v>
      </c>
      <c r="AK160">
        <v>197792347.09999999</v>
      </c>
      <c r="AL160">
        <v>199925895.40000001</v>
      </c>
      <c r="AM160">
        <v>202263891</v>
      </c>
      <c r="AN160">
        <v>204446130.80000001</v>
      </c>
      <c r="AO160">
        <v>206523595.69999999</v>
      </c>
      <c r="AP160">
        <v>208520351.19999999</v>
      </c>
      <c r="AQ160">
        <v>210516328.19999999</v>
      </c>
      <c r="AR160">
        <v>212442823.30000001</v>
      </c>
      <c r="AS160">
        <v>215035772.40000001</v>
      </c>
      <c r="AT160">
        <v>217765030.69999999</v>
      </c>
      <c r="AU160">
        <v>220526491.69999999</v>
      </c>
      <c r="AV160">
        <v>223330020.19999999</v>
      </c>
      <c r="AW160">
        <v>226389346.80000001</v>
      </c>
    </row>
    <row r="161" spans="2:49" x14ac:dyDescent="0.35">
      <c r="B161" t="s">
        <v>260</v>
      </c>
      <c r="C161">
        <v>5733644.7015537601</v>
      </c>
      <c r="D161">
        <v>5825700.2218371304</v>
      </c>
      <c r="E161">
        <v>5919233.7230000002</v>
      </c>
      <c r="F161">
        <v>6060247.3799999999</v>
      </c>
      <c r="G161">
        <v>6058191.8059999999</v>
      </c>
      <c r="H161">
        <v>6375749.8490000004</v>
      </c>
      <c r="I161">
        <v>6521739.426</v>
      </c>
      <c r="J161">
        <v>6511514.8250000002</v>
      </c>
      <c r="K161">
        <v>6404550.5949999997</v>
      </c>
      <c r="L161">
        <v>6418616.7479999997</v>
      </c>
      <c r="M161">
        <v>6528496.4859999996</v>
      </c>
      <c r="N161">
        <v>6849135.6950000003</v>
      </c>
      <c r="O161">
        <v>6856344.3320000004</v>
      </c>
      <c r="P161">
        <v>6379219.676</v>
      </c>
      <c r="Q161">
        <v>5575211.5810000002</v>
      </c>
      <c r="R161">
        <v>4854238.557</v>
      </c>
      <c r="S161">
        <v>4353903.9929999998</v>
      </c>
      <c r="T161">
        <v>4095624.1519999998</v>
      </c>
      <c r="U161">
        <v>3903127.139</v>
      </c>
      <c r="V161">
        <v>3766230.9389999998</v>
      </c>
      <c r="W161">
        <v>3612680.43</v>
      </c>
      <c r="X161">
        <v>3464810.557</v>
      </c>
      <c r="Y161">
        <v>3380214.378</v>
      </c>
      <c r="Z161">
        <v>3345290.5959999999</v>
      </c>
      <c r="AA161">
        <v>3341142.9350000001</v>
      </c>
      <c r="AB161">
        <v>3355727.3480000002</v>
      </c>
      <c r="AC161">
        <v>3376510.3849999998</v>
      </c>
      <c r="AD161">
        <v>3400029.37</v>
      </c>
      <c r="AE161">
        <v>3419948.0380000002</v>
      </c>
      <c r="AF161">
        <v>3436266.3670000001</v>
      </c>
      <c r="AG161">
        <v>3447618.0729999999</v>
      </c>
      <c r="AH161">
        <v>3457663.4709999999</v>
      </c>
      <c r="AI161">
        <v>3482983.023</v>
      </c>
      <c r="AJ161">
        <v>3507660.236</v>
      </c>
      <c r="AK161">
        <v>3531794.7919999999</v>
      </c>
      <c r="AL161">
        <v>3554873.7039999999</v>
      </c>
      <c r="AM161">
        <v>3574402.0320000001</v>
      </c>
      <c r="AN161">
        <v>3588554.5649999999</v>
      </c>
      <c r="AO161">
        <v>3602474.87</v>
      </c>
      <c r="AP161">
        <v>3615736.4709999999</v>
      </c>
      <c r="AQ161">
        <v>3628418.1189999999</v>
      </c>
      <c r="AR161">
        <v>3640348.497</v>
      </c>
      <c r="AS161">
        <v>3651098.2140000002</v>
      </c>
      <c r="AT161">
        <v>3661585.6269999999</v>
      </c>
      <c r="AU161">
        <v>3672452.8590000002</v>
      </c>
      <c r="AV161">
        <v>3684201.568</v>
      </c>
      <c r="AW161">
        <v>3698326.6779999998</v>
      </c>
    </row>
    <row r="162" spans="2:49" x14ac:dyDescent="0.3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781116.42799999996</v>
      </c>
      <c r="G162">
        <v>666985.9264</v>
      </c>
      <c r="H162">
        <v>570723.52800000005</v>
      </c>
      <c r="I162">
        <v>582586.68160000001</v>
      </c>
      <c r="J162">
        <v>625900.24650000001</v>
      </c>
      <c r="K162">
        <v>584305.25679999997</v>
      </c>
      <c r="L162">
        <v>603576.62919999997</v>
      </c>
      <c r="M162">
        <v>631635.72439999995</v>
      </c>
      <c r="N162">
        <v>626286.86880000005</v>
      </c>
      <c r="O162">
        <v>518508.35989999998</v>
      </c>
      <c r="P162">
        <v>420522.80430000002</v>
      </c>
      <c r="Q162">
        <v>364447.53159999999</v>
      </c>
      <c r="R162">
        <v>337336.3602</v>
      </c>
      <c r="S162">
        <v>315296.53320000001</v>
      </c>
      <c r="T162">
        <v>302549.45169999998</v>
      </c>
      <c r="U162">
        <v>301673.89750000002</v>
      </c>
      <c r="V162">
        <v>312183.92330000002</v>
      </c>
      <c r="W162">
        <v>326022.21380000003</v>
      </c>
      <c r="X162">
        <v>337435.96370000002</v>
      </c>
      <c r="Y162">
        <v>346888.96639999998</v>
      </c>
      <c r="Z162">
        <v>353802.5833</v>
      </c>
      <c r="AA162">
        <v>359887.29820000002</v>
      </c>
      <c r="AB162">
        <v>364283.48489999998</v>
      </c>
      <c r="AC162">
        <v>369116.24430000002</v>
      </c>
      <c r="AD162">
        <v>374621.19939999998</v>
      </c>
      <c r="AE162">
        <v>379802.1053</v>
      </c>
      <c r="AF162">
        <v>384973.67200000002</v>
      </c>
      <c r="AG162">
        <v>390614.07539999997</v>
      </c>
      <c r="AH162">
        <v>396634.85889999999</v>
      </c>
      <c r="AI162">
        <v>401597.54550000001</v>
      </c>
      <c r="AJ162">
        <v>406536.53600000002</v>
      </c>
      <c r="AK162">
        <v>411956.60379999998</v>
      </c>
      <c r="AL162">
        <v>417195.34029999998</v>
      </c>
      <c r="AM162">
        <v>424833.02539999998</v>
      </c>
      <c r="AN162">
        <v>430046.02240000002</v>
      </c>
      <c r="AO162">
        <v>434061.95929999999</v>
      </c>
      <c r="AP162">
        <v>437368.18060000002</v>
      </c>
      <c r="AQ162">
        <v>440933.66690000001</v>
      </c>
      <c r="AR162">
        <v>443620.49550000002</v>
      </c>
      <c r="AS162">
        <v>447127.56189999997</v>
      </c>
      <c r="AT162">
        <v>451440.35979999998</v>
      </c>
      <c r="AU162">
        <v>455895.70880000002</v>
      </c>
      <c r="AV162">
        <v>460670.8027</v>
      </c>
      <c r="AW162">
        <v>468593.75380000001</v>
      </c>
    </row>
    <row r="163" spans="2:49" x14ac:dyDescent="0.3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498904.7536</v>
      </c>
      <c r="G163">
        <v>431517.15230000002</v>
      </c>
      <c r="H163">
        <v>384403.7402</v>
      </c>
      <c r="I163">
        <v>399483.06099999999</v>
      </c>
      <c r="J163">
        <v>366975.37079999998</v>
      </c>
      <c r="K163">
        <v>350922.16529999999</v>
      </c>
      <c r="L163">
        <v>377272.39669999998</v>
      </c>
      <c r="M163">
        <v>386191.2904</v>
      </c>
      <c r="N163">
        <v>396465.86320000002</v>
      </c>
      <c r="O163">
        <v>315037.50270000001</v>
      </c>
      <c r="P163">
        <v>244012.92869999999</v>
      </c>
      <c r="Q163">
        <v>202691.595</v>
      </c>
      <c r="R163">
        <v>181629.79310000001</v>
      </c>
      <c r="S163">
        <v>167586.19289999999</v>
      </c>
      <c r="T163">
        <v>163808.7788</v>
      </c>
      <c r="U163">
        <v>165590.18849999999</v>
      </c>
      <c r="V163">
        <v>169806.17939999999</v>
      </c>
      <c r="W163">
        <v>175089.7291</v>
      </c>
      <c r="X163">
        <v>180518.34570000001</v>
      </c>
      <c r="Y163">
        <v>185634.54019999999</v>
      </c>
      <c r="Z163">
        <v>189981.12580000001</v>
      </c>
      <c r="AA163">
        <v>193870.83290000001</v>
      </c>
      <c r="AB163">
        <v>197373.63250000001</v>
      </c>
      <c r="AC163">
        <v>200948.04980000001</v>
      </c>
      <c r="AD163">
        <v>204765.89120000001</v>
      </c>
      <c r="AE163">
        <v>208688.7971</v>
      </c>
      <c r="AF163">
        <v>212703.7868</v>
      </c>
      <c r="AG163">
        <v>216895.22769999999</v>
      </c>
      <c r="AH163">
        <v>221132.4216</v>
      </c>
      <c r="AI163">
        <v>225216.74590000001</v>
      </c>
      <c r="AJ163">
        <v>229365.39189999999</v>
      </c>
      <c r="AK163">
        <v>233542.49100000001</v>
      </c>
      <c r="AL163">
        <v>237716.7071</v>
      </c>
      <c r="AM163">
        <v>242256.99619999999</v>
      </c>
      <c r="AN163">
        <v>246653.3701</v>
      </c>
      <c r="AO163">
        <v>250903.9872</v>
      </c>
      <c r="AP163">
        <v>255029.65530000001</v>
      </c>
      <c r="AQ163">
        <v>259111.3909</v>
      </c>
      <c r="AR163">
        <v>263147.58689999999</v>
      </c>
      <c r="AS163">
        <v>267459.50650000002</v>
      </c>
      <c r="AT163">
        <v>272007.98560000001</v>
      </c>
      <c r="AU163">
        <v>276756.85580000002</v>
      </c>
      <c r="AV163">
        <v>281693.68959999998</v>
      </c>
      <c r="AW163">
        <v>286932.12829999998</v>
      </c>
    </row>
    <row r="164" spans="2:49" x14ac:dyDescent="0.3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1535612.7679999999</v>
      </c>
      <c r="G164">
        <v>1387122.3119999999</v>
      </c>
      <c r="H164">
        <v>1291058.665</v>
      </c>
      <c r="I164">
        <v>1324302.68</v>
      </c>
      <c r="J164">
        <v>1272531.659</v>
      </c>
      <c r="K164">
        <v>1269996.524</v>
      </c>
      <c r="L164">
        <v>1393577.0160000001</v>
      </c>
      <c r="M164">
        <v>1449529.83</v>
      </c>
      <c r="N164">
        <v>1482928.611</v>
      </c>
      <c r="O164">
        <v>1176931.6229999999</v>
      </c>
      <c r="P164">
        <v>910502.65179999999</v>
      </c>
      <c r="Q164">
        <v>766858.99190000002</v>
      </c>
      <c r="R164">
        <v>703675.55630000005</v>
      </c>
      <c r="S164">
        <v>634140.11849999998</v>
      </c>
      <c r="T164">
        <v>616176.99360000005</v>
      </c>
      <c r="U164">
        <v>622216.59909999999</v>
      </c>
      <c r="V164">
        <v>639363.26659999997</v>
      </c>
      <c r="W164">
        <v>665125.5943</v>
      </c>
      <c r="X164">
        <v>693657.31660000002</v>
      </c>
      <c r="Y164">
        <v>720069.11300000001</v>
      </c>
      <c r="Z164">
        <v>742528.25020000001</v>
      </c>
      <c r="AA164">
        <v>762728.2709</v>
      </c>
      <c r="AB164">
        <v>781131.40689999994</v>
      </c>
      <c r="AC164">
        <v>799982.00349999999</v>
      </c>
      <c r="AD164">
        <v>819584.14210000006</v>
      </c>
      <c r="AE164">
        <v>839823.11029999994</v>
      </c>
      <c r="AF164">
        <v>860707.61010000005</v>
      </c>
      <c r="AG164">
        <v>882697.38710000005</v>
      </c>
      <c r="AH164">
        <v>905087.50349999999</v>
      </c>
      <c r="AI164">
        <v>926836.78899999999</v>
      </c>
      <c r="AJ164">
        <v>949000.00719999999</v>
      </c>
      <c r="AK164">
        <v>971304.88179999997</v>
      </c>
      <c r="AL164">
        <v>993663.01910000003</v>
      </c>
      <c r="AM164">
        <v>1017762.112</v>
      </c>
      <c r="AN164">
        <v>1041842.982</v>
      </c>
      <c r="AO164">
        <v>1065593.4879999999</v>
      </c>
      <c r="AP164">
        <v>1089060.851</v>
      </c>
      <c r="AQ164">
        <v>1112540.8970000001</v>
      </c>
      <c r="AR164">
        <v>1136111.713</v>
      </c>
      <c r="AS164">
        <v>1160852.889</v>
      </c>
      <c r="AT164">
        <v>1186700.5390000001</v>
      </c>
      <c r="AU164">
        <v>1213543.9450000001</v>
      </c>
      <c r="AV164">
        <v>1241336.2390000001</v>
      </c>
      <c r="AW164">
        <v>1270389.767</v>
      </c>
    </row>
    <row r="165" spans="2:49" x14ac:dyDescent="0.35">
      <c r="B165" t="s">
        <v>264</v>
      </c>
      <c r="C165">
        <v>225722.47732836599</v>
      </c>
      <c r="D165">
        <v>229346.52471387701</v>
      </c>
      <c r="E165">
        <v>233028.7574</v>
      </c>
      <c r="F165">
        <v>236117.3126</v>
      </c>
      <c r="G165">
        <v>220564.8395</v>
      </c>
      <c r="H165">
        <v>206198.03779999999</v>
      </c>
      <c r="I165">
        <v>213791.51459999999</v>
      </c>
      <c r="J165">
        <v>210518.47270000001</v>
      </c>
      <c r="K165">
        <v>211594.5577</v>
      </c>
      <c r="L165">
        <v>226884.18650000001</v>
      </c>
      <c r="M165">
        <v>235051.77189999999</v>
      </c>
      <c r="N165">
        <v>240546.0344</v>
      </c>
      <c r="O165">
        <v>210179.84469999999</v>
      </c>
      <c r="P165">
        <v>181118.13829999999</v>
      </c>
      <c r="Q165">
        <v>164781.8541</v>
      </c>
      <c r="R165">
        <v>157993.21049999999</v>
      </c>
      <c r="S165">
        <v>150918.6249</v>
      </c>
      <c r="T165">
        <v>148224.69620000001</v>
      </c>
      <c r="U165">
        <v>148387.1066</v>
      </c>
      <c r="V165">
        <v>150233.5048</v>
      </c>
      <c r="W165">
        <v>152754.61600000001</v>
      </c>
      <c r="X165">
        <v>155512.08590000001</v>
      </c>
      <c r="Y165">
        <v>158796.01699999999</v>
      </c>
      <c r="Z165">
        <v>162301.65640000001</v>
      </c>
      <c r="AA165">
        <v>165985.56030000001</v>
      </c>
      <c r="AB165">
        <v>169792.98639999999</v>
      </c>
      <c r="AC165">
        <v>173762.14170000001</v>
      </c>
      <c r="AD165">
        <v>177823.3351</v>
      </c>
      <c r="AE165">
        <v>181938.60250000001</v>
      </c>
      <c r="AF165">
        <v>186103.6874</v>
      </c>
      <c r="AG165">
        <v>190342.0808</v>
      </c>
      <c r="AH165">
        <v>194629.62049999999</v>
      </c>
      <c r="AI165">
        <v>198886.08780000001</v>
      </c>
      <c r="AJ165">
        <v>203187.4063</v>
      </c>
      <c r="AK165">
        <v>207529.96780000001</v>
      </c>
      <c r="AL165">
        <v>211910.13510000001</v>
      </c>
      <c r="AM165">
        <v>216423.50090000001</v>
      </c>
      <c r="AN165">
        <v>221034.2568</v>
      </c>
      <c r="AO165">
        <v>225702.2015</v>
      </c>
      <c r="AP165">
        <v>230419.83040000001</v>
      </c>
      <c r="AQ165">
        <v>235205.58549999999</v>
      </c>
      <c r="AR165">
        <v>240064.26079999999</v>
      </c>
      <c r="AS165">
        <v>245068.17800000001</v>
      </c>
      <c r="AT165">
        <v>250209.25090000001</v>
      </c>
      <c r="AU165">
        <v>255479.75020000001</v>
      </c>
      <c r="AV165">
        <v>260879.57</v>
      </c>
      <c r="AW165">
        <v>266443.99469999998</v>
      </c>
    </row>
    <row r="166" spans="2:49" x14ac:dyDescent="0.35">
      <c r="B166" t="s">
        <v>265</v>
      </c>
      <c r="C166">
        <v>20679763.666016001</v>
      </c>
      <c r="D166">
        <v>21011783.9607329</v>
      </c>
      <c r="E166">
        <v>21349135.030000001</v>
      </c>
      <c r="F166">
        <v>21421301.27</v>
      </c>
      <c r="G166">
        <v>18669475.370000001</v>
      </c>
      <c r="H166">
        <v>15262268.289999999</v>
      </c>
      <c r="I166">
        <v>16651531.09</v>
      </c>
      <c r="J166">
        <v>16454476.76</v>
      </c>
      <c r="K166">
        <v>15524879.49</v>
      </c>
      <c r="L166">
        <v>16090655.390000001</v>
      </c>
      <c r="M166">
        <v>16609383.59</v>
      </c>
      <c r="N166">
        <v>16495697.48</v>
      </c>
      <c r="O166">
        <v>14778470.039999999</v>
      </c>
      <c r="P166">
        <v>12911188.67</v>
      </c>
      <c r="Q166">
        <v>11661844.710000001</v>
      </c>
      <c r="R166">
        <v>11048025.01</v>
      </c>
      <c r="S166">
        <v>10603140.449999999</v>
      </c>
      <c r="T166">
        <v>10379442.27</v>
      </c>
      <c r="U166">
        <v>10373377.189999999</v>
      </c>
      <c r="V166">
        <v>10473342.08</v>
      </c>
      <c r="W166">
        <v>10602127.880000001</v>
      </c>
      <c r="X166">
        <v>10719144.640000001</v>
      </c>
      <c r="Y166">
        <v>10884046.439999999</v>
      </c>
      <c r="Z166">
        <v>11065016.310000001</v>
      </c>
      <c r="AA166">
        <v>11257881.880000001</v>
      </c>
      <c r="AB166">
        <v>11454342.550000001</v>
      </c>
      <c r="AC166">
        <v>11663172.779999999</v>
      </c>
      <c r="AD166">
        <v>11876425.289999999</v>
      </c>
      <c r="AE166">
        <v>12089384.949999999</v>
      </c>
      <c r="AF166">
        <v>12305005.560000001</v>
      </c>
      <c r="AG166">
        <v>12527232.91</v>
      </c>
      <c r="AH166">
        <v>12754557.74</v>
      </c>
      <c r="AI166">
        <v>12979218.279999999</v>
      </c>
      <c r="AJ166">
        <v>13208829.140000001</v>
      </c>
      <c r="AK166">
        <v>13444253.109999999</v>
      </c>
      <c r="AL166">
        <v>13682625.369999999</v>
      </c>
      <c r="AM166">
        <v>13938040.9</v>
      </c>
      <c r="AN166">
        <v>14183241.98</v>
      </c>
      <c r="AO166">
        <v>14422059.869999999</v>
      </c>
      <c r="AP166">
        <v>14655801.689999999</v>
      </c>
      <c r="AQ166">
        <v>14889034.25</v>
      </c>
      <c r="AR166">
        <v>15118657.02</v>
      </c>
      <c r="AS166">
        <v>15359095.41</v>
      </c>
      <c r="AT166">
        <v>15608266.789999999</v>
      </c>
      <c r="AU166">
        <v>15863378.25</v>
      </c>
      <c r="AV166">
        <v>16124199.220000001</v>
      </c>
      <c r="AW166">
        <v>16401196.949999999</v>
      </c>
    </row>
    <row r="167" spans="2:49" x14ac:dyDescent="0.3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2118726.0469999998</v>
      </c>
      <c r="G167">
        <v>1795245.696</v>
      </c>
      <c r="H167">
        <v>1623204.2690000001</v>
      </c>
      <c r="I167">
        <v>1629435.0859999999</v>
      </c>
      <c r="J167">
        <v>1536570.49</v>
      </c>
      <c r="K167">
        <v>1530450.7890000001</v>
      </c>
      <c r="L167">
        <v>1676332.0630000001</v>
      </c>
      <c r="M167">
        <v>1763768</v>
      </c>
      <c r="N167">
        <v>1788205.808</v>
      </c>
      <c r="O167">
        <v>1355459.3370000001</v>
      </c>
      <c r="P167">
        <v>998201.08779999998</v>
      </c>
      <c r="Q167">
        <v>805940.44510000001</v>
      </c>
      <c r="R167">
        <v>714983.69279999996</v>
      </c>
      <c r="S167">
        <v>635886.93099999998</v>
      </c>
      <c r="T167">
        <v>602124.7561</v>
      </c>
      <c r="U167">
        <v>599496.33840000001</v>
      </c>
      <c r="V167">
        <v>611265.53500000003</v>
      </c>
      <c r="W167">
        <v>630212.13910000003</v>
      </c>
      <c r="X167">
        <v>652210.85939999996</v>
      </c>
      <c r="Y167">
        <v>674361.68669999996</v>
      </c>
      <c r="Z167">
        <v>694747.99910000002</v>
      </c>
      <c r="AA167">
        <v>713962.98419999995</v>
      </c>
      <c r="AB167">
        <v>732109.21950000001</v>
      </c>
      <c r="AC167">
        <v>750451.12029999995</v>
      </c>
      <c r="AD167">
        <v>769103.62569999998</v>
      </c>
      <c r="AE167">
        <v>787490.57530000003</v>
      </c>
      <c r="AF167">
        <v>805878.70380000002</v>
      </c>
      <c r="AG167">
        <v>824589.78099999996</v>
      </c>
      <c r="AH167">
        <v>843380.79590000003</v>
      </c>
      <c r="AI167">
        <v>861671.43130000005</v>
      </c>
      <c r="AJ167">
        <v>880152.53859999997</v>
      </c>
      <c r="AK167">
        <v>898804.36309999996</v>
      </c>
      <c r="AL167">
        <v>917412.36210000003</v>
      </c>
      <c r="AM167">
        <v>937268.55180000002</v>
      </c>
      <c r="AN167">
        <v>957223.67079999996</v>
      </c>
      <c r="AO167">
        <v>977502.08700000006</v>
      </c>
      <c r="AP167">
        <v>997932.31180000002</v>
      </c>
      <c r="AQ167">
        <v>1018829.282</v>
      </c>
      <c r="AR167">
        <v>1040007.054</v>
      </c>
      <c r="AS167">
        <v>1062442.1610000001</v>
      </c>
      <c r="AT167">
        <v>1085752.9310000001</v>
      </c>
      <c r="AU167">
        <v>1109930.139</v>
      </c>
      <c r="AV167">
        <v>1135027.112</v>
      </c>
      <c r="AW167">
        <v>1161933.6370000001</v>
      </c>
    </row>
    <row r="168" spans="2:49" x14ac:dyDescent="0.3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3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35">
      <c r="B170" t="s">
        <v>269</v>
      </c>
      <c r="C170">
        <v>20174774.421468802</v>
      </c>
      <c r="D170">
        <v>20498686.950521201</v>
      </c>
      <c r="E170">
        <v>20827800</v>
      </c>
      <c r="F170">
        <v>19906990.100000001</v>
      </c>
      <c r="G170">
        <v>18926098.800000001</v>
      </c>
      <c r="H170">
        <v>16952777</v>
      </c>
      <c r="I170">
        <v>16081822.98</v>
      </c>
      <c r="J170">
        <v>15385927.18</v>
      </c>
      <c r="K170">
        <v>14523247.800000001</v>
      </c>
      <c r="L170">
        <v>13505356.529999999</v>
      </c>
      <c r="M170">
        <v>12547778.960000001</v>
      </c>
      <c r="N170">
        <v>11555597.67</v>
      </c>
      <c r="O170">
        <v>10373256.73</v>
      </c>
      <c r="P170">
        <v>9378109.7180000003</v>
      </c>
      <c r="Q170">
        <v>8519576.2249999996</v>
      </c>
      <c r="R170">
        <v>7578785.8430000003</v>
      </c>
      <c r="S170">
        <v>3083720.1630000002</v>
      </c>
      <c r="T170">
        <v>2284485.3309999998</v>
      </c>
      <c r="U170">
        <v>1755632.4439999999</v>
      </c>
      <c r="V170">
        <v>1287230.4979999999</v>
      </c>
      <c r="W170">
        <v>1032010.346</v>
      </c>
      <c r="X170">
        <v>782295.87100000004</v>
      </c>
      <c r="Y170">
        <v>754411.58570000005</v>
      </c>
      <c r="Z170">
        <v>746242.77260000003</v>
      </c>
      <c r="AA170">
        <v>741415.48770000006</v>
      </c>
      <c r="AB170">
        <v>738907.25659999996</v>
      </c>
      <c r="AC170">
        <v>737807.68050000002</v>
      </c>
      <c r="AD170">
        <v>739157.70589999994</v>
      </c>
      <c r="AE170">
        <v>742063.07250000001</v>
      </c>
      <c r="AF170">
        <v>746130.82570000004</v>
      </c>
      <c r="AG170">
        <v>750966.68599999999</v>
      </c>
      <c r="AH170">
        <v>756509.42020000005</v>
      </c>
      <c r="AI170">
        <v>762755.89410000003</v>
      </c>
      <c r="AJ170">
        <v>769185.42509999999</v>
      </c>
      <c r="AK170">
        <v>775790.8959</v>
      </c>
      <c r="AL170">
        <v>782552.43400000001</v>
      </c>
      <c r="AM170">
        <v>789077.33030000003</v>
      </c>
      <c r="AN170">
        <v>796476.62990000006</v>
      </c>
      <c r="AO170">
        <v>804057.2071</v>
      </c>
      <c r="AP170">
        <v>811680.97809999995</v>
      </c>
      <c r="AQ170">
        <v>819332.91850000003</v>
      </c>
      <c r="AR170">
        <v>826859.39749999996</v>
      </c>
      <c r="AS170">
        <v>834881.83860000002</v>
      </c>
      <c r="AT170">
        <v>843010.64850000001</v>
      </c>
      <c r="AU170">
        <v>851018.14410000003</v>
      </c>
      <c r="AV170">
        <v>858890.93940000003</v>
      </c>
      <c r="AW170">
        <v>866973.64879999997</v>
      </c>
    </row>
    <row r="171" spans="2:49" x14ac:dyDescent="0.35">
      <c r="B171" t="s">
        <v>270</v>
      </c>
      <c r="C171">
        <v>16278956.881142</v>
      </c>
      <c r="D171">
        <v>16540320.799446501</v>
      </c>
      <c r="E171">
        <v>16805881</v>
      </c>
      <c r="F171">
        <v>16724305.26</v>
      </c>
      <c r="G171">
        <v>15998390</v>
      </c>
      <c r="H171">
        <v>15292901.18</v>
      </c>
      <c r="I171">
        <v>15219897.619999999</v>
      </c>
      <c r="J171">
        <v>13335753.890000001</v>
      </c>
      <c r="K171">
        <v>11342452.970000001</v>
      </c>
      <c r="L171">
        <v>9821110.31399999</v>
      </c>
      <c r="M171">
        <v>8669271.3870000001</v>
      </c>
      <c r="N171">
        <v>7715411.2539999997</v>
      </c>
      <c r="O171">
        <v>8079453.4780000001</v>
      </c>
      <c r="P171">
        <v>8267306.284</v>
      </c>
      <c r="Q171">
        <v>8357268.8300000001</v>
      </c>
      <c r="R171">
        <v>8557530.625</v>
      </c>
      <c r="S171">
        <v>4856090.3169999998</v>
      </c>
      <c r="T171">
        <v>6506186.0310000004</v>
      </c>
      <c r="U171">
        <v>8111060.7599999998</v>
      </c>
      <c r="V171">
        <v>9685308.3420000002</v>
      </c>
      <c r="W171">
        <v>10140478.59</v>
      </c>
      <c r="X171">
        <v>10528183.310000001</v>
      </c>
      <c r="Y171">
        <v>10681489.210000001</v>
      </c>
      <c r="Z171">
        <v>10862060.789999999</v>
      </c>
      <c r="AA171">
        <v>11069843.65</v>
      </c>
      <c r="AB171">
        <v>11330438.449999999</v>
      </c>
      <c r="AC171">
        <v>11609433.460000001</v>
      </c>
      <c r="AD171">
        <v>11917616.880000001</v>
      </c>
      <c r="AE171">
        <v>12223344.810000001</v>
      </c>
      <c r="AF171">
        <v>12180213.380000001</v>
      </c>
      <c r="AG171">
        <v>12403155.119999999</v>
      </c>
      <c r="AH171">
        <v>12622640.189999999</v>
      </c>
      <c r="AI171">
        <v>12793700.800000001</v>
      </c>
      <c r="AJ171">
        <v>12958107.220000001</v>
      </c>
      <c r="AK171">
        <v>13116810.109999999</v>
      </c>
      <c r="AL171">
        <v>13300001.289999999</v>
      </c>
      <c r="AM171">
        <v>13493092.529999999</v>
      </c>
      <c r="AN171">
        <v>13588668.439999999</v>
      </c>
      <c r="AO171">
        <v>13674354.33</v>
      </c>
      <c r="AP171">
        <v>13753601.66</v>
      </c>
      <c r="AQ171">
        <v>13832836.039999999</v>
      </c>
      <c r="AR171">
        <v>13909319.16</v>
      </c>
      <c r="AS171">
        <v>13874067.48</v>
      </c>
      <c r="AT171">
        <v>13845433.43</v>
      </c>
      <c r="AU171">
        <v>13822884.01</v>
      </c>
      <c r="AV171">
        <v>13808334.25</v>
      </c>
      <c r="AW171">
        <v>13815544.369999999</v>
      </c>
    </row>
    <row r="172" spans="2:49" x14ac:dyDescent="0.35">
      <c r="B172" t="s">
        <v>271</v>
      </c>
      <c r="C172">
        <v>6504439.0146005601</v>
      </c>
      <c r="D172">
        <v>6608869.8869003803</v>
      </c>
      <c r="E172">
        <v>6714977.4309999999</v>
      </c>
      <c r="F172">
        <v>6850390.8229999999</v>
      </c>
      <c r="G172">
        <v>6582718.8600000003</v>
      </c>
      <c r="H172">
        <v>6666683.4850000003</v>
      </c>
      <c r="I172">
        <v>6912271.6679999996</v>
      </c>
      <c r="J172">
        <v>6641716.4579999996</v>
      </c>
      <c r="K172">
        <v>6459380.3310000002</v>
      </c>
      <c r="L172">
        <v>6131752.6600000001</v>
      </c>
      <c r="M172">
        <v>6385883.398</v>
      </c>
      <c r="N172">
        <v>6509596.4610000001</v>
      </c>
      <c r="O172">
        <v>6831773.0959999999</v>
      </c>
      <c r="P172">
        <v>6976883.8870000001</v>
      </c>
      <c r="Q172">
        <v>6930113.7980000004</v>
      </c>
      <c r="R172">
        <v>7002287.8130000001</v>
      </c>
      <c r="S172">
        <v>7389023.909</v>
      </c>
      <c r="T172">
        <v>7574347.1150000002</v>
      </c>
      <c r="U172">
        <v>7643505.6370000001</v>
      </c>
      <c r="V172">
        <v>7640779.6040000003</v>
      </c>
      <c r="W172">
        <v>7565596.9720000001</v>
      </c>
      <c r="X172">
        <v>7423027.4950000001</v>
      </c>
      <c r="Y172">
        <v>7384237.4709999999</v>
      </c>
      <c r="Z172">
        <v>7422486.7240000004</v>
      </c>
      <c r="AA172">
        <v>7518413.3229999999</v>
      </c>
      <c r="AB172">
        <v>7651571.7410000004</v>
      </c>
      <c r="AC172">
        <v>7810477.8890000004</v>
      </c>
      <c r="AD172">
        <v>7983176.6699999999</v>
      </c>
      <c r="AE172">
        <v>8160180.8720000004</v>
      </c>
      <c r="AF172">
        <v>8338025.773</v>
      </c>
      <c r="AG172">
        <v>8515253.6620000005</v>
      </c>
      <c r="AH172">
        <v>8690726.0779999997</v>
      </c>
      <c r="AI172">
        <v>8855062.52999999</v>
      </c>
      <c r="AJ172">
        <v>9011821.7949999999</v>
      </c>
      <c r="AK172">
        <v>9162363.2410000004</v>
      </c>
      <c r="AL172">
        <v>9307769.3159999996</v>
      </c>
      <c r="AM172">
        <v>9454586.6050000004</v>
      </c>
      <c r="AN172">
        <v>9590132.1129999999</v>
      </c>
      <c r="AO172">
        <v>9720646.9220000003</v>
      </c>
      <c r="AP172">
        <v>9847726.3090000004</v>
      </c>
      <c r="AQ172">
        <v>9973773.0030000005</v>
      </c>
      <c r="AR172">
        <v>10098873.07</v>
      </c>
      <c r="AS172">
        <v>10221295.48</v>
      </c>
      <c r="AT172">
        <v>10343093.01</v>
      </c>
      <c r="AU172">
        <v>10465492.23</v>
      </c>
      <c r="AV172">
        <v>10590024.380000001</v>
      </c>
      <c r="AW172">
        <v>10721373.140000001</v>
      </c>
    </row>
    <row r="173" spans="2:49" x14ac:dyDescent="0.35">
      <c r="B173" t="s">
        <v>272</v>
      </c>
      <c r="C173">
        <v>6379735.1213853899</v>
      </c>
      <c r="D173">
        <v>6482163.8323430298</v>
      </c>
      <c r="E173">
        <v>6586237.0690000001</v>
      </c>
      <c r="F173">
        <v>6636806.1009999998</v>
      </c>
      <c r="G173">
        <v>6298005.9349999996</v>
      </c>
      <c r="H173">
        <v>6419849.9100000001</v>
      </c>
      <c r="I173">
        <v>6339200.142</v>
      </c>
      <c r="J173">
        <v>6187747.8899999997</v>
      </c>
      <c r="K173">
        <v>5787293.3899999997</v>
      </c>
      <c r="L173">
        <v>5619028.5360000003</v>
      </c>
      <c r="M173">
        <v>5668067.4720000001</v>
      </c>
      <c r="N173">
        <v>5842768.9780000001</v>
      </c>
      <c r="O173">
        <v>5548002.3389999997</v>
      </c>
      <c r="P173">
        <v>4947755.915</v>
      </c>
      <c r="Q173">
        <v>4297220.5789999999</v>
      </c>
      <c r="R173">
        <v>3875204.9610000001</v>
      </c>
      <c r="S173">
        <v>3795134.639</v>
      </c>
      <c r="T173">
        <v>3751672.077</v>
      </c>
      <c r="U173">
        <v>3758989.2940000002</v>
      </c>
      <c r="V173">
        <v>3781204.7990000001</v>
      </c>
      <c r="W173">
        <v>3825378.3909999998</v>
      </c>
      <c r="X173">
        <v>3870013.7740000002</v>
      </c>
      <c r="Y173">
        <v>3965832.3020000001</v>
      </c>
      <c r="Z173">
        <v>4090763.8569999998</v>
      </c>
      <c r="AA173">
        <v>4236355.3590000002</v>
      </c>
      <c r="AB173">
        <v>4391260.9850000003</v>
      </c>
      <c r="AC173">
        <v>4555599.1069999998</v>
      </c>
      <c r="AD173">
        <v>4720586.835</v>
      </c>
      <c r="AE173">
        <v>4882707.6279999996</v>
      </c>
      <c r="AF173">
        <v>5040649.99</v>
      </c>
      <c r="AG173">
        <v>5196074.0039999997</v>
      </c>
      <c r="AH173">
        <v>5346065.9939999999</v>
      </c>
      <c r="AI173">
        <v>5485322.7879999997</v>
      </c>
      <c r="AJ173">
        <v>5619472.7400000002</v>
      </c>
      <c r="AK173">
        <v>5748026.5650000004</v>
      </c>
      <c r="AL173">
        <v>5871892.7259999998</v>
      </c>
      <c r="AM173">
        <v>6001829.3329999996</v>
      </c>
      <c r="AN173">
        <v>6125386.8679999998</v>
      </c>
      <c r="AO173">
        <v>6244725.9950000001</v>
      </c>
      <c r="AP173">
        <v>6361387.7879999997</v>
      </c>
      <c r="AQ173">
        <v>6477598.5460000001</v>
      </c>
      <c r="AR173">
        <v>6594913.6030000001</v>
      </c>
      <c r="AS173">
        <v>6713044.8430000003</v>
      </c>
      <c r="AT173">
        <v>6834341.6739999996</v>
      </c>
      <c r="AU173">
        <v>6960068.8959999997</v>
      </c>
      <c r="AV173">
        <v>7091122.233</v>
      </c>
      <c r="AW173">
        <v>7229757.307</v>
      </c>
    </row>
    <row r="174" spans="2:49" x14ac:dyDescent="0.35">
      <c r="B174" t="s">
        <v>273</v>
      </c>
      <c r="C174">
        <v>415352.94883501797</v>
      </c>
      <c r="D174">
        <v>422021.57477828203</v>
      </c>
      <c r="E174">
        <v>428797.26770000003</v>
      </c>
      <c r="F174">
        <v>416382.71120000002</v>
      </c>
      <c r="G174">
        <v>386364.0368</v>
      </c>
      <c r="H174">
        <v>341856.19079999998</v>
      </c>
      <c r="I174">
        <v>357371.75410000002</v>
      </c>
      <c r="J174">
        <v>341166.62640000001</v>
      </c>
      <c r="K174">
        <v>318428.23930000002</v>
      </c>
      <c r="L174">
        <v>304404.77549999999</v>
      </c>
      <c r="M174">
        <v>304010.74680000002</v>
      </c>
      <c r="N174">
        <v>322654.34730000002</v>
      </c>
      <c r="O174">
        <v>319143.08189999999</v>
      </c>
      <c r="P174">
        <v>294405.80190000002</v>
      </c>
      <c r="Q174">
        <v>264171.01779999997</v>
      </c>
      <c r="R174">
        <v>243482.40590000001</v>
      </c>
      <c r="S174">
        <v>231106.69469999999</v>
      </c>
      <c r="T174">
        <v>219827.95970000001</v>
      </c>
      <c r="U174">
        <v>213534.9792</v>
      </c>
      <c r="V174">
        <v>209990.21969999999</v>
      </c>
      <c r="W174">
        <v>208446.36600000001</v>
      </c>
      <c r="X174">
        <v>207393.1151</v>
      </c>
      <c r="Y174">
        <v>210376.80379999999</v>
      </c>
      <c r="Z174">
        <v>215253.7426</v>
      </c>
      <c r="AA174">
        <v>221406.1269</v>
      </c>
      <c r="AB174">
        <v>228247.7568</v>
      </c>
      <c r="AC174">
        <v>235702.34880000001</v>
      </c>
      <c r="AD174">
        <v>243318.8504</v>
      </c>
      <c r="AE174">
        <v>250974.30110000001</v>
      </c>
      <c r="AF174">
        <v>258643.2758</v>
      </c>
      <c r="AG174">
        <v>266384.62969999999</v>
      </c>
      <c r="AH174">
        <v>274109.23109999998</v>
      </c>
      <c r="AI174">
        <v>281493.08559999999</v>
      </c>
      <c r="AJ174">
        <v>288766.08399999997</v>
      </c>
      <c r="AK174">
        <v>295912.99400000001</v>
      </c>
      <c r="AL174">
        <v>302940.05989999999</v>
      </c>
      <c r="AM174">
        <v>310173.22519999999</v>
      </c>
      <c r="AN174">
        <v>317169.3847</v>
      </c>
      <c r="AO174">
        <v>323966.57260000001</v>
      </c>
      <c r="AP174">
        <v>330597.11040000001</v>
      </c>
      <c r="AQ174">
        <v>337173.81910000002</v>
      </c>
      <c r="AR174">
        <v>343738.21600000001</v>
      </c>
      <c r="AS174">
        <v>350265.47249999997</v>
      </c>
      <c r="AT174">
        <v>356845.77250000002</v>
      </c>
      <c r="AU174">
        <v>363529.8628</v>
      </c>
      <c r="AV174">
        <v>370356.14860000001</v>
      </c>
      <c r="AW174">
        <v>377473.73739999998</v>
      </c>
    </row>
    <row r="175" spans="2:49" x14ac:dyDescent="0.35">
      <c r="B175" t="s">
        <v>274</v>
      </c>
      <c r="C175">
        <v>4759484.3198853396</v>
      </c>
      <c r="D175">
        <v>4835899.3801399199</v>
      </c>
      <c r="E175">
        <v>4913541.3090000004</v>
      </c>
      <c r="F175">
        <v>4942866.7560000001</v>
      </c>
      <c r="G175">
        <v>4526086.7879999997</v>
      </c>
      <c r="H175">
        <v>4017875.8689999999</v>
      </c>
      <c r="I175">
        <v>4087209.4330000002</v>
      </c>
      <c r="J175">
        <v>4400748.21</v>
      </c>
      <c r="K175">
        <v>3949730.9530000002</v>
      </c>
      <c r="L175">
        <v>3768084.24</v>
      </c>
      <c r="M175">
        <v>3843553.9079999998</v>
      </c>
      <c r="N175">
        <v>3957755.449</v>
      </c>
      <c r="O175">
        <v>3937858.071</v>
      </c>
      <c r="P175">
        <v>3689347.2969999998</v>
      </c>
      <c r="Q175">
        <v>3388572.0040000002</v>
      </c>
      <c r="R175">
        <v>3213201.5460000001</v>
      </c>
      <c r="S175">
        <v>3218876.0559999999</v>
      </c>
      <c r="T175">
        <v>3206929.92</v>
      </c>
      <c r="U175">
        <v>3219207.62</v>
      </c>
      <c r="V175">
        <v>3234868.2030000002</v>
      </c>
      <c r="W175">
        <v>3261024.1260000002</v>
      </c>
      <c r="X175">
        <v>3270663.8659999999</v>
      </c>
      <c r="Y175">
        <v>3322296.63</v>
      </c>
      <c r="Z175">
        <v>3390460.2289999998</v>
      </c>
      <c r="AA175">
        <v>3470687.8429999999</v>
      </c>
      <c r="AB175">
        <v>3553893.0630000001</v>
      </c>
      <c r="AC175">
        <v>3644837.6830000002</v>
      </c>
      <c r="AD175">
        <v>3737393.1579999998</v>
      </c>
      <c r="AE175">
        <v>3828993.1340000001</v>
      </c>
      <c r="AF175">
        <v>3919934.39</v>
      </c>
      <c r="AG175">
        <v>4012901.68</v>
      </c>
      <c r="AH175">
        <v>4105136.7519999999</v>
      </c>
      <c r="AI175">
        <v>4189827.2340000002</v>
      </c>
      <c r="AJ175">
        <v>4273241.6560000004</v>
      </c>
      <c r="AK175">
        <v>4355253.1380000003</v>
      </c>
      <c r="AL175">
        <v>4435578.8930000002</v>
      </c>
      <c r="AM175">
        <v>4524470.3870000001</v>
      </c>
      <c r="AN175">
        <v>4600481.5729999999</v>
      </c>
      <c r="AO175">
        <v>4666908.6880000001</v>
      </c>
      <c r="AP175">
        <v>4726015.1430000002</v>
      </c>
      <c r="AQ175">
        <v>4780821.7949999999</v>
      </c>
      <c r="AR175">
        <v>4831550.9840000002</v>
      </c>
      <c r="AS175">
        <v>4884942.9050000003</v>
      </c>
      <c r="AT175">
        <v>4941488.1639999999</v>
      </c>
      <c r="AU175">
        <v>5000562.0269999998</v>
      </c>
      <c r="AV175">
        <v>5062156.0429999996</v>
      </c>
      <c r="AW175">
        <v>5129592.682</v>
      </c>
    </row>
    <row r="176" spans="2:49" x14ac:dyDescent="0.35">
      <c r="B176" t="s">
        <v>275</v>
      </c>
      <c r="C176">
        <v>16509970.069566499</v>
      </c>
      <c r="D176">
        <v>16775042.9793345</v>
      </c>
      <c r="E176">
        <v>17044371.719999999</v>
      </c>
      <c r="F176">
        <v>17183288.050000001</v>
      </c>
      <c r="G176">
        <v>15824420.310000001</v>
      </c>
      <c r="H176">
        <v>13860090.789999999</v>
      </c>
      <c r="I176">
        <v>14145662.32</v>
      </c>
      <c r="J176">
        <v>15470446.26</v>
      </c>
      <c r="K176">
        <v>13848823.17</v>
      </c>
      <c r="L176">
        <v>13155762.390000001</v>
      </c>
      <c r="M176">
        <v>13352952.880000001</v>
      </c>
      <c r="N176">
        <v>13514455.470000001</v>
      </c>
      <c r="O176">
        <v>13546679.66</v>
      </c>
      <c r="P176">
        <v>12974745.949999999</v>
      </c>
      <c r="Q176">
        <v>12216388.220000001</v>
      </c>
      <c r="R176">
        <v>11754196.92</v>
      </c>
      <c r="S176">
        <v>11960403.529999999</v>
      </c>
      <c r="T176">
        <v>11738019.380000001</v>
      </c>
      <c r="U176">
        <v>11678978.279999999</v>
      </c>
      <c r="V176">
        <v>11892289.18</v>
      </c>
      <c r="W176">
        <v>12144610.869999999</v>
      </c>
      <c r="X176">
        <v>12225029.539999999</v>
      </c>
      <c r="Y176">
        <v>12375316.66</v>
      </c>
      <c r="Z176">
        <v>12524536.26</v>
      </c>
      <c r="AA176">
        <v>12701186.140000001</v>
      </c>
      <c r="AB176">
        <v>12845855.91</v>
      </c>
      <c r="AC176">
        <v>13020539.9</v>
      </c>
      <c r="AD176">
        <v>13215549.68</v>
      </c>
      <c r="AE176">
        <v>13392466.07</v>
      </c>
      <c r="AF176">
        <v>13563469.890000001</v>
      </c>
      <c r="AG176">
        <v>13748085.77</v>
      </c>
      <c r="AH176">
        <v>13943010.66</v>
      </c>
      <c r="AI176">
        <v>14091258.01</v>
      </c>
      <c r="AJ176">
        <v>14234005.82</v>
      </c>
      <c r="AK176">
        <v>14390158.23</v>
      </c>
      <c r="AL176">
        <v>14537769.09</v>
      </c>
      <c r="AM176">
        <v>14771226.26</v>
      </c>
      <c r="AN176">
        <v>14905243.73</v>
      </c>
      <c r="AO176">
        <v>14990076.02</v>
      </c>
      <c r="AP176">
        <v>15045923.51</v>
      </c>
      <c r="AQ176">
        <v>15108311.390000001</v>
      </c>
      <c r="AR176">
        <v>15139173.25</v>
      </c>
      <c r="AS176">
        <v>15188627.08</v>
      </c>
      <c r="AT176">
        <v>15260032.07</v>
      </c>
      <c r="AU176">
        <v>15332612.949999999</v>
      </c>
      <c r="AV176">
        <v>15413319.619999999</v>
      </c>
      <c r="AW176">
        <v>15597354.449999999</v>
      </c>
    </row>
    <row r="177" spans="2:49" x14ac:dyDescent="0.35">
      <c r="B177" t="s">
        <v>276</v>
      </c>
      <c r="C177">
        <v>11637309.2577525</v>
      </c>
      <c r="D177">
        <v>11824150.02208</v>
      </c>
      <c r="E177">
        <v>12013990.58</v>
      </c>
      <c r="F177">
        <v>12020115.68</v>
      </c>
      <c r="G177">
        <v>11222682.76</v>
      </c>
      <c r="H177">
        <v>10316624.08</v>
      </c>
      <c r="I177">
        <v>10711722.550000001</v>
      </c>
      <c r="J177">
        <v>9979748.2670000009</v>
      </c>
      <c r="K177">
        <v>9079785.9820000008</v>
      </c>
      <c r="L177">
        <v>8924962.2559999898</v>
      </c>
      <c r="M177">
        <v>8870398.909</v>
      </c>
      <c r="N177">
        <v>9384973.5510000009</v>
      </c>
      <c r="O177">
        <v>9160020.1840000004</v>
      </c>
      <c r="P177">
        <v>8421676.0730000008</v>
      </c>
      <c r="Q177">
        <v>7577251.926</v>
      </c>
      <c r="R177">
        <v>7048836.6789999995</v>
      </c>
      <c r="S177">
        <v>7113127.9519999996</v>
      </c>
      <c r="T177">
        <v>7125810.8559999997</v>
      </c>
      <c r="U177">
        <v>7188726.7089999998</v>
      </c>
      <c r="V177">
        <v>7244826.2290000003</v>
      </c>
      <c r="W177">
        <v>7292078.04</v>
      </c>
      <c r="X177">
        <v>7294080.4100000001</v>
      </c>
      <c r="Y177">
        <v>7383057.074</v>
      </c>
      <c r="Z177">
        <v>7502563.1129999999</v>
      </c>
      <c r="AA177">
        <v>7642032.0109999999</v>
      </c>
      <c r="AB177">
        <v>7783941.7340000002</v>
      </c>
      <c r="AC177">
        <v>7938327.773</v>
      </c>
      <c r="AD177">
        <v>8098153.648</v>
      </c>
      <c r="AE177">
        <v>8255744.3959999997</v>
      </c>
      <c r="AF177">
        <v>8411638.966</v>
      </c>
      <c r="AG177">
        <v>8571650.4330000002</v>
      </c>
      <c r="AH177">
        <v>8730323.5370000005</v>
      </c>
      <c r="AI177">
        <v>8874993.3939999994</v>
      </c>
      <c r="AJ177">
        <v>9018241.0150000006</v>
      </c>
      <c r="AK177">
        <v>9159477.3080000002</v>
      </c>
      <c r="AL177">
        <v>9298276.9100000001</v>
      </c>
      <c r="AM177">
        <v>9453724.9719999898</v>
      </c>
      <c r="AN177">
        <v>9592474.1789999995</v>
      </c>
      <c r="AO177">
        <v>9719013.7899999898</v>
      </c>
      <c r="AP177">
        <v>9836417.8000000007</v>
      </c>
      <c r="AQ177">
        <v>9949615.9600000009</v>
      </c>
      <c r="AR177">
        <v>10059328.439999999</v>
      </c>
      <c r="AS177">
        <v>10172169.439999999</v>
      </c>
      <c r="AT177">
        <v>10289619.32</v>
      </c>
      <c r="AU177">
        <v>10411545.49</v>
      </c>
      <c r="AV177">
        <v>10538161.77</v>
      </c>
      <c r="AW177">
        <v>10674871.18</v>
      </c>
    </row>
    <row r="178" spans="2:49" x14ac:dyDescent="0.35">
      <c r="B178" t="s">
        <v>277</v>
      </c>
      <c r="C178">
        <v>3168113.9617931498</v>
      </c>
      <c r="D178">
        <v>3218979.0562052401</v>
      </c>
      <c r="E178">
        <v>3270660.8059999999</v>
      </c>
      <c r="F178">
        <v>3288113.1150000002</v>
      </c>
      <c r="G178">
        <v>3255745.0890000002</v>
      </c>
      <c r="H178">
        <v>3108027.8020000001</v>
      </c>
      <c r="I178">
        <v>3189777.952</v>
      </c>
      <c r="J178">
        <v>3141174.9270000001</v>
      </c>
      <c r="K178">
        <v>2985478.2940000002</v>
      </c>
      <c r="L178">
        <v>2958075.5789999999</v>
      </c>
      <c r="M178">
        <v>2961364.34</v>
      </c>
      <c r="N178">
        <v>3089662.1869999999</v>
      </c>
      <c r="O178">
        <v>3183796.2689999999</v>
      </c>
      <c r="P178">
        <v>3135830.1770000001</v>
      </c>
      <c r="Q178">
        <v>3035238.73</v>
      </c>
      <c r="R178">
        <v>3006077.1039999998</v>
      </c>
      <c r="S178">
        <v>3049899.9739999999</v>
      </c>
      <c r="T178">
        <v>3025343.3560000001</v>
      </c>
      <c r="U178">
        <v>3014646.9750000001</v>
      </c>
      <c r="V178">
        <v>3008873.753</v>
      </c>
      <c r="W178">
        <v>3003294.1239999998</v>
      </c>
      <c r="X178">
        <v>2986660.1579999998</v>
      </c>
      <c r="Y178">
        <v>3007261.92</v>
      </c>
      <c r="Z178">
        <v>3043403.5049999999</v>
      </c>
      <c r="AA178">
        <v>3089386.537</v>
      </c>
      <c r="AB178">
        <v>3140194.3169999998</v>
      </c>
      <c r="AC178">
        <v>3196593.923</v>
      </c>
      <c r="AD178">
        <v>3255430.7760000001</v>
      </c>
      <c r="AE178">
        <v>3315277.8849999998</v>
      </c>
      <c r="AF178">
        <v>3376433.7620000001</v>
      </c>
      <c r="AG178">
        <v>3439890.3160000001</v>
      </c>
      <c r="AH178">
        <v>3504823.2009999999</v>
      </c>
      <c r="AI178">
        <v>3567808.0380000002</v>
      </c>
      <c r="AJ178">
        <v>3631810.87</v>
      </c>
      <c r="AK178">
        <v>3696725.2749999999</v>
      </c>
      <c r="AL178">
        <v>3762433.6660000002</v>
      </c>
      <c r="AM178">
        <v>3832215.818</v>
      </c>
      <c r="AN178">
        <v>3898190.9879999999</v>
      </c>
      <c r="AO178">
        <v>3962157.949</v>
      </c>
      <c r="AP178">
        <v>4024622.7760000001</v>
      </c>
      <c r="AQ178">
        <v>4086503.4569999999</v>
      </c>
      <c r="AR178">
        <v>4147705.1460000002</v>
      </c>
      <c r="AS178">
        <v>4209299.96</v>
      </c>
      <c r="AT178">
        <v>4271782.1909999996</v>
      </c>
      <c r="AU178">
        <v>4335096.1150000002</v>
      </c>
      <c r="AV178">
        <v>4399234.6449999996</v>
      </c>
      <c r="AW178">
        <v>4465468.0920000002</v>
      </c>
    </row>
    <row r="179" spans="2:49" x14ac:dyDescent="0.35">
      <c r="B179" t="s">
        <v>278</v>
      </c>
      <c r="C179">
        <v>6724481.5896774204</v>
      </c>
      <c r="D179">
        <v>6832445.3166948901</v>
      </c>
      <c r="E179">
        <v>6942142.341</v>
      </c>
      <c r="F179">
        <v>6990460.2640000004</v>
      </c>
      <c r="G179">
        <v>7033895.3339999998</v>
      </c>
      <c r="H179">
        <v>6599731.8569999998</v>
      </c>
      <c r="I179">
        <v>6852764.8530000001</v>
      </c>
      <c r="J179">
        <v>6935807.523</v>
      </c>
      <c r="K179">
        <v>6814768.6610000003</v>
      </c>
      <c r="L179">
        <v>6808031.477</v>
      </c>
      <c r="M179">
        <v>6816612.8619999997</v>
      </c>
      <c r="N179">
        <v>6948077.3789999997</v>
      </c>
      <c r="O179">
        <v>7119804.3660000004</v>
      </c>
      <c r="P179">
        <v>7177085.0810000002</v>
      </c>
      <c r="Q179">
        <v>7177071.7790000001</v>
      </c>
      <c r="R179">
        <v>7203130.9270000001</v>
      </c>
      <c r="S179">
        <v>7399069.7740000002</v>
      </c>
      <c r="T179">
        <v>7375739.2439999999</v>
      </c>
      <c r="U179">
        <v>7355405.5219999999</v>
      </c>
      <c r="V179">
        <v>7348544.2560000001</v>
      </c>
      <c r="W179">
        <v>7336619.9100000001</v>
      </c>
      <c r="X179">
        <v>7309705.4759999998</v>
      </c>
      <c r="Y179">
        <v>7352651.2960000001</v>
      </c>
      <c r="Z179">
        <v>7436199.5719999997</v>
      </c>
      <c r="AA179">
        <v>7548559.9160000002</v>
      </c>
      <c r="AB179">
        <v>7679941.4649999999</v>
      </c>
      <c r="AC179">
        <v>7824602.977</v>
      </c>
      <c r="AD179">
        <v>7977655.7920000004</v>
      </c>
      <c r="AE179">
        <v>8135967.7319999998</v>
      </c>
      <c r="AF179">
        <v>8298574.3099999996</v>
      </c>
      <c r="AG179">
        <v>8465094.0059999898</v>
      </c>
      <c r="AH179">
        <v>8635362.2890000008</v>
      </c>
      <c r="AI179">
        <v>8804656.3829999994</v>
      </c>
      <c r="AJ179">
        <v>8975383.0899999999</v>
      </c>
      <c r="AK179">
        <v>9148096.0160000008</v>
      </c>
      <c r="AL179">
        <v>9323270.1640000008</v>
      </c>
      <c r="AM179">
        <v>9501582.0810000002</v>
      </c>
      <c r="AN179">
        <v>9678058.3289999999</v>
      </c>
      <c r="AO179">
        <v>9855470.9649999999</v>
      </c>
      <c r="AP179">
        <v>10034127.33</v>
      </c>
      <c r="AQ179">
        <v>10214453.5</v>
      </c>
      <c r="AR179">
        <v>10396389.310000001</v>
      </c>
      <c r="AS179">
        <v>10578146.720000001</v>
      </c>
      <c r="AT179">
        <v>10760756.939999999</v>
      </c>
      <c r="AU179">
        <v>10944668.4</v>
      </c>
      <c r="AV179">
        <v>11130225.300000001</v>
      </c>
      <c r="AW179">
        <v>11318203.92</v>
      </c>
    </row>
    <row r="180" spans="2:49" x14ac:dyDescent="0.35">
      <c r="B180" t="s">
        <v>279</v>
      </c>
      <c r="C180">
        <v>312458.80390520301</v>
      </c>
      <c r="D180">
        <v>317475.43106956501</v>
      </c>
      <c r="E180">
        <v>322572.6018</v>
      </c>
      <c r="F180">
        <v>330083.88900000002</v>
      </c>
      <c r="G180">
        <v>317122.62880000001</v>
      </c>
      <c r="H180">
        <v>271231.58390000003</v>
      </c>
      <c r="I180">
        <v>284294.61210000003</v>
      </c>
      <c r="J180">
        <v>288965.87599999999</v>
      </c>
      <c r="K180">
        <v>269467.29060000001</v>
      </c>
      <c r="L180">
        <v>251813.64670000001</v>
      </c>
      <c r="M180">
        <v>244014.20759999999</v>
      </c>
      <c r="N180">
        <v>252488.49239999999</v>
      </c>
      <c r="O180">
        <v>244514.46710000001</v>
      </c>
      <c r="P180">
        <v>229532.18919999999</v>
      </c>
      <c r="Q180">
        <v>212665.05290000001</v>
      </c>
      <c r="R180">
        <v>198643.16690000001</v>
      </c>
      <c r="S180">
        <v>194056.2605</v>
      </c>
      <c r="T180">
        <v>187605.0576</v>
      </c>
      <c r="U180">
        <v>184747.5251</v>
      </c>
      <c r="V180">
        <v>184163.0159</v>
      </c>
      <c r="W180">
        <v>184394.9498</v>
      </c>
      <c r="X180">
        <v>184441.78779999999</v>
      </c>
      <c r="Y180">
        <v>185972.0037</v>
      </c>
      <c r="Z180">
        <v>188362.7738</v>
      </c>
      <c r="AA180">
        <v>191463.37599999999</v>
      </c>
      <c r="AB180">
        <v>194927.11840000001</v>
      </c>
      <c r="AC180">
        <v>198774.96179999999</v>
      </c>
      <c r="AD180">
        <v>202881.91329999999</v>
      </c>
      <c r="AE180">
        <v>207064.99789999999</v>
      </c>
      <c r="AF180">
        <v>211332.40599999999</v>
      </c>
      <c r="AG180">
        <v>215708.5864</v>
      </c>
      <c r="AH180">
        <v>220181.5079</v>
      </c>
      <c r="AI180">
        <v>224539.15909999999</v>
      </c>
      <c r="AJ180">
        <v>228909.88099999999</v>
      </c>
      <c r="AK180">
        <v>233340.06539999999</v>
      </c>
      <c r="AL180">
        <v>237779.24050000001</v>
      </c>
      <c r="AM180">
        <v>242485.11300000001</v>
      </c>
      <c r="AN180">
        <v>246912.5245</v>
      </c>
      <c r="AO180">
        <v>251257.11470000001</v>
      </c>
      <c r="AP180">
        <v>255557.18369999999</v>
      </c>
      <c r="AQ180">
        <v>259914.2824</v>
      </c>
      <c r="AR180">
        <v>264223.99800000002</v>
      </c>
      <c r="AS180">
        <v>268589.23359999998</v>
      </c>
      <c r="AT180">
        <v>273034.80959999998</v>
      </c>
      <c r="AU180">
        <v>277528.1998</v>
      </c>
      <c r="AV180">
        <v>282101.55579999997</v>
      </c>
      <c r="AW180">
        <v>287054.83140000002</v>
      </c>
    </row>
    <row r="181" spans="2:49" x14ac:dyDescent="0.35">
      <c r="B181" t="s">
        <v>280</v>
      </c>
      <c r="C181">
        <v>7848832.7159786001</v>
      </c>
      <c r="D181">
        <v>7974848.2640105197</v>
      </c>
      <c r="E181">
        <v>8102887.0319999997</v>
      </c>
      <c r="F181">
        <v>8220897.091</v>
      </c>
      <c r="G181">
        <v>7929936.6310000001</v>
      </c>
      <c r="H181">
        <v>7370446.6780000003</v>
      </c>
      <c r="I181">
        <v>7433465.9340000004</v>
      </c>
      <c r="J181">
        <v>7301460.4139999999</v>
      </c>
      <c r="K181">
        <v>6896845.1220000004</v>
      </c>
      <c r="L181">
        <v>6647343.4390000002</v>
      </c>
      <c r="M181">
        <v>6680609.7309999997</v>
      </c>
      <c r="N181">
        <v>6944428.2800000003</v>
      </c>
      <c r="O181">
        <v>7002792.5279999999</v>
      </c>
      <c r="P181">
        <v>6682365.8039999995</v>
      </c>
      <c r="Q181">
        <v>6197140.2649999997</v>
      </c>
      <c r="R181">
        <v>5876176.1720000003</v>
      </c>
      <c r="S181">
        <v>5851549.449</v>
      </c>
      <c r="T181">
        <v>5723890.9060000004</v>
      </c>
      <c r="U181">
        <v>5696777.6210000003</v>
      </c>
      <c r="V181">
        <v>5702327.6830000002</v>
      </c>
      <c r="W181">
        <v>5719745.8650000002</v>
      </c>
      <c r="X181">
        <v>5718741.4780000001</v>
      </c>
      <c r="Y181">
        <v>5785860.5360000003</v>
      </c>
      <c r="Z181">
        <v>5885185.8190000001</v>
      </c>
      <c r="AA181">
        <v>6006013.415</v>
      </c>
      <c r="AB181">
        <v>6134744.6090000002</v>
      </c>
      <c r="AC181">
        <v>6273846.7989999996</v>
      </c>
      <c r="AD181">
        <v>6416176.6900000004</v>
      </c>
      <c r="AE181">
        <v>6555059.8059999999</v>
      </c>
      <c r="AF181">
        <v>6692710.2350000003</v>
      </c>
      <c r="AG181">
        <v>6832318.0939999996</v>
      </c>
      <c r="AH181">
        <v>6971990.4989999998</v>
      </c>
      <c r="AI181">
        <v>7103699.7740000002</v>
      </c>
      <c r="AJ181">
        <v>7234455.3449999997</v>
      </c>
      <c r="AK181">
        <v>7364858.1770000001</v>
      </c>
      <c r="AL181">
        <v>7493974.2860000003</v>
      </c>
      <c r="AM181">
        <v>7633022.5439999998</v>
      </c>
      <c r="AN181">
        <v>7763502.9630000005</v>
      </c>
      <c r="AO181">
        <v>7891761.3870000001</v>
      </c>
      <c r="AP181">
        <v>8018055.3969999999</v>
      </c>
      <c r="AQ181">
        <v>8145663.1639999999</v>
      </c>
      <c r="AR181">
        <v>8273391.6210000003</v>
      </c>
      <c r="AS181">
        <v>8402787.6779999901</v>
      </c>
      <c r="AT181">
        <v>8533180.8310000002</v>
      </c>
      <c r="AU181">
        <v>8665715.2249999996</v>
      </c>
      <c r="AV181">
        <v>8801417.7139999997</v>
      </c>
      <c r="AW181">
        <v>8947260.4169999994</v>
      </c>
    </row>
    <row r="182" spans="2:49" x14ac:dyDescent="0.35">
      <c r="B182" t="s">
        <v>281</v>
      </c>
      <c r="C182">
        <v>3.4004494311446498</v>
      </c>
      <c r="D182">
        <v>3.4550447466682099</v>
      </c>
      <c r="E182">
        <v>3.5105166080000001</v>
      </c>
      <c r="F182">
        <v>3.6343673519999999</v>
      </c>
      <c r="G182">
        <v>3.500390876</v>
      </c>
      <c r="H182">
        <v>3.2294338429999998</v>
      </c>
      <c r="I182">
        <v>3.1763289119999998</v>
      </c>
      <c r="J182">
        <v>3.1867565130000002</v>
      </c>
      <c r="K182">
        <v>3.067201694</v>
      </c>
      <c r="L182">
        <v>3.045666985</v>
      </c>
      <c r="M182">
        <v>2.9796108170000002</v>
      </c>
      <c r="N182">
        <v>2.965384072</v>
      </c>
      <c r="O182">
        <v>3.157315664</v>
      </c>
      <c r="P182">
        <v>3.3039807250000002</v>
      </c>
      <c r="Q182">
        <v>3.4005443440000001</v>
      </c>
      <c r="R182">
        <v>3.5300066729999999</v>
      </c>
      <c r="S182">
        <v>3.904710567</v>
      </c>
      <c r="T182">
        <v>3.9526270619999999</v>
      </c>
      <c r="U182">
        <v>3.9684599170000001</v>
      </c>
      <c r="V182">
        <v>4.1062564129999997</v>
      </c>
      <c r="W182">
        <v>4.2245231160000003</v>
      </c>
      <c r="X182">
        <v>4.2436456480000002</v>
      </c>
      <c r="Y182">
        <v>4.2603953360000002</v>
      </c>
      <c r="Z182">
        <v>4.2683211669999999</v>
      </c>
      <c r="AA182">
        <v>4.2881545250000004</v>
      </c>
      <c r="AB182">
        <v>4.2946495999999996</v>
      </c>
      <c r="AC182">
        <v>4.3147643240000004</v>
      </c>
      <c r="AD182">
        <v>4.3485481029999997</v>
      </c>
      <c r="AE182">
        <v>4.375528654</v>
      </c>
      <c r="AF182">
        <v>4.4013212350000002</v>
      </c>
      <c r="AG182">
        <v>4.4331708880000003</v>
      </c>
      <c r="AH182">
        <v>4.4723406319999999</v>
      </c>
      <c r="AI182">
        <v>4.4924761750000002</v>
      </c>
      <c r="AJ182">
        <v>4.5097661999999996</v>
      </c>
      <c r="AK182">
        <v>4.535521879</v>
      </c>
      <c r="AL182">
        <v>4.5579814870000002</v>
      </c>
      <c r="AM182">
        <v>4.6196311359999997</v>
      </c>
      <c r="AN182">
        <v>4.6483195850000003</v>
      </c>
      <c r="AO182">
        <v>4.6668517930000002</v>
      </c>
      <c r="AP182">
        <v>4.6826212910000002</v>
      </c>
      <c r="AQ182">
        <v>4.7116579879999998</v>
      </c>
      <c r="AR182">
        <v>4.7311504419999997</v>
      </c>
      <c r="AS182">
        <v>4.7536549130000001</v>
      </c>
      <c r="AT182">
        <v>4.7823965099999999</v>
      </c>
      <c r="AU182">
        <v>4.8071513750000001</v>
      </c>
      <c r="AV182">
        <v>4.8328603409999999</v>
      </c>
      <c r="AW182">
        <v>4.913241126</v>
      </c>
    </row>
    <row r="183" spans="2:49" x14ac:dyDescent="0.35">
      <c r="B183" t="s">
        <v>282</v>
      </c>
      <c r="C183">
        <v>1163232.8236614501</v>
      </c>
      <c r="D183">
        <v>1181908.90290365</v>
      </c>
      <c r="E183">
        <v>1200884.8330000001</v>
      </c>
      <c r="F183">
        <v>1227703.5930000001</v>
      </c>
      <c r="G183">
        <v>1169782.067</v>
      </c>
      <c r="H183">
        <v>1137339.8060000001</v>
      </c>
      <c r="I183">
        <v>1168180.432</v>
      </c>
      <c r="J183">
        <v>1139783.23</v>
      </c>
      <c r="K183">
        <v>1085368.298</v>
      </c>
      <c r="L183">
        <v>1093531.173</v>
      </c>
      <c r="M183">
        <v>1101414.919</v>
      </c>
      <c r="N183">
        <v>1073840.304</v>
      </c>
      <c r="O183">
        <v>1137649.69</v>
      </c>
      <c r="P183">
        <v>1153417.68</v>
      </c>
      <c r="Q183">
        <v>1124286.7390000001</v>
      </c>
      <c r="R183">
        <v>1163327.081</v>
      </c>
      <c r="S183">
        <v>1249195.692</v>
      </c>
      <c r="T183">
        <v>1282445.7679999999</v>
      </c>
      <c r="U183">
        <v>1294238.0109999999</v>
      </c>
      <c r="V183">
        <v>1297635.6000000001</v>
      </c>
      <c r="W183">
        <v>1295618.7720000001</v>
      </c>
      <c r="X183">
        <v>1284219.166</v>
      </c>
      <c r="Y183">
        <v>1294777.2490000001</v>
      </c>
      <c r="Z183">
        <v>1316043.9480000001</v>
      </c>
      <c r="AA183">
        <v>1343937.5930000001</v>
      </c>
      <c r="AB183">
        <v>1373147.3670000001</v>
      </c>
      <c r="AC183">
        <v>1403548.53</v>
      </c>
      <c r="AD183">
        <v>1432213.7050000001</v>
      </c>
      <c r="AE183">
        <v>1458816.145</v>
      </c>
      <c r="AF183">
        <v>1483923.4010000001</v>
      </c>
      <c r="AG183">
        <v>1508465.4739999999</v>
      </c>
      <c r="AH183">
        <v>1532309.632</v>
      </c>
      <c r="AI183">
        <v>1553741.3770000001</v>
      </c>
      <c r="AJ183">
        <v>1574357.9790000001</v>
      </c>
      <c r="AK183">
        <v>1594313.048</v>
      </c>
      <c r="AL183">
        <v>1613673.0519999999</v>
      </c>
      <c r="AM183">
        <v>1634638.5279999999</v>
      </c>
      <c r="AN183">
        <v>1653786.419</v>
      </c>
      <c r="AO183">
        <v>1671650.551</v>
      </c>
      <c r="AP183">
        <v>1688604.469</v>
      </c>
      <c r="AQ183">
        <v>1705352.628</v>
      </c>
      <c r="AR183">
        <v>1721916.2790000001</v>
      </c>
      <c r="AS183">
        <v>1738002.415</v>
      </c>
      <c r="AT183">
        <v>1754038.6869999999</v>
      </c>
      <c r="AU183">
        <v>1770120.36</v>
      </c>
      <c r="AV183">
        <v>1786384.328</v>
      </c>
      <c r="AW183">
        <v>1803869.1910000001</v>
      </c>
    </row>
    <row r="184" spans="2:49" x14ac:dyDescent="0.35">
      <c r="B184" t="s">
        <v>283</v>
      </c>
      <c r="C184">
        <v>3390396.9372410299</v>
      </c>
      <c r="D184">
        <v>3444830.8567233998</v>
      </c>
      <c r="E184">
        <v>3500138.73</v>
      </c>
      <c r="F184">
        <v>3494306.142</v>
      </c>
      <c r="G184">
        <v>3288088.8670000001</v>
      </c>
      <c r="H184">
        <v>3036409.0959999999</v>
      </c>
      <c r="I184">
        <v>3045274.03</v>
      </c>
      <c r="J184">
        <v>2942732.5060000001</v>
      </c>
      <c r="K184">
        <v>2793230.4980000001</v>
      </c>
      <c r="L184">
        <v>2732226.3569999998</v>
      </c>
      <c r="M184">
        <v>2672614.3119999999</v>
      </c>
      <c r="N184">
        <v>2489927.2009999999</v>
      </c>
      <c r="O184">
        <v>2604058.2540000002</v>
      </c>
      <c r="P184">
        <v>2696371.909</v>
      </c>
      <c r="Q184">
        <v>2767880.65</v>
      </c>
      <c r="R184">
        <v>2864820.835</v>
      </c>
      <c r="S184">
        <v>2993361.6949999998</v>
      </c>
      <c r="T184">
        <v>3026715.787</v>
      </c>
      <c r="U184">
        <v>3042464.105</v>
      </c>
      <c r="V184">
        <v>3047843.3539999998</v>
      </c>
      <c r="W184">
        <v>3049580.4169999999</v>
      </c>
      <c r="X184">
        <v>3041867.6120000002</v>
      </c>
      <c r="Y184">
        <v>3048977.8640000001</v>
      </c>
      <c r="Z184">
        <v>3064027.9079999998</v>
      </c>
      <c r="AA184">
        <v>3085008.3050000002</v>
      </c>
      <c r="AB184">
        <v>3108871.318</v>
      </c>
      <c r="AC184">
        <v>3135251.145</v>
      </c>
      <c r="AD184">
        <v>2920986.6179999998</v>
      </c>
      <c r="AE184">
        <v>2704790.5210000002</v>
      </c>
      <c r="AF184">
        <v>2486873.0159999998</v>
      </c>
      <c r="AG184">
        <v>2268004.2960000001</v>
      </c>
      <c r="AH184">
        <v>2047673.7660000001</v>
      </c>
      <c r="AI184">
        <v>1823378.159</v>
      </c>
      <c r="AJ184">
        <v>1596907.5009999999</v>
      </c>
      <c r="AK184">
        <v>1368324.139</v>
      </c>
      <c r="AL184">
        <v>1137794.4680000001</v>
      </c>
      <c r="AM184">
        <v>907452.59310000006</v>
      </c>
      <c r="AN184">
        <v>913611.40209999995</v>
      </c>
      <c r="AO184">
        <v>919345.93929999997</v>
      </c>
      <c r="AP184">
        <v>924747.18850000005</v>
      </c>
      <c r="AQ184">
        <v>930092.39899999998</v>
      </c>
      <c r="AR184">
        <v>935457.72080000001</v>
      </c>
      <c r="AS184">
        <v>940570.12679999997</v>
      </c>
      <c r="AT184">
        <v>945803.61270000006</v>
      </c>
      <c r="AU184">
        <v>951267.30440000002</v>
      </c>
      <c r="AV184">
        <v>957046.80319999997</v>
      </c>
      <c r="AW184">
        <v>963506.27370000002</v>
      </c>
    </row>
    <row r="185" spans="2:49" x14ac:dyDescent="0.35">
      <c r="B185" t="s">
        <v>284</v>
      </c>
      <c r="C185">
        <v>54115760.630483001</v>
      </c>
      <c r="D185">
        <v>54984606.671644203</v>
      </c>
      <c r="E185">
        <v>55867402.32</v>
      </c>
      <c r="F185">
        <v>55867469.130000003</v>
      </c>
      <c r="G185">
        <v>52766541.859999999</v>
      </c>
      <c r="H185">
        <v>47956305.32</v>
      </c>
      <c r="I185">
        <v>48233624.049999997</v>
      </c>
      <c r="J185">
        <v>47509712.159999996</v>
      </c>
      <c r="K185">
        <v>44930748.560000002</v>
      </c>
      <c r="L185">
        <v>43542042.18</v>
      </c>
      <c r="M185">
        <v>43037113.399999999</v>
      </c>
      <c r="N185">
        <v>41649861.549999997</v>
      </c>
      <c r="O185">
        <v>42842945.969999999</v>
      </c>
      <c r="P185">
        <v>43593323</v>
      </c>
      <c r="Q185">
        <v>43803348.539999999</v>
      </c>
      <c r="R185">
        <v>44414188.130000003</v>
      </c>
      <c r="S185">
        <v>46329269.310000002</v>
      </c>
      <c r="T185">
        <v>46824510.280000001</v>
      </c>
      <c r="U185">
        <v>46964205.990000002</v>
      </c>
      <c r="V185">
        <v>47016810.109999999</v>
      </c>
      <c r="W185">
        <v>46794165.890000001</v>
      </c>
      <c r="X185">
        <v>46257234.18</v>
      </c>
      <c r="Y185">
        <v>45976983.890000001</v>
      </c>
      <c r="Z185">
        <v>45877383.840000004</v>
      </c>
      <c r="AA185">
        <v>45953972.600000001</v>
      </c>
      <c r="AB185">
        <v>46169129.420000002</v>
      </c>
      <c r="AC185">
        <v>46521621.880000003</v>
      </c>
      <c r="AD185">
        <v>46407720.93</v>
      </c>
      <c r="AE185">
        <v>46376463.32</v>
      </c>
      <c r="AF185">
        <v>46421764.75</v>
      </c>
      <c r="AG185">
        <v>46537194.409999996</v>
      </c>
      <c r="AH185">
        <v>46713485.310000002</v>
      </c>
      <c r="AI185">
        <v>46908620.600000001</v>
      </c>
      <c r="AJ185">
        <v>47138767.409999996</v>
      </c>
      <c r="AK185">
        <v>47400176.640000001</v>
      </c>
      <c r="AL185">
        <v>47684522.079999998</v>
      </c>
      <c r="AM185">
        <v>48018487.539999999</v>
      </c>
      <c r="AN185">
        <v>48327424.399999999</v>
      </c>
      <c r="AO185">
        <v>48637221.039999999</v>
      </c>
      <c r="AP185">
        <v>48941891.479999997</v>
      </c>
      <c r="AQ185">
        <v>49246015.93</v>
      </c>
      <c r="AR185">
        <v>49537364.590000004</v>
      </c>
      <c r="AS185">
        <v>49813689.130000003</v>
      </c>
      <c r="AT185">
        <v>50074314.079999998</v>
      </c>
      <c r="AU185">
        <v>50320255.490000002</v>
      </c>
      <c r="AV185">
        <v>50554668.350000001</v>
      </c>
      <c r="AW185">
        <v>50802319.670000002</v>
      </c>
    </row>
    <row r="186" spans="2:49" x14ac:dyDescent="0.35">
      <c r="B186" t="s">
        <v>285</v>
      </c>
      <c r="C186">
        <v>1464963.74202715</v>
      </c>
      <c r="D186">
        <v>1488484.20876134</v>
      </c>
      <c r="E186">
        <v>1512382.304</v>
      </c>
      <c r="F186">
        <v>1832436.18</v>
      </c>
      <c r="G186">
        <v>1646708.6939999999</v>
      </c>
      <c r="H186">
        <v>1251843.047</v>
      </c>
      <c r="I186">
        <v>1598874.477</v>
      </c>
      <c r="J186">
        <v>1327870.013</v>
      </c>
      <c r="K186">
        <v>1665576.335</v>
      </c>
      <c r="L186">
        <v>1576655.362</v>
      </c>
      <c r="M186">
        <v>1701968.6769999999</v>
      </c>
      <c r="N186">
        <v>1849827.0249999999</v>
      </c>
      <c r="O186">
        <v>1892797.2790000001</v>
      </c>
      <c r="P186">
        <v>1906537.4140000001</v>
      </c>
      <c r="Q186">
        <v>1890785.4580000001</v>
      </c>
      <c r="R186">
        <v>1876025.9169999999</v>
      </c>
      <c r="S186">
        <v>2111957.2409999999</v>
      </c>
      <c r="T186">
        <v>2073108.9939999999</v>
      </c>
      <c r="U186">
        <v>2037634.9450000001</v>
      </c>
      <c r="V186">
        <v>2008214.014</v>
      </c>
      <c r="W186">
        <v>2002244.977</v>
      </c>
      <c r="X186">
        <v>1983744.754</v>
      </c>
      <c r="Y186">
        <v>1979217.8089999999</v>
      </c>
      <c r="Z186">
        <v>1984029.7390000001</v>
      </c>
      <c r="AA186">
        <v>1996906.4310000001</v>
      </c>
      <c r="AB186">
        <v>2015692.6540000001</v>
      </c>
      <c r="AC186">
        <v>2039378.371</v>
      </c>
      <c r="AD186">
        <v>2067084.335</v>
      </c>
      <c r="AE186">
        <v>2097210.781</v>
      </c>
      <c r="AF186">
        <v>2129432.64</v>
      </c>
      <c r="AG186">
        <v>2163477.4619999998</v>
      </c>
      <c r="AH186">
        <v>2199177.8870000001</v>
      </c>
      <c r="AI186">
        <v>2235096.1740000001</v>
      </c>
      <c r="AJ186">
        <v>2271680.824</v>
      </c>
      <c r="AK186">
        <v>2308959.7379999999</v>
      </c>
      <c r="AL186">
        <v>2346816.2140000002</v>
      </c>
      <c r="AM186">
        <v>2385854.4720000001</v>
      </c>
      <c r="AN186">
        <v>2423892.2680000002</v>
      </c>
      <c r="AO186">
        <v>2462102.1639999999</v>
      </c>
      <c r="AP186">
        <v>2500359.1320000002</v>
      </c>
      <c r="AQ186">
        <v>2538929.4900000002</v>
      </c>
      <c r="AR186">
        <v>2577486.2050000001</v>
      </c>
      <c r="AS186">
        <v>2616006.2110000001</v>
      </c>
      <c r="AT186">
        <v>2654406.1409999998</v>
      </c>
      <c r="AU186">
        <v>2692801.0040000002</v>
      </c>
      <c r="AV186">
        <v>2731356.443</v>
      </c>
      <c r="AW186">
        <v>2771032.327</v>
      </c>
    </row>
    <row r="187" spans="2:49" x14ac:dyDescent="0.35">
      <c r="B187" t="s">
        <v>286</v>
      </c>
      <c r="C187">
        <v>3808905.7292705998</v>
      </c>
      <c r="D187">
        <v>3870058.9427795</v>
      </c>
      <c r="E187">
        <v>3932193.9909999999</v>
      </c>
      <c r="F187">
        <v>4069852.426</v>
      </c>
      <c r="G187">
        <v>4043704.2379999999</v>
      </c>
      <c r="H187">
        <v>3295480.7239999999</v>
      </c>
      <c r="I187">
        <v>3404152.872</v>
      </c>
      <c r="J187">
        <v>3571389.0129999998</v>
      </c>
      <c r="K187">
        <v>3483563.5180000002</v>
      </c>
      <c r="L187">
        <v>3365085.821</v>
      </c>
      <c r="M187">
        <v>3328616.2850000001</v>
      </c>
      <c r="N187">
        <v>3378761.9360000002</v>
      </c>
      <c r="O187">
        <v>3435502.193</v>
      </c>
      <c r="P187">
        <v>3473740.8339999998</v>
      </c>
      <c r="Q187">
        <v>3490328.9369999999</v>
      </c>
      <c r="R187">
        <v>3513288.094</v>
      </c>
      <c r="S187">
        <v>3646377.5219999999</v>
      </c>
      <c r="T187">
        <v>3674546.1140000001</v>
      </c>
      <c r="U187">
        <v>3664474.821</v>
      </c>
      <c r="V187">
        <v>3643232.8650000002</v>
      </c>
      <c r="W187">
        <v>3640914.4190000002</v>
      </c>
      <c r="X187">
        <v>3617058.4849999999</v>
      </c>
      <c r="Y187">
        <v>3618782.2480000001</v>
      </c>
      <c r="Z187">
        <v>3637046.3220000002</v>
      </c>
      <c r="AA187">
        <v>3668300.3250000002</v>
      </c>
      <c r="AB187">
        <v>3708383.0260000001</v>
      </c>
      <c r="AC187">
        <v>3755092.6529999999</v>
      </c>
      <c r="AD187">
        <v>3807260.128</v>
      </c>
      <c r="AE187">
        <v>3862478.0469999998</v>
      </c>
      <c r="AF187">
        <v>3919811.0729999999</v>
      </c>
      <c r="AG187">
        <v>3978858.8960000002</v>
      </c>
      <c r="AH187">
        <v>4039686.3390000002</v>
      </c>
      <c r="AI187">
        <v>4099974.105</v>
      </c>
      <c r="AJ187">
        <v>4160568.8050000002</v>
      </c>
      <c r="AK187">
        <v>4221513.9400000004</v>
      </c>
      <c r="AL187">
        <v>4283193.12</v>
      </c>
      <c r="AM187">
        <v>4347595.1469999999</v>
      </c>
      <c r="AN187">
        <v>4409349.2879999997</v>
      </c>
      <c r="AO187">
        <v>4470109.0190000003</v>
      </c>
      <c r="AP187">
        <v>4529599.2120000003</v>
      </c>
      <c r="AQ187">
        <v>4588458.0290000001</v>
      </c>
      <c r="AR187">
        <v>4646563.5810000002</v>
      </c>
      <c r="AS187">
        <v>4705121.8420000002</v>
      </c>
      <c r="AT187">
        <v>4764444.2869999995</v>
      </c>
      <c r="AU187">
        <v>4824569.1140000001</v>
      </c>
      <c r="AV187">
        <v>4885475.8059999999</v>
      </c>
      <c r="AW187">
        <v>4948733.0530000003</v>
      </c>
    </row>
    <row r="188" spans="2:49" x14ac:dyDescent="0.35">
      <c r="B188" t="s">
        <v>287</v>
      </c>
      <c r="C188">
        <v>12698989.181271899</v>
      </c>
      <c r="D188">
        <v>12902875.5601817</v>
      </c>
      <c r="E188">
        <v>13110035.4</v>
      </c>
      <c r="F188">
        <v>13314594.560000001</v>
      </c>
      <c r="G188">
        <v>12851210.439999999</v>
      </c>
      <c r="H188">
        <v>12458670.210000001</v>
      </c>
      <c r="I188">
        <v>12377969.01</v>
      </c>
      <c r="J188">
        <v>11843456.539999999</v>
      </c>
      <c r="K188">
        <v>11075196.34</v>
      </c>
      <c r="L188">
        <v>10646800.380000001</v>
      </c>
      <c r="M188">
        <v>10567279.390000001</v>
      </c>
      <c r="N188">
        <v>10921762.119999999</v>
      </c>
      <c r="O188">
        <v>11009360.310000001</v>
      </c>
      <c r="P188">
        <v>10457676.92</v>
      </c>
      <c r="Q188">
        <v>9574857.4739999995</v>
      </c>
      <c r="R188">
        <v>8885565.6850000005</v>
      </c>
      <c r="S188">
        <v>8618746.3780000005</v>
      </c>
      <c r="T188">
        <v>8355343.5010000002</v>
      </c>
      <c r="U188">
        <v>8147430.6909999996</v>
      </c>
      <c r="V188">
        <v>7993989.0829999996</v>
      </c>
      <c r="W188">
        <v>7866689.659</v>
      </c>
      <c r="X188">
        <v>7723085.0480000004</v>
      </c>
      <c r="Y188">
        <v>7720185.4079999998</v>
      </c>
      <c r="Z188">
        <v>7815220.4469999997</v>
      </c>
      <c r="AA188">
        <v>7981809.2019999996</v>
      </c>
      <c r="AB188">
        <v>8189470.5559999999</v>
      </c>
      <c r="AC188">
        <v>8423690.5840000007</v>
      </c>
      <c r="AD188">
        <v>8665115.38199999</v>
      </c>
      <c r="AE188">
        <v>8900090.4299999997</v>
      </c>
      <c r="AF188">
        <v>9123560.4849999994</v>
      </c>
      <c r="AG188">
        <v>9334452.12099999</v>
      </c>
      <c r="AH188">
        <v>9530435.2329999898</v>
      </c>
      <c r="AI188">
        <v>9699061.5539999995</v>
      </c>
      <c r="AJ188">
        <v>9847151.4700000007</v>
      </c>
      <c r="AK188">
        <v>9976491.9360000007</v>
      </c>
      <c r="AL188">
        <v>10088528.02</v>
      </c>
      <c r="AM188">
        <v>10197105.289999999</v>
      </c>
      <c r="AN188">
        <v>10284167.08</v>
      </c>
      <c r="AO188">
        <v>10358425.83</v>
      </c>
      <c r="AP188">
        <v>10423484.6</v>
      </c>
      <c r="AQ188">
        <v>10485081.720000001</v>
      </c>
      <c r="AR188">
        <v>10545084.460000001</v>
      </c>
      <c r="AS188">
        <v>10604401.279999999</v>
      </c>
      <c r="AT188">
        <v>10667463.52</v>
      </c>
      <c r="AU188">
        <v>10737534.76</v>
      </c>
      <c r="AV188">
        <v>10817893.73</v>
      </c>
      <c r="AW188">
        <v>10917578.66</v>
      </c>
    </row>
    <row r="189" spans="2:49" x14ac:dyDescent="0.35">
      <c r="B189" t="s">
        <v>288</v>
      </c>
      <c r="C189">
        <v>1234844.41674139</v>
      </c>
      <c r="D189">
        <v>1254670.2432739199</v>
      </c>
      <c r="E189">
        <v>1274814.3799999999</v>
      </c>
      <c r="F189">
        <v>1262176.97</v>
      </c>
      <c r="G189">
        <v>1198224.7930000001</v>
      </c>
      <c r="H189">
        <v>1217502.8940000001</v>
      </c>
      <c r="I189">
        <v>1166291.798</v>
      </c>
      <c r="J189">
        <v>1092002.68</v>
      </c>
      <c r="K189">
        <v>1022370.24</v>
      </c>
      <c r="L189">
        <v>981866.07590000005</v>
      </c>
      <c r="M189">
        <v>956576.54</v>
      </c>
      <c r="N189">
        <v>960230.36849999998</v>
      </c>
      <c r="O189">
        <v>930985.32429999998</v>
      </c>
      <c r="P189">
        <v>860061.94949999999</v>
      </c>
      <c r="Q189">
        <v>776373.64800000004</v>
      </c>
      <c r="R189">
        <v>711909.43400000001</v>
      </c>
      <c r="S189">
        <v>682635.76760000002</v>
      </c>
      <c r="T189">
        <v>663575.58880000003</v>
      </c>
      <c r="U189">
        <v>652921.73329999996</v>
      </c>
      <c r="V189">
        <v>648082.04249999998</v>
      </c>
      <c r="W189">
        <v>648882.00600000005</v>
      </c>
      <c r="X189">
        <v>649308.06519999995</v>
      </c>
      <c r="Y189">
        <v>658293.02610000002</v>
      </c>
      <c r="Z189">
        <v>671797.67550000001</v>
      </c>
      <c r="AA189">
        <v>688580.01029999997</v>
      </c>
      <c r="AB189">
        <v>706743.77020000003</v>
      </c>
      <c r="AC189">
        <v>726125.49939999997</v>
      </c>
      <c r="AD189">
        <v>745193.87470000004</v>
      </c>
      <c r="AE189">
        <v>763437.31680000003</v>
      </c>
      <c r="AF189">
        <v>780817.2156</v>
      </c>
      <c r="AG189">
        <v>797739.49670000002</v>
      </c>
      <c r="AH189">
        <v>813974.93019999994</v>
      </c>
      <c r="AI189">
        <v>828877.61159999995</v>
      </c>
      <c r="AJ189">
        <v>843269.27870000002</v>
      </c>
      <c r="AK189">
        <v>856896.93940000003</v>
      </c>
      <c r="AL189">
        <v>869743.17590000003</v>
      </c>
      <c r="AM189">
        <v>882962.16379999998</v>
      </c>
      <c r="AN189">
        <v>895043.90110000002</v>
      </c>
      <c r="AO189">
        <v>906251.02709999995</v>
      </c>
      <c r="AP189">
        <v>916742.19369999995</v>
      </c>
      <c r="AQ189">
        <v>926867.48600000003</v>
      </c>
      <c r="AR189">
        <v>936844.47719999996</v>
      </c>
      <c r="AS189">
        <v>946702.92310000001</v>
      </c>
      <c r="AT189">
        <v>956867.93759999995</v>
      </c>
      <c r="AU189">
        <v>967580.90819999995</v>
      </c>
      <c r="AV189">
        <v>979008.24289999995</v>
      </c>
      <c r="AW189">
        <v>991603.90610000002</v>
      </c>
    </row>
    <row r="190" spans="2:49" x14ac:dyDescent="0.35">
      <c r="B190" t="s">
        <v>289</v>
      </c>
      <c r="C190">
        <v>16278955.912495499</v>
      </c>
      <c r="D190">
        <v>16540319.8152481</v>
      </c>
      <c r="E190">
        <v>16805880</v>
      </c>
      <c r="F190">
        <v>16724304.27</v>
      </c>
      <c r="G190">
        <v>15998389.039999999</v>
      </c>
      <c r="H190">
        <v>15292900.26</v>
      </c>
      <c r="I190">
        <v>15219896.710000001</v>
      </c>
      <c r="J190">
        <v>13335753.01</v>
      </c>
      <c r="K190">
        <v>11342452.119999999</v>
      </c>
      <c r="L190">
        <v>9821109.4910000004</v>
      </c>
      <c r="M190">
        <v>8669270.5810000002</v>
      </c>
      <c r="N190">
        <v>7715410.4550000001</v>
      </c>
      <c r="O190">
        <v>8079452.7010000004</v>
      </c>
      <c r="P190">
        <v>8267305.5470000003</v>
      </c>
      <c r="Q190">
        <v>8357268.1459999997</v>
      </c>
      <c r="R190">
        <v>8557529.9900000002</v>
      </c>
      <c r="S190">
        <v>4856089.7019999996</v>
      </c>
      <c r="T190">
        <v>6506185.4210000001</v>
      </c>
      <c r="U190">
        <v>8111060.1569999997</v>
      </c>
      <c r="V190">
        <v>9685307.7440000009</v>
      </c>
      <c r="W190">
        <v>10140478</v>
      </c>
      <c r="X190">
        <v>10528182.73</v>
      </c>
      <c r="Y190">
        <v>10681488.640000001</v>
      </c>
      <c r="Z190">
        <v>10862060.23</v>
      </c>
      <c r="AA190">
        <v>11069843.1</v>
      </c>
      <c r="AB190">
        <v>11330437.9</v>
      </c>
      <c r="AC190">
        <v>11609432.91</v>
      </c>
      <c r="AD190">
        <v>11917616.34</v>
      </c>
      <c r="AE190">
        <v>12223344.27</v>
      </c>
      <c r="AF190">
        <v>12180212.85</v>
      </c>
      <c r="AG190">
        <v>12403154.59</v>
      </c>
      <c r="AH190">
        <v>12622639.67</v>
      </c>
      <c r="AI190">
        <v>12793700.27</v>
      </c>
      <c r="AJ190">
        <v>12958106.699999999</v>
      </c>
      <c r="AK190">
        <v>13116809.59</v>
      </c>
      <c r="AL190">
        <v>13300000.77</v>
      </c>
      <c r="AM190">
        <v>13493092.02</v>
      </c>
      <c r="AN190">
        <v>13588667.93</v>
      </c>
      <c r="AO190">
        <v>13674353.82</v>
      </c>
      <c r="AP190">
        <v>13753601.15</v>
      </c>
      <c r="AQ190">
        <v>13832835.539999999</v>
      </c>
      <c r="AR190">
        <v>13909318.66</v>
      </c>
      <c r="AS190">
        <v>13874066.98</v>
      </c>
      <c r="AT190">
        <v>13845432.939999999</v>
      </c>
      <c r="AU190">
        <v>13822883.52</v>
      </c>
      <c r="AV190">
        <v>13808333.76</v>
      </c>
      <c r="AW190">
        <v>13815543.880000001</v>
      </c>
    </row>
    <row r="191" spans="2:49" x14ac:dyDescent="0.35">
      <c r="B191" t="s">
        <v>290</v>
      </c>
      <c r="C191">
        <v>4315668.6239754297</v>
      </c>
      <c r="D191">
        <v>4384958.0796759203</v>
      </c>
      <c r="E191">
        <v>4455360</v>
      </c>
      <c r="F191">
        <v>4121585.8139999998</v>
      </c>
      <c r="G191">
        <v>3781623.74</v>
      </c>
      <c r="H191">
        <v>3268106.193</v>
      </c>
      <c r="I191">
        <v>2991076.5079999999</v>
      </c>
      <c r="J191">
        <v>2760979.01</v>
      </c>
      <c r="K191">
        <v>2514552.9789999998</v>
      </c>
      <c r="L191">
        <v>2256161.858</v>
      </c>
      <c r="M191">
        <v>2022582.639</v>
      </c>
      <c r="N191">
        <v>1797277.7520000001</v>
      </c>
      <c r="O191">
        <v>1606258.422</v>
      </c>
      <c r="P191">
        <v>1449977.9</v>
      </c>
      <c r="Q191">
        <v>1315428.03</v>
      </c>
      <c r="R191">
        <v>1168364.689</v>
      </c>
      <c r="S191">
        <v>1165233.155</v>
      </c>
      <c r="T191">
        <v>1761286.577</v>
      </c>
      <c r="U191">
        <v>2404007.7599999998</v>
      </c>
      <c r="V191">
        <v>3022953.9720000001</v>
      </c>
      <c r="W191">
        <v>2783821.5929999999</v>
      </c>
      <c r="X191">
        <v>2429215.4180000001</v>
      </c>
      <c r="Y191">
        <v>2357805.7850000001</v>
      </c>
      <c r="Z191">
        <v>2314167.8130000001</v>
      </c>
      <c r="AA191">
        <v>2278179.4819999998</v>
      </c>
      <c r="AB191">
        <v>2249722.0410000002</v>
      </c>
      <c r="AC191">
        <v>2226086.344</v>
      </c>
      <c r="AD191">
        <v>2249334.173</v>
      </c>
      <c r="AE191">
        <v>2281297.0359999998</v>
      </c>
      <c r="AF191">
        <v>2317169.4780000001</v>
      </c>
      <c r="AG191">
        <v>2356610.9130000002</v>
      </c>
      <c r="AH191">
        <v>2398387.6039999998</v>
      </c>
      <c r="AI191">
        <v>2393773.17</v>
      </c>
      <c r="AJ191">
        <v>2384827.9339999999</v>
      </c>
      <c r="AK191">
        <v>2376129.2829999998</v>
      </c>
      <c r="AL191">
        <v>2367010.031</v>
      </c>
      <c r="AM191">
        <v>2357242.3360000001</v>
      </c>
      <c r="AN191">
        <v>2398203.12</v>
      </c>
      <c r="AO191">
        <v>2445010.943</v>
      </c>
      <c r="AP191">
        <v>2492660.4300000002</v>
      </c>
      <c r="AQ191">
        <v>2540606.3849999998</v>
      </c>
      <c r="AR191">
        <v>2588308.2850000001</v>
      </c>
      <c r="AS191">
        <v>2622764.5610000002</v>
      </c>
      <c r="AT191">
        <v>2656111.4380000001</v>
      </c>
      <c r="AU191">
        <v>2689047.7439999999</v>
      </c>
      <c r="AV191">
        <v>2721673.0869999998</v>
      </c>
      <c r="AW191">
        <v>2755088.6329999999</v>
      </c>
    </row>
    <row r="192" spans="2:49" x14ac:dyDescent="0.35">
      <c r="B192" t="s">
        <v>291</v>
      </c>
      <c r="C192">
        <v>4315668.6239754297</v>
      </c>
      <c r="D192">
        <v>4384958.0796759203</v>
      </c>
      <c r="E192">
        <v>4455360</v>
      </c>
      <c r="F192">
        <v>4121585.8139999998</v>
      </c>
      <c r="G192">
        <v>3781623.74</v>
      </c>
      <c r="H192">
        <v>3268106.193</v>
      </c>
      <c r="I192">
        <v>2991076.5079999999</v>
      </c>
      <c r="J192">
        <v>2760979.01</v>
      </c>
      <c r="K192">
        <v>2514552.9789999998</v>
      </c>
      <c r="L192">
        <v>2256161.858</v>
      </c>
      <c r="M192">
        <v>2022582.639</v>
      </c>
      <c r="N192">
        <v>1797277.7520000001</v>
      </c>
      <c r="O192">
        <v>1606258.422</v>
      </c>
      <c r="P192">
        <v>1449977.9</v>
      </c>
      <c r="Q192">
        <v>1315428.03</v>
      </c>
      <c r="R192">
        <v>1168364.689</v>
      </c>
      <c r="S192">
        <v>1165233.155</v>
      </c>
      <c r="T192">
        <v>1761286.577</v>
      </c>
      <c r="U192">
        <v>2404007.7599999998</v>
      </c>
      <c r="V192">
        <v>3022953.9720000001</v>
      </c>
      <c r="W192">
        <v>2783821.5929999999</v>
      </c>
      <c r="X192">
        <v>2429215.4180000001</v>
      </c>
      <c r="Y192">
        <v>2357805.7850000001</v>
      </c>
      <c r="Z192">
        <v>2314167.8130000001</v>
      </c>
      <c r="AA192">
        <v>2278179.4819999998</v>
      </c>
      <c r="AB192">
        <v>2249722.0410000002</v>
      </c>
      <c r="AC192">
        <v>2226086.344</v>
      </c>
      <c r="AD192">
        <v>2249334.173</v>
      </c>
      <c r="AE192">
        <v>2281297.0359999998</v>
      </c>
      <c r="AF192">
        <v>2317169.4780000001</v>
      </c>
      <c r="AG192">
        <v>2356610.9130000002</v>
      </c>
      <c r="AH192">
        <v>2398387.6039999998</v>
      </c>
      <c r="AI192">
        <v>2393773.17</v>
      </c>
      <c r="AJ192">
        <v>2384827.9339999999</v>
      </c>
      <c r="AK192">
        <v>2376129.2829999998</v>
      </c>
      <c r="AL192">
        <v>2367010.031</v>
      </c>
      <c r="AM192">
        <v>2357242.3360000001</v>
      </c>
      <c r="AN192">
        <v>2398203.12</v>
      </c>
      <c r="AO192">
        <v>2445010.943</v>
      </c>
      <c r="AP192">
        <v>2492660.4300000002</v>
      </c>
      <c r="AQ192">
        <v>2540606.3849999998</v>
      </c>
      <c r="AR192">
        <v>2588308.2850000001</v>
      </c>
      <c r="AS192">
        <v>2622764.5610000002</v>
      </c>
      <c r="AT192">
        <v>2656111.4380000001</v>
      </c>
      <c r="AU192">
        <v>2689047.7439999999</v>
      </c>
      <c r="AV192">
        <v>2721673.0869999998</v>
      </c>
      <c r="AW192">
        <v>2755088.6329999999</v>
      </c>
    </row>
    <row r="193" spans="2:49" x14ac:dyDescent="0.35">
      <c r="B193" t="s">
        <v>292</v>
      </c>
      <c r="C193">
        <v>8232235.5397947598</v>
      </c>
      <c r="D193">
        <v>8364406.7441781899</v>
      </c>
      <c r="E193">
        <v>8498700</v>
      </c>
      <c r="F193">
        <v>8257721.017</v>
      </c>
      <c r="G193">
        <v>8001510.9460000005</v>
      </c>
      <c r="H193">
        <v>7306578.7999999998</v>
      </c>
      <c r="I193">
        <v>7065971.0889999997</v>
      </c>
      <c r="J193">
        <v>6891512.8729999997</v>
      </c>
      <c r="K193">
        <v>6631316.9950000001</v>
      </c>
      <c r="L193">
        <v>6286065.1189999999</v>
      </c>
      <c r="M193">
        <v>5953453.6619999995</v>
      </c>
      <c r="N193">
        <v>5588779.7309999997</v>
      </c>
      <c r="O193">
        <v>5783274.9479999999</v>
      </c>
      <c r="P193">
        <v>6074151.6679999996</v>
      </c>
      <c r="Q193">
        <v>6362211.5029999996</v>
      </c>
      <c r="R193">
        <v>6455829.7740000002</v>
      </c>
      <c r="S193">
        <v>8856928.9560000002</v>
      </c>
      <c r="T193">
        <v>6974268.318</v>
      </c>
      <c r="U193">
        <v>4815036.5920000002</v>
      </c>
      <c r="V193">
        <v>2808130.6680000001</v>
      </c>
      <c r="W193">
        <v>2597982.1349999998</v>
      </c>
      <c r="X193">
        <v>2520032.64</v>
      </c>
      <c r="Y193">
        <v>2468734.156</v>
      </c>
      <c r="Z193">
        <v>2420945.4819999998</v>
      </c>
      <c r="AA193">
        <v>2378448.3119999999</v>
      </c>
      <c r="AB193">
        <v>2342676.341</v>
      </c>
      <c r="AC193">
        <v>2311724.673</v>
      </c>
      <c r="AD193">
        <v>2291927.4530000002</v>
      </c>
      <c r="AE193">
        <v>2277178.39</v>
      </c>
      <c r="AF193">
        <v>2266130.0099999998</v>
      </c>
      <c r="AG193">
        <v>2256976.7850000001</v>
      </c>
      <c r="AH193">
        <v>2249943.6540000001</v>
      </c>
      <c r="AI193">
        <v>2256968.2409999999</v>
      </c>
      <c r="AJ193">
        <v>2264482.1150000002</v>
      </c>
      <c r="AK193">
        <v>2272484.8450000002</v>
      </c>
      <c r="AL193">
        <v>2280672.0720000002</v>
      </c>
      <c r="AM193">
        <v>2288120.037</v>
      </c>
      <c r="AN193">
        <v>2295054.2760000001</v>
      </c>
      <c r="AO193">
        <v>2302336.3220000002</v>
      </c>
      <c r="AP193">
        <v>2309557.5120000001</v>
      </c>
      <c r="AQ193">
        <v>2316667.3760000002</v>
      </c>
      <c r="AR193">
        <v>2323227.6340000001</v>
      </c>
      <c r="AS193">
        <v>3099524.7420000001</v>
      </c>
      <c r="AT193">
        <v>3974055.321</v>
      </c>
      <c r="AU193">
        <v>4861200.5410000002</v>
      </c>
      <c r="AV193">
        <v>5748167.7290000003</v>
      </c>
      <c r="AW193">
        <v>6635325.3679999998</v>
      </c>
    </row>
    <row r="194" spans="2:49" x14ac:dyDescent="0.35">
      <c r="B194" t="s">
        <v>293</v>
      </c>
      <c r="C194">
        <v>20174774.421468802</v>
      </c>
      <c r="D194">
        <v>20498686.950521201</v>
      </c>
      <c r="E194">
        <v>20827800</v>
      </c>
      <c r="F194">
        <v>19906990.100000001</v>
      </c>
      <c r="G194">
        <v>18926098.800000001</v>
      </c>
      <c r="H194">
        <v>16952777</v>
      </c>
      <c r="I194">
        <v>16081822.98</v>
      </c>
      <c r="J194">
        <v>15385927.18</v>
      </c>
      <c r="K194">
        <v>14523247.800000001</v>
      </c>
      <c r="L194">
        <v>13505356.529999999</v>
      </c>
      <c r="M194">
        <v>12547778.960000001</v>
      </c>
      <c r="N194">
        <v>11555597.67</v>
      </c>
      <c r="O194">
        <v>10373256.73</v>
      </c>
      <c r="P194">
        <v>9378109.7180000003</v>
      </c>
      <c r="Q194">
        <v>8519576.2249999996</v>
      </c>
      <c r="R194">
        <v>7578785.8430000003</v>
      </c>
      <c r="S194">
        <v>3083720.1630000002</v>
      </c>
      <c r="T194">
        <v>2284485.3309999998</v>
      </c>
      <c r="U194">
        <v>1755632.4439999999</v>
      </c>
      <c r="V194">
        <v>1287230.4979999999</v>
      </c>
      <c r="W194">
        <v>1032010.346</v>
      </c>
      <c r="X194">
        <v>782295.87100000004</v>
      </c>
      <c r="Y194">
        <v>754411.58570000005</v>
      </c>
      <c r="Z194">
        <v>746242.77260000003</v>
      </c>
      <c r="AA194">
        <v>741415.48770000006</v>
      </c>
      <c r="AB194">
        <v>738907.25659999996</v>
      </c>
      <c r="AC194">
        <v>737807.68050000002</v>
      </c>
      <c r="AD194">
        <v>739157.70589999994</v>
      </c>
      <c r="AE194">
        <v>742063.07250000001</v>
      </c>
      <c r="AF194">
        <v>746130.82570000004</v>
      </c>
      <c r="AG194">
        <v>750966.68599999999</v>
      </c>
      <c r="AH194">
        <v>756509.42020000005</v>
      </c>
      <c r="AI194">
        <v>762755.89410000003</v>
      </c>
      <c r="AJ194">
        <v>769185.42509999999</v>
      </c>
      <c r="AK194">
        <v>775790.8959</v>
      </c>
      <c r="AL194">
        <v>782552.43400000001</v>
      </c>
      <c r="AM194">
        <v>789077.33030000003</v>
      </c>
      <c r="AN194">
        <v>796476.62990000006</v>
      </c>
      <c r="AO194">
        <v>804057.2071</v>
      </c>
      <c r="AP194">
        <v>811680.97809999995</v>
      </c>
      <c r="AQ194">
        <v>819332.91850000003</v>
      </c>
      <c r="AR194">
        <v>826859.39749999996</v>
      </c>
      <c r="AS194">
        <v>834881.83860000002</v>
      </c>
      <c r="AT194">
        <v>843010.64850000001</v>
      </c>
      <c r="AU194">
        <v>851018.14410000003</v>
      </c>
      <c r="AV194">
        <v>858890.93940000003</v>
      </c>
      <c r="AW194">
        <v>866973.64879999997</v>
      </c>
    </row>
    <row r="195" spans="2:49" x14ac:dyDescent="0.35">
      <c r="B195" t="s">
        <v>294</v>
      </c>
      <c r="C195">
        <v>463787.91773491597</v>
      </c>
      <c r="D195">
        <v>471234.182770602</v>
      </c>
      <c r="E195">
        <v>478800</v>
      </c>
      <c r="F195">
        <v>480598.68190000003</v>
      </c>
      <c r="G195">
        <v>469285.6911</v>
      </c>
      <c r="H195">
        <v>452529.05839999998</v>
      </c>
      <c r="I195">
        <v>461122.94500000001</v>
      </c>
      <c r="J195">
        <v>522323.44640000002</v>
      </c>
      <c r="K195">
        <v>571573.82900000003</v>
      </c>
      <c r="L195">
        <v>634659.78379999998</v>
      </c>
      <c r="M195">
        <v>717610.72660000005</v>
      </c>
      <c r="N195">
        <v>822823.16449999996</v>
      </c>
      <c r="O195">
        <v>787688.19629999995</v>
      </c>
      <c r="P195">
        <v>725008.99109999998</v>
      </c>
      <c r="Q195">
        <v>638037.90509999997</v>
      </c>
      <c r="R195">
        <v>555919.41469999996</v>
      </c>
      <c r="S195">
        <v>271348.00060000003</v>
      </c>
      <c r="T195">
        <v>247870.42449999999</v>
      </c>
      <c r="U195">
        <v>228463.49419999999</v>
      </c>
      <c r="V195">
        <v>210947.54149999999</v>
      </c>
      <c r="W195">
        <v>212107.98910000001</v>
      </c>
      <c r="X195">
        <v>211938.97</v>
      </c>
      <c r="Y195">
        <v>203922.7696</v>
      </c>
      <c r="Z195">
        <v>197993.6312</v>
      </c>
      <c r="AA195">
        <v>193464.80530000001</v>
      </c>
      <c r="AB195">
        <v>190158.80429999999</v>
      </c>
      <c r="AC195">
        <v>187327.6532</v>
      </c>
      <c r="AD195">
        <v>185344.85079999999</v>
      </c>
      <c r="AE195">
        <v>183427.4498</v>
      </c>
      <c r="AF195">
        <v>182154.1447</v>
      </c>
      <c r="AG195">
        <v>180435.1746</v>
      </c>
      <c r="AH195">
        <v>178849.0986</v>
      </c>
      <c r="AI195">
        <v>177785.9516</v>
      </c>
      <c r="AJ195">
        <v>176752.0612</v>
      </c>
      <c r="AK195">
        <v>175826.02230000001</v>
      </c>
      <c r="AL195">
        <v>174975.12950000001</v>
      </c>
      <c r="AM195">
        <v>173985.3941</v>
      </c>
      <c r="AN195">
        <v>172997.5624</v>
      </c>
      <c r="AO195">
        <v>172072.70540000001</v>
      </c>
      <c r="AP195">
        <v>171190.09839999999</v>
      </c>
      <c r="AQ195">
        <v>170363.84419999999</v>
      </c>
      <c r="AR195">
        <v>169529.6194</v>
      </c>
      <c r="AS195">
        <v>169192.7953</v>
      </c>
      <c r="AT195">
        <v>168861.56849999999</v>
      </c>
      <c r="AU195">
        <v>168520.58230000001</v>
      </c>
      <c r="AV195">
        <v>168179.4124</v>
      </c>
      <c r="AW195">
        <v>167972.44260000001</v>
      </c>
    </row>
    <row r="196" spans="2:49" x14ac:dyDescent="0.3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784193.96369999996</v>
      </c>
      <c r="G196">
        <v>759148.37309999997</v>
      </c>
      <c r="H196">
        <v>740392.39480000001</v>
      </c>
      <c r="I196">
        <v>775070.21970000002</v>
      </c>
      <c r="J196">
        <v>761563.45259999996</v>
      </c>
      <c r="K196">
        <v>750064.79359999998</v>
      </c>
      <c r="L196">
        <v>705671.65460000001</v>
      </c>
      <c r="M196">
        <v>718608.60789999994</v>
      </c>
      <c r="N196">
        <v>697012.76280000003</v>
      </c>
      <c r="O196">
        <v>679079.83880000003</v>
      </c>
      <c r="P196">
        <v>658364.28709999996</v>
      </c>
      <c r="Q196">
        <v>623860.75360000005</v>
      </c>
      <c r="R196">
        <v>576269.83030000003</v>
      </c>
      <c r="S196">
        <v>521283.81060000003</v>
      </c>
      <c r="T196">
        <v>510885.27260000003</v>
      </c>
      <c r="U196">
        <v>510046.42869999999</v>
      </c>
      <c r="V196">
        <v>514913.67249999999</v>
      </c>
      <c r="W196">
        <v>511977.52250000002</v>
      </c>
      <c r="X196">
        <v>506289.49829999998</v>
      </c>
      <c r="Y196">
        <v>498014.45630000002</v>
      </c>
      <c r="Z196">
        <v>492082.27350000001</v>
      </c>
      <c r="AA196">
        <v>488681.8714</v>
      </c>
      <c r="AB196">
        <v>487764.19130000001</v>
      </c>
      <c r="AC196">
        <v>487849.53659999999</v>
      </c>
      <c r="AD196">
        <v>489390.14199999999</v>
      </c>
      <c r="AE196">
        <v>491182.85580000002</v>
      </c>
      <c r="AF196">
        <v>493037.08260000002</v>
      </c>
      <c r="AG196">
        <v>494358.53330000001</v>
      </c>
      <c r="AH196">
        <v>495736.89449999999</v>
      </c>
      <c r="AI196">
        <v>500610.32040000003</v>
      </c>
      <c r="AJ196">
        <v>505514.6029</v>
      </c>
      <c r="AK196">
        <v>510554.15919999999</v>
      </c>
      <c r="AL196">
        <v>515637.05969999998</v>
      </c>
      <c r="AM196">
        <v>520030.30540000001</v>
      </c>
      <c r="AN196">
        <v>523791.44939999998</v>
      </c>
      <c r="AO196">
        <v>527883.17989999999</v>
      </c>
      <c r="AP196">
        <v>532169.05160000001</v>
      </c>
      <c r="AQ196">
        <v>536548.50150000001</v>
      </c>
      <c r="AR196">
        <v>540852.93859999999</v>
      </c>
      <c r="AS196">
        <v>545126.51459999999</v>
      </c>
      <c r="AT196">
        <v>549267.55900000001</v>
      </c>
      <c r="AU196">
        <v>553231.08420000004</v>
      </c>
      <c r="AV196">
        <v>557041.58880000003</v>
      </c>
      <c r="AW196">
        <v>560897.59580000001</v>
      </c>
    </row>
    <row r="197" spans="2:49" x14ac:dyDescent="0.3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5229458.2419999996</v>
      </c>
      <c r="G197">
        <v>4997769.2</v>
      </c>
      <c r="H197">
        <v>4908854.3430000003</v>
      </c>
      <c r="I197">
        <v>4892184.398</v>
      </c>
      <c r="J197">
        <v>4880494.6540000001</v>
      </c>
      <c r="K197">
        <v>4621140.1169999996</v>
      </c>
      <c r="L197">
        <v>4447046.2209999999</v>
      </c>
      <c r="M197">
        <v>4437624.24</v>
      </c>
      <c r="N197">
        <v>4436201.0659999996</v>
      </c>
      <c r="O197">
        <v>4345744.4050000003</v>
      </c>
      <c r="P197">
        <v>4134781.5079999999</v>
      </c>
      <c r="Q197">
        <v>3786580.7439999999</v>
      </c>
      <c r="R197">
        <v>3435432.8050000002</v>
      </c>
      <c r="S197">
        <v>3260676.9350000001</v>
      </c>
      <c r="T197">
        <v>3188569.9730000002</v>
      </c>
      <c r="U197">
        <v>3138325.7379999999</v>
      </c>
      <c r="V197">
        <v>3105042.27</v>
      </c>
      <c r="W197">
        <v>3039251.5359999998</v>
      </c>
      <c r="X197">
        <v>2973953.9890000001</v>
      </c>
      <c r="Y197">
        <v>2941474.5959999999</v>
      </c>
      <c r="Z197">
        <v>2942222.2450000001</v>
      </c>
      <c r="AA197">
        <v>2963971.952</v>
      </c>
      <c r="AB197">
        <v>2999240.821</v>
      </c>
      <c r="AC197">
        <v>3038392.7119999998</v>
      </c>
      <c r="AD197">
        <v>3080676.0320000001</v>
      </c>
      <c r="AE197">
        <v>3119598.8670000001</v>
      </c>
      <c r="AF197">
        <v>3154597.6430000002</v>
      </c>
      <c r="AG197">
        <v>3183356.4470000002</v>
      </c>
      <c r="AH197">
        <v>3209097.716</v>
      </c>
      <c r="AI197">
        <v>3252489.5</v>
      </c>
      <c r="AJ197">
        <v>3294121.557</v>
      </c>
      <c r="AK197">
        <v>3334911.7560000001</v>
      </c>
      <c r="AL197">
        <v>3374867.273</v>
      </c>
      <c r="AM197">
        <v>3412106.3650000002</v>
      </c>
      <c r="AN197">
        <v>3444170.926</v>
      </c>
      <c r="AO197">
        <v>3477190.7540000002</v>
      </c>
      <c r="AP197">
        <v>3510798.8319999999</v>
      </c>
      <c r="AQ197">
        <v>3544707.7710000002</v>
      </c>
      <c r="AR197">
        <v>3578551.66</v>
      </c>
      <c r="AS197">
        <v>3611793.9649999999</v>
      </c>
      <c r="AT197">
        <v>3644688.3020000001</v>
      </c>
      <c r="AU197">
        <v>3677428.8739999998</v>
      </c>
      <c r="AV197">
        <v>3710228.7590000001</v>
      </c>
      <c r="AW197">
        <v>3743939.5860000001</v>
      </c>
    </row>
    <row r="198" spans="2:49" x14ac:dyDescent="0.3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736383.87809999997</v>
      </c>
      <c r="G198">
        <v>688113.451</v>
      </c>
      <c r="H198">
        <v>586721.96710000001</v>
      </c>
      <c r="I198">
        <v>619006.81810000003</v>
      </c>
      <c r="J198">
        <v>603896.74490000005</v>
      </c>
      <c r="K198">
        <v>570592.3811</v>
      </c>
      <c r="L198">
        <v>540638.83519999997</v>
      </c>
      <c r="M198">
        <v>527691.12939999998</v>
      </c>
      <c r="N198">
        <v>532504.2439</v>
      </c>
      <c r="O198">
        <v>532953.86450000003</v>
      </c>
      <c r="P198">
        <v>518019.7684</v>
      </c>
      <c r="Q198">
        <v>484109.5674</v>
      </c>
      <c r="R198">
        <v>448292.59860000003</v>
      </c>
      <c r="S198">
        <v>411501.14380000002</v>
      </c>
      <c r="T198">
        <v>387114.65860000002</v>
      </c>
      <c r="U198">
        <v>370009.7928</v>
      </c>
      <c r="V198">
        <v>358975.76049999997</v>
      </c>
      <c r="W198">
        <v>345982.5527</v>
      </c>
      <c r="X198">
        <v>334296.05229999998</v>
      </c>
      <c r="Y198">
        <v>327962.65850000002</v>
      </c>
      <c r="Z198">
        <v>325699.79820000002</v>
      </c>
      <c r="AA198">
        <v>325994.45799999998</v>
      </c>
      <c r="AB198">
        <v>328091.0097</v>
      </c>
      <c r="AC198">
        <v>330824.88559999998</v>
      </c>
      <c r="AD198">
        <v>334142.16639999999</v>
      </c>
      <c r="AE198">
        <v>337404.90899999999</v>
      </c>
      <c r="AF198">
        <v>340589.51789999998</v>
      </c>
      <c r="AG198">
        <v>343387.2745</v>
      </c>
      <c r="AH198">
        <v>346207.46149999998</v>
      </c>
      <c r="AI198">
        <v>351254.92550000001</v>
      </c>
      <c r="AJ198">
        <v>356323.57309999998</v>
      </c>
      <c r="AK198">
        <v>361506.25319999998</v>
      </c>
      <c r="AL198">
        <v>366742.66759999999</v>
      </c>
      <c r="AM198">
        <v>371540.87439999997</v>
      </c>
      <c r="AN198">
        <v>375897.55940000003</v>
      </c>
      <c r="AO198">
        <v>380384.32449999999</v>
      </c>
      <c r="AP198">
        <v>384901.64309999999</v>
      </c>
      <c r="AQ198">
        <v>389413.641</v>
      </c>
      <c r="AR198">
        <v>393834.61729999998</v>
      </c>
      <c r="AS198">
        <v>398116.02559999999</v>
      </c>
      <c r="AT198">
        <v>402242.41649999999</v>
      </c>
      <c r="AU198">
        <v>406215.73920000001</v>
      </c>
      <c r="AV198">
        <v>410050.93729999999</v>
      </c>
      <c r="AW198">
        <v>413879.51650000003</v>
      </c>
    </row>
    <row r="199" spans="2:49" x14ac:dyDescent="0.3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1502496.6910000001</v>
      </c>
      <c r="G199">
        <v>1385451.4850000001</v>
      </c>
      <c r="H199">
        <v>1185286.2860000001</v>
      </c>
      <c r="I199">
        <v>1216801.5319999999</v>
      </c>
      <c r="J199">
        <v>1338778.324</v>
      </c>
      <c r="K199">
        <v>1216325.1089999999</v>
      </c>
      <c r="L199">
        <v>1150131.851</v>
      </c>
      <c r="M199">
        <v>1155158.0160000001</v>
      </c>
      <c r="N199">
        <v>1143141.1710000001</v>
      </c>
      <c r="O199">
        <v>1168308.902</v>
      </c>
      <c r="P199">
        <v>1171335.4650000001</v>
      </c>
      <c r="Q199">
        <v>1140307.1499999999</v>
      </c>
      <c r="R199">
        <v>1089789.892</v>
      </c>
      <c r="S199">
        <v>1055174.5</v>
      </c>
      <c r="T199">
        <v>1035694.443</v>
      </c>
      <c r="U199">
        <v>1018372.188</v>
      </c>
      <c r="V199">
        <v>1004963.684</v>
      </c>
      <c r="W199">
        <v>978044.25390000001</v>
      </c>
      <c r="X199">
        <v>947263.23719999997</v>
      </c>
      <c r="Y199">
        <v>926802.76569999999</v>
      </c>
      <c r="Z199">
        <v>915415.83180000004</v>
      </c>
      <c r="AA199">
        <v>909943.01610000001</v>
      </c>
      <c r="AB199">
        <v>908185.9449</v>
      </c>
      <c r="AC199">
        <v>908175.47719999996</v>
      </c>
      <c r="AD199">
        <v>909952.87620000006</v>
      </c>
      <c r="AE199">
        <v>911544.09160000004</v>
      </c>
      <c r="AF199">
        <v>913034.89800000004</v>
      </c>
      <c r="AG199">
        <v>913953.17509999999</v>
      </c>
      <c r="AH199">
        <v>915118.64359999995</v>
      </c>
      <c r="AI199">
        <v>922019.26199999999</v>
      </c>
      <c r="AJ199">
        <v>929259.88119999995</v>
      </c>
      <c r="AK199">
        <v>937075.98930000002</v>
      </c>
      <c r="AL199">
        <v>945194.58050000004</v>
      </c>
      <c r="AM199">
        <v>953383.68940000003</v>
      </c>
      <c r="AN199">
        <v>958554.62390000001</v>
      </c>
      <c r="AO199">
        <v>962823.86140000005</v>
      </c>
      <c r="AP199">
        <v>966314.70510000002</v>
      </c>
      <c r="AQ199">
        <v>969215.63029999996</v>
      </c>
      <c r="AR199">
        <v>971236.08510000003</v>
      </c>
      <c r="AS199">
        <v>973670.00939999998</v>
      </c>
      <c r="AT199">
        <v>976306.87340000004</v>
      </c>
      <c r="AU199">
        <v>978886.01150000002</v>
      </c>
      <c r="AV199">
        <v>981342.72439999995</v>
      </c>
      <c r="AW199">
        <v>984242.84730000002</v>
      </c>
    </row>
    <row r="200" spans="2:49" x14ac:dyDescent="0.3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1884122.2150000001</v>
      </c>
      <c r="G200">
        <v>1747574.2849999999</v>
      </c>
      <c r="H200">
        <v>1475042.7660000001</v>
      </c>
      <c r="I200">
        <v>1519336.456</v>
      </c>
      <c r="J200">
        <v>1698158.2</v>
      </c>
      <c r="K200">
        <v>1538814.4439999999</v>
      </c>
      <c r="L200">
        <v>1448698.004</v>
      </c>
      <c r="M200">
        <v>1447742.12</v>
      </c>
      <c r="N200">
        <v>1408079.571</v>
      </c>
      <c r="O200">
        <v>1450098.915</v>
      </c>
      <c r="P200">
        <v>1486647.804</v>
      </c>
      <c r="Q200">
        <v>1483891.0349999999</v>
      </c>
      <c r="R200">
        <v>1439038.344</v>
      </c>
      <c r="S200">
        <v>1415249.331</v>
      </c>
      <c r="T200">
        <v>1368399.7479999999</v>
      </c>
      <c r="U200">
        <v>1333670.9010000001</v>
      </c>
      <c r="V200">
        <v>1333686.31</v>
      </c>
      <c r="W200">
        <v>1314885.703</v>
      </c>
      <c r="X200">
        <v>1278168.3259999999</v>
      </c>
      <c r="Y200">
        <v>1246240.081</v>
      </c>
      <c r="Z200">
        <v>1220708.0919999999</v>
      </c>
      <c r="AA200">
        <v>1202069.8929999999</v>
      </c>
      <c r="AB200">
        <v>1185000.405</v>
      </c>
      <c r="AC200">
        <v>1171128.828</v>
      </c>
      <c r="AD200">
        <v>1161497.8319999999</v>
      </c>
      <c r="AE200">
        <v>1150894.2150000001</v>
      </c>
      <c r="AF200">
        <v>1140406.362</v>
      </c>
      <c r="AG200">
        <v>1130280.4350000001</v>
      </c>
      <c r="AH200">
        <v>1121974.919</v>
      </c>
      <c r="AI200">
        <v>1119359.6270000001</v>
      </c>
      <c r="AJ200">
        <v>1117331.963</v>
      </c>
      <c r="AK200">
        <v>1117639.4990000001</v>
      </c>
      <c r="AL200">
        <v>1118260.3330000001</v>
      </c>
      <c r="AM200">
        <v>1123544.209</v>
      </c>
      <c r="AN200">
        <v>1121052.8470000001</v>
      </c>
      <c r="AO200">
        <v>1116335.425</v>
      </c>
      <c r="AP200">
        <v>1110492.3959999999</v>
      </c>
      <c r="AQ200">
        <v>1105622.7609999999</v>
      </c>
      <c r="AR200">
        <v>1098534.0090000001</v>
      </c>
      <c r="AS200">
        <v>1092808.2849999999</v>
      </c>
      <c r="AT200">
        <v>1088321.378</v>
      </c>
      <c r="AU200">
        <v>1083433.9909999999</v>
      </c>
      <c r="AV200">
        <v>1078584.31</v>
      </c>
      <c r="AW200">
        <v>1080295.902</v>
      </c>
    </row>
    <row r="201" spans="2:49" x14ac:dyDescent="0.3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2377670.7880000002</v>
      </c>
      <c r="G201">
        <v>2236322.213</v>
      </c>
      <c r="H201">
        <v>1981320.7180000001</v>
      </c>
      <c r="I201">
        <v>2076141.8</v>
      </c>
      <c r="J201">
        <v>1976849.5859999999</v>
      </c>
      <c r="K201">
        <v>1820386.281</v>
      </c>
      <c r="L201">
        <v>1772857.9410000001</v>
      </c>
      <c r="M201">
        <v>1734713.584</v>
      </c>
      <c r="N201">
        <v>1763902.031</v>
      </c>
      <c r="O201">
        <v>1769780.2390000001</v>
      </c>
      <c r="P201">
        <v>1742397.0319999999</v>
      </c>
      <c r="Q201">
        <v>1662247.3419999999</v>
      </c>
      <c r="R201">
        <v>1558738.203</v>
      </c>
      <c r="S201">
        <v>1520517.1170000001</v>
      </c>
      <c r="T201">
        <v>1500764.6329999999</v>
      </c>
      <c r="U201">
        <v>1483039.5689999999</v>
      </c>
      <c r="V201">
        <v>1467782.33</v>
      </c>
      <c r="W201">
        <v>1426218.2439999999</v>
      </c>
      <c r="X201">
        <v>1377593.2490000001</v>
      </c>
      <c r="Y201">
        <v>1343038.334</v>
      </c>
      <c r="Z201">
        <v>1320884.3130000001</v>
      </c>
      <c r="AA201">
        <v>1306466.9779999999</v>
      </c>
      <c r="AB201">
        <v>1297055.405</v>
      </c>
      <c r="AC201">
        <v>1289756.4950000001</v>
      </c>
      <c r="AD201">
        <v>1285647.4010000001</v>
      </c>
      <c r="AE201">
        <v>1281544.2290000001</v>
      </c>
      <c r="AF201">
        <v>1277532.308</v>
      </c>
      <c r="AG201">
        <v>1272948.821</v>
      </c>
      <c r="AH201">
        <v>1268993.943</v>
      </c>
      <c r="AI201">
        <v>1273473.0819999999</v>
      </c>
      <c r="AJ201">
        <v>1278726.7679999999</v>
      </c>
      <c r="AK201">
        <v>1285010.1499999999</v>
      </c>
      <c r="AL201">
        <v>1291951.2320000001</v>
      </c>
      <c r="AM201">
        <v>1298894.72</v>
      </c>
      <c r="AN201">
        <v>1303206.2439999999</v>
      </c>
      <c r="AO201">
        <v>1307393.7009999999</v>
      </c>
      <c r="AP201">
        <v>1311368.3060000001</v>
      </c>
      <c r="AQ201">
        <v>1315182.203</v>
      </c>
      <c r="AR201">
        <v>1318458.4439999999</v>
      </c>
      <c r="AS201">
        <v>1321971.7890000001</v>
      </c>
      <c r="AT201">
        <v>1325503.8600000001</v>
      </c>
      <c r="AU201">
        <v>1328856.879</v>
      </c>
      <c r="AV201">
        <v>1331975.3970000001</v>
      </c>
      <c r="AW201">
        <v>1335440.463</v>
      </c>
    </row>
    <row r="202" spans="2:49" x14ac:dyDescent="0.3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4801653.9809999997</v>
      </c>
      <c r="G202">
        <v>4785839.4579999996</v>
      </c>
      <c r="H202">
        <v>4446067.5829999996</v>
      </c>
      <c r="I202">
        <v>4604101.8890000004</v>
      </c>
      <c r="J202">
        <v>4616318.625</v>
      </c>
      <c r="K202">
        <v>4425923.6320000002</v>
      </c>
      <c r="L202">
        <v>4355310.3289999999</v>
      </c>
      <c r="M202">
        <v>4314031.5429999996</v>
      </c>
      <c r="N202">
        <v>4372744.6940000001</v>
      </c>
      <c r="O202">
        <v>4491355.0209999997</v>
      </c>
      <c r="P202">
        <v>4518057.6619999995</v>
      </c>
      <c r="Q202">
        <v>4428545.8540000003</v>
      </c>
      <c r="R202">
        <v>4283982.9840000002</v>
      </c>
      <c r="S202">
        <v>4118081.25</v>
      </c>
      <c r="T202">
        <v>4055190.4070000001</v>
      </c>
      <c r="U202">
        <v>4005389.6839999999</v>
      </c>
      <c r="V202">
        <v>3967540.46</v>
      </c>
      <c r="W202">
        <v>3883374.1340000001</v>
      </c>
      <c r="X202">
        <v>3786060.16</v>
      </c>
      <c r="Y202">
        <v>3722957.7</v>
      </c>
      <c r="Z202">
        <v>3687612.2650000001</v>
      </c>
      <c r="AA202">
        <v>3670276.5419999999</v>
      </c>
      <c r="AB202">
        <v>3664422.6120000002</v>
      </c>
      <c r="AC202">
        <v>3664680.727</v>
      </c>
      <c r="AD202">
        <v>3672349.0520000001</v>
      </c>
      <c r="AE202">
        <v>3680698.9709999999</v>
      </c>
      <c r="AF202">
        <v>3690106.5440000002</v>
      </c>
      <c r="AG202">
        <v>3699089.9330000002</v>
      </c>
      <c r="AH202">
        <v>3710002.7450000001</v>
      </c>
      <c r="AI202">
        <v>3744465.72</v>
      </c>
      <c r="AJ202">
        <v>3781137.267</v>
      </c>
      <c r="AK202">
        <v>3820262.6170000001</v>
      </c>
      <c r="AL202">
        <v>3861030.321</v>
      </c>
      <c r="AM202">
        <v>3902241.031</v>
      </c>
      <c r="AN202">
        <v>3936878.6940000001</v>
      </c>
      <c r="AO202">
        <v>3971354.3470000001</v>
      </c>
      <c r="AP202">
        <v>4005368.08</v>
      </c>
      <c r="AQ202">
        <v>4038929.824</v>
      </c>
      <c r="AR202">
        <v>4071244.82</v>
      </c>
      <c r="AS202">
        <v>4103147.76</v>
      </c>
      <c r="AT202">
        <v>4134518.557</v>
      </c>
      <c r="AU202">
        <v>4164987.7059999998</v>
      </c>
      <c r="AV202">
        <v>4194418.9550000001</v>
      </c>
      <c r="AW202">
        <v>4223866.585</v>
      </c>
    </row>
    <row r="203" spans="2:49" x14ac:dyDescent="0.35">
      <c r="B203" s="274" t="s">
        <v>302</v>
      </c>
      <c r="C203">
        <v>3833938.33697946</v>
      </c>
      <c r="D203">
        <v>3895493.45710216</v>
      </c>
      <c r="E203">
        <v>3958037.3590000002</v>
      </c>
      <c r="F203">
        <v>3972388.298</v>
      </c>
      <c r="G203">
        <v>3998214.0690000001</v>
      </c>
      <c r="H203">
        <v>3701447.6409999998</v>
      </c>
      <c r="I203">
        <v>3854127.2489999998</v>
      </c>
      <c r="J203">
        <v>3933345.54</v>
      </c>
      <c r="K203">
        <v>3878475.9160000002</v>
      </c>
      <c r="L203">
        <v>3863019.2439999999</v>
      </c>
      <c r="M203">
        <v>3848288.4849999999</v>
      </c>
      <c r="N203">
        <v>3856532.628</v>
      </c>
      <c r="O203">
        <v>3903157.2710000002</v>
      </c>
      <c r="P203">
        <v>3920493.9419999998</v>
      </c>
      <c r="Q203">
        <v>3877045.8620000002</v>
      </c>
      <c r="R203">
        <v>3768268.6570000001</v>
      </c>
      <c r="S203">
        <v>3673196.892</v>
      </c>
      <c r="T203">
        <v>3642042.503</v>
      </c>
      <c r="U203">
        <v>3603226.7340000002</v>
      </c>
      <c r="V203">
        <v>3572132.6770000001</v>
      </c>
      <c r="W203">
        <v>3502715.855</v>
      </c>
      <c r="X203">
        <v>3426440.2940000002</v>
      </c>
      <c r="Y203">
        <v>3382681.341</v>
      </c>
      <c r="Z203">
        <v>3363654.128</v>
      </c>
      <c r="AA203">
        <v>3360482.719</v>
      </c>
      <c r="AB203">
        <v>3367770.7259999998</v>
      </c>
      <c r="AC203">
        <v>3379918.34</v>
      </c>
      <c r="AD203">
        <v>3399215.7960000001</v>
      </c>
      <c r="AE203">
        <v>3420123.9419999998</v>
      </c>
      <c r="AF203">
        <v>3442293.2859999998</v>
      </c>
      <c r="AG203">
        <v>3463764.7149999999</v>
      </c>
      <c r="AH203">
        <v>3486530.4360000002</v>
      </c>
      <c r="AI203">
        <v>3530646.5980000002</v>
      </c>
      <c r="AJ203">
        <v>3575742.1170000001</v>
      </c>
      <c r="AK203">
        <v>3622251.9939999999</v>
      </c>
      <c r="AL203">
        <v>3669809.7549999999</v>
      </c>
      <c r="AM203">
        <v>3716164.3820000002</v>
      </c>
      <c r="AN203">
        <v>3758309.0159999998</v>
      </c>
      <c r="AO203">
        <v>3801558.682</v>
      </c>
      <c r="AP203">
        <v>3845555.429</v>
      </c>
      <c r="AQ203">
        <v>3889896.08</v>
      </c>
      <c r="AR203">
        <v>3934136.1179999998</v>
      </c>
      <c r="AS203">
        <v>3976994.1529999999</v>
      </c>
      <c r="AT203">
        <v>4018828.673</v>
      </c>
      <c r="AU203">
        <v>4059679.5720000002</v>
      </c>
      <c r="AV203">
        <v>4099604.0090000001</v>
      </c>
      <c r="AW203">
        <v>4138732.98</v>
      </c>
    </row>
    <row r="204" spans="2:49" x14ac:dyDescent="0.3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286018.71360000002</v>
      </c>
      <c r="G204">
        <v>271287.76209999999</v>
      </c>
      <c r="H204">
        <v>232208.99849999999</v>
      </c>
      <c r="I204">
        <v>243625.3083</v>
      </c>
      <c r="J204">
        <v>245727.13339999999</v>
      </c>
      <c r="K204">
        <v>225550.3057</v>
      </c>
      <c r="L204">
        <v>208581.25099999999</v>
      </c>
      <c r="M204">
        <v>202075.54810000001</v>
      </c>
      <c r="N204">
        <v>210366.57190000001</v>
      </c>
      <c r="O204">
        <v>209520.01449999999</v>
      </c>
      <c r="P204">
        <v>201066.9811</v>
      </c>
      <c r="Q204">
        <v>185289.85949999999</v>
      </c>
      <c r="R204">
        <v>168601.9694</v>
      </c>
      <c r="S204">
        <v>159004.8401</v>
      </c>
      <c r="T204">
        <v>152648.31039999999</v>
      </c>
      <c r="U204">
        <v>147966.3003</v>
      </c>
      <c r="V204">
        <v>144910.28469999999</v>
      </c>
      <c r="W204">
        <v>140410.46609999999</v>
      </c>
      <c r="X204">
        <v>135673.92120000001</v>
      </c>
      <c r="Y204">
        <v>132973.75640000001</v>
      </c>
      <c r="Z204">
        <v>131863.53289999999</v>
      </c>
      <c r="AA204">
        <v>131746.80739999999</v>
      </c>
      <c r="AB204">
        <v>132185.04149999999</v>
      </c>
      <c r="AC204">
        <v>132866.13939999999</v>
      </c>
      <c r="AD204">
        <v>133720.40530000001</v>
      </c>
      <c r="AE204">
        <v>134431.6286</v>
      </c>
      <c r="AF204">
        <v>135046.389</v>
      </c>
      <c r="AG204">
        <v>135521.87950000001</v>
      </c>
      <c r="AH204">
        <v>136003.87700000001</v>
      </c>
      <c r="AI204">
        <v>137280.42509999999</v>
      </c>
      <c r="AJ204">
        <v>138572.96109999999</v>
      </c>
      <c r="AK204">
        <v>139941.283</v>
      </c>
      <c r="AL204">
        <v>141327.35329999999</v>
      </c>
      <c r="AM204">
        <v>142749.93530000001</v>
      </c>
      <c r="AN204">
        <v>143859.1716</v>
      </c>
      <c r="AO204">
        <v>144958.95759999999</v>
      </c>
      <c r="AP204">
        <v>146051.54870000001</v>
      </c>
      <c r="AQ204">
        <v>147176.9185</v>
      </c>
      <c r="AR204">
        <v>148250.17300000001</v>
      </c>
      <c r="AS204">
        <v>149313.08749999999</v>
      </c>
      <c r="AT204">
        <v>150371.62770000001</v>
      </c>
      <c r="AU204">
        <v>151397.05549999999</v>
      </c>
      <c r="AV204">
        <v>152403.32670000001</v>
      </c>
      <c r="AW204">
        <v>153572.33059999999</v>
      </c>
    </row>
    <row r="205" spans="2:49" x14ac:dyDescent="0.3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2086451.6370000001</v>
      </c>
      <c r="G205">
        <v>1899651.139</v>
      </c>
      <c r="H205">
        <v>1547017.355</v>
      </c>
      <c r="I205">
        <v>1689788.118</v>
      </c>
      <c r="J205">
        <v>1694900.2960000001</v>
      </c>
      <c r="K205">
        <v>1562787.388</v>
      </c>
      <c r="L205">
        <v>1533801.848</v>
      </c>
      <c r="M205">
        <v>1540534.9269999999</v>
      </c>
      <c r="N205">
        <v>1517618.2</v>
      </c>
      <c r="O205">
        <v>1521872.672</v>
      </c>
      <c r="P205">
        <v>1483128.149</v>
      </c>
      <c r="Q205">
        <v>1400302.2050000001</v>
      </c>
      <c r="R205">
        <v>1315388.5519999999</v>
      </c>
      <c r="S205">
        <v>1270212.5149999999</v>
      </c>
      <c r="T205">
        <v>1245405.382</v>
      </c>
      <c r="U205">
        <v>1225582.9850000001</v>
      </c>
      <c r="V205">
        <v>1210277.6170000001</v>
      </c>
      <c r="W205">
        <v>1179786.898</v>
      </c>
      <c r="X205">
        <v>1144875.683</v>
      </c>
      <c r="Y205">
        <v>1124258.6359999999</v>
      </c>
      <c r="Z205">
        <v>1113827.399</v>
      </c>
      <c r="AA205">
        <v>1109504.128</v>
      </c>
      <c r="AB205">
        <v>1108638.3600000001</v>
      </c>
      <c r="AC205">
        <v>1109402.0209999999</v>
      </c>
      <c r="AD205">
        <v>1111646.0290000001</v>
      </c>
      <c r="AE205">
        <v>1113198.2879999999</v>
      </c>
      <c r="AF205">
        <v>1114481.9879999999</v>
      </c>
      <c r="AG205">
        <v>1115227.9709999999</v>
      </c>
      <c r="AH205">
        <v>1116385.4469999999</v>
      </c>
      <c r="AI205">
        <v>1124402.2579999999</v>
      </c>
      <c r="AJ205">
        <v>1132935.253</v>
      </c>
      <c r="AK205">
        <v>1142288.773</v>
      </c>
      <c r="AL205">
        <v>1152062.9990000001</v>
      </c>
      <c r="AM205">
        <v>1162235.487</v>
      </c>
      <c r="AN205">
        <v>1169830.362</v>
      </c>
      <c r="AO205">
        <v>1177073.8189999999</v>
      </c>
      <c r="AP205">
        <v>1183988.5900000001</v>
      </c>
      <c r="AQ205">
        <v>1190780.6189999999</v>
      </c>
      <c r="AR205">
        <v>1197022.4550000001</v>
      </c>
      <c r="AS205">
        <v>1203347.8160000001</v>
      </c>
      <c r="AT205">
        <v>1209662.1159999999</v>
      </c>
      <c r="AU205">
        <v>1215738.05</v>
      </c>
      <c r="AV205">
        <v>1221562.997</v>
      </c>
      <c r="AW205">
        <v>1227970.29</v>
      </c>
    </row>
    <row r="206" spans="2:49" x14ac:dyDescent="0.3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623751.04700000002</v>
      </c>
      <c r="G206">
        <v>573271.21160000004</v>
      </c>
      <c r="H206">
        <v>484751.63949999999</v>
      </c>
      <c r="I206">
        <v>523315.3652</v>
      </c>
      <c r="J206">
        <v>514963.05670000002</v>
      </c>
      <c r="K206">
        <v>474703.2034</v>
      </c>
      <c r="L206">
        <v>453355.88309999998</v>
      </c>
      <c r="M206">
        <v>452632.46580000001</v>
      </c>
      <c r="N206">
        <v>433930.41590000002</v>
      </c>
      <c r="O206">
        <v>419569.772</v>
      </c>
      <c r="P206">
        <v>387616.79430000001</v>
      </c>
      <c r="Q206">
        <v>341919.68030000001</v>
      </c>
      <c r="R206">
        <v>304525.39</v>
      </c>
      <c r="S206">
        <v>279847.03340000001</v>
      </c>
      <c r="T206">
        <v>266092.06800000003</v>
      </c>
      <c r="U206">
        <v>257077.41390000001</v>
      </c>
      <c r="V206">
        <v>251339.2046</v>
      </c>
      <c r="W206">
        <v>244199.7341</v>
      </c>
      <c r="X206">
        <v>237496.15100000001</v>
      </c>
      <c r="Y206">
        <v>234543.68429999999</v>
      </c>
      <c r="Z206">
        <v>234413.2801</v>
      </c>
      <c r="AA206">
        <v>235983.3861</v>
      </c>
      <c r="AB206">
        <v>238583.4129</v>
      </c>
      <c r="AC206">
        <v>241535.93150000001</v>
      </c>
      <c r="AD206">
        <v>244660.71650000001</v>
      </c>
      <c r="AE206">
        <v>247478.5098</v>
      </c>
      <c r="AF206">
        <v>250047.8003</v>
      </c>
      <c r="AG206">
        <v>252267.12590000001</v>
      </c>
      <c r="AH206">
        <v>254397.48060000001</v>
      </c>
      <c r="AI206">
        <v>257988.74679999999</v>
      </c>
      <c r="AJ206">
        <v>261557.6489</v>
      </c>
      <c r="AK206">
        <v>265184.35920000001</v>
      </c>
      <c r="AL206">
        <v>268816.20240000001</v>
      </c>
      <c r="AM206">
        <v>272315.44069999998</v>
      </c>
      <c r="AN206">
        <v>275378.1825</v>
      </c>
      <c r="AO206">
        <v>278479.95750000002</v>
      </c>
      <c r="AP206">
        <v>281617.40259999997</v>
      </c>
      <c r="AQ206">
        <v>284814.65259999997</v>
      </c>
      <c r="AR206">
        <v>288010.49560000002</v>
      </c>
      <c r="AS206">
        <v>291172.14140000002</v>
      </c>
      <c r="AT206">
        <v>294319.93209999998</v>
      </c>
      <c r="AU206">
        <v>297440.47850000003</v>
      </c>
      <c r="AV206">
        <v>300548.43670000002</v>
      </c>
      <c r="AW206">
        <v>303796.6715</v>
      </c>
    </row>
    <row r="207" spans="2:49" x14ac:dyDescent="0.3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9120037.2949999999</v>
      </c>
      <c r="G207">
        <v>8861651.4309999999</v>
      </c>
      <c r="H207">
        <v>7933282.8949999996</v>
      </c>
      <c r="I207">
        <v>8077317.676</v>
      </c>
      <c r="J207">
        <v>8111675.4330000002</v>
      </c>
      <c r="K207">
        <v>7758666.9809999997</v>
      </c>
      <c r="L207">
        <v>7411458.9100000001</v>
      </c>
      <c r="M207">
        <v>7248601.273</v>
      </c>
      <c r="N207">
        <v>7125064.4069999997</v>
      </c>
      <c r="O207">
        <v>7209679.6610000003</v>
      </c>
      <c r="P207">
        <v>7182733.3370000003</v>
      </c>
      <c r="Q207">
        <v>6869349.682</v>
      </c>
      <c r="R207">
        <v>6529832.7149999999</v>
      </c>
      <c r="S207">
        <v>6291333.4859999996</v>
      </c>
      <c r="T207">
        <v>6103195.3439999996</v>
      </c>
      <c r="U207">
        <v>5994791.5599999996</v>
      </c>
      <c r="V207">
        <v>5936432.8269999996</v>
      </c>
      <c r="W207">
        <v>5802233.949</v>
      </c>
      <c r="X207">
        <v>5653363.9000000004</v>
      </c>
      <c r="Y207">
        <v>5546420.1619999995</v>
      </c>
      <c r="Z207">
        <v>5486360.5870000003</v>
      </c>
      <c r="AA207">
        <v>5456671.0609999998</v>
      </c>
      <c r="AB207">
        <v>5447944.2209999999</v>
      </c>
      <c r="AC207">
        <v>5446360.1440000003</v>
      </c>
      <c r="AD207">
        <v>5455224.3200000003</v>
      </c>
      <c r="AE207">
        <v>5461227.8849999998</v>
      </c>
      <c r="AF207">
        <v>5466486.3459999999</v>
      </c>
      <c r="AG207">
        <v>5467642.7910000002</v>
      </c>
      <c r="AH207">
        <v>5471161.557</v>
      </c>
      <c r="AI207">
        <v>5510717.8159999996</v>
      </c>
      <c r="AJ207">
        <v>5552576.8289999999</v>
      </c>
      <c r="AK207">
        <v>5598819.8679999998</v>
      </c>
      <c r="AL207">
        <v>5647598.0199999996</v>
      </c>
      <c r="AM207">
        <v>5694201.3490000004</v>
      </c>
      <c r="AN207">
        <v>5732575.7230000002</v>
      </c>
      <c r="AO207">
        <v>5775243.71</v>
      </c>
      <c r="AP207">
        <v>5820207.1689999998</v>
      </c>
      <c r="AQ207">
        <v>5867302.7079999996</v>
      </c>
      <c r="AR207">
        <v>5913670.267</v>
      </c>
      <c r="AS207">
        <v>5960132.267</v>
      </c>
      <c r="AT207">
        <v>6004461.96</v>
      </c>
      <c r="AU207">
        <v>6046666.2620000001</v>
      </c>
      <c r="AV207">
        <v>6087070.2130000005</v>
      </c>
      <c r="AW207">
        <v>6130005.1119999997</v>
      </c>
    </row>
    <row r="208" spans="2:49" x14ac:dyDescent="0.3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620585.65850000002</v>
      </c>
      <c r="G208">
        <v>602137.29139999999</v>
      </c>
      <c r="H208">
        <v>534994.33250000002</v>
      </c>
      <c r="I208">
        <v>531261.49959999998</v>
      </c>
      <c r="J208">
        <v>545035.36259999999</v>
      </c>
      <c r="K208">
        <v>531242.7855</v>
      </c>
      <c r="L208">
        <v>522810.89069999999</v>
      </c>
      <c r="M208">
        <v>487959.81780000002</v>
      </c>
      <c r="N208">
        <v>445888.14350000001</v>
      </c>
      <c r="O208">
        <v>422425.90399999998</v>
      </c>
      <c r="P208">
        <v>404610.28730000003</v>
      </c>
      <c r="Q208">
        <v>382596.10519999999</v>
      </c>
      <c r="R208">
        <v>360718.38370000001</v>
      </c>
      <c r="S208">
        <v>341044.16029999999</v>
      </c>
      <c r="T208">
        <v>331673.71159999998</v>
      </c>
      <c r="U208">
        <v>332262.98499999999</v>
      </c>
      <c r="V208">
        <v>350780.91840000002</v>
      </c>
      <c r="W208">
        <v>367027.73139999999</v>
      </c>
      <c r="X208">
        <v>376515.2905</v>
      </c>
      <c r="Y208">
        <v>377060.26400000002</v>
      </c>
      <c r="Z208">
        <v>373443.64870000002</v>
      </c>
      <c r="AA208">
        <v>369275.29379999998</v>
      </c>
      <c r="AB208">
        <v>363745.84869999997</v>
      </c>
      <c r="AC208">
        <v>358958.0209</v>
      </c>
      <c r="AD208">
        <v>355850.37719999999</v>
      </c>
      <c r="AE208">
        <v>352314.11739999999</v>
      </c>
      <c r="AF208">
        <v>348841.94630000001</v>
      </c>
      <c r="AG208">
        <v>345670.94640000002</v>
      </c>
      <c r="AH208">
        <v>343288.00349999999</v>
      </c>
      <c r="AI208">
        <v>342318.2145</v>
      </c>
      <c r="AJ208">
        <v>341493.02860000002</v>
      </c>
      <c r="AK208">
        <v>341658.91889999999</v>
      </c>
      <c r="AL208">
        <v>341809.90759999998</v>
      </c>
      <c r="AM208">
        <v>344455.23570000002</v>
      </c>
      <c r="AN208">
        <v>344675.90600000002</v>
      </c>
      <c r="AO208">
        <v>344561.02539999998</v>
      </c>
      <c r="AP208">
        <v>344506.42479999998</v>
      </c>
      <c r="AQ208">
        <v>345540.91950000002</v>
      </c>
      <c r="AR208">
        <v>345880.76899999997</v>
      </c>
      <c r="AS208">
        <v>346560.44380000001</v>
      </c>
      <c r="AT208">
        <v>347672.48060000001</v>
      </c>
      <c r="AU208">
        <v>348397.62089999998</v>
      </c>
      <c r="AV208">
        <v>349058.37900000002</v>
      </c>
      <c r="AW208">
        <v>353491.67930000002</v>
      </c>
    </row>
    <row r="209" spans="2:49" x14ac:dyDescent="0.3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42649.759409999999</v>
      </c>
      <c r="G209">
        <v>40922.60241</v>
      </c>
      <c r="H209">
        <v>38344.605219999998</v>
      </c>
      <c r="I209">
        <v>39745.837090000001</v>
      </c>
      <c r="J209">
        <v>39627.415690000002</v>
      </c>
      <c r="K209">
        <v>38199.005559999998</v>
      </c>
      <c r="L209">
        <v>38146.147900000004</v>
      </c>
      <c r="M209">
        <v>38722.36664</v>
      </c>
      <c r="N209">
        <v>37650.753230000002</v>
      </c>
      <c r="O209">
        <v>39277.607120000001</v>
      </c>
      <c r="P209">
        <v>39772.75791</v>
      </c>
      <c r="Q209">
        <v>39002.35802</v>
      </c>
      <c r="R209">
        <v>37560.375399999997</v>
      </c>
      <c r="S209">
        <v>35382.533289999999</v>
      </c>
      <c r="T209">
        <v>34763.249839999997</v>
      </c>
      <c r="U209">
        <v>34341.524530000002</v>
      </c>
      <c r="V209">
        <v>34204.568809999997</v>
      </c>
      <c r="W209">
        <v>33611.566870000002</v>
      </c>
      <c r="X209">
        <v>32877.27648</v>
      </c>
      <c r="Y209">
        <v>32378.594209999999</v>
      </c>
      <c r="Z209">
        <v>32126.759600000001</v>
      </c>
      <c r="AA209">
        <v>32032.671610000001</v>
      </c>
      <c r="AB209">
        <v>32015.132710000002</v>
      </c>
      <c r="AC209">
        <v>31999.60053</v>
      </c>
      <c r="AD209">
        <v>31990.749400000001</v>
      </c>
      <c r="AE209">
        <v>31940.766169999999</v>
      </c>
      <c r="AF209">
        <v>31865.017260000001</v>
      </c>
      <c r="AG209">
        <v>31750.31853</v>
      </c>
      <c r="AH209">
        <v>31639.211439999999</v>
      </c>
      <c r="AI209">
        <v>31740.843379999998</v>
      </c>
      <c r="AJ209">
        <v>31853.804680000001</v>
      </c>
      <c r="AK209">
        <v>31985.530460000002</v>
      </c>
      <c r="AL209">
        <v>32128.468290000001</v>
      </c>
      <c r="AM209">
        <v>32254.224139999998</v>
      </c>
      <c r="AN209">
        <v>32339.054929999998</v>
      </c>
      <c r="AO209">
        <v>32435.92368</v>
      </c>
      <c r="AP209">
        <v>32539.273509999999</v>
      </c>
      <c r="AQ209">
        <v>32648.480769999998</v>
      </c>
      <c r="AR209">
        <v>32753.096509999999</v>
      </c>
      <c r="AS209">
        <v>32850.331230000003</v>
      </c>
      <c r="AT209">
        <v>32937.603620000002</v>
      </c>
      <c r="AU209">
        <v>33011.553419999997</v>
      </c>
      <c r="AV209">
        <v>33072.329169999997</v>
      </c>
      <c r="AW209">
        <v>33136.787230000002</v>
      </c>
    </row>
    <row r="210" spans="2:49" x14ac:dyDescent="0.35">
      <c r="B210" s="274" t="s">
        <v>309</v>
      </c>
      <c r="C210">
        <v>55091.732691944802</v>
      </c>
      <c r="D210">
        <v>55976.248280239903</v>
      </c>
      <c r="E210">
        <v>56874.965049999999</v>
      </c>
      <c r="F210">
        <v>56507.891089999997</v>
      </c>
      <c r="G210">
        <v>53582.831420000002</v>
      </c>
      <c r="H210">
        <v>47510.678870000003</v>
      </c>
      <c r="I210">
        <v>48086.106610000003</v>
      </c>
      <c r="J210">
        <v>47514.83496</v>
      </c>
      <c r="K210">
        <v>45690.078990000002</v>
      </c>
      <c r="L210">
        <v>44290.829489999996</v>
      </c>
      <c r="M210">
        <v>42829.216059999999</v>
      </c>
      <c r="N210">
        <v>38515.057460000004</v>
      </c>
      <c r="O210">
        <v>38206.50275</v>
      </c>
      <c r="P210">
        <v>38229.009810000003</v>
      </c>
      <c r="Q210">
        <v>38126.079539999999</v>
      </c>
      <c r="R210">
        <v>36202.889069999997</v>
      </c>
      <c r="S210">
        <v>32417.035059999998</v>
      </c>
      <c r="T210">
        <v>31235.928039999999</v>
      </c>
      <c r="U210">
        <v>30922.451000000001</v>
      </c>
      <c r="V210">
        <v>31117.5851</v>
      </c>
      <c r="W210">
        <v>31063.71545</v>
      </c>
      <c r="X210">
        <v>31023.32764</v>
      </c>
      <c r="Y210">
        <v>30618.596099999999</v>
      </c>
      <c r="Z210">
        <v>30164.920569999998</v>
      </c>
      <c r="AA210">
        <v>29721.189729999998</v>
      </c>
      <c r="AB210">
        <v>29334.982690000001</v>
      </c>
      <c r="AC210">
        <v>28953.291740000001</v>
      </c>
      <c r="AD210">
        <v>90208.351389999996</v>
      </c>
      <c r="AE210">
        <v>150159.04680000001</v>
      </c>
      <c r="AF210">
        <v>208887.95250000001</v>
      </c>
      <c r="AG210">
        <v>266287.53810000001</v>
      </c>
      <c r="AH210">
        <v>322655.7145</v>
      </c>
      <c r="AI210">
        <v>380620.20120000001</v>
      </c>
      <c r="AJ210">
        <v>438454.77769999998</v>
      </c>
      <c r="AK210">
        <v>496238.20689999999</v>
      </c>
      <c r="AL210">
        <v>553881.18929999997</v>
      </c>
      <c r="AM210">
        <v>611126.47580000001</v>
      </c>
      <c r="AN210">
        <v>610541.45019999996</v>
      </c>
      <c r="AO210">
        <v>610445.87219999998</v>
      </c>
      <c r="AP210">
        <v>610627.80169999995</v>
      </c>
      <c r="AQ210">
        <v>610991.84360000002</v>
      </c>
      <c r="AR210">
        <v>611381.6324</v>
      </c>
      <c r="AS210">
        <v>611744.64950000006</v>
      </c>
      <c r="AT210">
        <v>612092.19330000004</v>
      </c>
      <c r="AU210">
        <v>612378.03430000006</v>
      </c>
      <c r="AV210">
        <v>612600.25410000002</v>
      </c>
      <c r="AW210">
        <v>612943.67740000004</v>
      </c>
    </row>
    <row r="211" spans="2:49" x14ac:dyDescent="0.35">
      <c r="B211" s="274" t="s">
        <v>310</v>
      </c>
      <c r="C211">
        <v>53959.065015136701</v>
      </c>
      <c r="D211">
        <v>54825.395257508797</v>
      </c>
      <c r="E211">
        <v>55705.634709999998</v>
      </c>
      <c r="F211">
        <v>55440.544739999998</v>
      </c>
      <c r="G211">
        <v>52796.940540000003</v>
      </c>
      <c r="H211">
        <v>45985.89114</v>
      </c>
      <c r="I211">
        <v>46704.056279999997</v>
      </c>
      <c r="J211">
        <v>47065.43864</v>
      </c>
      <c r="K211">
        <v>45122.910329999999</v>
      </c>
      <c r="L211">
        <v>43328.048069999997</v>
      </c>
      <c r="M211">
        <v>42953.868110000003</v>
      </c>
      <c r="N211">
        <v>41115.710379999997</v>
      </c>
      <c r="O211">
        <v>41258.168660000003</v>
      </c>
      <c r="P211">
        <v>41612.719019999997</v>
      </c>
      <c r="Q211">
        <v>41747.577499999999</v>
      </c>
      <c r="R211">
        <v>39274.839030000003</v>
      </c>
      <c r="S211">
        <v>35709.305339999999</v>
      </c>
      <c r="T211">
        <v>34501.671090000003</v>
      </c>
      <c r="U211">
        <v>33924.65425</v>
      </c>
      <c r="V211">
        <v>33829.16317</v>
      </c>
      <c r="W211">
        <v>33241.077819999999</v>
      </c>
      <c r="X211">
        <v>32535.476630000001</v>
      </c>
      <c r="Y211">
        <v>31632.12039</v>
      </c>
      <c r="Z211">
        <v>30830.970829999998</v>
      </c>
      <c r="AA211">
        <v>30162.258150000001</v>
      </c>
      <c r="AB211">
        <v>29648.753509999999</v>
      </c>
      <c r="AC211">
        <v>29218.79925</v>
      </c>
      <c r="AD211">
        <v>75073.635410000003</v>
      </c>
      <c r="AE211">
        <v>120188.4031</v>
      </c>
      <c r="AF211">
        <v>164765.23310000001</v>
      </c>
      <c r="AG211">
        <v>208787.64569999999</v>
      </c>
      <c r="AH211">
        <v>252583.0686</v>
      </c>
      <c r="AI211">
        <v>298315.22989999998</v>
      </c>
      <c r="AJ211">
        <v>344657.39289999998</v>
      </c>
      <c r="AK211">
        <v>391771.9999</v>
      </c>
      <c r="AL211">
        <v>439627.85649999999</v>
      </c>
      <c r="AM211">
        <v>487604.82640000002</v>
      </c>
      <c r="AN211">
        <v>535518.08459999994</v>
      </c>
      <c r="AO211">
        <v>584277.68550000002</v>
      </c>
      <c r="AP211">
        <v>633683.88410000002</v>
      </c>
      <c r="AQ211">
        <v>683579.49809999997</v>
      </c>
      <c r="AR211">
        <v>733597.56610000005</v>
      </c>
      <c r="AS211">
        <v>783758.90060000005</v>
      </c>
      <c r="AT211">
        <v>833763.28949999996</v>
      </c>
      <c r="AU211">
        <v>883435.65300000005</v>
      </c>
      <c r="AV211">
        <v>932695.50300000003</v>
      </c>
      <c r="AW211">
        <v>981864.77260000003</v>
      </c>
    </row>
    <row r="212" spans="2:49" x14ac:dyDescent="0.3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269253.02789999999</v>
      </c>
      <c r="G212">
        <v>243949.67</v>
      </c>
      <c r="H212">
        <v>176277.0061</v>
      </c>
      <c r="I212">
        <v>226659.4742</v>
      </c>
      <c r="J212">
        <v>193361.63279999999</v>
      </c>
      <c r="K212">
        <v>244806.85750000001</v>
      </c>
      <c r="L212">
        <v>229611.96960000001</v>
      </c>
      <c r="M212">
        <v>206376.37150000001</v>
      </c>
      <c r="N212">
        <v>175463.71119999999</v>
      </c>
      <c r="O212">
        <v>135849.75320000001</v>
      </c>
      <c r="P212">
        <v>112090.34910000001</v>
      </c>
      <c r="Q212">
        <v>93154.210760000002</v>
      </c>
      <c r="R212">
        <v>83249.492700000003</v>
      </c>
      <c r="S212">
        <v>81907.629440000004</v>
      </c>
      <c r="T212">
        <v>78702.607239999998</v>
      </c>
      <c r="U212">
        <v>78635.213990000004</v>
      </c>
      <c r="V212">
        <v>80518.707720000006</v>
      </c>
      <c r="W212">
        <v>83628.373240000001</v>
      </c>
      <c r="X212">
        <v>86875.412209999995</v>
      </c>
      <c r="Y212">
        <v>88316.925499999998</v>
      </c>
      <c r="Z212">
        <v>88900.548129999996</v>
      </c>
      <c r="AA212">
        <v>89151.621249999997</v>
      </c>
      <c r="AB212">
        <v>89365.619130000006</v>
      </c>
      <c r="AC212">
        <v>89607.925529999906</v>
      </c>
      <c r="AD212">
        <v>90082.287100000001</v>
      </c>
      <c r="AE212">
        <v>90642.909759999995</v>
      </c>
      <c r="AF212">
        <v>91287.159700000004</v>
      </c>
      <c r="AG212">
        <v>91950.374710000004</v>
      </c>
      <c r="AH212">
        <v>92686.865539999999</v>
      </c>
      <c r="AI212">
        <v>94050.144289999997</v>
      </c>
      <c r="AJ212">
        <v>95485.621230000004</v>
      </c>
      <c r="AK212">
        <v>96998.498500000002</v>
      </c>
      <c r="AL212">
        <v>98563.874160000007</v>
      </c>
      <c r="AM212">
        <v>100104.40150000001</v>
      </c>
      <c r="AN212">
        <v>101615.3878</v>
      </c>
      <c r="AO212">
        <v>103226.5811</v>
      </c>
      <c r="AP212">
        <v>104895.75320000001</v>
      </c>
      <c r="AQ212">
        <v>106604.2196</v>
      </c>
      <c r="AR212">
        <v>108317.6306</v>
      </c>
      <c r="AS212">
        <v>110087.99649999999</v>
      </c>
      <c r="AT212">
        <v>111875.1621</v>
      </c>
      <c r="AU212">
        <v>113659.6148</v>
      </c>
      <c r="AV212">
        <v>115434.30809999999</v>
      </c>
      <c r="AW212">
        <v>117230.0586</v>
      </c>
    </row>
    <row r="213" spans="2:49" x14ac:dyDescent="0.3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229215.06229999999</v>
      </c>
      <c r="G213">
        <v>229388.72260000001</v>
      </c>
      <c r="H213">
        <v>178379.9259</v>
      </c>
      <c r="I213">
        <v>185908.17550000001</v>
      </c>
      <c r="J213">
        <v>199084.84150000001</v>
      </c>
      <c r="K213">
        <v>196662.3449</v>
      </c>
      <c r="L213">
        <v>188249.0846</v>
      </c>
      <c r="M213">
        <v>183300.40340000001</v>
      </c>
      <c r="N213">
        <v>178743.1844</v>
      </c>
      <c r="O213">
        <v>170468.90520000001</v>
      </c>
      <c r="P213">
        <v>165049.23209999999</v>
      </c>
      <c r="Q213">
        <v>159549.4436</v>
      </c>
      <c r="R213">
        <v>146268.24189999999</v>
      </c>
      <c r="S213">
        <v>128490.08130000001</v>
      </c>
      <c r="T213">
        <v>123030.6195</v>
      </c>
      <c r="U213">
        <v>121056.7513</v>
      </c>
      <c r="V213">
        <v>121411.92879999999</v>
      </c>
      <c r="W213">
        <v>121650.1436</v>
      </c>
      <c r="X213">
        <v>121626.46460000001</v>
      </c>
      <c r="Y213">
        <v>120124.80250000001</v>
      </c>
      <c r="Z213">
        <v>118500.7579</v>
      </c>
      <c r="AA213">
        <v>117021.11629999999</v>
      </c>
      <c r="AB213">
        <v>115890.82799999999</v>
      </c>
      <c r="AC213">
        <v>114857.6471</v>
      </c>
      <c r="AD213">
        <v>114182.3679</v>
      </c>
      <c r="AE213">
        <v>113639.0797</v>
      </c>
      <c r="AF213">
        <v>113198.17049999999</v>
      </c>
      <c r="AG213">
        <v>112721.4169</v>
      </c>
      <c r="AH213">
        <v>112362.0287</v>
      </c>
      <c r="AI213">
        <v>112966.8893</v>
      </c>
      <c r="AJ213">
        <v>113701.3128</v>
      </c>
      <c r="AK213">
        <v>114565.77439999999</v>
      </c>
      <c r="AL213">
        <v>115531.1581</v>
      </c>
      <c r="AM213">
        <v>116394.94259999999</v>
      </c>
      <c r="AN213">
        <v>117186.94160000001</v>
      </c>
      <c r="AO213">
        <v>118091.57610000001</v>
      </c>
      <c r="AP213">
        <v>119050.2548</v>
      </c>
      <c r="AQ213">
        <v>120026.82550000001</v>
      </c>
      <c r="AR213">
        <v>120978.40889999999</v>
      </c>
      <c r="AS213">
        <v>121966.9953</v>
      </c>
      <c r="AT213">
        <v>122952.0012</v>
      </c>
      <c r="AU213">
        <v>123909.105</v>
      </c>
      <c r="AV213">
        <v>124824.8409</v>
      </c>
      <c r="AW213">
        <v>125728.5144</v>
      </c>
    </row>
    <row r="214" spans="2:49" x14ac:dyDescent="0.3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8693331.4600000009</v>
      </c>
      <c r="G214">
        <v>8973610.3609999996</v>
      </c>
      <c r="H214">
        <v>9059294.4759999998</v>
      </c>
      <c r="I214">
        <v>9770977.1260000002</v>
      </c>
      <c r="J214">
        <v>10133258.050000001</v>
      </c>
      <c r="K214">
        <v>10062602.1</v>
      </c>
      <c r="L214">
        <v>10162112.66</v>
      </c>
      <c r="M214">
        <v>10597228.539999999</v>
      </c>
      <c r="N214">
        <v>11502421.380000001</v>
      </c>
      <c r="O214">
        <v>12013279.539999999</v>
      </c>
      <c r="P214">
        <v>11519290.32</v>
      </c>
      <c r="Q214">
        <v>10173922.689999999</v>
      </c>
      <c r="R214">
        <v>8873733.5969999898</v>
      </c>
      <c r="S214">
        <v>7930572.2589999996</v>
      </c>
      <c r="T214">
        <v>7392514.1409999998</v>
      </c>
      <c r="U214">
        <v>6943322.4179999996</v>
      </c>
      <c r="V214">
        <v>6591163.4419999998</v>
      </c>
      <c r="W214">
        <v>6163905.6529999999</v>
      </c>
      <c r="X214">
        <v>5750659.2019999996</v>
      </c>
      <c r="Y214">
        <v>5481078.108</v>
      </c>
      <c r="Z214">
        <v>5339061.784</v>
      </c>
      <c r="AA214">
        <v>5277549.04</v>
      </c>
      <c r="AB214">
        <v>5268238.6279999996</v>
      </c>
      <c r="AC214">
        <v>5276947.7319999998</v>
      </c>
      <c r="AD214">
        <v>5297980.5769999996</v>
      </c>
      <c r="AE214">
        <v>5314669.091</v>
      </c>
      <c r="AF214">
        <v>5324337.3389999997</v>
      </c>
      <c r="AG214">
        <v>5320227.9639999997</v>
      </c>
      <c r="AH214">
        <v>5310685.2699999996</v>
      </c>
      <c r="AI214">
        <v>5328401.767</v>
      </c>
      <c r="AJ214">
        <v>5338181.1390000004</v>
      </c>
      <c r="AK214">
        <v>5343459.125</v>
      </c>
      <c r="AL214">
        <v>5344231.7350000003</v>
      </c>
      <c r="AM214">
        <v>5333583.8020000001</v>
      </c>
      <c r="AN214">
        <v>5310964.0999999996</v>
      </c>
      <c r="AO214">
        <v>5288901.7019999996</v>
      </c>
      <c r="AP214">
        <v>5267053.9249999998</v>
      </c>
      <c r="AQ214">
        <v>5245701.5379999997</v>
      </c>
      <c r="AR214">
        <v>5223746.199</v>
      </c>
      <c r="AS214">
        <v>5200669.3569999998</v>
      </c>
      <c r="AT214">
        <v>5177158.949</v>
      </c>
      <c r="AU214">
        <v>5154257.66</v>
      </c>
      <c r="AV214">
        <v>5133299.5829999996</v>
      </c>
      <c r="AW214">
        <v>5118136.2589999996</v>
      </c>
    </row>
    <row r="215" spans="2:49" x14ac:dyDescent="0.3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4798070.41</v>
      </c>
      <c r="G215">
        <v>4859967.0130000003</v>
      </c>
      <c r="H215">
        <v>5158246.9560000002</v>
      </c>
      <c r="I215">
        <v>5355447.6279999996</v>
      </c>
      <c r="J215">
        <v>5419512.1449999996</v>
      </c>
      <c r="K215">
        <v>5382180.3550000004</v>
      </c>
      <c r="L215">
        <v>5436750.6720000003</v>
      </c>
      <c r="M215">
        <v>5571919.9460000005</v>
      </c>
      <c r="N215">
        <v>5888905.3269999996</v>
      </c>
      <c r="O215">
        <v>5925359.0080000004</v>
      </c>
      <c r="P215">
        <v>5519157.7259999998</v>
      </c>
      <c r="Q215">
        <v>4798837.9330000002</v>
      </c>
      <c r="R215">
        <v>4142329.1230000001</v>
      </c>
      <c r="S215">
        <v>3671268.2250000001</v>
      </c>
      <c r="T215">
        <v>3432048.5639999998</v>
      </c>
      <c r="U215">
        <v>3250205.4049999998</v>
      </c>
      <c r="V215">
        <v>3118148.8969999999</v>
      </c>
      <c r="W215">
        <v>2963798.4240000001</v>
      </c>
      <c r="X215">
        <v>2815502.4909999999</v>
      </c>
      <c r="Y215">
        <v>2721921.352</v>
      </c>
      <c r="Z215">
        <v>2673492.92</v>
      </c>
      <c r="AA215">
        <v>2652562.9240000001</v>
      </c>
      <c r="AB215">
        <v>2648983.5780000002</v>
      </c>
      <c r="AC215">
        <v>2650384.8849999998</v>
      </c>
      <c r="AD215">
        <v>2654835.4950000001</v>
      </c>
      <c r="AE215">
        <v>2656510.7220000001</v>
      </c>
      <c r="AF215">
        <v>2655449.1519999998</v>
      </c>
      <c r="AG215">
        <v>2649878.5759999999</v>
      </c>
      <c r="AH215">
        <v>2643688.54</v>
      </c>
      <c r="AI215">
        <v>2654105.4109999998</v>
      </c>
      <c r="AJ215">
        <v>2664390.9569999999</v>
      </c>
      <c r="AK215">
        <v>2674897.8530000001</v>
      </c>
      <c r="AL215">
        <v>2685130.5279999999</v>
      </c>
      <c r="AM215">
        <v>2691439.8679999998</v>
      </c>
      <c r="AN215">
        <v>2693510.6639999999</v>
      </c>
      <c r="AO215">
        <v>2696223.8420000002</v>
      </c>
      <c r="AP215">
        <v>2698994.2769999998</v>
      </c>
      <c r="AQ215">
        <v>2701550.6329999999</v>
      </c>
      <c r="AR215">
        <v>2703504.02</v>
      </c>
      <c r="AS215">
        <v>2704395.2910000002</v>
      </c>
      <c r="AT215">
        <v>2704717.6889999998</v>
      </c>
      <c r="AU215">
        <v>2704871.9509999999</v>
      </c>
      <c r="AV215">
        <v>2705193.3250000002</v>
      </c>
      <c r="AW215">
        <v>2706722.7719999999</v>
      </c>
    </row>
    <row r="216" spans="2:49" x14ac:dyDescent="0.35">
      <c r="B216" s="274" t="s">
        <v>315</v>
      </c>
      <c r="C216">
        <v>0.96864644472622397</v>
      </c>
      <c r="D216">
        <v>0.984198376713873</v>
      </c>
      <c r="E216">
        <v>1</v>
      </c>
      <c r="F216">
        <v>0.99390326849999999</v>
      </c>
      <c r="G216">
        <v>0.96013755700000003</v>
      </c>
      <c r="H216">
        <v>0.92133450689999996</v>
      </c>
      <c r="I216">
        <v>0.90826262189999996</v>
      </c>
      <c r="J216">
        <v>0.88361816469999999</v>
      </c>
      <c r="K216">
        <v>0.84949483859999997</v>
      </c>
      <c r="L216">
        <v>0.82239276910000003</v>
      </c>
      <c r="M216">
        <v>0.80598124240000002</v>
      </c>
      <c r="N216">
        <v>0.7992245979</v>
      </c>
      <c r="O216">
        <v>0.77664073489999996</v>
      </c>
      <c r="P216">
        <v>0.7367890829</v>
      </c>
      <c r="Q216">
        <v>0.68440175640000001</v>
      </c>
      <c r="R216">
        <v>0.63547226550000002</v>
      </c>
      <c r="S216">
        <v>0.61458716120000001</v>
      </c>
      <c r="T216">
        <v>0.60973944869999996</v>
      </c>
      <c r="U216">
        <v>0.60285093830000003</v>
      </c>
      <c r="V216">
        <v>0.59779497370000001</v>
      </c>
      <c r="W216">
        <v>0.58870179389999999</v>
      </c>
      <c r="X216">
        <v>0.57715231629999997</v>
      </c>
      <c r="Y216">
        <v>0.56759757200000005</v>
      </c>
      <c r="Z216">
        <v>0.56021070640000004</v>
      </c>
      <c r="AA216">
        <v>0.55469277660000005</v>
      </c>
      <c r="AB216">
        <v>0.54998096529999996</v>
      </c>
      <c r="AC216">
        <v>0.5460545242</v>
      </c>
      <c r="AD216">
        <v>0.54228442909999997</v>
      </c>
      <c r="AE216">
        <v>0.53837387449999996</v>
      </c>
      <c r="AF216">
        <v>0.53434762250000001</v>
      </c>
      <c r="AG216">
        <v>0.53013358610000005</v>
      </c>
      <c r="AH216">
        <v>0.52581633660000004</v>
      </c>
      <c r="AI216">
        <v>0.52390937820000005</v>
      </c>
      <c r="AJ216">
        <v>0.52169915690000002</v>
      </c>
      <c r="AK216">
        <v>0.51929769469999998</v>
      </c>
      <c r="AL216">
        <v>0.51662542489999996</v>
      </c>
      <c r="AM216">
        <v>0.51423774570000003</v>
      </c>
      <c r="AN216">
        <v>0.51124758100000001</v>
      </c>
      <c r="AO216">
        <v>0.5080666533</v>
      </c>
      <c r="AP216">
        <v>0.50477339139999999</v>
      </c>
      <c r="AQ216">
        <v>0.50157147759999998</v>
      </c>
      <c r="AR216">
        <v>0.49836536640000001</v>
      </c>
      <c r="AS216">
        <v>0.49515380939999998</v>
      </c>
      <c r="AT216">
        <v>0.49209023870000002</v>
      </c>
      <c r="AU216" s="39">
        <v>0.48916434780000001</v>
      </c>
      <c r="AV216">
        <v>0.48644566970000003</v>
      </c>
      <c r="AW216">
        <v>0.4843924892</v>
      </c>
    </row>
    <row r="217" spans="2:49" x14ac:dyDescent="0.35">
      <c r="B217" s="275" t="s">
        <v>316</v>
      </c>
      <c r="C217">
        <v>8232235.5397947598</v>
      </c>
      <c r="D217">
        <v>8364406.7441781899</v>
      </c>
      <c r="E217">
        <v>8498700</v>
      </c>
      <c r="F217">
        <v>8257721.017</v>
      </c>
      <c r="G217">
        <v>8001510.9460000005</v>
      </c>
      <c r="H217">
        <v>7306578.7999999998</v>
      </c>
      <c r="I217">
        <v>7065971.0889999997</v>
      </c>
      <c r="J217">
        <v>6891512.8729999997</v>
      </c>
      <c r="K217">
        <v>6631316.9950000001</v>
      </c>
      <c r="L217">
        <v>6286065.1189999999</v>
      </c>
      <c r="M217">
        <v>5953453.6619999995</v>
      </c>
      <c r="N217">
        <v>5588779.7309999997</v>
      </c>
      <c r="O217">
        <v>5783274.9479999999</v>
      </c>
      <c r="P217">
        <v>6074151.6679999996</v>
      </c>
      <c r="Q217">
        <v>6362211.5029999996</v>
      </c>
      <c r="R217">
        <v>6455829.7740000002</v>
      </c>
      <c r="S217">
        <v>8856928.9560000002</v>
      </c>
      <c r="T217">
        <v>6974268.318</v>
      </c>
      <c r="U217">
        <v>4815036.5920000002</v>
      </c>
      <c r="V217">
        <v>2808130.6680000001</v>
      </c>
      <c r="W217">
        <v>2597982.1349999998</v>
      </c>
      <c r="X217">
        <v>2520032.64</v>
      </c>
      <c r="Y217">
        <v>2468734.156</v>
      </c>
      <c r="Z217">
        <v>2420945.4819999998</v>
      </c>
      <c r="AA217">
        <v>2378448.3119999999</v>
      </c>
      <c r="AB217">
        <v>2342676.341</v>
      </c>
      <c r="AC217">
        <v>2311724.673</v>
      </c>
      <c r="AD217">
        <v>2291927.4530000002</v>
      </c>
      <c r="AE217">
        <v>2277178.39</v>
      </c>
      <c r="AF217">
        <v>2266130.0099999998</v>
      </c>
      <c r="AG217">
        <v>2256976.7850000001</v>
      </c>
      <c r="AH217">
        <v>2249943.6540000001</v>
      </c>
      <c r="AI217">
        <v>2256968.2409999999</v>
      </c>
      <c r="AJ217">
        <v>2264482.1150000002</v>
      </c>
      <c r="AK217">
        <v>2272484.8450000002</v>
      </c>
      <c r="AL217">
        <v>2280672.0720000002</v>
      </c>
      <c r="AM217">
        <v>2288120.037</v>
      </c>
      <c r="AN217">
        <v>2295054.2760000001</v>
      </c>
      <c r="AO217">
        <v>2302336.3220000002</v>
      </c>
      <c r="AP217">
        <v>2309557.5120000001</v>
      </c>
      <c r="AQ217">
        <v>2316667.3760000002</v>
      </c>
      <c r="AR217">
        <v>2323227.6340000001</v>
      </c>
      <c r="AS217">
        <v>3099524.7420000001</v>
      </c>
      <c r="AT217">
        <v>3974055.321</v>
      </c>
      <c r="AU217">
        <v>4861200.5410000002</v>
      </c>
      <c r="AV217">
        <v>5748167.7290000003</v>
      </c>
      <c r="AW217">
        <v>6635325.3679999998</v>
      </c>
    </row>
    <row r="218" spans="2:49" x14ac:dyDescent="0.35">
      <c r="B218" s="274" t="s">
        <v>317</v>
      </c>
      <c r="C218">
        <v>463787.91773491597</v>
      </c>
      <c r="D218">
        <v>471234.182770602</v>
      </c>
      <c r="E218">
        <v>478800</v>
      </c>
      <c r="F218">
        <v>480598.68190000003</v>
      </c>
      <c r="G218">
        <v>469285.6911</v>
      </c>
      <c r="H218">
        <v>452529.05839999998</v>
      </c>
      <c r="I218">
        <v>461122.94500000001</v>
      </c>
      <c r="J218">
        <v>522323.44640000002</v>
      </c>
      <c r="K218">
        <v>571573.82900000003</v>
      </c>
      <c r="L218">
        <v>634659.78379999998</v>
      </c>
      <c r="M218">
        <v>717610.72660000005</v>
      </c>
      <c r="N218">
        <v>822823.16449999996</v>
      </c>
      <c r="O218">
        <v>787688.19629999995</v>
      </c>
      <c r="P218">
        <v>725008.99109999998</v>
      </c>
      <c r="Q218">
        <v>638037.90509999997</v>
      </c>
      <c r="R218">
        <v>555919.41469999996</v>
      </c>
      <c r="S218">
        <v>271348.00060000003</v>
      </c>
      <c r="T218">
        <v>247870.42449999999</v>
      </c>
      <c r="U218">
        <v>228463.49419999999</v>
      </c>
      <c r="V218">
        <v>210947.54149999999</v>
      </c>
      <c r="W218">
        <v>212107.98910000001</v>
      </c>
      <c r="X218">
        <v>211938.97</v>
      </c>
      <c r="Y218">
        <v>203922.7696</v>
      </c>
      <c r="Z218">
        <v>197993.6312</v>
      </c>
      <c r="AA218">
        <v>193464.80530000001</v>
      </c>
      <c r="AB218">
        <v>190158.80429999999</v>
      </c>
      <c r="AC218">
        <v>187327.6532</v>
      </c>
      <c r="AD218">
        <v>185344.85079999999</v>
      </c>
      <c r="AE218">
        <v>183427.4498</v>
      </c>
      <c r="AF218">
        <v>182154.1447</v>
      </c>
      <c r="AG218">
        <v>180435.1746</v>
      </c>
      <c r="AH218">
        <v>178849.0986</v>
      </c>
      <c r="AI218">
        <v>177785.9516</v>
      </c>
      <c r="AJ218">
        <v>176752.0612</v>
      </c>
      <c r="AK218">
        <v>175826.02230000001</v>
      </c>
      <c r="AL218">
        <v>174975.12950000001</v>
      </c>
      <c r="AM218">
        <v>173985.3941</v>
      </c>
      <c r="AN218">
        <v>172997.5624</v>
      </c>
      <c r="AO218">
        <v>172072.70540000001</v>
      </c>
      <c r="AP218">
        <v>171190.09839999999</v>
      </c>
      <c r="AQ218">
        <v>170363.84419999999</v>
      </c>
      <c r="AR218">
        <v>169529.6194</v>
      </c>
      <c r="AS218">
        <v>169192.7953</v>
      </c>
      <c r="AT218">
        <v>168861.56849999999</v>
      </c>
      <c r="AU218">
        <v>168520.58230000001</v>
      </c>
      <c r="AV218">
        <v>168179.4124</v>
      </c>
      <c r="AW218">
        <v>167972.44260000001</v>
      </c>
    </row>
    <row r="219" spans="2:49" x14ac:dyDescent="0.35">
      <c r="B219" t="s">
        <v>318</v>
      </c>
      <c r="C219">
        <v>249095613.33096999</v>
      </c>
      <c r="D219">
        <v>253094923.97525701</v>
      </c>
      <c r="E219">
        <v>257158444.80000001</v>
      </c>
      <c r="F219">
        <v>257690181.59999999</v>
      </c>
      <c r="G219">
        <v>243715062</v>
      </c>
      <c r="H219">
        <v>223699102.19999999</v>
      </c>
      <c r="I219">
        <v>226800299.69999999</v>
      </c>
      <c r="J219">
        <v>222800812.80000001</v>
      </c>
      <c r="K219">
        <v>209603765.5</v>
      </c>
      <c r="L219">
        <v>202682420.40000001</v>
      </c>
      <c r="M219">
        <v>201022418.30000001</v>
      </c>
      <c r="N219">
        <v>200155833.40000001</v>
      </c>
      <c r="O219">
        <v>198822621.90000001</v>
      </c>
      <c r="P219">
        <v>192059154.80000001</v>
      </c>
      <c r="Q219">
        <v>182556524.5</v>
      </c>
      <c r="R219">
        <v>175736129.19999999</v>
      </c>
      <c r="S219">
        <v>169563397.80000001</v>
      </c>
      <c r="T219">
        <v>167577948.5</v>
      </c>
      <c r="U219">
        <v>166094574.80000001</v>
      </c>
      <c r="V219">
        <v>165412551</v>
      </c>
      <c r="W219">
        <v>164285333.90000001</v>
      </c>
      <c r="X219">
        <v>162345057.5</v>
      </c>
      <c r="Y219">
        <v>162044308.19999999</v>
      </c>
      <c r="Z219">
        <v>162690016.19999999</v>
      </c>
      <c r="AA219">
        <v>164055057</v>
      </c>
      <c r="AB219">
        <v>165856563.59999999</v>
      </c>
      <c r="AC219">
        <v>168033397</v>
      </c>
      <c r="AD219">
        <v>169817602.30000001</v>
      </c>
      <c r="AE219">
        <v>171648612.30000001</v>
      </c>
      <c r="AF219">
        <v>173178221.5</v>
      </c>
      <c r="AG219">
        <v>175031782</v>
      </c>
      <c r="AH219">
        <v>176937263.30000001</v>
      </c>
      <c r="AI219">
        <v>178801778.40000001</v>
      </c>
      <c r="AJ219">
        <v>180648220.5</v>
      </c>
      <c r="AK219">
        <v>182511655.80000001</v>
      </c>
      <c r="AL219">
        <v>184382372.40000001</v>
      </c>
      <c r="AM219">
        <v>186452882.69999999</v>
      </c>
      <c r="AN219">
        <v>188376312.09999999</v>
      </c>
      <c r="AO219">
        <v>190194146.40000001</v>
      </c>
      <c r="AP219">
        <v>191930319.09999999</v>
      </c>
      <c r="AQ219">
        <v>193664095</v>
      </c>
      <c r="AR219">
        <v>195328539.09999999</v>
      </c>
      <c r="AS219">
        <v>197658953.59999999</v>
      </c>
      <c r="AT219">
        <v>200124864.80000001</v>
      </c>
      <c r="AU219">
        <v>202622487.5</v>
      </c>
      <c r="AV219">
        <v>205161381.69999999</v>
      </c>
      <c r="AW219">
        <v>207952184</v>
      </c>
    </row>
    <row r="220" spans="2:49" x14ac:dyDescent="0.3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41572684.25</v>
      </c>
      <c r="G220">
        <v>37517335.25</v>
      </c>
      <c r="H220">
        <v>32586572.219999999</v>
      </c>
      <c r="I220">
        <v>32811001.16</v>
      </c>
      <c r="J220">
        <v>31682663.780000001</v>
      </c>
      <c r="K220">
        <v>30058452.93</v>
      </c>
      <c r="L220">
        <v>29972896.100000001</v>
      </c>
      <c r="M220">
        <v>29704753.940000001</v>
      </c>
      <c r="N220">
        <v>28767875.75</v>
      </c>
      <c r="O220">
        <v>24935585.27</v>
      </c>
      <c r="P220">
        <v>21298716.309999999</v>
      </c>
      <c r="Q220">
        <v>18792305.640000001</v>
      </c>
      <c r="R220">
        <v>17072612.539999999</v>
      </c>
      <c r="S220">
        <v>11967203.300000001</v>
      </c>
      <c r="T220">
        <v>10913290.34</v>
      </c>
      <c r="U220">
        <v>10382514.189999999</v>
      </c>
      <c r="V220">
        <v>10037591.99</v>
      </c>
      <c r="W220">
        <v>9958240.3560000006</v>
      </c>
      <c r="X220">
        <v>9884617.2980000004</v>
      </c>
      <c r="Y220">
        <v>10069362.76</v>
      </c>
      <c r="Z220">
        <v>10274098.4</v>
      </c>
      <c r="AA220">
        <v>10482531.66</v>
      </c>
      <c r="AB220">
        <v>10686980.49</v>
      </c>
      <c r="AC220">
        <v>10900853.17</v>
      </c>
      <c r="AD220">
        <v>11118085.77</v>
      </c>
      <c r="AE220">
        <v>11332995.550000001</v>
      </c>
      <c r="AF220">
        <v>11548634.82</v>
      </c>
      <c r="AG220">
        <v>11770087.33</v>
      </c>
      <c r="AH220">
        <v>11994719.16</v>
      </c>
      <c r="AI220">
        <v>12213313.57</v>
      </c>
      <c r="AJ220">
        <v>12435410.48</v>
      </c>
      <c r="AK220">
        <v>12661647.91</v>
      </c>
      <c r="AL220">
        <v>12888884.27</v>
      </c>
      <c r="AM220">
        <v>13135299.17</v>
      </c>
      <c r="AN220">
        <v>13373329.35</v>
      </c>
      <c r="AO220">
        <v>13605162.08</v>
      </c>
      <c r="AP220">
        <v>13832038.57</v>
      </c>
      <c r="AQ220">
        <v>14059351.810000001</v>
      </c>
      <c r="AR220">
        <v>14283850.619999999</v>
      </c>
      <c r="AS220">
        <v>14521427.720000001</v>
      </c>
      <c r="AT220">
        <v>14769858.24</v>
      </c>
      <c r="AU220">
        <v>15025999.689999999</v>
      </c>
      <c r="AV220">
        <v>15289792.460000001</v>
      </c>
      <c r="AW220">
        <v>15573721.810000001</v>
      </c>
    </row>
    <row r="221" spans="2:49" x14ac:dyDescent="0.35">
      <c r="B221" t="s">
        <v>320</v>
      </c>
      <c r="C221">
        <v>157256033.18237901</v>
      </c>
      <c r="D221">
        <v>159780829.66102701</v>
      </c>
      <c r="E221">
        <v>162346162.59999999</v>
      </c>
      <c r="F221">
        <v>163101806.69999999</v>
      </c>
      <c r="G221">
        <v>154384583</v>
      </c>
      <c r="H221">
        <v>142518433.59999999</v>
      </c>
      <c r="I221">
        <v>143942766.30000001</v>
      </c>
      <c r="J221">
        <v>140557780</v>
      </c>
      <c r="K221">
        <v>130754245.7</v>
      </c>
      <c r="L221">
        <v>125019666.7</v>
      </c>
      <c r="M221">
        <v>123619423.3</v>
      </c>
      <c r="N221">
        <v>122949133.59999999</v>
      </c>
      <c r="O221">
        <v>124652146.40000001</v>
      </c>
      <c r="P221">
        <v>122557334.90000001</v>
      </c>
      <c r="Q221">
        <v>118552468.90000001</v>
      </c>
      <c r="R221">
        <v>116706860.5</v>
      </c>
      <c r="S221">
        <v>115833964.40000001</v>
      </c>
      <c r="T221">
        <v>118096335.7</v>
      </c>
      <c r="U221">
        <v>120286787.09999999</v>
      </c>
      <c r="V221">
        <v>122626921.3</v>
      </c>
      <c r="W221">
        <v>122782546.7</v>
      </c>
      <c r="X221">
        <v>122037607.59999999</v>
      </c>
      <c r="Y221">
        <v>122307193.8</v>
      </c>
      <c r="Z221">
        <v>123172364.8</v>
      </c>
      <c r="AA221">
        <v>124534713.59999999</v>
      </c>
      <c r="AB221">
        <v>126194967.5</v>
      </c>
      <c r="AC221">
        <v>128163714.2</v>
      </c>
      <c r="AD221">
        <v>129564735.09999999</v>
      </c>
      <c r="AE221">
        <v>131026838.8</v>
      </c>
      <c r="AF221">
        <v>132197906.2</v>
      </c>
      <c r="AG221">
        <v>133719118.7</v>
      </c>
      <c r="AH221">
        <v>135288763</v>
      </c>
      <c r="AI221">
        <v>136645940.90000001</v>
      </c>
      <c r="AJ221">
        <v>137983230.19999999</v>
      </c>
      <c r="AK221">
        <v>139323956.80000001</v>
      </c>
      <c r="AL221">
        <v>140669565.5</v>
      </c>
      <c r="AM221">
        <v>142210487.19999999</v>
      </c>
      <c r="AN221">
        <v>143727797.30000001</v>
      </c>
      <c r="AO221">
        <v>145140890.30000001</v>
      </c>
      <c r="AP221">
        <v>146475686.40000001</v>
      </c>
      <c r="AQ221">
        <v>147803332.80000001</v>
      </c>
      <c r="AR221">
        <v>149073246.09999999</v>
      </c>
      <c r="AS221">
        <v>150226525.69999999</v>
      </c>
      <c r="AT221">
        <v>151408835.90000001</v>
      </c>
      <c r="AU221">
        <v>152607389.40000001</v>
      </c>
      <c r="AV221">
        <v>153841922.40000001</v>
      </c>
      <c r="AW221">
        <v>155285354</v>
      </c>
    </row>
    <row r="222" spans="2:49" x14ac:dyDescent="0.35">
      <c r="B222" t="s">
        <v>321</v>
      </c>
      <c r="C222">
        <v>50816086.547106199</v>
      </c>
      <c r="D222">
        <v>51631955.253548898</v>
      </c>
      <c r="E222">
        <v>52460923</v>
      </c>
      <c r="F222">
        <v>53015690.670000002</v>
      </c>
      <c r="G222">
        <v>51813143.829999998</v>
      </c>
      <c r="H222">
        <v>48594096.409999996</v>
      </c>
      <c r="I222">
        <v>50046532.229999997</v>
      </c>
      <c r="J222">
        <v>50560369.020000003</v>
      </c>
      <c r="K222">
        <v>48791066.939999998</v>
      </c>
      <c r="L222">
        <v>47689857.539999999</v>
      </c>
      <c r="M222">
        <v>47698241.130000003</v>
      </c>
      <c r="N222">
        <v>48438824.009999998</v>
      </c>
      <c r="O222">
        <v>49234890.200000003</v>
      </c>
      <c r="P222">
        <v>48203103.590000004</v>
      </c>
      <c r="Q222">
        <v>45211749.969999999</v>
      </c>
      <c r="R222">
        <v>41956656.119999997</v>
      </c>
      <c r="S222">
        <v>41762230.039999999</v>
      </c>
      <c r="T222">
        <v>38568322.439999998</v>
      </c>
      <c r="U222">
        <v>35425273.530000001</v>
      </c>
      <c r="V222">
        <v>32748037.710000001</v>
      </c>
      <c r="W222">
        <v>31544546.859999999</v>
      </c>
      <c r="X222">
        <v>30422832.640000001</v>
      </c>
      <c r="Y222">
        <v>29667751.649999999</v>
      </c>
      <c r="Z222">
        <v>29243552.98</v>
      </c>
      <c r="AA222">
        <v>29037811.75</v>
      </c>
      <c r="AB222">
        <v>28974615.579999998</v>
      </c>
      <c r="AC222">
        <v>28968829.57</v>
      </c>
      <c r="AD222">
        <v>29134781.440000001</v>
      </c>
      <c r="AE222">
        <v>29288777.960000001</v>
      </c>
      <c r="AF222">
        <v>29431680.449999999</v>
      </c>
      <c r="AG222">
        <v>29542575.98</v>
      </c>
      <c r="AH222">
        <v>29653781.07</v>
      </c>
      <c r="AI222">
        <v>29942523.91</v>
      </c>
      <c r="AJ222">
        <v>30229579.77</v>
      </c>
      <c r="AK222">
        <v>30526051.109999999</v>
      </c>
      <c r="AL222">
        <v>30823922.66</v>
      </c>
      <c r="AM222">
        <v>31107096.280000001</v>
      </c>
      <c r="AN222">
        <v>31275185.469999999</v>
      </c>
      <c r="AO222">
        <v>31448093.93</v>
      </c>
      <c r="AP222">
        <v>31622594.199999999</v>
      </c>
      <c r="AQ222">
        <v>31801410.440000001</v>
      </c>
      <c r="AR222">
        <v>31971442.370000001</v>
      </c>
      <c r="AS222">
        <v>32911000.140000001</v>
      </c>
      <c r="AT222">
        <v>33946170.619999997</v>
      </c>
      <c r="AU222">
        <v>34989098.43</v>
      </c>
      <c r="AV222">
        <v>36029666.880000003</v>
      </c>
      <c r="AW222">
        <v>37093108.229999997</v>
      </c>
    </row>
    <row r="223" spans="2:49" x14ac:dyDescent="0.35">
      <c r="B223" t="s">
        <v>322</v>
      </c>
      <c r="C223">
        <v>404907114.48809499</v>
      </c>
      <c r="D223">
        <v>411408029.182118</v>
      </c>
      <c r="E223">
        <v>418013318.19999999</v>
      </c>
      <c r="F223">
        <v>415497913.89999998</v>
      </c>
      <c r="G223">
        <v>396903181.69999999</v>
      </c>
      <c r="H223">
        <v>376376356.30000001</v>
      </c>
      <c r="I223">
        <v>376218372.19999999</v>
      </c>
      <c r="J223">
        <v>368371701.10000002</v>
      </c>
      <c r="K223">
        <v>350630926.80000001</v>
      </c>
      <c r="L223">
        <v>340259715.89999998</v>
      </c>
      <c r="M223">
        <v>335685400.5</v>
      </c>
      <c r="N223">
        <v>333462156.60000002</v>
      </c>
      <c r="O223">
        <v>330197418.5</v>
      </c>
      <c r="P223">
        <v>319868420.10000002</v>
      </c>
      <c r="Q223">
        <v>305752134.80000001</v>
      </c>
      <c r="R223">
        <v>295325456.10000002</v>
      </c>
      <c r="S223">
        <v>288821781</v>
      </c>
      <c r="T223">
        <v>284909779</v>
      </c>
      <c r="U223">
        <v>281204496</v>
      </c>
      <c r="V223">
        <v>278003649.39999998</v>
      </c>
      <c r="W223">
        <v>273902607.69999999</v>
      </c>
      <c r="X223">
        <v>268579255.80000001</v>
      </c>
      <c r="Y223">
        <v>265479652.40000001</v>
      </c>
      <c r="Z223">
        <v>263458810.69999999</v>
      </c>
      <c r="AA223">
        <v>262300392.40000001</v>
      </c>
      <c r="AB223">
        <v>261690347.59999999</v>
      </c>
      <c r="AC223">
        <v>261537126.59999999</v>
      </c>
      <c r="AD223">
        <v>260990267.09999999</v>
      </c>
      <c r="AE223">
        <v>260464398.19999999</v>
      </c>
      <c r="AF223">
        <v>259604973.19999999</v>
      </c>
      <c r="AG223">
        <v>259023254.80000001</v>
      </c>
      <c r="AH223">
        <v>258448251.19999999</v>
      </c>
      <c r="AI223">
        <v>257847543.19999999</v>
      </c>
      <c r="AJ223">
        <v>257181513.30000001</v>
      </c>
      <c r="AK223">
        <v>256491036.69999999</v>
      </c>
      <c r="AL223">
        <v>255774334.19999999</v>
      </c>
      <c r="AM223">
        <v>255224205.09999999</v>
      </c>
      <c r="AN223">
        <v>254468287.19999999</v>
      </c>
      <c r="AO223">
        <v>253609105.19999999</v>
      </c>
      <c r="AP223">
        <v>252690455</v>
      </c>
      <c r="AQ223">
        <v>251811762.5</v>
      </c>
      <c r="AR223">
        <v>250916149.19999999</v>
      </c>
      <c r="AS223">
        <v>250746174.09999999</v>
      </c>
      <c r="AT223">
        <v>250784629.69999999</v>
      </c>
      <c r="AU223">
        <v>250932014.30000001</v>
      </c>
      <c r="AV223">
        <v>251203031.80000001</v>
      </c>
      <c r="AW223">
        <v>251827514.69999999</v>
      </c>
    </row>
    <row r="224" spans="2:49" x14ac:dyDescent="0.3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42679719.689999998</v>
      </c>
      <c r="G224">
        <v>38595318.530000001</v>
      </c>
      <c r="H224">
        <v>33635120.759999998</v>
      </c>
      <c r="I224">
        <v>33835272.789999999</v>
      </c>
      <c r="J224">
        <v>32682781.460000001</v>
      </c>
      <c r="K224">
        <v>31031811.760000002</v>
      </c>
      <c r="L224">
        <v>30917085.48</v>
      </c>
      <c r="M224">
        <v>30620781.809999999</v>
      </c>
      <c r="N224">
        <v>29659525.25</v>
      </c>
      <c r="O224">
        <v>25809356.039999999</v>
      </c>
      <c r="P224">
        <v>22158206.09</v>
      </c>
      <c r="Q224">
        <v>19636135.98</v>
      </c>
      <c r="R224">
        <v>17894521.739999998</v>
      </c>
      <c r="S224">
        <v>12767220.49</v>
      </c>
      <c r="T224">
        <v>11692510.43</v>
      </c>
      <c r="U224">
        <v>11141218.75</v>
      </c>
      <c r="V224">
        <v>10772638.83</v>
      </c>
      <c r="W224">
        <v>10664457.800000001</v>
      </c>
      <c r="X224">
        <v>10557374.51</v>
      </c>
      <c r="Y224">
        <v>10706782.25</v>
      </c>
      <c r="Z224">
        <v>10878095.300000001</v>
      </c>
      <c r="AA224">
        <v>11056648.1</v>
      </c>
      <c r="AB224">
        <v>11235164.529999999</v>
      </c>
      <c r="AC224">
        <v>11426551.58</v>
      </c>
      <c r="AD224">
        <v>11624138.699999999</v>
      </c>
      <c r="AE224">
        <v>11821668.74</v>
      </c>
      <c r="AF224">
        <v>12021668.51</v>
      </c>
      <c r="AG224">
        <v>12228738.439999999</v>
      </c>
      <c r="AH224">
        <v>12440044.01</v>
      </c>
      <c r="AI224">
        <v>12646179.15</v>
      </c>
      <c r="AJ224">
        <v>12856413.74</v>
      </c>
      <c r="AK224">
        <v>13071312.76</v>
      </c>
      <c r="AL224">
        <v>13287693.27</v>
      </c>
      <c r="AM224">
        <v>13523098.800000001</v>
      </c>
      <c r="AN224">
        <v>13750289.09</v>
      </c>
      <c r="AO224">
        <v>13971577.949999999</v>
      </c>
      <c r="AP224">
        <v>14188268.09</v>
      </c>
      <c r="AQ224">
        <v>14405775.310000001</v>
      </c>
      <c r="AR224">
        <v>14620832.34</v>
      </c>
      <c r="AS224">
        <v>14849302.85</v>
      </c>
      <c r="AT224">
        <v>15088917.199999999</v>
      </c>
      <c r="AU224">
        <v>15336494.58</v>
      </c>
      <c r="AV224">
        <v>15591949.529999999</v>
      </c>
      <c r="AW224">
        <v>15867851.029999999</v>
      </c>
    </row>
    <row r="225" spans="2:49" x14ac:dyDescent="0.35">
      <c r="B225" t="s">
        <v>324</v>
      </c>
      <c r="C225">
        <v>274029684.71326298</v>
      </c>
      <c r="D225">
        <v>278429319.93874699</v>
      </c>
      <c r="E225">
        <v>282899592.69999999</v>
      </c>
      <c r="F225">
        <v>281121803.89999998</v>
      </c>
      <c r="G225">
        <v>268832263.80000001</v>
      </c>
      <c r="H225">
        <v>256865378.40000001</v>
      </c>
      <c r="I225">
        <v>255259885.19999999</v>
      </c>
      <c r="J225">
        <v>248953486.30000001</v>
      </c>
      <c r="K225">
        <v>236026891.80000001</v>
      </c>
      <c r="L225">
        <v>227814852.80000001</v>
      </c>
      <c r="M225">
        <v>224175201.80000001</v>
      </c>
      <c r="N225">
        <v>222520992.90000001</v>
      </c>
      <c r="O225">
        <v>223185192.80000001</v>
      </c>
      <c r="P225">
        <v>219258291.19999999</v>
      </c>
      <c r="Q225">
        <v>213217850.40000001</v>
      </c>
      <c r="R225">
        <v>210294013.90000001</v>
      </c>
      <c r="S225">
        <v>211157883.30000001</v>
      </c>
      <c r="T225">
        <v>212381251.69999999</v>
      </c>
      <c r="U225">
        <v>212869273</v>
      </c>
      <c r="V225">
        <v>213239993.30000001</v>
      </c>
      <c r="W225">
        <v>211406630.30000001</v>
      </c>
      <c r="X225">
        <v>208350946.09999999</v>
      </c>
      <c r="Y225">
        <v>206788647.40000001</v>
      </c>
      <c r="Z225">
        <v>205823352.69999999</v>
      </c>
      <c r="AA225">
        <v>205401258.80000001</v>
      </c>
      <c r="AB225">
        <v>205282782.90000001</v>
      </c>
      <c r="AC225">
        <v>205499423.19999999</v>
      </c>
      <c r="AD225">
        <v>205093710.40000001</v>
      </c>
      <c r="AE225">
        <v>204691004</v>
      </c>
      <c r="AF225">
        <v>203933472.09999999</v>
      </c>
      <c r="AG225">
        <v>203466009.19999999</v>
      </c>
      <c r="AH225">
        <v>202969711.40000001</v>
      </c>
      <c r="AI225">
        <v>202159979.80000001</v>
      </c>
      <c r="AJ225">
        <v>201273577</v>
      </c>
      <c r="AK225">
        <v>200332440.90000001</v>
      </c>
      <c r="AL225">
        <v>199351951.59999999</v>
      </c>
      <c r="AM225">
        <v>198551908.69999999</v>
      </c>
      <c r="AN225">
        <v>197676465.90000001</v>
      </c>
      <c r="AO225">
        <v>196689071.90000001</v>
      </c>
      <c r="AP225">
        <v>195637416.30000001</v>
      </c>
      <c r="AQ225">
        <v>194612126.90000001</v>
      </c>
      <c r="AR225">
        <v>193575237.80000001</v>
      </c>
      <c r="AS225">
        <v>192474037.69999999</v>
      </c>
      <c r="AT225">
        <v>191470568</v>
      </c>
      <c r="AU225">
        <v>190557789.69999999</v>
      </c>
      <c r="AV225">
        <v>189761007</v>
      </c>
      <c r="AW225">
        <v>189265068.40000001</v>
      </c>
    </row>
    <row r="226" spans="2:49" x14ac:dyDescent="0.35">
      <c r="B226" t="s">
        <v>325</v>
      </c>
      <c r="C226">
        <v>88755084.273521304</v>
      </c>
      <c r="D226">
        <v>90180075.860178098</v>
      </c>
      <c r="E226">
        <v>91627946.150000006</v>
      </c>
      <c r="F226">
        <v>91696390.290000007</v>
      </c>
      <c r="G226">
        <v>89475599.359999999</v>
      </c>
      <c r="H226">
        <v>85875857.109999999</v>
      </c>
      <c r="I226">
        <v>87123214.209999904</v>
      </c>
      <c r="J226">
        <v>86735433.25</v>
      </c>
      <c r="K226">
        <v>83572223.180000007</v>
      </c>
      <c r="L226">
        <v>81527777.640000001</v>
      </c>
      <c r="M226">
        <v>80889416.870000005</v>
      </c>
      <c r="N226">
        <v>81281638.439999998</v>
      </c>
      <c r="O226">
        <v>81202869.650000006</v>
      </c>
      <c r="P226">
        <v>78451922.859999999</v>
      </c>
      <c r="Q226">
        <v>72898148.400000006</v>
      </c>
      <c r="R226">
        <v>67136920.489999995</v>
      </c>
      <c r="S226">
        <v>64896677.149999999</v>
      </c>
      <c r="T226">
        <v>60836016.890000001</v>
      </c>
      <c r="U226">
        <v>57194004.210000001</v>
      </c>
      <c r="V226">
        <v>53991017.299999997</v>
      </c>
      <c r="W226">
        <v>51831519.549999997</v>
      </c>
      <c r="X226">
        <v>49670935.240000002</v>
      </c>
      <c r="Y226">
        <v>47984222.799999997</v>
      </c>
      <c r="Z226">
        <v>46757362.68</v>
      </c>
      <c r="AA226">
        <v>45842485.490000002</v>
      </c>
      <c r="AB226">
        <v>45172400.200000003</v>
      </c>
      <c r="AC226">
        <v>44611151.799999997</v>
      </c>
      <c r="AD226">
        <v>44272417.969999999</v>
      </c>
      <c r="AE226">
        <v>43951725.469999999</v>
      </c>
      <c r="AF226">
        <v>43649832.539999999</v>
      </c>
      <c r="AG226">
        <v>43328507.149999999</v>
      </c>
      <c r="AH226">
        <v>43038495.789999999</v>
      </c>
      <c r="AI226">
        <v>43041384.170000002</v>
      </c>
      <c r="AJ226">
        <v>43051522.57</v>
      </c>
      <c r="AK226">
        <v>43087283.049999997</v>
      </c>
      <c r="AL226">
        <v>43134689.359999999</v>
      </c>
      <c r="AM226">
        <v>43149197.560000002</v>
      </c>
      <c r="AN226">
        <v>43041532.280000001</v>
      </c>
      <c r="AO226">
        <v>42948455.380000003</v>
      </c>
      <c r="AP226">
        <v>42864770.619999997</v>
      </c>
      <c r="AQ226">
        <v>42793860.219999999</v>
      </c>
      <c r="AR226">
        <v>42720079.090000004</v>
      </c>
      <c r="AS226">
        <v>43422833.640000001</v>
      </c>
      <c r="AT226">
        <v>44225144.479999997</v>
      </c>
      <c r="AU226">
        <v>45037730.039999999</v>
      </c>
      <c r="AV226">
        <v>45850075.32</v>
      </c>
      <c r="AW226">
        <v>46694595.310000002</v>
      </c>
    </row>
    <row r="227" spans="2:49" x14ac:dyDescent="0.35">
      <c r="B227" t="s">
        <v>326</v>
      </c>
      <c r="C227">
        <v>431252676.25727201</v>
      </c>
      <c r="D227">
        <v>438176577.46721298</v>
      </c>
      <c r="E227">
        <v>445211644.60000002</v>
      </c>
      <c r="F227">
        <v>443094217.39999998</v>
      </c>
      <c r="G227">
        <v>423948153</v>
      </c>
      <c r="H227">
        <v>400720889.19999999</v>
      </c>
      <c r="I227">
        <v>401529194.5</v>
      </c>
      <c r="J227">
        <v>394383477.60000002</v>
      </c>
      <c r="K227">
        <v>376061108</v>
      </c>
      <c r="L227">
        <v>365445623.30000001</v>
      </c>
      <c r="M227">
        <v>360928911.80000001</v>
      </c>
      <c r="N227">
        <v>358812707</v>
      </c>
      <c r="O227">
        <v>356150121.89999998</v>
      </c>
      <c r="P227">
        <v>346314648.19999999</v>
      </c>
      <c r="Q227">
        <v>332611563.69999999</v>
      </c>
      <c r="R227">
        <v>322572038.5</v>
      </c>
      <c r="S227">
        <v>316768917.60000002</v>
      </c>
      <c r="T227">
        <v>312913925.69999999</v>
      </c>
      <c r="U227">
        <v>309292236.89999998</v>
      </c>
      <c r="V227">
        <v>306555588.80000001</v>
      </c>
      <c r="W227">
        <v>302859787.30000001</v>
      </c>
      <c r="X227">
        <v>297729432.39999998</v>
      </c>
      <c r="Y227">
        <v>294815023.19999999</v>
      </c>
      <c r="Z227">
        <v>292970019.39999998</v>
      </c>
      <c r="AA227">
        <v>292026925.19999999</v>
      </c>
      <c r="AB227">
        <v>291615137.19999999</v>
      </c>
      <c r="AC227">
        <v>291705118</v>
      </c>
      <c r="AD227">
        <v>291455998.10000002</v>
      </c>
      <c r="AE227">
        <v>291229906.10000002</v>
      </c>
      <c r="AF227">
        <v>290685417.30000001</v>
      </c>
      <c r="AG227">
        <v>290447152.60000002</v>
      </c>
      <c r="AH227">
        <v>290248427</v>
      </c>
      <c r="AI227">
        <v>290019212.39999998</v>
      </c>
      <c r="AJ227">
        <v>289735500.89999998</v>
      </c>
      <c r="AK227">
        <v>289461695.60000002</v>
      </c>
      <c r="AL227">
        <v>289168186.60000002</v>
      </c>
      <c r="AM227">
        <v>289137669.10000002</v>
      </c>
      <c r="AN227">
        <v>288831468.19999999</v>
      </c>
      <c r="AO227">
        <v>288409410.89999998</v>
      </c>
      <c r="AP227">
        <v>287928813.10000002</v>
      </c>
      <c r="AQ227">
        <v>287522437.30000001</v>
      </c>
      <c r="AR227">
        <v>287080705.19999999</v>
      </c>
      <c r="AS227">
        <v>287376234</v>
      </c>
      <c r="AT227">
        <v>287896880.60000002</v>
      </c>
      <c r="AU227">
        <v>288520207.89999998</v>
      </c>
      <c r="AV227">
        <v>289271355.39999998</v>
      </c>
      <c r="AW227">
        <v>290499279.69999999</v>
      </c>
    </row>
    <row r="228" spans="2:49" x14ac:dyDescent="0.35">
      <c r="B228" t="s">
        <v>327</v>
      </c>
      <c r="C228">
        <v>259.678215133631</v>
      </c>
      <c r="D228">
        <v>263.84743287290001</v>
      </c>
      <c r="E228">
        <v>268.92818929999999</v>
      </c>
      <c r="F228">
        <v>274.72153839999999</v>
      </c>
      <c r="G228">
        <v>275.19720119999999</v>
      </c>
      <c r="H228">
        <v>264.44389869999998</v>
      </c>
      <c r="I228">
        <v>273.28287840000002</v>
      </c>
      <c r="J228">
        <v>274.2229585</v>
      </c>
      <c r="K228">
        <v>268.3396257</v>
      </c>
      <c r="L228">
        <v>263.25819300000001</v>
      </c>
      <c r="M228">
        <v>260.83335629999999</v>
      </c>
      <c r="N228">
        <v>258.18582859999998</v>
      </c>
      <c r="O228">
        <v>256.20336930000002</v>
      </c>
      <c r="P228">
        <v>252.78456510000001</v>
      </c>
      <c r="Q228">
        <v>248.1139235</v>
      </c>
      <c r="R228">
        <v>241.9628419</v>
      </c>
      <c r="S228">
        <v>230.6202505</v>
      </c>
      <c r="T228">
        <v>225.1657874</v>
      </c>
      <c r="U228">
        <v>221.28841249999999</v>
      </c>
      <c r="V228">
        <v>218.27009559999999</v>
      </c>
      <c r="W228">
        <v>224.5687719</v>
      </c>
      <c r="X228">
        <v>230.52076360000001</v>
      </c>
      <c r="Y228">
        <v>228.85611510000001</v>
      </c>
      <c r="Z228">
        <v>227.83336850000001</v>
      </c>
      <c r="AA228">
        <v>227.47985270000001</v>
      </c>
      <c r="AB228">
        <v>227.3917639</v>
      </c>
      <c r="AC228">
        <v>227.7121271</v>
      </c>
      <c r="AD228">
        <v>224.5703824</v>
      </c>
      <c r="AE228">
        <v>221.7760601</v>
      </c>
      <c r="AF228">
        <v>220.47903919999999</v>
      </c>
      <c r="AG228">
        <v>218.5039922</v>
      </c>
      <c r="AH228">
        <v>216.68317400000001</v>
      </c>
      <c r="AI228">
        <v>215.14851830000001</v>
      </c>
      <c r="AJ228">
        <v>213.6121747</v>
      </c>
      <c r="AK228">
        <v>212.09970290000001</v>
      </c>
      <c r="AL228">
        <v>210.65130930000001</v>
      </c>
      <c r="AM228">
        <v>209.21086980000001</v>
      </c>
      <c r="AN228">
        <v>207.97277460000001</v>
      </c>
      <c r="AO228">
        <v>206.72404599999999</v>
      </c>
      <c r="AP228">
        <v>205.4748639</v>
      </c>
      <c r="AQ228">
        <v>204.25876579999999</v>
      </c>
      <c r="AR228">
        <v>203.03651590000001</v>
      </c>
      <c r="AS228">
        <v>202.51036479999999</v>
      </c>
      <c r="AT228">
        <v>201.99254909999999</v>
      </c>
      <c r="AU228">
        <v>201.48077910000001</v>
      </c>
      <c r="AV228">
        <v>200.9922291</v>
      </c>
      <c r="AW228">
        <v>200.64967709999999</v>
      </c>
    </row>
    <row r="229" spans="2:49" x14ac:dyDescent="0.3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5.7774918470000003</v>
      </c>
      <c r="G229">
        <v>4.9994018320000002</v>
      </c>
      <c r="H229">
        <v>4.2504411519999996</v>
      </c>
      <c r="I229">
        <v>4.5163687890000004</v>
      </c>
      <c r="J229">
        <v>4.4003803909999997</v>
      </c>
      <c r="K229">
        <v>4.2012699150000001</v>
      </c>
      <c r="L229">
        <v>4.4248396799999998</v>
      </c>
      <c r="M229">
        <v>4.5880134339999996</v>
      </c>
      <c r="N229">
        <v>4.5938880150000001</v>
      </c>
      <c r="O229">
        <v>3.9255693420000002</v>
      </c>
      <c r="P229">
        <v>3.2604809960000001</v>
      </c>
      <c r="Q229">
        <v>2.8434042530000001</v>
      </c>
      <c r="R229">
        <v>2.64152882</v>
      </c>
      <c r="S229">
        <v>2.4818026799999999</v>
      </c>
      <c r="T229">
        <v>2.4113500110000001</v>
      </c>
      <c r="U229">
        <v>2.4041778919999999</v>
      </c>
      <c r="V229">
        <v>2.4273316760000001</v>
      </c>
      <c r="W229">
        <v>2.461895873</v>
      </c>
      <c r="X229">
        <v>2.4950054110000002</v>
      </c>
      <c r="Y229">
        <v>2.5366371719999998</v>
      </c>
      <c r="Z229">
        <v>2.5789622429999999</v>
      </c>
      <c r="AA229">
        <v>2.622531634</v>
      </c>
      <c r="AB229">
        <v>2.6658128419999998</v>
      </c>
      <c r="AC229">
        <v>2.712222041</v>
      </c>
      <c r="AD229">
        <v>2.7597851590000002</v>
      </c>
      <c r="AE229">
        <v>2.807117721</v>
      </c>
      <c r="AF229">
        <v>2.8549096550000002</v>
      </c>
      <c r="AG229">
        <v>2.9043728249999998</v>
      </c>
      <c r="AH229">
        <v>2.9547986339999999</v>
      </c>
      <c r="AI229">
        <v>3.0038219289999999</v>
      </c>
      <c r="AJ229">
        <v>3.053869787</v>
      </c>
      <c r="AK229">
        <v>3.1050796639999998</v>
      </c>
      <c r="AL229">
        <v>3.156657649</v>
      </c>
      <c r="AM229">
        <v>3.2130393590000002</v>
      </c>
      <c r="AN229">
        <v>3.267161561</v>
      </c>
      <c r="AO229">
        <v>3.319785634</v>
      </c>
      <c r="AP229">
        <v>3.3712764559999999</v>
      </c>
      <c r="AQ229">
        <v>3.4229934700000002</v>
      </c>
      <c r="AR229">
        <v>3.4741570429999999</v>
      </c>
      <c r="AS229">
        <v>3.5285755220000001</v>
      </c>
      <c r="AT229">
        <v>3.5857754850000001</v>
      </c>
      <c r="AU229">
        <v>3.6450157349999999</v>
      </c>
      <c r="AV229">
        <v>3.7062762839999999</v>
      </c>
      <c r="AW229">
        <v>3.7726195979999999</v>
      </c>
    </row>
    <row r="230" spans="2:49" x14ac:dyDescent="0.3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5.7774918470000003</v>
      </c>
      <c r="G230">
        <v>4.9994018320000002</v>
      </c>
      <c r="H230">
        <v>4.2504411519999996</v>
      </c>
      <c r="I230">
        <v>4.5163687890000004</v>
      </c>
      <c r="J230">
        <v>4.4003803909999997</v>
      </c>
      <c r="K230">
        <v>4.2012699150000001</v>
      </c>
      <c r="L230">
        <v>4.4248396799999998</v>
      </c>
      <c r="M230">
        <v>4.5880134339999996</v>
      </c>
      <c r="N230">
        <v>4.5938880150000001</v>
      </c>
      <c r="O230">
        <v>3.9255693420000002</v>
      </c>
      <c r="P230">
        <v>3.2604809960000001</v>
      </c>
      <c r="Q230">
        <v>2.8434042530000001</v>
      </c>
      <c r="R230">
        <v>2.64152882</v>
      </c>
      <c r="S230">
        <v>2.4818026799999999</v>
      </c>
      <c r="T230">
        <v>2.4113500110000001</v>
      </c>
      <c r="U230">
        <v>2.4041778919999999</v>
      </c>
      <c r="V230">
        <v>2.4273316760000001</v>
      </c>
      <c r="W230">
        <v>2.461895873</v>
      </c>
      <c r="X230">
        <v>2.4950054110000002</v>
      </c>
      <c r="Y230">
        <v>2.5366371719999998</v>
      </c>
      <c r="Z230">
        <v>2.5789622429999999</v>
      </c>
      <c r="AA230">
        <v>2.622531634</v>
      </c>
      <c r="AB230">
        <v>2.6658128419999998</v>
      </c>
      <c r="AC230">
        <v>2.712222041</v>
      </c>
      <c r="AD230">
        <v>2.7597851590000002</v>
      </c>
      <c r="AE230">
        <v>2.807117721</v>
      </c>
      <c r="AF230">
        <v>2.8549096550000002</v>
      </c>
      <c r="AG230">
        <v>2.9043728249999998</v>
      </c>
      <c r="AH230">
        <v>2.9547986339999999</v>
      </c>
      <c r="AI230">
        <v>3.0038219289999999</v>
      </c>
      <c r="AJ230">
        <v>3.053869787</v>
      </c>
      <c r="AK230">
        <v>3.1050796639999998</v>
      </c>
      <c r="AL230">
        <v>3.156657649</v>
      </c>
      <c r="AM230">
        <v>3.2130393590000002</v>
      </c>
      <c r="AN230">
        <v>3.267161561</v>
      </c>
      <c r="AO230">
        <v>3.319785634</v>
      </c>
      <c r="AP230">
        <v>3.3712764559999999</v>
      </c>
      <c r="AQ230">
        <v>3.4229934700000002</v>
      </c>
      <c r="AR230">
        <v>3.4741570429999999</v>
      </c>
      <c r="AS230">
        <v>3.5285755220000001</v>
      </c>
      <c r="AT230">
        <v>3.5857754850000001</v>
      </c>
      <c r="AU230">
        <v>3.6450157349999999</v>
      </c>
      <c r="AV230">
        <v>3.7062762839999999</v>
      </c>
      <c r="AW230">
        <v>3.7726195979999999</v>
      </c>
    </row>
    <row r="231" spans="2:49" x14ac:dyDescent="0.35">
      <c r="B231" t="s">
        <v>330</v>
      </c>
      <c r="C231">
        <v>85.960981581352499</v>
      </c>
      <c r="D231">
        <v>87.341112945508399</v>
      </c>
      <c r="E231">
        <v>88.747785539999995</v>
      </c>
      <c r="F231">
        <v>88.317003839999998</v>
      </c>
      <c r="G231">
        <v>84.483621209999995</v>
      </c>
      <c r="H231">
        <v>80.758105639999997</v>
      </c>
      <c r="I231">
        <v>80.372591560000004</v>
      </c>
      <c r="J231">
        <v>78.500914089999995</v>
      </c>
      <c r="K231">
        <v>74.471522379999996</v>
      </c>
      <c r="L231">
        <v>71.962953159999998</v>
      </c>
      <c r="M231">
        <v>70.926960710000003</v>
      </c>
      <c r="N231">
        <v>70.511796090000004</v>
      </c>
      <c r="O231">
        <v>70.793846400000007</v>
      </c>
      <c r="P231">
        <v>69.57859225</v>
      </c>
      <c r="Q231">
        <v>67.670317890000007</v>
      </c>
      <c r="R231">
        <v>66.768692090000002</v>
      </c>
      <c r="S231">
        <v>67.173474830000004</v>
      </c>
      <c r="T231">
        <v>67.329543259999994</v>
      </c>
      <c r="U231">
        <v>67.241336860000004</v>
      </c>
      <c r="V231">
        <v>67.127840759999998</v>
      </c>
      <c r="W231">
        <v>66.617943089999997</v>
      </c>
      <c r="X231">
        <v>65.752839550000004</v>
      </c>
      <c r="Y231">
        <v>65.286412089999999</v>
      </c>
      <c r="Z231">
        <v>65.005509559999894</v>
      </c>
      <c r="AA231">
        <v>64.898396910000002</v>
      </c>
      <c r="AB231">
        <v>64.886168049999995</v>
      </c>
      <c r="AC231">
        <v>64.981084820000007</v>
      </c>
      <c r="AD231">
        <v>64.856266149999996</v>
      </c>
      <c r="AE231">
        <v>64.730577190000005</v>
      </c>
      <c r="AF231">
        <v>64.5021682</v>
      </c>
      <c r="AG231">
        <v>64.358022539999894</v>
      </c>
      <c r="AH231">
        <v>64.204997000000006</v>
      </c>
      <c r="AI231">
        <v>63.967917550000003</v>
      </c>
      <c r="AJ231">
        <v>63.708268529999998</v>
      </c>
      <c r="AK231">
        <v>63.43172569</v>
      </c>
      <c r="AL231">
        <v>63.142130109999997</v>
      </c>
      <c r="AM231">
        <v>62.911746600000001</v>
      </c>
      <c r="AN231">
        <v>62.644702170000002</v>
      </c>
      <c r="AO231">
        <v>62.339549939999998</v>
      </c>
      <c r="AP231">
        <v>62.013090650000002</v>
      </c>
      <c r="AQ231">
        <v>61.694657900000003</v>
      </c>
      <c r="AR231">
        <v>61.371893909999997</v>
      </c>
      <c r="AS231">
        <v>61.03602695</v>
      </c>
      <c r="AT231">
        <v>60.731233920000001</v>
      </c>
      <c r="AU231">
        <v>60.454909579999999</v>
      </c>
      <c r="AV231">
        <v>60.215154839999997</v>
      </c>
      <c r="AW231">
        <v>60.071480630000003</v>
      </c>
    </row>
    <row r="232" spans="2:49" x14ac:dyDescent="0.35">
      <c r="B232" t="s">
        <v>331</v>
      </c>
      <c r="C232">
        <v>0.67805251130835598</v>
      </c>
      <c r="D232">
        <v>0.68893886369971102</v>
      </c>
      <c r="E232">
        <v>0.70003457099999999</v>
      </c>
      <c r="F232">
        <v>1.1064496349999999</v>
      </c>
      <c r="G232">
        <v>1.452357688</v>
      </c>
      <c r="H232">
        <v>1.766707024</v>
      </c>
      <c r="I232">
        <v>2.1366946150000001</v>
      </c>
      <c r="J232">
        <v>2.472936952</v>
      </c>
      <c r="K232">
        <v>2.7165441709999998</v>
      </c>
      <c r="L232">
        <v>2.9868925399999999</v>
      </c>
      <c r="M232">
        <v>3.3039271540000001</v>
      </c>
      <c r="N232">
        <v>3.645582112</v>
      </c>
      <c r="O232">
        <v>3.8701515820000001</v>
      </c>
      <c r="P232">
        <v>4.021946722</v>
      </c>
      <c r="Q232">
        <v>4.136070664</v>
      </c>
      <c r="R232">
        <v>4.3151163099999996</v>
      </c>
      <c r="S232">
        <v>3.3442794509999998</v>
      </c>
      <c r="T232">
        <v>3.5440182490000001</v>
      </c>
      <c r="U232">
        <v>3.7274261389999999</v>
      </c>
      <c r="V232">
        <v>3.905291343</v>
      </c>
      <c r="W232">
        <v>3.9960412129999998</v>
      </c>
      <c r="X232">
        <v>4.0639754100000003</v>
      </c>
      <c r="Y232">
        <v>4.0306776700000002</v>
      </c>
      <c r="Z232">
        <v>4.0088818240000004</v>
      </c>
      <c r="AA232">
        <v>3.9978257450000001</v>
      </c>
      <c r="AB232">
        <v>3.9932114730000001</v>
      </c>
      <c r="AC232">
        <v>3.9952635249999999</v>
      </c>
      <c r="AD232">
        <v>3.9778708819999999</v>
      </c>
      <c r="AE232">
        <v>3.9603001789999999</v>
      </c>
      <c r="AF232">
        <v>3.942402816</v>
      </c>
      <c r="AG232">
        <v>3.9253853080000001</v>
      </c>
      <c r="AH232">
        <v>3.9076737279999998</v>
      </c>
      <c r="AI232">
        <v>3.890984644</v>
      </c>
      <c r="AJ232">
        <v>3.873036559</v>
      </c>
      <c r="AK232">
        <v>3.8541823900000001</v>
      </c>
      <c r="AL232">
        <v>3.8334157310000001</v>
      </c>
      <c r="AM232">
        <v>3.8163526640000001</v>
      </c>
      <c r="AN232">
        <v>3.8118756930000002</v>
      </c>
      <c r="AO232">
        <v>3.8055215590000002</v>
      </c>
      <c r="AP232">
        <v>3.798321273</v>
      </c>
      <c r="AQ232">
        <v>3.792090457</v>
      </c>
      <c r="AR232">
        <v>3.7861000699999998</v>
      </c>
      <c r="AS232">
        <v>3.7841564280000002</v>
      </c>
      <c r="AT232">
        <v>3.7843768400000002</v>
      </c>
      <c r="AU232">
        <v>3.7866358459999998</v>
      </c>
      <c r="AV232">
        <v>3.7914804540000002</v>
      </c>
      <c r="AW232">
        <v>3.8027248089999999</v>
      </c>
    </row>
    <row r="233" spans="2:49" x14ac:dyDescent="0.35">
      <c r="B233" t="s">
        <v>332</v>
      </c>
      <c r="C233">
        <v>85.960981581352499</v>
      </c>
      <c r="D233">
        <v>87.341112945508399</v>
      </c>
      <c r="E233">
        <v>88.747785539999995</v>
      </c>
      <c r="F233">
        <v>88.317003839999998</v>
      </c>
      <c r="G233">
        <v>84.483621209999995</v>
      </c>
      <c r="H233">
        <v>80.758105639999997</v>
      </c>
      <c r="I233">
        <v>80.372591560000004</v>
      </c>
      <c r="J233">
        <v>78.500914089999995</v>
      </c>
      <c r="K233">
        <v>74.471522379999996</v>
      </c>
      <c r="L233">
        <v>71.962953159999998</v>
      </c>
      <c r="M233">
        <v>70.926960710000003</v>
      </c>
      <c r="N233">
        <v>70.511796090000004</v>
      </c>
      <c r="O233">
        <v>70.793846400000007</v>
      </c>
      <c r="P233">
        <v>69.57859225</v>
      </c>
      <c r="Q233">
        <v>67.670317890000007</v>
      </c>
      <c r="R233">
        <v>66.768692090000002</v>
      </c>
      <c r="S233">
        <v>67.173474830000004</v>
      </c>
      <c r="T233">
        <v>67.329543259999994</v>
      </c>
      <c r="U233">
        <v>67.241336860000004</v>
      </c>
      <c r="V233">
        <v>67.127840759999998</v>
      </c>
      <c r="W233">
        <v>66.617943089999997</v>
      </c>
      <c r="X233">
        <v>65.752839550000004</v>
      </c>
      <c r="Y233">
        <v>65.286412089999999</v>
      </c>
      <c r="Z233">
        <v>65.005509559999894</v>
      </c>
      <c r="AA233">
        <v>64.898396910000002</v>
      </c>
      <c r="AB233">
        <v>64.886168049999995</v>
      </c>
      <c r="AC233">
        <v>64.981084820000007</v>
      </c>
      <c r="AD233">
        <v>64.856266149999996</v>
      </c>
      <c r="AE233">
        <v>64.730577190000005</v>
      </c>
      <c r="AF233">
        <v>64.5021682</v>
      </c>
      <c r="AG233">
        <v>64.358022539999894</v>
      </c>
      <c r="AH233">
        <v>64.204997000000006</v>
      </c>
      <c r="AI233">
        <v>63.967917550000003</v>
      </c>
      <c r="AJ233">
        <v>63.708268529999998</v>
      </c>
      <c r="AK233">
        <v>63.43172569</v>
      </c>
      <c r="AL233">
        <v>63.142130109999997</v>
      </c>
      <c r="AM233">
        <v>62.911746600000001</v>
      </c>
      <c r="AN233">
        <v>62.644702170000002</v>
      </c>
      <c r="AO233">
        <v>62.339549939999998</v>
      </c>
      <c r="AP233">
        <v>62.013090650000002</v>
      </c>
      <c r="AQ233">
        <v>61.694657900000003</v>
      </c>
      <c r="AR233">
        <v>61.371893909999997</v>
      </c>
      <c r="AS233">
        <v>61.03602695</v>
      </c>
      <c r="AT233">
        <v>60.731233920000001</v>
      </c>
      <c r="AU233">
        <v>60.454909579999999</v>
      </c>
      <c r="AV233">
        <v>60.215154839999997</v>
      </c>
      <c r="AW233">
        <v>60.071480630000003</v>
      </c>
    </row>
    <row r="234" spans="2:49" x14ac:dyDescent="0.35">
      <c r="B234" t="s">
        <v>333</v>
      </c>
      <c r="C234">
        <v>0.67805251130835598</v>
      </c>
      <c r="D234">
        <v>0.68893886369971102</v>
      </c>
      <c r="E234">
        <v>0.70003457099999999</v>
      </c>
      <c r="F234">
        <v>1.1064496349999999</v>
      </c>
      <c r="G234">
        <v>1.452357688</v>
      </c>
      <c r="H234">
        <v>1.766707024</v>
      </c>
      <c r="I234">
        <v>2.1366946150000001</v>
      </c>
      <c r="J234">
        <v>2.472936952</v>
      </c>
      <c r="K234">
        <v>2.7165441709999998</v>
      </c>
      <c r="L234">
        <v>2.9868925399999999</v>
      </c>
      <c r="M234">
        <v>3.3039271540000001</v>
      </c>
      <c r="N234">
        <v>3.645582112</v>
      </c>
      <c r="O234">
        <v>3.8701515820000001</v>
      </c>
      <c r="P234">
        <v>4.021946722</v>
      </c>
      <c r="Q234">
        <v>4.136070664</v>
      </c>
      <c r="R234">
        <v>4.3151163099999996</v>
      </c>
      <c r="S234">
        <v>3.3442794509999998</v>
      </c>
      <c r="T234">
        <v>3.5440182490000001</v>
      </c>
      <c r="U234">
        <v>3.7274261389999999</v>
      </c>
      <c r="V234">
        <v>3.905291343</v>
      </c>
      <c r="W234">
        <v>3.9960412129999998</v>
      </c>
      <c r="X234">
        <v>4.0639754100000003</v>
      </c>
      <c r="Y234">
        <v>4.0306776700000002</v>
      </c>
      <c r="Z234">
        <v>4.0088818240000004</v>
      </c>
      <c r="AA234">
        <v>3.9978257450000001</v>
      </c>
      <c r="AB234">
        <v>3.9932114730000001</v>
      </c>
      <c r="AC234">
        <v>3.9952635249999999</v>
      </c>
      <c r="AD234">
        <v>3.9778708819999999</v>
      </c>
      <c r="AE234">
        <v>3.9603001789999999</v>
      </c>
      <c r="AF234">
        <v>3.942402816</v>
      </c>
      <c r="AG234">
        <v>3.9253853080000001</v>
      </c>
      <c r="AH234">
        <v>3.9076737279999998</v>
      </c>
      <c r="AI234">
        <v>3.890984644</v>
      </c>
      <c r="AJ234">
        <v>3.873036559</v>
      </c>
      <c r="AK234">
        <v>3.8541823900000001</v>
      </c>
      <c r="AL234">
        <v>3.8334157310000001</v>
      </c>
      <c r="AM234">
        <v>3.8163526640000001</v>
      </c>
      <c r="AN234">
        <v>3.8118756930000002</v>
      </c>
      <c r="AO234">
        <v>3.8055215590000002</v>
      </c>
      <c r="AP234">
        <v>3.798321273</v>
      </c>
      <c r="AQ234">
        <v>3.792090457</v>
      </c>
      <c r="AR234">
        <v>3.7861000699999998</v>
      </c>
      <c r="AS234">
        <v>3.7841564280000002</v>
      </c>
      <c r="AT234">
        <v>3.7843768400000002</v>
      </c>
      <c r="AU234">
        <v>3.7866358459999998</v>
      </c>
      <c r="AV234">
        <v>3.7914804540000002</v>
      </c>
      <c r="AW234">
        <v>3.8027248089999999</v>
      </c>
    </row>
    <row r="235" spans="2:49" x14ac:dyDescent="0.35">
      <c r="B235" t="s">
        <v>334</v>
      </c>
      <c r="C235">
        <v>114.221490567207</v>
      </c>
      <c r="D235">
        <v>116.055353544252</v>
      </c>
      <c r="E235">
        <v>118.47422469999999</v>
      </c>
      <c r="F235">
        <v>123.55325329999999</v>
      </c>
      <c r="G235">
        <v>128.65820790000001</v>
      </c>
      <c r="H235">
        <v>124.15721310000001</v>
      </c>
      <c r="I235">
        <v>131.22448489999999</v>
      </c>
      <c r="J235">
        <v>133.29764420000001</v>
      </c>
      <c r="K235">
        <v>132.5189929</v>
      </c>
      <c r="L235">
        <v>130.1658606</v>
      </c>
      <c r="M235">
        <v>128.23597229999999</v>
      </c>
      <c r="N235">
        <v>125.16436349999999</v>
      </c>
      <c r="O235">
        <v>121.8356167</v>
      </c>
      <c r="P235">
        <v>119.5494131</v>
      </c>
      <c r="Q235">
        <v>117.60353430000001</v>
      </c>
      <c r="R235">
        <v>113.0260949</v>
      </c>
      <c r="S235">
        <v>103.2589383</v>
      </c>
      <c r="T235">
        <v>99.53034074</v>
      </c>
      <c r="U235">
        <v>96.973972070000002</v>
      </c>
      <c r="V235">
        <v>95.028614079999997</v>
      </c>
      <c r="W235">
        <v>101.829903</v>
      </c>
      <c r="X235">
        <v>108.7890441</v>
      </c>
      <c r="Y235">
        <v>108.04690429999999</v>
      </c>
      <c r="Z235">
        <v>107.4587228</v>
      </c>
      <c r="AA235">
        <v>107.13132280000001</v>
      </c>
      <c r="AB235">
        <v>106.8588352</v>
      </c>
      <c r="AC235">
        <v>106.7859658</v>
      </c>
      <c r="AD235">
        <v>103.22267189999999</v>
      </c>
      <c r="AE235">
        <v>99.973541740000002</v>
      </c>
      <c r="AF235">
        <v>98.113000110000002</v>
      </c>
      <c r="AG235">
        <v>95.564778399999994</v>
      </c>
      <c r="AH235">
        <v>93.152170810000001</v>
      </c>
      <c r="AI235">
        <v>90.932651870000001</v>
      </c>
      <c r="AJ235">
        <v>88.753666850000002</v>
      </c>
      <c r="AK235">
        <v>86.619291329999996</v>
      </c>
      <c r="AL235">
        <v>84.489371980000001</v>
      </c>
      <c r="AM235">
        <v>82.354463629999998</v>
      </c>
      <c r="AN235">
        <v>80.441552770000001</v>
      </c>
      <c r="AO235">
        <v>78.548057479999997</v>
      </c>
      <c r="AP235">
        <v>76.670324190000002</v>
      </c>
      <c r="AQ235">
        <v>74.807052510000005</v>
      </c>
      <c r="AR235">
        <v>72.948201240000003</v>
      </c>
      <c r="AS235">
        <v>71.304400060000006</v>
      </c>
      <c r="AT235">
        <v>69.632365960000001</v>
      </c>
      <c r="AU235">
        <v>67.935450160000002</v>
      </c>
      <c r="AV235">
        <v>66.218675590000004</v>
      </c>
      <c r="AW235">
        <v>64.502435379999994</v>
      </c>
    </row>
    <row r="236" spans="2:49" x14ac:dyDescent="0.35">
      <c r="B236" t="s">
        <v>335</v>
      </c>
      <c r="C236">
        <v>1.2736350545564401</v>
      </c>
      <c r="D236">
        <v>1.2940836773262701</v>
      </c>
      <c r="E236">
        <v>1.321055477</v>
      </c>
      <c r="F236">
        <v>1.246893579</v>
      </c>
      <c r="G236">
        <v>1.1751665330000001</v>
      </c>
      <c r="H236">
        <v>1.026430312</v>
      </c>
      <c r="I236">
        <v>0.98192212109999999</v>
      </c>
      <c r="J236">
        <v>0.91250800750000005</v>
      </c>
      <c r="K236">
        <v>0.82990519309999999</v>
      </c>
      <c r="L236">
        <v>0.74570577490000001</v>
      </c>
      <c r="M236">
        <v>0.67202288020000001</v>
      </c>
      <c r="N236">
        <v>0.59998749250000005</v>
      </c>
      <c r="O236">
        <v>0.53357590239999997</v>
      </c>
      <c r="P236">
        <v>0.4783068513</v>
      </c>
      <c r="Q236">
        <v>0.42982619080000001</v>
      </c>
      <c r="R236">
        <v>0.37734626770000002</v>
      </c>
      <c r="S236">
        <v>0.32743791350000001</v>
      </c>
      <c r="T236">
        <v>0.51368607759999996</v>
      </c>
      <c r="U236">
        <v>0.68486769749999998</v>
      </c>
      <c r="V236">
        <v>0.84383279170000003</v>
      </c>
      <c r="W236">
        <v>0.78147796390000002</v>
      </c>
      <c r="X236">
        <v>0.70550400999999996</v>
      </c>
      <c r="Y236">
        <v>0.69522695769999998</v>
      </c>
      <c r="Z236">
        <v>0.68599495369999997</v>
      </c>
      <c r="AA236">
        <v>0.67846087649999998</v>
      </c>
      <c r="AB236">
        <v>0.6714992998</v>
      </c>
      <c r="AC236">
        <v>0.6658100911</v>
      </c>
      <c r="AD236">
        <v>0.66531466510000004</v>
      </c>
      <c r="AE236">
        <v>0.66587218189999997</v>
      </c>
      <c r="AF236">
        <v>0.67422900610000003</v>
      </c>
      <c r="AG236">
        <v>0.67894815060000002</v>
      </c>
      <c r="AH236">
        <v>0.68399511260000001</v>
      </c>
      <c r="AI236">
        <v>0.67532053030000005</v>
      </c>
      <c r="AJ236">
        <v>0.66681154600000003</v>
      </c>
      <c r="AK236">
        <v>0.65850346479999999</v>
      </c>
      <c r="AL236">
        <v>0.65032705619999998</v>
      </c>
      <c r="AM236">
        <v>0.64198895280000001</v>
      </c>
      <c r="AN236">
        <v>0.65036447080000004</v>
      </c>
      <c r="AO236">
        <v>0.6586996182</v>
      </c>
      <c r="AP236">
        <v>0.66696860430000005</v>
      </c>
      <c r="AQ236" s="39">
        <v>0.675162606</v>
      </c>
      <c r="AR236" s="39">
        <v>0.68318941690000001</v>
      </c>
      <c r="AS236" s="39">
        <v>0.68925563570000004</v>
      </c>
      <c r="AT236" s="39">
        <v>0.69521788610000002</v>
      </c>
      <c r="AU236" s="39">
        <v>0.70109835949999999</v>
      </c>
      <c r="AV236" s="39">
        <v>0.70694041529999996</v>
      </c>
      <c r="AW236" s="39">
        <v>0.71296365289999997</v>
      </c>
    </row>
    <row r="237" spans="2:49" x14ac:dyDescent="0.35">
      <c r="B237" t="s">
        <v>336</v>
      </c>
      <c r="C237">
        <v>3.4574974609126801</v>
      </c>
      <c r="D237">
        <v>3.51300870100687</v>
      </c>
      <c r="E237">
        <v>3.5862282059999999</v>
      </c>
      <c r="F237">
        <v>3.5671178970000001</v>
      </c>
      <c r="G237">
        <v>3.5430267130000002</v>
      </c>
      <c r="H237">
        <v>3.261431784</v>
      </c>
      <c r="I237">
        <v>3.2883473950000002</v>
      </c>
      <c r="J237">
        <v>3.2375640020000001</v>
      </c>
      <c r="K237">
        <v>3.1195598420000001</v>
      </c>
      <c r="L237">
        <v>2.9697344270000001</v>
      </c>
      <c r="M237">
        <v>2.8354469189999998</v>
      </c>
      <c r="N237">
        <v>2.6820636339999999</v>
      </c>
      <c r="O237">
        <v>2.905816857</v>
      </c>
      <c r="P237">
        <v>3.1736105349999999</v>
      </c>
      <c r="Q237">
        <v>3.4749240019999998</v>
      </c>
      <c r="R237">
        <v>3.7173110039999999</v>
      </c>
      <c r="S237">
        <v>5.7511488640000001</v>
      </c>
      <c r="T237">
        <v>4.2131047979999998</v>
      </c>
      <c r="U237">
        <v>2.8626059009999998</v>
      </c>
      <c r="V237">
        <v>1.6376915729999999</v>
      </c>
      <c r="W237">
        <v>1.668484839</v>
      </c>
      <c r="X237">
        <v>1.6931033339999999</v>
      </c>
      <c r="Y237">
        <v>1.66718894</v>
      </c>
      <c r="Z237">
        <v>1.6439000349999999</v>
      </c>
      <c r="AA237">
        <v>1.6247936409999999</v>
      </c>
      <c r="AB237">
        <v>1.607772867</v>
      </c>
      <c r="AC237">
        <v>1.5938038960000001</v>
      </c>
      <c r="AD237">
        <v>1.5653572019999999</v>
      </c>
      <c r="AE237">
        <v>1.540194037</v>
      </c>
      <c r="AF237">
        <v>1.5426987590000001</v>
      </c>
      <c r="AG237">
        <v>1.5307573969999999</v>
      </c>
      <c r="AH237">
        <v>1.5199889689999999</v>
      </c>
      <c r="AI237">
        <v>1.5126014679999999</v>
      </c>
      <c r="AJ237">
        <v>1.5051835469999999</v>
      </c>
      <c r="AK237">
        <v>1.4978243840000001</v>
      </c>
      <c r="AL237">
        <v>1.491492099</v>
      </c>
      <c r="AM237">
        <v>1.4844097620000001</v>
      </c>
      <c r="AN237">
        <v>1.482164584</v>
      </c>
      <c r="AO237">
        <v>1.4798926480000001</v>
      </c>
      <c r="AP237">
        <v>1.4775318150000001</v>
      </c>
      <c r="AQ237">
        <v>1.475060445</v>
      </c>
      <c r="AR237">
        <v>1.4722783770000001</v>
      </c>
      <c r="AS237">
        <v>2.0203260260000002</v>
      </c>
      <c r="AT237">
        <v>2.566789354</v>
      </c>
      <c r="AU237">
        <v>3.1114155110000001</v>
      </c>
      <c r="AV237">
        <v>3.654136936</v>
      </c>
      <c r="AW237">
        <v>4.1960563139999998</v>
      </c>
    </row>
    <row r="238" spans="2:49" x14ac:dyDescent="0.35">
      <c r="B238" t="s">
        <v>337</v>
      </c>
      <c r="C238">
        <v>5.0750954082325404</v>
      </c>
      <c r="D238">
        <v>5.1565777065978304</v>
      </c>
      <c r="E238">
        <v>5.2640531209999999</v>
      </c>
      <c r="F238">
        <v>5.1235119219999996</v>
      </c>
      <c r="G238">
        <v>4.979399055</v>
      </c>
      <c r="H238">
        <v>4.4848316129999999</v>
      </c>
      <c r="I238">
        <v>4.4241808579999997</v>
      </c>
      <c r="J238">
        <v>4.2396662279999999</v>
      </c>
      <c r="K238">
        <v>3.9761487290000002</v>
      </c>
      <c r="L238">
        <v>3.6841796580000001</v>
      </c>
      <c r="M238">
        <v>3.4237063540000001</v>
      </c>
      <c r="N238">
        <v>3.1520551060000002</v>
      </c>
      <c r="O238">
        <v>2.8646168680000001</v>
      </c>
      <c r="P238">
        <v>2.6238105690000002</v>
      </c>
      <c r="Q238">
        <v>2.408875804</v>
      </c>
      <c r="R238">
        <v>2.1602329490000001</v>
      </c>
      <c r="S238">
        <v>0.90243428290000005</v>
      </c>
      <c r="T238">
        <v>0.70871908920000004</v>
      </c>
      <c r="U238">
        <v>0.54079609679999996</v>
      </c>
      <c r="V238">
        <v>0.3899674809</v>
      </c>
      <c r="W238">
        <v>0.3299789447</v>
      </c>
      <c r="X238">
        <v>0.25899793989999997</v>
      </c>
      <c r="Y238">
        <v>0.25715331419999998</v>
      </c>
      <c r="Z238">
        <v>0.25567937470000002</v>
      </c>
      <c r="AA238">
        <v>0.25482985000000002</v>
      </c>
      <c r="AB238">
        <v>0.25409927500000001</v>
      </c>
      <c r="AC238">
        <v>0.25384461990000001</v>
      </c>
      <c r="AD238">
        <v>0.25029741579999998</v>
      </c>
      <c r="AE238">
        <v>0.2472763137</v>
      </c>
      <c r="AF238">
        <v>0.24761862900000001</v>
      </c>
      <c r="AG238">
        <v>0.24630762010000001</v>
      </c>
      <c r="AH238">
        <v>0.24519118670000001</v>
      </c>
      <c r="AI238">
        <v>0.2446785138</v>
      </c>
      <c r="AJ238">
        <v>0.24416751549999999</v>
      </c>
      <c r="AK238">
        <v>0.24367283410000001</v>
      </c>
      <c r="AL238">
        <v>0.24330626159999999</v>
      </c>
      <c r="AM238">
        <v>0.2428238617</v>
      </c>
      <c r="AN238">
        <v>0.24319093080000001</v>
      </c>
      <c r="AO238">
        <v>0.24356310680000001</v>
      </c>
      <c r="AP238">
        <v>0.24393031109999999</v>
      </c>
      <c r="AQ238">
        <v>0.24428904770000001</v>
      </c>
      <c r="AR238">
        <v>0.24460611900000001</v>
      </c>
      <c r="AS238">
        <v>0.24588256189999999</v>
      </c>
      <c r="AT238">
        <v>0.24711627310000001</v>
      </c>
      <c r="AU238">
        <v>0.248315597</v>
      </c>
      <c r="AV238">
        <v>0.2494962272</v>
      </c>
      <c r="AW238">
        <v>0.25073561259999999</v>
      </c>
    </row>
    <row r="239" spans="2:49" x14ac:dyDescent="0.35">
      <c r="B239" t="s">
        <v>338</v>
      </c>
      <c r="C239">
        <v>0.35516190417563898</v>
      </c>
      <c r="D239">
        <v>0.36086414342755202</v>
      </c>
      <c r="E239">
        <v>0.36838541540000003</v>
      </c>
      <c r="F239">
        <v>0.6090800422</v>
      </c>
      <c r="G239">
        <v>0.83671600960000003</v>
      </c>
      <c r="H239">
        <v>0.97368027909999999</v>
      </c>
      <c r="I239">
        <v>1.1751599150000001</v>
      </c>
      <c r="J239">
        <v>1.3655737100000001</v>
      </c>
      <c r="K239">
        <v>1.5097760179999999</v>
      </c>
      <c r="L239">
        <v>1.611132722</v>
      </c>
      <c r="M239">
        <v>1.6886379140000001</v>
      </c>
      <c r="N239">
        <v>1.7179248979999999</v>
      </c>
      <c r="O239">
        <v>1.934564789</v>
      </c>
      <c r="P239">
        <v>2.1960925750000002</v>
      </c>
      <c r="Q239">
        <v>2.4993456429999998</v>
      </c>
      <c r="R239">
        <v>2.779047136</v>
      </c>
      <c r="S239">
        <v>3.6746326159999998</v>
      </c>
      <c r="T239">
        <v>3.7476144040000001</v>
      </c>
      <c r="U239">
        <v>3.847172279</v>
      </c>
      <c r="V239">
        <v>3.9577026750000002</v>
      </c>
      <c r="W239">
        <v>4.5002884339999998</v>
      </c>
      <c r="X239">
        <v>5.0689479710000001</v>
      </c>
      <c r="Y239">
        <v>5.3731738250000003</v>
      </c>
      <c r="Z239">
        <v>5.681625608</v>
      </c>
      <c r="AA239">
        <v>6.0017535540000004</v>
      </c>
      <c r="AB239">
        <v>6.217259952</v>
      </c>
      <c r="AC239">
        <v>6.4437401080000001</v>
      </c>
      <c r="AD239">
        <v>6.7449775350000003</v>
      </c>
      <c r="AE239">
        <v>7.0527380060000002</v>
      </c>
      <c r="AF239">
        <v>7.3665296900000001</v>
      </c>
      <c r="AG239">
        <v>7.6965776540000004</v>
      </c>
      <c r="AH239">
        <v>8.0283321549999904</v>
      </c>
      <c r="AI239">
        <v>8.382368048</v>
      </c>
      <c r="AJ239">
        <v>8.7341557489999904</v>
      </c>
      <c r="AK239">
        <v>9.0843864980000006</v>
      </c>
      <c r="AL239">
        <v>9.447403156</v>
      </c>
      <c r="AM239">
        <v>9.8039513209999996</v>
      </c>
      <c r="AN239">
        <v>10.192835049999999</v>
      </c>
      <c r="AO239">
        <v>10.582403190000001</v>
      </c>
      <c r="AP239">
        <v>10.97229222</v>
      </c>
      <c r="AQ239">
        <v>11.36238283</v>
      </c>
      <c r="AR239">
        <v>11.75110731</v>
      </c>
      <c r="AS239">
        <v>12.1684316</v>
      </c>
      <c r="AT239">
        <v>12.587022169999999</v>
      </c>
      <c r="AU239">
        <v>13.00713618</v>
      </c>
      <c r="AV239">
        <v>13.42947494</v>
      </c>
      <c r="AW239">
        <v>13.858244060000001</v>
      </c>
    </row>
    <row r="240" spans="2:49" x14ac:dyDescent="0.35">
      <c r="B240" t="s">
        <v>339</v>
      </c>
      <c r="C240">
        <v>7.99114284395189E-2</v>
      </c>
      <c r="D240">
        <v>8.1194432271199296E-2</v>
      </c>
      <c r="E240">
        <v>8.2886718499999998E-2</v>
      </c>
      <c r="F240">
        <v>0.10479397779999999</v>
      </c>
      <c r="G240">
        <v>0.13226947789999999</v>
      </c>
      <c r="H240">
        <v>0.15468753190000001</v>
      </c>
      <c r="I240">
        <v>0.19809931759999999</v>
      </c>
      <c r="J240">
        <v>0.2535899029</v>
      </c>
      <c r="K240">
        <v>0.3178025914</v>
      </c>
      <c r="L240">
        <v>0.39362769199999997</v>
      </c>
      <c r="M240">
        <v>0.48916881210000002</v>
      </c>
      <c r="N240">
        <v>0.6024949879</v>
      </c>
      <c r="O240">
        <v>0.70008982490000005</v>
      </c>
      <c r="P240">
        <v>0.82005381340000005</v>
      </c>
      <c r="Q240">
        <v>0.9630287475</v>
      </c>
      <c r="R240">
        <v>1.104918045</v>
      </c>
      <c r="S240">
        <v>1.6194294380000001</v>
      </c>
      <c r="T240">
        <v>1.6515928870000001</v>
      </c>
      <c r="U240">
        <v>1.6954685519999999</v>
      </c>
      <c r="V240">
        <v>1.744179865</v>
      </c>
      <c r="W240">
        <v>1.904079707</v>
      </c>
      <c r="X240">
        <v>2.069348186</v>
      </c>
      <c r="Y240">
        <v>2.2074674769999998</v>
      </c>
      <c r="Z240">
        <v>2.3471858779999999</v>
      </c>
      <c r="AA240">
        <v>2.4916465200000002</v>
      </c>
      <c r="AB240">
        <v>2.6396670040000001</v>
      </c>
      <c r="AC240">
        <v>2.7921839660000001</v>
      </c>
      <c r="AD240">
        <v>3.115638954</v>
      </c>
      <c r="AE240">
        <v>3.43776788</v>
      </c>
      <c r="AF240">
        <v>3.7594596550000001</v>
      </c>
      <c r="AG240">
        <v>4.0948061830000002</v>
      </c>
      <c r="AH240">
        <v>4.4286744679999996</v>
      </c>
      <c r="AI240">
        <v>4.7799473910000003</v>
      </c>
      <c r="AJ240">
        <v>5.1286227970000002</v>
      </c>
      <c r="AK240">
        <v>5.4751757899999998</v>
      </c>
      <c r="AL240">
        <v>5.8340958169999997</v>
      </c>
      <c r="AM240">
        <v>6.1879608599999996</v>
      </c>
      <c r="AN240">
        <v>6.5677741550000004</v>
      </c>
      <c r="AO240">
        <v>6.9479838899999997</v>
      </c>
      <c r="AP240">
        <v>7.3283762100000001</v>
      </c>
      <c r="AQ240">
        <v>7.7088836049999996</v>
      </c>
      <c r="AR240">
        <v>8.0884351240000001</v>
      </c>
      <c r="AS240">
        <v>8.3269176680000001</v>
      </c>
      <c r="AT240">
        <v>8.5658305880000007</v>
      </c>
      <c r="AU240">
        <v>8.8053707499999998</v>
      </c>
      <c r="AV240">
        <v>9.0460282640000003</v>
      </c>
      <c r="AW240">
        <v>9.2906316820000008</v>
      </c>
    </row>
    <row r="241" spans="2:49" x14ac:dyDescent="0.35">
      <c r="B241" t="s">
        <v>340</v>
      </c>
      <c r="C241">
        <v>4.4799793836545803</v>
      </c>
      <c r="D241">
        <v>4.5519069017495504</v>
      </c>
      <c r="E241">
        <v>4.6467795299999999</v>
      </c>
      <c r="F241">
        <v>4.7495594360000002</v>
      </c>
      <c r="G241">
        <v>4.8469691189999997</v>
      </c>
      <c r="H241">
        <v>4.5835729599999997</v>
      </c>
      <c r="I241">
        <v>4.746959565</v>
      </c>
      <c r="J241">
        <v>4.8911817160000002</v>
      </c>
      <c r="K241">
        <v>4.9336980659999998</v>
      </c>
      <c r="L241">
        <v>4.9183230780000002</v>
      </c>
      <c r="M241">
        <v>4.9191307950000001</v>
      </c>
      <c r="N241">
        <v>4.8759818690000003</v>
      </c>
      <c r="O241">
        <v>4.9798680869999998</v>
      </c>
      <c r="P241">
        <v>5.1269385779999999</v>
      </c>
      <c r="Q241">
        <v>5.2917941040000001</v>
      </c>
      <c r="R241">
        <v>5.3362711550000004</v>
      </c>
      <c r="S241">
        <v>4.8258550959999997</v>
      </c>
      <c r="T241">
        <v>4.9184867209999998</v>
      </c>
      <c r="U241">
        <v>5.0458547180000002</v>
      </c>
      <c r="V241">
        <v>5.1874392870000001</v>
      </c>
      <c r="W241">
        <v>5.2161712759999999</v>
      </c>
      <c r="X241">
        <v>5.2256441010000003</v>
      </c>
      <c r="Y241">
        <v>5.1755241879999998</v>
      </c>
      <c r="Z241">
        <v>5.1330735350000003</v>
      </c>
      <c r="AA241">
        <v>5.1033168230000001</v>
      </c>
      <c r="AB241">
        <v>5.0857915489999996</v>
      </c>
      <c r="AC241">
        <v>5.0778032619999998</v>
      </c>
      <c r="AD241">
        <v>5.0498212020000004</v>
      </c>
      <c r="AE241">
        <v>5.0324140899999996</v>
      </c>
      <c r="AF241">
        <v>5.037246101</v>
      </c>
      <c r="AG241">
        <v>5.0377161670000001</v>
      </c>
      <c r="AH241">
        <v>5.0423559349999998</v>
      </c>
      <c r="AI241">
        <v>5.0550525070000001</v>
      </c>
      <c r="AJ241">
        <v>5.0680264920000004</v>
      </c>
      <c r="AK241">
        <v>5.081587592</v>
      </c>
      <c r="AL241">
        <v>5.0966424459999997</v>
      </c>
      <c r="AM241">
        <v>5.1095059620000001</v>
      </c>
      <c r="AN241">
        <v>5.1329658570000003</v>
      </c>
      <c r="AO241">
        <v>5.1567471390000001</v>
      </c>
      <c r="AP241">
        <v>5.1806395700000003</v>
      </c>
      <c r="AQ241">
        <v>5.2045705460000002</v>
      </c>
      <c r="AR241">
        <v>5.2278317630000002</v>
      </c>
      <c r="AS241">
        <v>5.2593480049999997</v>
      </c>
      <c r="AT241">
        <v>5.2900119700000001</v>
      </c>
      <c r="AU241">
        <v>5.3200005819999996</v>
      </c>
      <c r="AV241">
        <v>5.3496488949999996</v>
      </c>
      <c r="AW241">
        <v>5.3806182939999996</v>
      </c>
    </row>
    <row r="242" spans="2:49" x14ac:dyDescent="0.35">
      <c r="B242" t="s">
        <v>341</v>
      </c>
      <c r="C242">
        <v>1.4169855567767899</v>
      </c>
      <c r="D242">
        <v>1.4397357182278101</v>
      </c>
      <c r="E242">
        <v>1.469743255</v>
      </c>
      <c r="F242">
        <v>1.6047460469999999</v>
      </c>
      <c r="G242">
        <v>1.749415173</v>
      </c>
      <c r="H242">
        <v>1.7672552560000001</v>
      </c>
      <c r="I242">
        <v>1.9551621859999999</v>
      </c>
      <c r="J242">
        <v>2.0907062000000001</v>
      </c>
      <c r="K242">
        <v>2.1879295449999998</v>
      </c>
      <c r="L242">
        <v>2.2621367550000002</v>
      </c>
      <c r="M242">
        <v>2.3457401500000001</v>
      </c>
      <c r="N242">
        <v>2.40979747</v>
      </c>
      <c r="O242">
        <v>2.6724261469999999</v>
      </c>
      <c r="P242">
        <v>2.9849108649999998</v>
      </c>
      <c r="Q242">
        <v>3.3392834429999998</v>
      </c>
      <c r="R242">
        <v>3.6461156410000002</v>
      </c>
      <c r="S242">
        <v>2.6290566399999999</v>
      </c>
      <c r="T242">
        <v>3.2038510859999998</v>
      </c>
      <c r="U242">
        <v>3.686831787</v>
      </c>
      <c r="V242">
        <v>4.0852118400000004</v>
      </c>
      <c r="W242">
        <v>4.2166248780000002</v>
      </c>
      <c r="X242">
        <v>4.3419517489999997</v>
      </c>
      <c r="Y242">
        <v>4.2713576150000003</v>
      </c>
      <c r="Z242">
        <v>4.1910959739999996</v>
      </c>
      <c r="AA242">
        <v>4.1052306070000002</v>
      </c>
      <c r="AB242">
        <v>4.053905629</v>
      </c>
      <c r="AC242">
        <v>3.9967542539999998</v>
      </c>
      <c r="AD242">
        <v>3.8917514629999999</v>
      </c>
      <c r="AE242">
        <v>3.7924224209999999</v>
      </c>
      <c r="AF242">
        <v>3.8259969950000001</v>
      </c>
      <c r="AG242">
        <v>3.7863532869999998</v>
      </c>
      <c r="AH242">
        <v>3.747810657</v>
      </c>
      <c r="AI242">
        <v>3.8090922279999999</v>
      </c>
      <c r="AJ242">
        <v>3.8499882730000001</v>
      </c>
      <c r="AK242">
        <v>3.87100395</v>
      </c>
      <c r="AL242">
        <v>3.926196842</v>
      </c>
      <c r="AM242">
        <v>3.963561425</v>
      </c>
      <c r="AN242">
        <v>3.965110321</v>
      </c>
      <c r="AO242">
        <v>3.965422147</v>
      </c>
      <c r="AP242">
        <v>3.9643317969999998</v>
      </c>
      <c r="AQ242">
        <v>3.9617816870000002</v>
      </c>
      <c r="AR242">
        <v>3.9572339680000002</v>
      </c>
      <c r="AS242">
        <v>3.981607458</v>
      </c>
      <c r="AT242">
        <v>4.0039922710000004</v>
      </c>
      <c r="AU242">
        <v>4.024504136</v>
      </c>
      <c r="AV242">
        <v>4.0433791880000003</v>
      </c>
      <c r="AW242">
        <v>4.061854662</v>
      </c>
    </row>
    <row r="243" spans="2:49" x14ac:dyDescent="0.35">
      <c r="B243" t="s">
        <v>342</v>
      </c>
      <c r="C243">
        <v>114.221490567207</v>
      </c>
      <c r="D243">
        <v>116.055353544252</v>
      </c>
      <c r="E243">
        <v>118.47422469999999</v>
      </c>
      <c r="F243">
        <v>123.55325329999999</v>
      </c>
      <c r="G243">
        <v>128.65820790000001</v>
      </c>
      <c r="H243">
        <v>124.15721310000001</v>
      </c>
      <c r="I243">
        <v>131.22448489999999</v>
      </c>
      <c r="J243">
        <v>133.29764420000001</v>
      </c>
      <c r="K243">
        <v>132.5189929</v>
      </c>
      <c r="L243">
        <v>130.1658606</v>
      </c>
      <c r="M243">
        <v>128.23597229999999</v>
      </c>
      <c r="N243">
        <v>125.16436349999999</v>
      </c>
      <c r="O243">
        <v>121.8356167</v>
      </c>
      <c r="P243">
        <v>119.5494131</v>
      </c>
      <c r="Q243">
        <v>117.60353430000001</v>
      </c>
      <c r="R243">
        <v>113.0260949</v>
      </c>
      <c r="S243">
        <v>103.2589383</v>
      </c>
      <c r="T243">
        <v>99.53034074</v>
      </c>
      <c r="U243">
        <v>96.973972070000002</v>
      </c>
      <c r="V243">
        <v>95.028614079999997</v>
      </c>
      <c r="W243">
        <v>101.829903</v>
      </c>
      <c r="X243">
        <v>108.7890441</v>
      </c>
      <c r="Y243">
        <v>108.04690429999999</v>
      </c>
      <c r="Z243">
        <v>107.4587228</v>
      </c>
      <c r="AA243">
        <v>107.13132280000001</v>
      </c>
      <c r="AB243">
        <v>106.8588352</v>
      </c>
      <c r="AC243">
        <v>106.7859658</v>
      </c>
      <c r="AD243">
        <v>103.22267189999999</v>
      </c>
      <c r="AE243">
        <v>99.973541740000002</v>
      </c>
      <c r="AF243">
        <v>98.113000110000002</v>
      </c>
      <c r="AG243">
        <v>95.564778399999994</v>
      </c>
      <c r="AH243">
        <v>93.152170810000001</v>
      </c>
      <c r="AI243">
        <v>90.932651870000001</v>
      </c>
      <c r="AJ243">
        <v>88.753666850000002</v>
      </c>
      <c r="AK243">
        <v>86.619291329999996</v>
      </c>
      <c r="AL243">
        <v>84.489371980000001</v>
      </c>
      <c r="AM243">
        <v>82.354463629999998</v>
      </c>
      <c r="AN243">
        <v>80.441552770000001</v>
      </c>
      <c r="AO243">
        <v>78.548057479999997</v>
      </c>
      <c r="AP243">
        <v>76.670324190000002</v>
      </c>
      <c r="AQ243">
        <v>74.807052510000005</v>
      </c>
      <c r="AR243">
        <v>72.948201240000003</v>
      </c>
      <c r="AS243">
        <v>71.304400060000006</v>
      </c>
      <c r="AT243">
        <v>69.632365960000001</v>
      </c>
      <c r="AU243">
        <v>67.935450160000002</v>
      </c>
      <c r="AV243">
        <v>66.218675590000004</v>
      </c>
      <c r="AW243">
        <v>64.502435379999994</v>
      </c>
    </row>
    <row r="244" spans="2:49" x14ac:dyDescent="0.35">
      <c r="B244" t="s">
        <v>343</v>
      </c>
      <c r="C244">
        <v>1.2736350545564401</v>
      </c>
      <c r="D244">
        <v>1.2940836773262701</v>
      </c>
      <c r="E244">
        <v>1.321055477</v>
      </c>
      <c r="F244">
        <v>1.246893579</v>
      </c>
      <c r="G244">
        <v>1.1751665330000001</v>
      </c>
      <c r="H244">
        <v>1.026430312</v>
      </c>
      <c r="I244">
        <v>0.98192212109999999</v>
      </c>
      <c r="J244">
        <v>0.91250800750000005</v>
      </c>
      <c r="K244">
        <v>0.82990519309999999</v>
      </c>
      <c r="L244">
        <v>0.74570577490000001</v>
      </c>
      <c r="M244">
        <v>0.67202288020000001</v>
      </c>
      <c r="N244">
        <v>0.59998749250000005</v>
      </c>
      <c r="O244">
        <v>0.53357590239999997</v>
      </c>
      <c r="P244">
        <v>0.4783068513</v>
      </c>
      <c r="Q244">
        <v>0.42982619080000001</v>
      </c>
      <c r="R244">
        <v>0.37734626770000002</v>
      </c>
      <c r="S244">
        <v>0.32743791350000001</v>
      </c>
      <c r="T244">
        <v>0.51368607759999996</v>
      </c>
      <c r="U244">
        <v>0.68486769749999998</v>
      </c>
      <c r="V244">
        <v>0.84383279170000003</v>
      </c>
      <c r="W244">
        <v>0.78147796390000002</v>
      </c>
      <c r="X244">
        <v>0.70550400999999996</v>
      </c>
      <c r="Y244">
        <v>0.69522695769999998</v>
      </c>
      <c r="Z244">
        <v>0.68599495369999997</v>
      </c>
      <c r="AA244">
        <v>0.67846087649999998</v>
      </c>
      <c r="AB244">
        <v>0.6714992998</v>
      </c>
      <c r="AC244">
        <v>0.6658100911</v>
      </c>
      <c r="AD244">
        <v>0.66531466510000004</v>
      </c>
      <c r="AE244">
        <v>0.66587218189999997</v>
      </c>
      <c r="AF244">
        <v>0.67422900610000003</v>
      </c>
      <c r="AG244">
        <v>0.67894815060000002</v>
      </c>
      <c r="AH244">
        <v>0.68399511260000001</v>
      </c>
      <c r="AI244">
        <v>0.67532053030000005</v>
      </c>
      <c r="AJ244">
        <v>0.66681154600000003</v>
      </c>
      <c r="AK244">
        <v>0.65850346479999999</v>
      </c>
      <c r="AL244">
        <v>0.65032705619999998</v>
      </c>
      <c r="AM244">
        <v>0.64198895280000001</v>
      </c>
      <c r="AN244">
        <v>0.65036447080000004</v>
      </c>
      <c r="AO244">
        <v>0.6586996182</v>
      </c>
      <c r="AP244">
        <v>0.66696860430000005</v>
      </c>
      <c r="AQ244" s="39">
        <v>0.675162606</v>
      </c>
      <c r="AR244" s="39">
        <v>0.68318941690000001</v>
      </c>
      <c r="AS244" s="39">
        <v>0.68925563570000004</v>
      </c>
      <c r="AT244" s="39">
        <v>0.69521788610000002</v>
      </c>
      <c r="AU244" s="39">
        <v>0.70109835949999999</v>
      </c>
      <c r="AV244" s="39">
        <v>0.70694041529999996</v>
      </c>
      <c r="AW244" s="39">
        <v>0.71296365289999997</v>
      </c>
    </row>
    <row r="245" spans="2:49" x14ac:dyDescent="0.35">
      <c r="B245" t="s">
        <v>344</v>
      </c>
      <c r="C245">
        <v>3.4574974609126801</v>
      </c>
      <c r="D245">
        <v>3.51300870100687</v>
      </c>
      <c r="E245">
        <v>3.5862282059999999</v>
      </c>
      <c r="F245">
        <v>3.5671178970000001</v>
      </c>
      <c r="G245">
        <v>3.5430267130000002</v>
      </c>
      <c r="H245">
        <v>3.261431784</v>
      </c>
      <c r="I245">
        <v>3.2883473950000002</v>
      </c>
      <c r="J245">
        <v>3.2375640020000001</v>
      </c>
      <c r="K245">
        <v>3.1195598420000001</v>
      </c>
      <c r="L245">
        <v>2.9697344270000001</v>
      </c>
      <c r="M245">
        <v>2.8354469189999998</v>
      </c>
      <c r="N245">
        <v>2.6820636339999999</v>
      </c>
      <c r="O245">
        <v>2.905816857</v>
      </c>
      <c r="P245">
        <v>3.1736105349999999</v>
      </c>
      <c r="Q245">
        <v>3.4749240019999998</v>
      </c>
      <c r="R245">
        <v>3.7173110039999999</v>
      </c>
      <c r="S245">
        <v>5.7511488640000001</v>
      </c>
      <c r="T245">
        <v>4.2131047979999998</v>
      </c>
      <c r="U245">
        <v>2.8626059009999998</v>
      </c>
      <c r="V245">
        <v>1.6376915729999999</v>
      </c>
      <c r="W245">
        <v>1.668484839</v>
      </c>
      <c r="X245">
        <v>1.6931033339999999</v>
      </c>
      <c r="Y245">
        <v>1.66718894</v>
      </c>
      <c r="Z245">
        <v>1.6439000349999999</v>
      </c>
      <c r="AA245">
        <v>1.6247936409999999</v>
      </c>
      <c r="AB245">
        <v>1.607772867</v>
      </c>
      <c r="AC245">
        <v>1.5938038960000001</v>
      </c>
      <c r="AD245">
        <v>1.5653572019999999</v>
      </c>
      <c r="AE245">
        <v>1.540194037</v>
      </c>
      <c r="AF245">
        <v>1.5426987590000001</v>
      </c>
      <c r="AG245">
        <v>1.5307573969999999</v>
      </c>
      <c r="AH245">
        <v>1.5199889689999999</v>
      </c>
      <c r="AI245">
        <v>1.5126014679999999</v>
      </c>
      <c r="AJ245">
        <v>1.5051835469999999</v>
      </c>
      <c r="AK245">
        <v>1.4978243840000001</v>
      </c>
      <c r="AL245">
        <v>1.491492099</v>
      </c>
      <c r="AM245">
        <v>1.4844097620000001</v>
      </c>
      <c r="AN245">
        <v>1.482164584</v>
      </c>
      <c r="AO245">
        <v>1.4798926480000001</v>
      </c>
      <c r="AP245">
        <v>1.4775318150000001</v>
      </c>
      <c r="AQ245">
        <v>1.475060445</v>
      </c>
      <c r="AR245">
        <v>1.4722783770000001</v>
      </c>
      <c r="AS245">
        <v>2.0203260260000002</v>
      </c>
      <c r="AT245">
        <v>2.566789354</v>
      </c>
      <c r="AU245">
        <v>3.1114155110000001</v>
      </c>
      <c r="AV245">
        <v>3.654136936</v>
      </c>
      <c r="AW245">
        <v>4.1960563139999998</v>
      </c>
    </row>
    <row r="246" spans="2:49" x14ac:dyDescent="0.35">
      <c r="B246" t="s">
        <v>345</v>
      </c>
      <c r="C246">
        <v>5.0750954082325404</v>
      </c>
      <c r="D246">
        <v>5.1565777065978304</v>
      </c>
      <c r="E246">
        <v>5.2640531209999999</v>
      </c>
      <c r="F246">
        <v>5.1235119219999996</v>
      </c>
      <c r="G246">
        <v>4.979399055</v>
      </c>
      <c r="H246">
        <v>4.4848316129999999</v>
      </c>
      <c r="I246">
        <v>4.4241808579999997</v>
      </c>
      <c r="J246">
        <v>4.2396662279999999</v>
      </c>
      <c r="K246">
        <v>3.9761487290000002</v>
      </c>
      <c r="L246">
        <v>3.6841796580000001</v>
      </c>
      <c r="M246">
        <v>3.4237063540000001</v>
      </c>
      <c r="N246">
        <v>3.1520551060000002</v>
      </c>
      <c r="O246">
        <v>2.8646168680000001</v>
      </c>
      <c r="P246">
        <v>2.6238105690000002</v>
      </c>
      <c r="Q246">
        <v>2.408875804</v>
      </c>
      <c r="R246">
        <v>2.1602329490000001</v>
      </c>
      <c r="S246">
        <v>0.90243428290000005</v>
      </c>
      <c r="T246">
        <v>0.70871908920000004</v>
      </c>
      <c r="U246">
        <v>0.54079609679999996</v>
      </c>
      <c r="V246">
        <v>0.3899674809</v>
      </c>
      <c r="W246">
        <v>0.3299789447</v>
      </c>
      <c r="X246">
        <v>0.25899793989999997</v>
      </c>
      <c r="Y246">
        <v>0.25715331419999998</v>
      </c>
      <c r="Z246">
        <v>0.25567937470000002</v>
      </c>
      <c r="AA246">
        <v>0.25482985000000002</v>
      </c>
      <c r="AB246">
        <v>0.25409927500000001</v>
      </c>
      <c r="AC246">
        <v>0.25384461990000001</v>
      </c>
      <c r="AD246">
        <v>0.25029741579999998</v>
      </c>
      <c r="AE246">
        <v>0.2472763137</v>
      </c>
      <c r="AF246">
        <v>0.24761862900000001</v>
      </c>
      <c r="AG246">
        <v>0.24630762010000001</v>
      </c>
      <c r="AH246">
        <v>0.24519118670000001</v>
      </c>
      <c r="AI246">
        <v>0.2446785138</v>
      </c>
      <c r="AJ246">
        <v>0.24416751549999999</v>
      </c>
      <c r="AK246">
        <v>0.24367283410000001</v>
      </c>
      <c r="AL246">
        <v>0.24330626159999999</v>
      </c>
      <c r="AM246">
        <v>0.2428238617</v>
      </c>
      <c r="AN246">
        <v>0.24319093080000001</v>
      </c>
      <c r="AO246">
        <v>0.24356310680000001</v>
      </c>
      <c r="AP246">
        <v>0.24393031109999999</v>
      </c>
      <c r="AQ246">
        <v>0.24428904770000001</v>
      </c>
      <c r="AR246">
        <v>0.24460611900000001</v>
      </c>
      <c r="AS246">
        <v>0.24588256189999999</v>
      </c>
      <c r="AT246">
        <v>0.24711627310000001</v>
      </c>
      <c r="AU246">
        <v>0.248315597</v>
      </c>
      <c r="AV246">
        <v>0.2494962272</v>
      </c>
      <c r="AW246">
        <v>0.25073561259999999</v>
      </c>
    </row>
    <row r="247" spans="2:49" x14ac:dyDescent="0.35">
      <c r="B247" t="s">
        <v>346</v>
      </c>
      <c r="C247">
        <v>0.35516190417563898</v>
      </c>
      <c r="D247">
        <v>0.36086414342755202</v>
      </c>
      <c r="E247">
        <v>0.36838541540000003</v>
      </c>
      <c r="F247">
        <v>0.6090800422</v>
      </c>
      <c r="G247">
        <v>0.83671600960000003</v>
      </c>
      <c r="H247">
        <v>0.97368027909999999</v>
      </c>
      <c r="I247">
        <v>1.1751599150000001</v>
      </c>
      <c r="J247">
        <v>1.3655737100000001</v>
      </c>
      <c r="K247">
        <v>1.5097760179999999</v>
      </c>
      <c r="L247">
        <v>1.611132722</v>
      </c>
      <c r="M247">
        <v>1.6886379140000001</v>
      </c>
      <c r="N247">
        <v>1.7179248979999999</v>
      </c>
      <c r="O247">
        <v>1.934564789</v>
      </c>
      <c r="P247">
        <v>2.1960925750000002</v>
      </c>
      <c r="Q247">
        <v>2.4993456429999998</v>
      </c>
      <c r="R247">
        <v>2.779047136</v>
      </c>
      <c r="S247">
        <v>3.6746326159999998</v>
      </c>
      <c r="T247">
        <v>3.7476144040000001</v>
      </c>
      <c r="U247">
        <v>3.847172279</v>
      </c>
      <c r="V247">
        <v>3.9577026750000002</v>
      </c>
      <c r="W247">
        <v>4.5002884339999998</v>
      </c>
      <c r="X247">
        <v>5.0689479710000001</v>
      </c>
      <c r="Y247">
        <v>5.3731738250000003</v>
      </c>
      <c r="Z247">
        <v>5.681625608</v>
      </c>
      <c r="AA247">
        <v>6.0017535540000004</v>
      </c>
      <c r="AB247">
        <v>6.217259952</v>
      </c>
      <c r="AC247">
        <v>6.4437401080000001</v>
      </c>
      <c r="AD247">
        <v>6.7449775350000003</v>
      </c>
      <c r="AE247">
        <v>7.0527380060000002</v>
      </c>
      <c r="AF247">
        <v>7.3665296900000001</v>
      </c>
      <c r="AG247">
        <v>7.6965776540000004</v>
      </c>
      <c r="AH247">
        <v>8.0283321549999904</v>
      </c>
      <c r="AI247">
        <v>8.382368048</v>
      </c>
      <c r="AJ247">
        <v>8.7341557489999904</v>
      </c>
      <c r="AK247">
        <v>9.0843864980000006</v>
      </c>
      <c r="AL247">
        <v>9.447403156</v>
      </c>
      <c r="AM247">
        <v>9.8039513209999996</v>
      </c>
      <c r="AN247">
        <v>10.192835049999999</v>
      </c>
      <c r="AO247">
        <v>10.582403190000001</v>
      </c>
      <c r="AP247">
        <v>10.97229222</v>
      </c>
      <c r="AQ247">
        <v>11.36238283</v>
      </c>
      <c r="AR247">
        <v>11.75110731</v>
      </c>
      <c r="AS247">
        <v>12.1684316</v>
      </c>
      <c r="AT247">
        <v>12.587022169999999</v>
      </c>
      <c r="AU247">
        <v>13.00713618</v>
      </c>
      <c r="AV247">
        <v>13.42947494</v>
      </c>
      <c r="AW247">
        <v>13.858244060000001</v>
      </c>
    </row>
    <row r="248" spans="2:49" x14ac:dyDescent="0.35">
      <c r="B248" t="s">
        <v>347</v>
      </c>
      <c r="C248">
        <v>7.99114284395189E-2</v>
      </c>
      <c r="D248">
        <v>8.1194432271199296E-2</v>
      </c>
      <c r="E248">
        <v>8.2886718499999998E-2</v>
      </c>
      <c r="F248">
        <v>0.10479397779999999</v>
      </c>
      <c r="G248">
        <v>0.13226947789999999</v>
      </c>
      <c r="H248">
        <v>0.15468753190000001</v>
      </c>
      <c r="I248">
        <v>0.19809931759999999</v>
      </c>
      <c r="J248">
        <v>0.2535899029</v>
      </c>
      <c r="K248">
        <v>0.3178025914</v>
      </c>
      <c r="L248">
        <v>0.39362769199999997</v>
      </c>
      <c r="M248">
        <v>0.48916881210000002</v>
      </c>
      <c r="N248">
        <v>0.6024949879</v>
      </c>
      <c r="O248">
        <v>0.70008982490000005</v>
      </c>
      <c r="P248">
        <v>0.82005381340000005</v>
      </c>
      <c r="Q248">
        <v>0.9630287475</v>
      </c>
      <c r="R248">
        <v>1.104918045</v>
      </c>
      <c r="S248">
        <v>1.6194294380000001</v>
      </c>
      <c r="T248">
        <v>1.6515928870000001</v>
      </c>
      <c r="U248">
        <v>1.6954685519999999</v>
      </c>
      <c r="V248">
        <v>1.744179865</v>
      </c>
      <c r="W248">
        <v>1.904079707</v>
      </c>
      <c r="X248">
        <v>2.069348186</v>
      </c>
      <c r="Y248">
        <v>2.2074674769999998</v>
      </c>
      <c r="Z248">
        <v>2.3471858779999999</v>
      </c>
      <c r="AA248">
        <v>2.4916465200000002</v>
      </c>
      <c r="AB248">
        <v>2.6396670040000001</v>
      </c>
      <c r="AC248">
        <v>2.7921839660000001</v>
      </c>
      <c r="AD248">
        <v>3.115638954</v>
      </c>
      <c r="AE248">
        <v>3.43776788</v>
      </c>
      <c r="AF248">
        <v>3.7594596550000001</v>
      </c>
      <c r="AG248">
        <v>4.0948061830000002</v>
      </c>
      <c r="AH248">
        <v>4.4286744679999996</v>
      </c>
      <c r="AI248">
        <v>4.7799473910000003</v>
      </c>
      <c r="AJ248">
        <v>5.1286227970000002</v>
      </c>
      <c r="AK248">
        <v>5.4751757899999998</v>
      </c>
      <c r="AL248">
        <v>5.8340958169999997</v>
      </c>
      <c r="AM248">
        <v>6.1879608599999996</v>
      </c>
      <c r="AN248">
        <v>6.5677741550000004</v>
      </c>
      <c r="AO248">
        <v>6.9479838899999997</v>
      </c>
      <c r="AP248">
        <v>7.3283762100000001</v>
      </c>
      <c r="AQ248">
        <v>7.7088836049999996</v>
      </c>
      <c r="AR248">
        <v>8.0884351240000001</v>
      </c>
      <c r="AS248">
        <v>8.3269176680000001</v>
      </c>
      <c r="AT248">
        <v>8.5658305880000007</v>
      </c>
      <c r="AU248">
        <v>8.8053707499999998</v>
      </c>
      <c r="AV248">
        <v>9.0460282640000003</v>
      </c>
      <c r="AW248">
        <v>9.2906316820000008</v>
      </c>
    </row>
    <row r="249" spans="2:49" x14ac:dyDescent="0.35">
      <c r="B249" t="s">
        <v>348</v>
      </c>
      <c r="C249">
        <v>4.4799793836545803</v>
      </c>
      <c r="D249">
        <v>4.5519069017495504</v>
      </c>
      <c r="E249">
        <v>4.6467795299999999</v>
      </c>
      <c r="F249">
        <v>4.7495594360000002</v>
      </c>
      <c r="G249">
        <v>4.8469691189999997</v>
      </c>
      <c r="H249">
        <v>4.5835729599999997</v>
      </c>
      <c r="I249">
        <v>4.746959565</v>
      </c>
      <c r="J249">
        <v>4.8911817160000002</v>
      </c>
      <c r="K249">
        <v>4.9336980659999998</v>
      </c>
      <c r="L249">
        <v>4.9183230780000002</v>
      </c>
      <c r="M249">
        <v>4.9191307950000001</v>
      </c>
      <c r="N249">
        <v>4.8759818690000003</v>
      </c>
      <c r="O249">
        <v>4.9798680869999998</v>
      </c>
      <c r="P249">
        <v>5.1269385779999999</v>
      </c>
      <c r="Q249">
        <v>5.2917941040000001</v>
      </c>
      <c r="R249">
        <v>5.3362711550000004</v>
      </c>
      <c r="S249">
        <v>4.8258550959999997</v>
      </c>
      <c r="T249">
        <v>4.9184867209999998</v>
      </c>
      <c r="U249">
        <v>5.0458547180000002</v>
      </c>
      <c r="V249">
        <v>5.1874392870000001</v>
      </c>
      <c r="W249">
        <v>5.2161712759999999</v>
      </c>
      <c r="X249">
        <v>5.2256441010000003</v>
      </c>
      <c r="Y249">
        <v>5.1755241879999998</v>
      </c>
      <c r="Z249">
        <v>5.1330735350000003</v>
      </c>
      <c r="AA249">
        <v>5.1033168230000001</v>
      </c>
      <c r="AB249">
        <v>5.0857915489999996</v>
      </c>
      <c r="AC249">
        <v>5.0778032619999998</v>
      </c>
      <c r="AD249">
        <v>5.0498212020000004</v>
      </c>
      <c r="AE249">
        <v>5.0324140899999996</v>
      </c>
      <c r="AF249">
        <v>5.037246101</v>
      </c>
      <c r="AG249">
        <v>5.0377161670000001</v>
      </c>
      <c r="AH249">
        <v>5.0423559349999998</v>
      </c>
      <c r="AI249">
        <v>5.0550525070000001</v>
      </c>
      <c r="AJ249">
        <v>5.0680264920000004</v>
      </c>
      <c r="AK249">
        <v>5.081587592</v>
      </c>
      <c r="AL249">
        <v>5.0966424459999997</v>
      </c>
      <c r="AM249">
        <v>5.1095059620000001</v>
      </c>
      <c r="AN249">
        <v>5.1329658570000003</v>
      </c>
      <c r="AO249">
        <v>5.1567471390000001</v>
      </c>
      <c r="AP249">
        <v>5.1806395700000003</v>
      </c>
      <c r="AQ249">
        <v>5.2045705460000002</v>
      </c>
      <c r="AR249">
        <v>5.2278317630000002</v>
      </c>
      <c r="AS249">
        <v>5.2593480049999997</v>
      </c>
      <c r="AT249">
        <v>5.2900119700000001</v>
      </c>
      <c r="AU249">
        <v>5.3200005819999996</v>
      </c>
      <c r="AV249">
        <v>5.3496488949999996</v>
      </c>
      <c r="AW249">
        <v>5.3806182939999996</v>
      </c>
    </row>
    <row r="250" spans="2:49" x14ac:dyDescent="0.35">
      <c r="B250" t="s">
        <v>349</v>
      </c>
      <c r="C250">
        <v>1.4169855567767899</v>
      </c>
      <c r="D250">
        <v>1.4397357182278101</v>
      </c>
      <c r="E250">
        <v>1.469743255</v>
      </c>
      <c r="F250">
        <v>1.6047460469999999</v>
      </c>
      <c r="G250">
        <v>1.749415173</v>
      </c>
      <c r="H250">
        <v>1.7672552560000001</v>
      </c>
      <c r="I250">
        <v>1.9551621859999999</v>
      </c>
      <c r="J250">
        <v>2.0907062000000001</v>
      </c>
      <c r="K250">
        <v>2.1879295449999998</v>
      </c>
      <c r="L250">
        <v>2.2621367550000002</v>
      </c>
      <c r="M250">
        <v>2.3457401500000001</v>
      </c>
      <c r="N250">
        <v>2.40979747</v>
      </c>
      <c r="O250">
        <v>2.6724261469999999</v>
      </c>
      <c r="P250">
        <v>2.9849108649999998</v>
      </c>
      <c r="Q250">
        <v>3.3392834429999998</v>
      </c>
      <c r="R250">
        <v>3.6461156410000002</v>
      </c>
      <c r="S250">
        <v>2.6290566399999999</v>
      </c>
      <c r="T250">
        <v>3.2038510859999998</v>
      </c>
      <c r="U250">
        <v>3.686831787</v>
      </c>
      <c r="V250">
        <v>4.0852118400000004</v>
      </c>
      <c r="W250">
        <v>4.2166248780000002</v>
      </c>
      <c r="X250">
        <v>4.3419517489999997</v>
      </c>
      <c r="Y250">
        <v>4.2713576150000003</v>
      </c>
      <c r="Z250">
        <v>4.1910959739999996</v>
      </c>
      <c r="AA250">
        <v>4.1052306070000002</v>
      </c>
      <c r="AB250">
        <v>4.053905629</v>
      </c>
      <c r="AC250">
        <v>3.9967542539999998</v>
      </c>
      <c r="AD250">
        <v>3.8917514629999999</v>
      </c>
      <c r="AE250">
        <v>3.7924224209999999</v>
      </c>
      <c r="AF250">
        <v>3.8259969950000001</v>
      </c>
      <c r="AG250">
        <v>3.7863532869999998</v>
      </c>
      <c r="AH250">
        <v>3.747810657</v>
      </c>
      <c r="AI250">
        <v>3.8090922279999999</v>
      </c>
      <c r="AJ250">
        <v>3.8499882730000001</v>
      </c>
      <c r="AK250">
        <v>3.87100395</v>
      </c>
      <c r="AL250">
        <v>3.926196842</v>
      </c>
      <c r="AM250">
        <v>3.963561425</v>
      </c>
      <c r="AN250">
        <v>3.965110321</v>
      </c>
      <c r="AO250">
        <v>3.965422147</v>
      </c>
      <c r="AP250">
        <v>3.9643317969999998</v>
      </c>
      <c r="AQ250">
        <v>3.9617816870000002</v>
      </c>
      <c r="AR250">
        <v>3.9572339680000002</v>
      </c>
      <c r="AS250">
        <v>3.981607458</v>
      </c>
      <c r="AT250">
        <v>4.0039922710000004</v>
      </c>
      <c r="AU250">
        <v>4.024504136</v>
      </c>
      <c r="AV250">
        <v>4.0433791880000003</v>
      </c>
      <c r="AW250">
        <v>4.061854662</v>
      </c>
    </row>
    <row r="251" spans="2:49" x14ac:dyDescent="0.35">
      <c r="B251" t="s">
        <v>350</v>
      </c>
      <c r="C251">
        <v>34.067295461021303</v>
      </c>
      <c r="D251">
        <v>34.614256909026899</v>
      </c>
      <c r="E251">
        <v>35.359228450000003</v>
      </c>
      <c r="F251">
        <v>35.492060539999997</v>
      </c>
      <c r="G251">
        <v>34.656599749999998</v>
      </c>
      <c r="H251">
        <v>33.41912773</v>
      </c>
      <c r="I251">
        <v>34.053783539999998</v>
      </c>
      <c r="J251">
        <v>34.068320589999999</v>
      </c>
      <c r="K251">
        <v>32.94321764</v>
      </c>
      <c r="L251">
        <v>32.341854060000003</v>
      </c>
      <c r="M251">
        <v>32.35355191</v>
      </c>
      <c r="N251">
        <v>32.844457759999997</v>
      </c>
      <c r="O251">
        <v>32.673847010000003</v>
      </c>
      <c r="P251">
        <v>31.305478319999999</v>
      </c>
      <c r="Q251">
        <v>28.73165084</v>
      </c>
      <c r="R251">
        <v>26.160361330000001</v>
      </c>
      <c r="S251">
        <v>23.75732863</v>
      </c>
      <c r="T251">
        <v>22.812438879999998</v>
      </c>
      <c r="U251">
        <v>22.163296649999999</v>
      </c>
      <c r="V251">
        <v>21.636806249999999</v>
      </c>
      <c r="W251">
        <v>20.828307169999999</v>
      </c>
      <c r="X251">
        <v>19.962218780000001</v>
      </c>
      <c r="Y251">
        <v>19.269227390000001</v>
      </c>
      <c r="Z251">
        <v>18.769604699999999</v>
      </c>
      <c r="AA251">
        <v>18.399921429999999</v>
      </c>
      <c r="AB251">
        <v>18.131272490000001</v>
      </c>
      <c r="AC251">
        <v>17.906656179999999</v>
      </c>
      <c r="AD251">
        <v>17.771420989999999</v>
      </c>
      <c r="AE251">
        <v>17.641651830000001</v>
      </c>
      <c r="AF251">
        <v>17.519188119999999</v>
      </c>
      <c r="AG251">
        <v>17.387073470000001</v>
      </c>
      <c r="AH251">
        <v>17.267285430000001</v>
      </c>
      <c r="AI251">
        <v>17.26433342</v>
      </c>
      <c r="AJ251">
        <v>17.264230179999998</v>
      </c>
      <c r="AK251">
        <v>17.274747850000001</v>
      </c>
      <c r="AL251">
        <v>17.290146669999999</v>
      </c>
      <c r="AM251">
        <v>17.29194949</v>
      </c>
      <c r="AN251">
        <v>17.24307726</v>
      </c>
      <c r="AO251">
        <v>17.20022487</v>
      </c>
      <c r="AP251">
        <v>17.161366770000001</v>
      </c>
      <c r="AQ251">
        <v>17.127955419999999</v>
      </c>
      <c r="AR251">
        <v>17.093552559999999</v>
      </c>
      <c r="AS251">
        <v>17.062796079999998</v>
      </c>
      <c r="AT251">
        <v>17.032592640000001</v>
      </c>
      <c r="AU251">
        <v>17.001393279999998</v>
      </c>
      <c r="AV251">
        <v>16.97016369</v>
      </c>
      <c r="AW251">
        <v>16.952466399999999</v>
      </c>
    </row>
    <row r="252" spans="2:49" x14ac:dyDescent="0.35">
      <c r="B252" t="s">
        <v>351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2.7132440249999998</v>
      </c>
      <c r="K252">
        <v>2.8130970689999999</v>
      </c>
      <c r="L252">
        <v>2.9335728040000002</v>
      </c>
      <c r="M252">
        <v>3.090412438</v>
      </c>
      <c r="N252">
        <v>3.2769238459999999</v>
      </c>
      <c r="O252">
        <v>4.2821497620000004</v>
      </c>
      <c r="P252">
        <v>5.3894086689999998</v>
      </c>
      <c r="Q252">
        <v>6.4974420620000002</v>
      </c>
      <c r="R252">
        <v>7.771207682</v>
      </c>
      <c r="S252">
        <v>6.5735182840000004</v>
      </c>
      <c r="T252">
        <v>6.5546925649999999</v>
      </c>
      <c r="U252">
        <v>6.6018719770000001</v>
      </c>
      <c r="V252">
        <v>6.6712544789999999</v>
      </c>
      <c r="W252">
        <v>6.5029188470000001</v>
      </c>
      <c r="X252">
        <v>6.3128648629999997</v>
      </c>
      <c r="Y252">
        <v>6.2333875179999998</v>
      </c>
      <c r="Z252">
        <v>6.2109014220000001</v>
      </c>
      <c r="AA252">
        <v>6.2280946750000004</v>
      </c>
      <c r="AB252">
        <v>6.2799096250000002</v>
      </c>
      <c r="AC252">
        <v>6.3464125439999997</v>
      </c>
      <c r="AD252">
        <v>6.440585005</v>
      </c>
      <c r="AE252">
        <v>6.5364581030000002</v>
      </c>
      <c r="AF252">
        <v>6.6344056760000001</v>
      </c>
      <c r="AG252">
        <v>6.7304334859999999</v>
      </c>
      <c r="AH252">
        <v>6.8310746699999996</v>
      </c>
      <c r="AI252">
        <v>6.8769459270000004</v>
      </c>
      <c r="AJ252">
        <v>6.9241750089999998</v>
      </c>
      <c r="AK252">
        <v>6.9759255319999998</v>
      </c>
      <c r="AL252">
        <v>7.0302055379999997</v>
      </c>
      <c r="AM252">
        <v>7.0792587530000004</v>
      </c>
      <c r="AN252">
        <v>7.1332990199999999</v>
      </c>
      <c r="AO252">
        <v>7.1902529409999998</v>
      </c>
      <c r="AP252">
        <v>7.2493507140000002</v>
      </c>
      <c r="AQ252">
        <v>7.3112731359999996</v>
      </c>
      <c r="AR252">
        <v>7.3733247530000003</v>
      </c>
      <c r="AS252">
        <v>7.4082364480000003</v>
      </c>
      <c r="AT252">
        <v>7.4440148410000004</v>
      </c>
      <c r="AU252">
        <v>7.4799989849999999</v>
      </c>
      <c r="AV252">
        <v>7.5166240609999999</v>
      </c>
      <c r="AW252">
        <v>7.5599547329999996</v>
      </c>
    </row>
    <row r="253" spans="2:49" x14ac:dyDescent="0.35">
      <c r="B253" t="s">
        <v>352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0.14373241079999999</v>
      </c>
      <c r="K253">
        <v>0.13046261310000001</v>
      </c>
      <c r="L253">
        <v>0.120158159</v>
      </c>
      <c r="M253">
        <v>0.11269373069999999</v>
      </c>
      <c r="N253">
        <v>0.1071805282</v>
      </c>
      <c r="O253">
        <v>0.106992564</v>
      </c>
      <c r="P253">
        <v>0.1028667595</v>
      </c>
      <c r="Q253">
        <v>9.4736766400000005E-2</v>
      </c>
      <c r="R253">
        <v>8.6557928800000003E-2</v>
      </c>
      <c r="S253">
        <v>0.367630762</v>
      </c>
      <c r="T253">
        <v>0.33213793679999998</v>
      </c>
      <c r="U253">
        <v>0.30259472770000001</v>
      </c>
      <c r="V253">
        <v>0.27596954109999999</v>
      </c>
      <c r="W253">
        <v>0.3445584679</v>
      </c>
      <c r="X253">
        <v>0.4083659912</v>
      </c>
      <c r="Y253">
        <v>0.39800936710000001</v>
      </c>
      <c r="Z253">
        <v>0.3914943488</v>
      </c>
      <c r="AA253">
        <v>0.38759850229999998</v>
      </c>
      <c r="AB253">
        <v>0.38578560620000002</v>
      </c>
      <c r="AC253">
        <v>0.38489415300000002</v>
      </c>
      <c r="AD253">
        <v>0.40010742199999999</v>
      </c>
      <c r="AE253">
        <v>0.41540837629999999</v>
      </c>
      <c r="AF253">
        <v>0.43082929640000001</v>
      </c>
      <c r="AG253">
        <v>0.4462085663</v>
      </c>
      <c r="AH253">
        <v>0.46188423429999997</v>
      </c>
      <c r="AI253">
        <v>0.48192023499999997</v>
      </c>
      <c r="AJ253">
        <v>0.50213263100000005</v>
      </c>
      <c r="AK253">
        <v>0.52276734749999998</v>
      </c>
      <c r="AL253">
        <v>0.54405957100000002</v>
      </c>
      <c r="AM253">
        <v>0.56505615419999999</v>
      </c>
      <c r="AN253">
        <v>0.58351384289999997</v>
      </c>
      <c r="AO253">
        <v>0.60229079419999998</v>
      </c>
      <c r="AP253">
        <v>0.62133692959999998</v>
      </c>
      <c r="AQ253">
        <v>0.64072305640000005</v>
      </c>
      <c r="AR253">
        <v>0.66022264490000004</v>
      </c>
      <c r="AS253">
        <v>0.67702068319999997</v>
      </c>
      <c r="AT253">
        <v>0.69407471649999997</v>
      </c>
      <c r="AU253">
        <v>0.71132760900000003</v>
      </c>
      <c r="AV253">
        <v>0.72882361740000001</v>
      </c>
      <c r="AW253">
        <v>0.74716664249999998</v>
      </c>
    </row>
    <row r="254" spans="2:49" x14ac:dyDescent="0.35">
      <c r="B254" t="s">
        <v>353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0.67228086129999998</v>
      </c>
      <c r="K254">
        <v>0.63950062490000004</v>
      </c>
      <c r="L254">
        <v>0.61725842819999999</v>
      </c>
      <c r="M254">
        <v>0.60669774710000002</v>
      </c>
      <c r="N254">
        <v>0.60471032150000004</v>
      </c>
      <c r="O254">
        <v>0.61982363009999997</v>
      </c>
      <c r="P254">
        <v>0.6118571626</v>
      </c>
      <c r="Q254">
        <v>0.57853692489999997</v>
      </c>
      <c r="R254">
        <v>0.54266731209999997</v>
      </c>
      <c r="S254">
        <v>1.41831387</v>
      </c>
      <c r="T254">
        <v>1.1959951360000001</v>
      </c>
      <c r="U254">
        <v>1.0027977050000001</v>
      </c>
      <c r="V254">
        <v>0.82553505120000004</v>
      </c>
      <c r="W254">
        <v>0.81203034900000004</v>
      </c>
      <c r="X254">
        <v>0.79541763980000002</v>
      </c>
      <c r="Y254">
        <v>0.77419202389999997</v>
      </c>
      <c r="Z254">
        <v>0.76048014770000005</v>
      </c>
      <c r="AA254">
        <v>0.75188024689999999</v>
      </c>
      <c r="AB254">
        <v>0.74719682200000004</v>
      </c>
      <c r="AC254">
        <v>0.74430407779999996</v>
      </c>
      <c r="AD254">
        <v>0.74001503940000002</v>
      </c>
      <c r="AE254">
        <v>0.73595710349999999</v>
      </c>
      <c r="AF254">
        <v>0.73316713140000001</v>
      </c>
      <c r="AG254">
        <v>0.72940128680000005</v>
      </c>
      <c r="AH254">
        <v>0.72615470010000005</v>
      </c>
      <c r="AI254">
        <v>0.72620683060000002</v>
      </c>
      <c r="AJ254">
        <v>0.72638098709999999</v>
      </c>
      <c r="AK254">
        <v>0.72700436359999998</v>
      </c>
      <c r="AL254">
        <v>0.72789660950000001</v>
      </c>
      <c r="AM254">
        <v>0.7282194541</v>
      </c>
      <c r="AN254">
        <v>0.72887673860000002</v>
      </c>
      <c r="AO254">
        <v>0.72980486170000003</v>
      </c>
      <c r="AP254">
        <v>0.73092070939999998</v>
      </c>
      <c r="AQ254">
        <v>0.73228862019999996</v>
      </c>
      <c r="AR254">
        <v>0.73363527890000002</v>
      </c>
      <c r="AS254">
        <v>0.73748538829999999</v>
      </c>
      <c r="AT254">
        <v>0.74142706420000004</v>
      </c>
      <c r="AU254">
        <v>0.74539460800000001</v>
      </c>
      <c r="AV254">
        <v>0.74943147359999995</v>
      </c>
      <c r="AW254">
        <v>0.75414277429999999</v>
      </c>
    </row>
    <row r="255" spans="2:49" x14ac:dyDescent="0.35">
      <c r="B255" t="s">
        <v>354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0.23981783470000001</v>
      </c>
      <c r="K255">
        <v>0.24114496220000001</v>
      </c>
      <c r="L255">
        <v>0.24604284470000001</v>
      </c>
      <c r="M255">
        <v>0.25563633590000001</v>
      </c>
      <c r="N255">
        <v>0.26934199580000001</v>
      </c>
      <c r="O255">
        <v>0.28780824399999999</v>
      </c>
      <c r="P255">
        <v>0.2962007451</v>
      </c>
      <c r="Q255">
        <v>0.29200554480000002</v>
      </c>
      <c r="R255">
        <v>0.28558858879999999</v>
      </c>
      <c r="S255">
        <v>0.32150947769999999</v>
      </c>
      <c r="T255">
        <v>0.30068620670000001</v>
      </c>
      <c r="U255">
        <v>0.28439623079999998</v>
      </c>
      <c r="V255">
        <v>0.27016091539999998</v>
      </c>
      <c r="W255">
        <v>0.26703940009999999</v>
      </c>
      <c r="X255">
        <v>0.26284844680000002</v>
      </c>
      <c r="Y255">
        <v>0.25927531279999999</v>
      </c>
      <c r="Z255">
        <v>0.25808296289999999</v>
      </c>
      <c r="AA255">
        <v>0.25854539189999998</v>
      </c>
      <c r="AB255">
        <v>0.26034879579999998</v>
      </c>
      <c r="AC255">
        <v>0.26276244520000003</v>
      </c>
      <c r="AD255">
        <v>0.26181989570000003</v>
      </c>
      <c r="AE255">
        <v>0.26095563249999998</v>
      </c>
      <c r="AF255">
        <v>0.26018023829999998</v>
      </c>
      <c r="AG255">
        <v>0.25930461189999998</v>
      </c>
      <c r="AH255">
        <v>0.25861152580000002</v>
      </c>
      <c r="AI255">
        <v>0.25904157849999998</v>
      </c>
      <c r="AJ255">
        <v>0.25951650970000001</v>
      </c>
      <c r="AK255">
        <v>0.26015361790000002</v>
      </c>
      <c r="AL255">
        <v>0.2609051221</v>
      </c>
      <c r="AM255">
        <v>0.26145460619999999</v>
      </c>
      <c r="AN255">
        <v>0.26219376170000003</v>
      </c>
      <c r="AO255">
        <v>0.2630328227</v>
      </c>
      <c r="AP255">
        <v>0.2639423487</v>
      </c>
      <c r="AQ255">
        <v>0.26494602</v>
      </c>
      <c r="AR255">
        <v>0.26594529830000002</v>
      </c>
      <c r="AS255">
        <v>0.26768412390000001</v>
      </c>
      <c r="AT255">
        <v>0.26946046800000001</v>
      </c>
      <c r="AU255">
        <v>0.27125056289999999</v>
      </c>
      <c r="AV255">
        <v>0.27307029049999998</v>
      </c>
      <c r="AW255">
        <v>0.27514052950000001</v>
      </c>
    </row>
    <row r="256" spans="2:49" x14ac:dyDescent="0.35">
      <c r="B256" t="s">
        <v>355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0.72289740120000001</v>
      </c>
      <c r="K256">
        <v>0.78905344020000001</v>
      </c>
      <c r="L256">
        <v>0.87392065090000004</v>
      </c>
      <c r="M256">
        <v>0.98563674160000003</v>
      </c>
      <c r="N256">
        <v>1.1272789889999999</v>
      </c>
      <c r="O256">
        <v>1.216605637</v>
      </c>
      <c r="P256">
        <v>1.2645965640000001</v>
      </c>
      <c r="Q256">
        <v>1.259146334</v>
      </c>
      <c r="R256">
        <v>1.243784711</v>
      </c>
      <c r="S256">
        <v>2.193459356</v>
      </c>
      <c r="T256">
        <v>2.1975293420000002</v>
      </c>
      <c r="U256">
        <v>2.2229452369999998</v>
      </c>
      <c r="V256">
        <v>2.2552660360000001</v>
      </c>
      <c r="W256">
        <v>2.2910284270000001</v>
      </c>
      <c r="X256">
        <v>2.31468607</v>
      </c>
      <c r="Y256">
        <v>2.3742999010000001</v>
      </c>
      <c r="Z256">
        <v>2.4521731230000001</v>
      </c>
      <c r="AA256">
        <v>2.5437035450000001</v>
      </c>
      <c r="AB256">
        <v>2.6532274490000001</v>
      </c>
      <c r="AC256">
        <v>2.7686212879999998</v>
      </c>
      <c r="AD256">
        <v>2.8566815540000001</v>
      </c>
      <c r="AE256">
        <v>2.9454073159999998</v>
      </c>
      <c r="AF256">
        <v>3.035009166</v>
      </c>
      <c r="AG256">
        <v>3.1275452349999999</v>
      </c>
      <c r="AH256">
        <v>3.2221748140000002</v>
      </c>
      <c r="AI256">
        <v>3.285633609</v>
      </c>
      <c r="AJ256">
        <v>3.349941775</v>
      </c>
      <c r="AK256">
        <v>3.4166706410000001</v>
      </c>
      <c r="AL256">
        <v>3.4870566439999999</v>
      </c>
      <c r="AM256">
        <v>3.5551269130000001</v>
      </c>
      <c r="AN256">
        <v>3.6221164180000001</v>
      </c>
      <c r="AO256">
        <v>3.6908134000000001</v>
      </c>
      <c r="AP256">
        <v>3.7608632970000002</v>
      </c>
      <c r="AQ256">
        <v>3.8326543919999998</v>
      </c>
      <c r="AR256">
        <v>3.9048009889999999</v>
      </c>
      <c r="AS256">
        <v>4.0122141679999999</v>
      </c>
      <c r="AT256">
        <v>4.1212466049999996</v>
      </c>
      <c r="AU256">
        <v>4.2315615859999998</v>
      </c>
      <c r="AV256">
        <v>4.3434239799999999</v>
      </c>
      <c r="AW256">
        <v>4.460441372</v>
      </c>
    </row>
    <row r="257" spans="2:49" x14ac:dyDescent="0.35">
      <c r="B257" t="s">
        <v>356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34.068320589999999</v>
      </c>
      <c r="K257">
        <v>32.94321764</v>
      </c>
      <c r="L257">
        <v>32.341854060000003</v>
      </c>
      <c r="M257">
        <v>32.35355191</v>
      </c>
      <c r="N257">
        <v>32.844457759999997</v>
      </c>
      <c r="O257">
        <v>32.673847010000003</v>
      </c>
      <c r="P257">
        <v>31.305478319999999</v>
      </c>
      <c r="Q257">
        <v>28.73165084</v>
      </c>
      <c r="R257">
        <v>26.160361330000001</v>
      </c>
      <c r="S257">
        <v>23.75732863</v>
      </c>
      <c r="T257">
        <v>22.812438879999998</v>
      </c>
      <c r="U257">
        <v>22.163296649999999</v>
      </c>
      <c r="V257">
        <v>21.636806249999999</v>
      </c>
      <c r="W257">
        <v>20.828307169999999</v>
      </c>
      <c r="X257">
        <v>19.962218780000001</v>
      </c>
      <c r="Y257">
        <v>19.269227390000001</v>
      </c>
      <c r="Z257">
        <v>18.769604699999999</v>
      </c>
      <c r="AA257">
        <v>18.399921429999999</v>
      </c>
      <c r="AB257">
        <v>18.131272490000001</v>
      </c>
      <c r="AC257">
        <v>17.906656179999999</v>
      </c>
      <c r="AD257">
        <v>17.771420989999999</v>
      </c>
      <c r="AE257">
        <v>17.641651830000001</v>
      </c>
      <c r="AF257">
        <v>17.519188119999999</v>
      </c>
      <c r="AG257">
        <v>17.387073470000001</v>
      </c>
      <c r="AH257">
        <v>17.267285430000001</v>
      </c>
      <c r="AI257">
        <v>17.26433342</v>
      </c>
      <c r="AJ257">
        <v>17.264230179999998</v>
      </c>
      <c r="AK257">
        <v>17.274747850000001</v>
      </c>
      <c r="AL257">
        <v>17.290146669999999</v>
      </c>
      <c r="AM257">
        <v>17.29194949</v>
      </c>
      <c r="AN257">
        <v>17.24307726</v>
      </c>
      <c r="AO257">
        <v>17.20022487</v>
      </c>
      <c r="AP257">
        <v>17.161366770000001</v>
      </c>
      <c r="AQ257">
        <v>17.127955419999999</v>
      </c>
      <c r="AR257">
        <v>17.093552559999999</v>
      </c>
      <c r="AS257">
        <v>17.062796079999998</v>
      </c>
      <c r="AT257">
        <v>17.032592640000001</v>
      </c>
      <c r="AU257">
        <v>17.001393279999998</v>
      </c>
      <c r="AV257">
        <v>16.97016369</v>
      </c>
      <c r="AW257">
        <v>16.952466399999999</v>
      </c>
    </row>
    <row r="258" spans="2:49" x14ac:dyDescent="0.35">
      <c r="B258" t="s">
        <v>357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2.7132440249999998</v>
      </c>
      <c r="K258">
        <v>2.8130970689999999</v>
      </c>
      <c r="L258">
        <v>2.9335728040000002</v>
      </c>
      <c r="M258">
        <v>3.090412438</v>
      </c>
      <c r="N258">
        <v>3.2769238459999999</v>
      </c>
      <c r="O258">
        <v>4.2821497620000004</v>
      </c>
      <c r="P258">
        <v>5.3894086689999998</v>
      </c>
      <c r="Q258">
        <v>6.4974420620000002</v>
      </c>
      <c r="R258">
        <v>7.771207682</v>
      </c>
      <c r="S258">
        <v>6.5735182840000004</v>
      </c>
      <c r="T258">
        <v>6.5546925649999999</v>
      </c>
      <c r="U258">
        <v>6.6018719770000001</v>
      </c>
      <c r="V258">
        <v>6.6712544789999999</v>
      </c>
      <c r="W258">
        <v>6.5029188470000001</v>
      </c>
      <c r="X258">
        <v>6.3128648629999997</v>
      </c>
      <c r="Y258">
        <v>6.2333875179999998</v>
      </c>
      <c r="Z258">
        <v>6.2109014220000001</v>
      </c>
      <c r="AA258">
        <v>6.2280946750000004</v>
      </c>
      <c r="AB258">
        <v>6.2799096250000002</v>
      </c>
      <c r="AC258">
        <v>6.3464125439999997</v>
      </c>
      <c r="AD258">
        <v>6.440585005</v>
      </c>
      <c r="AE258">
        <v>6.5364581030000002</v>
      </c>
      <c r="AF258">
        <v>6.6344056760000001</v>
      </c>
      <c r="AG258">
        <v>6.7304334859999999</v>
      </c>
      <c r="AH258">
        <v>6.8310746699999996</v>
      </c>
      <c r="AI258">
        <v>6.8769459270000004</v>
      </c>
      <c r="AJ258">
        <v>6.9241750089999998</v>
      </c>
      <c r="AK258">
        <v>6.9759255319999998</v>
      </c>
      <c r="AL258">
        <v>7.0302055379999997</v>
      </c>
      <c r="AM258">
        <v>7.0792587530000004</v>
      </c>
      <c r="AN258">
        <v>7.1332990199999999</v>
      </c>
      <c r="AO258">
        <v>7.1902529409999998</v>
      </c>
      <c r="AP258">
        <v>7.2493507140000002</v>
      </c>
      <c r="AQ258">
        <v>7.3112731359999996</v>
      </c>
      <c r="AR258">
        <v>7.3733247530000003</v>
      </c>
      <c r="AS258">
        <v>7.4082364480000003</v>
      </c>
      <c r="AT258">
        <v>7.4440148410000004</v>
      </c>
      <c r="AU258">
        <v>7.4799989849999999</v>
      </c>
      <c r="AV258">
        <v>7.5166240609999999</v>
      </c>
      <c r="AW258">
        <v>7.5599547329999996</v>
      </c>
    </row>
    <row r="259" spans="2:49" x14ac:dyDescent="0.35">
      <c r="B259" t="s">
        <v>358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0.14373241079999999</v>
      </c>
      <c r="K259">
        <v>0.13046261310000001</v>
      </c>
      <c r="L259">
        <v>0.120158159</v>
      </c>
      <c r="M259">
        <v>0.11269373069999999</v>
      </c>
      <c r="N259">
        <v>0.1071805282</v>
      </c>
      <c r="O259">
        <v>0.106992564</v>
      </c>
      <c r="P259">
        <v>0.1028667595</v>
      </c>
      <c r="Q259">
        <v>9.4736766400000005E-2</v>
      </c>
      <c r="R259">
        <v>8.6557928800000003E-2</v>
      </c>
      <c r="S259">
        <v>0.367630762</v>
      </c>
      <c r="T259">
        <v>0.33213793679999998</v>
      </c>
      <c r="U259">
        <v>0.30259472770000001</v>
      </c>
      <c r="V259">
        <v>0.27596954109999999</v>
      </c>
      <c r="W259">
        <v>0.3445584679</v>
      </c>
      <c r="X259">
        <v>0.4083659912</v>
      </c>
      <c r="Y259">
        <v>0.39800936710000001</v>
      </c>
      <c r="Z259">
        <v>0.3914943488</v>
      </c>
      <c r="AA259">
        <v>0.38759850229999998</v>
      </c>
      <c r="AB259">
        <v>0.38578560620000002</v>
      </c>
      <c r="AC259">
        <v>0.38489415300000002</v>
      </c>
      <c r="AD259">
        <v>0.40010742199999999</v>
      </c>
      <c r="AE259">
        <v>0.41540837629999999</v>
      </c>
      <c r="AF259">
        <v>0.43082929640000001</v>
      </c>
      <c r="AG259">
        <v>0.4462085663</v>
      </c>
      <c r="AH259">
        <v>0.46188423429999997</v>
      </c>
      <c r="AI259">
        <v>0.48192023499999997</v>
      </c>
      <c r="AJ259">
        <v>0.50213263100000005</v>
      </c>
      <c r="AK259">
        <v>0.52276734749999998</v>
      </c>
      <c r="AL259">
        <v>0.54405957100000002</v>
      </c>
      <c r="AM259">
        <v>0.56505615419999999</v>
      </c>
      <c r="AN259">
        <v>0.58351384289999997</v>
      </c>
      <c r="AO259">
        <v>0.60229079419999998</v>
      </c>
      <c r="AP259">
        <v>0.62133692959999998</v>
      </c>
      <c r="AQ259">
        <v>0.64072305640000005</v>
      </c>
      <c r="AR259">
        <v>0.66022264490000004</v>
      </c>
      <c r="AS259">
        <v>0.67702068319999997</v>
      </c>
      <c r="AT259">
        <v>0.69407471649999997</v>
      </c>
      <c r="AU259">
        <v>0.71132760900000003</v>
      </c>
      <c r="AV259">
        <v>0.72882361740000001</v>
      </c>
      <c r="AW259">
        <v>0.74716664249999998</v>
      </c>
    </row>
    <row r="260" spans="2:49" x14ac:dyDescent="0.35">
      <c r="B260" t="s">
        <v>359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0.67228086129999998</v>
      </c>
      <c r="K260">
        <v>0.63950062490000004</v>
      </c>
      <c r="L260">
        <v>0.61725842819999999</v>
      </c>
      <c r="M260">
        <v>0.60669774710000002</v>
      </c>
      <c r="N260">
        <v>0.60471032150000004</v>
      </c>
      <c r="O260">
        <v>0.61982363009999997</v>
      </c>
      <c r="P260">
        <v>0.6118571626</v>
      </c>
      <c r="Q260">
        <v>0.57853692489999997</v>
      </c>
      <c r="R260">
        <v>0.54266731209999997</v>
      </c>
      <c r="S260">
        <v>1.41831387</v>
      </c>
      <c r="T260">
        <v>1.1959951360000001</v>
      </c>
      <c r="U260">
        <v>1.0027977050000001</v>
      </c>
      <c r="V260">
        <v>0.82553505120000004</v>
      </c>
      <c r="W260">
        <v>0.81203034900000004</v>
      </c>
      <c r="X260">
        <v>0.79541763980000002</v>
      </c>
      <c r="Y260">
        <v>0.77419202389999997</v>
      </c>
      <c r="Z260">
        <v>0.76048014770000005</v>
      </c>
      <c r="AA260">
        <v>0.75188024689999999</v>
      </c>
      <c r="AB260">
        <v>0.74719682200000004</v>
      </c>
      <c r="AC260">
        <v>0.74430407779999996</v>
      </c>
      <c r="AD260">
        <v>0.74001503940000002</v>
      </c>
      <c r="AE260">
        <v>0.73595710349999999</v>
      </c>
      <c r="AF260">
        <v>0.73316713140000001</v>
      </c>
      <c r="AG260">
        <v>0.72940128680000005</v>
      </c>
      <c r="AH260">
        <v>0.72615470010000005</v>
      </c>
      <c r="AI260">
        <v>0.72620683060000002</v>
      </c>
      <c r="AJ260">
        <v>0.72638098709999999</v>
      </c>
      <c r="AK260">
        <v>0.72700436359999998</v>
      </c>
      <c r="AL260">
        <v>0.72789660950000001</v>
      </c>
      <c r="AM260">
        <v>0.7282194541</v>
      </c>
      <c r="AN260">
        <v>0.72887673860000002</v>
      </c>
      <c r="AO260">
        <v>0.72980486170000003</v>
      </c>
      <c r="AP260">
        <v>0.73092070939999998</v>
      </c>
      <c r="AQ260">
        <v>0.73228862019999996</v>
      </c>
      <c r="AR260">
        <v>0.73363527890000002</v>
      </c>
      <c r="AS260">
        <v>0.73748538829999999</v>
      </c>
      <c r="AT260">
        <v>0.74142706420000004</v>
      </c>
      <c r="AU260">
        <v>0.74539460800000001</v>
      </c>
      <c r="AV260">
        <v>0.74943147359999995</v>
      </c>
      <c r="AW260">
        <v>0.75414277429999999</v>
      </c>
    </row>
    <row r="261" spans="2:49" x14ac:dyDescent="0.35">
      <c r="B261" t="s">
        <v>360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0.23981783470000001</v>
      </c>
      <c r="K261">
        <v>0.24114496220000001</v>
      </c>
      <c r="L261">
        <v>0.24604284470000001</v>
      </c>
      <c r="M261">
        <v>0.25563633590000001</v>
      </c>
      <c r="N261">
        <v>0.26934199580000001</v>
      </c>
      <c r="O261">
        <v>0.28780824399999999</v>
      </c>
      <c r="P261">
        <v>0.2962007451</v>
      </c>
      <c r="Q261">
        <v>0.29200554480000002</v>
      </c>
      <c r="R261">
        <v>0.28558858879999999</v>
      </c>
      <c r="S261">
        <v>0.32150947769999999</v>
      </c>
      <c r="T261">
        <v>0.30068620670000001</v>
      </c>
      <c r="U261">
        <v>0.28439623079999998</v>
      </c>
      <c r="V261">
        <v>0.27016091539999998</v>
      </c>
      <c r="W261">
        <v>0.26703940009999999</v>
      </c>
      <c r="X261">
        <v>0.26284844680000002</v>
      </c>
      <c r="Y261">
        <v>0.25927531279999999</v>
      </c>
      <c r="Z261">
        <v>0.25808296289999999</v>
      </c>
      <c r="AA261">
        <v>0.25854539189999998</v>
      </c>
      <c r="AB261">
        <v>0.26034879579999998</v>
      </c>
      <c r="AC261">
        <v>0.26276244520000003</v>
      </c>
      <c r="AD261">
        <v>0.26181989570000003</v>
      </c>
      <c r="AE261">
        <v>0.26095563249999998</v>
      </c>
      <c r="AF261">
        <v>0.26018023829999998</v>
      </c>
      <c r="AG261">
        <v>0.25930461189999998</v>
      </c>
      <c r="AH261">
        <v>0.25861152580000002</v>
      </c>
      <c r="AI261">
        <v>0.25904157849999998</v>
      </c>
      <c r="AJ261">
        <v>0.25951650970000001</v>
      </c>
      <c r="AK261">
        <v>0.26015361790000002</v>
      </c>
      <c r="AL261">
        <v>0.2609051221</v>
      </c>
      <c r="AM261">
        <v>0.26145460619999999</v>
      </c>
      <c r="AN261">
        <v>0.26219376170000003</v>
      </c>
      <c r="AO261">
        <v>0.2630328227</v>
      </c>
      <c r="AP261">
        <v>0.2639423487</v>
      </c>
      <c r="AQ261">
        <v>0.26494602</v>
      </c>
      <c r="AR261">
        <v>0.26594529830000002</v>
      </c>
      <c r="AS261">
        <v>0.26768412390000001</v>
      </c>
      <c r="AT261">
        <v>0.26946046800000001</v>
      </c>
      <c r="AU261">
        <v>0.27125056289999999</v>
      </c>
      <c r="AV261">
        <v>0.27307029049999998</v>
      </c>
      <c r="AW261">
        <v>0.27514052950000001</v>
      </c>
    </row>
    <row r="262" spans="2:49" x14ac:dyDescent="0.35">
      <c r="B262" t="s">
        <v>361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0.72289740120000001</v>
      </c>
      <c r="K262">
        <v>0.78905344020000001</v>
      </c>
      <c r="L262">
        <v>0.87392065090000004</v>
      </c>
      <c r="M262">
        <v>0.98563674160000003</v>
      </c>
      <c r="N262">
        <v>1.1272789889999999</v>
      </c>
      <c r="O262">
        <v>1.216605637</v>
      </c>
      <c r="P262">
        <v>1.2645965640000001</v>
      </c>
      <c r="Q262">
        <v>1.259146334</v>
      </c>
      <c r="R262">
        <v>1.243784711</v>
      </c>
      <c r="S262">
        <v>2.193459356</v>
      </c>
      <c r="T262">
        <v>2.1975293420000002</v>
      </c>
      <c r="U262">
        <v>2.2229452369999998</v>
      </c>
      <c r="V262">
        <v>2.2552660360000001</v>
      </c>
      <c r="W262">
        <v>2.2910284270000001</v>
      </c>
      <c r="X262">
        <v>2.31468607</v>
      </c>
      <c r="Y262">
        <v>2.3742999010000001</v>
      </c>
      <c r="Z262">
        <v>2.4521731230000001</v>
      </c>
      <c r="AA262">
        <v>2.5437035450000001</v>
      </c>
      <c r="AB262">
        <v>2.6532274490000001</v>
      </c>
      <c r="AC262">
        <v>2.7686212879999998</v>
      </c>
      <c r="AD262">
        <v>2.8566815540000001</v>
      </c>
      <c r="AE262">
        <v>2.9454073159999998</v>
      </c>
      <c r="AF262">
        <v>3.035009166</v>
      </c>
      <c r="AG262">
        <v>3.1275452349999999</v>
      </c>
      <c r="AH262">
        <v>3.2221748140000002</v>
      </c>
      <c r="AI262">
        <v>3.285633609</v>
      </c>
      <c r="AJ262">
        <v>3.349941775</v>
      </c>
      <c r="AK262">
        <v>3.4166706410000001</v>
      </c>
      <c r="AL262">
        <v>3.4870566439999999</v>
      </c>
      <c r="AM262">
        <v>3.5551269130000001</v>
      </c>
      <c r="AN262">
        <v>3.6221164180000001</v>
      </c>
      <c r="AO262">
        <v>3.6908134000000001</v>
      </c>
      <c r="AP262">
        <v>3.7608632970000002</v>
      </c>
      <c r="AQ262">
        <v>3.8326543919999998</v>
      </c>
      <c r="AR262">
        <v>3.9048009889999999</v>
      </c>
      <c r="AS262">
        <v>4.0122141679999999</v>
      </c>
      <c r="AT262">
        <v>4.1212466049999996</v>
      </c>
      <c r="AU262">
        <v>4.2315615859999998</v>
      </c>
      <c r="AV262">
        <v>4.3434239799999999</v>
      </c>
      <c r="AW262">
        <v>4.460441372</v>
      </c>
    </row>
    <row r="263" spans="2:49" x14ac:dyDescent="0.35">
      <c r="B263" t="s">
        <v>362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0.98423591399999999</v>
      </c>
      <c r="L263">
        <v>0.97518952650000001</v>
      </c>
      <c r="M263">
        <v>0.97964630860000002</v>
      </c>
      <c r="N263">
        <v>0.95446314409999999</v>
      </c>
      <c r="O263">
        <v>0.94806454139999996</v>
      </c>
      <c r="P263">
        <v>0.93623492340000003</v>
      </c>
      <c r="Q263">
        <v>0.92345892829999998</v>
      </c>
      <c r="R263">
        <v>0.91245423160000005</v>
      </c>
      <c r="S263">
        <v>0.90587142880000004</v>
      </c>
      <c r="T263">
        <v>0.89588048490000005</v>
      </c>
      <c r="U263">
        <v>0.89596489140000002</v>
      </c>
      <c r="V263">
        <v>0.90145824959999998</v>
      </c>
      <c r="W263">
        <v>0.90627553959999996</v>
      </c>
      <c r="X263">
        <v>0.90903944579999996</v>
      </c>
      <c r="Y263">
        <v>0.9137113979</v>
      </c>
      <c r="Z263">
        <v>0.92013057460000003</v>
      </c>
      <c r="AA263">
        <v>0.92830016289999995</v>
      </c>
      <c r="AB263">
        <v>0.93774001100000004</v>
      </c>
      <c r="AC263">
        <v>0.94859671239999999</v>
      </c>
      <c r="AD263">
        <v>0.96084885669999998</v>
      </c>
      <c r="AE263">
        <v>0.97404891449999997</v>
      </c>
      <c r="AF263">
        <v>0.98821725709999997</v>
      </c>
      <c r="AG263">
        <v>1.0033127049999999</v>
      </c>
      <c r="AH263">
        <v>1.0193033</v>
      </c>
      <c r="AI263">
        <v>1.035717301</v>
      </c>
      <c r="AJ263">
        <v>1.0527114909999999</v>
      </c>
      <c r="AK263">
        <v>1.0703836</v>
      </c>
      <c r="AL263">
        <v>1.088547774</v>
      </c>
      <c r="AM263" s="39">
        <v>1.107590812</v>
      </c>
      <c r="AN263" s="39">
        <v>1.1257973910000001</v>
      </c>
      <c r="AO263" s="39">
        <v>1.1436796789999999</v>
      </c>
      <c r="AP263" s="39">
        <v>1.1613137309999999</v>
      </c>
      <c r="AQ263" s="39">
        <v>1.1789090470000001</v>
      </c>
      <c r="AR263" s="39">
        <v>1.1961542270000001</v>
      </c>
      <c r="AS263" s="39">
        <v>1.2138749550000001</v>
      </c>
      <c r="AT263" s="39">
        <v>1.231882567</v>
      </c>
      <c r="AU263" s="39">
        <v>1.2500007769999999</v>
      </c>
      <c r="AV263">
        <v>1.2682262769999999</v>
      </c>
      <c r="AW263">
        <v>1.2871855169999999</v>
      </c>
    </row>
    <row r="264" spans="2:49" x14ac:dyDescent="0.35">
      <c r="B264" t="s">
        <v>363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1.7917002420000001</v>
      </c>
      <c r="L264">
        <v>1.799210658</v>
      </c>
      <c r="M264">
        <v>1.8081014879999999</v>
      </c>
      <c r="N264">
        <v>1.8460038510000001</v>
      </c>
      <c r="O264">
        <v>1.892969981</v>
      </c>
      <c r="P264">
        <v>1.9151758329999999</v>
      </c>
      <c r="Q264">
        <v>1.9258963739999999</v>
      </c>
      <c r="R264">
        <v>1.941076389</v>
      </c>
      <c r="S264">
        <v>1.960920088</v>
      </c>
      <c r="T264">
        <v>1.9603529420000001</v>
      </c>
      <c r="U264">
        <v>1.9617438060000001</v>
      </c>
      <c r="V264">
        <v>1.9674310589999999</v>
      </c>
      <c r="W264">
        <v>1.969897228</v>
      </c>
      <c r="X264">
        <v>1.9687746340000001</v>
      </c>
      <c r="Y264">
        <v>1.980686266</v>
      </c>
      <c r="Z264">
        <v>2.0026068179999998</v>
      </c>
      <c r="AA264">
        <v>2.0318694150000001</v>
      </c>
      <c r="AB264">
        <v>2.0661822989999998</v>
      </c>
      <c r="AC264">
        <v>2.10403808</v>
      </c>
      <c r="AD264">
        <v>2.14428018</v>
      </c>
      <c r="AE264">
        <v>2.1861989610000001</v>
      </c>
      <c r="AF264">
        <v>2.2294699229999999</v>
      </c>
      <c r="AG264">
        <v>2.2739302700000001</v>
      </c>
      <c r="AH264">
        <v>2.3195026529999998</v>
      </c>
      <c r="AI264">
        <v>2.3651635930000001</v>
      </c>
      <c r="AJ264">
        <v>2.4112818960000002</v>
      </c>
      <c r="AK264">
        <v>2.4579940040000001</v>
      </c>
      <c r="AL264">
        <v>2.5054037450000002</v>
      </c>
      <c r="AM264">
        <v>2.553587056</v>
      </c>
      <c r="AN264">
        <v>2.601918103</v>
      </c>
      <c r="AO264">
        <v>2.650632946</v>
      </c>
      <c r="AP264">
        <v>2.699794727</v>
      </c>
      <c r="AQ264">
        <v>2.7494824630000001</v>
      </c>
      <c r="AR264">
        <v>2.7996716350000002</v>
      </c>
      <c r="AS264">
        <v>2.8500052829999998</v>
      </c>
      <c r="AT264">
        <v>2.900613436</v>
      </c>
      <c r="AU264">
        <v>2.9516124459999999</v>
      </c>
      <c r="AV264">
        <v>3.0030915770000002</v>
      </c>
      <c r="AW264">
        <v>3.0552080560000001</v>
      </c>
    </row>
    <row r="265" spans="2:49" x14ac:dyDescent="0.3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35">
      <c r="B266" t="s">
        <v>365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</v>
      </c>
      <c r="L266">
        <v>1.6732746949999999</v>
      </c>
      <c r="M266">
        <v>1.6801252950000001</v>
      </c>
      <c r="N266">
        <v>1.6967162609999999</v>
      </c>
      <c r="O266">
        <v>1.770981428</v>
      </c>
      <c r="P266">
        <v>1.848828514</v>
      </c>
      <c r="Q266">
        <v>1.9178602440000001</v>
      </c>
      <c r="R266">
        <v>1.9760798660000001</v>
      </c>
      <c r="S266">
        <v>2.0196662110000001</v>
      </c>
      <c r="T266">
        <v>2.0116987630000001</v>
      </c>
      <c r="U266">
        <v>1.999355759</v>
      </c>
      <c r="V266">
        <v>1.991103769</v>
      </c>
      <c r="W266">
        <v>1.9728821270000001</v>
      </c>
      <c r="X266">
        <v>1.9506884410000001</v>
      </c>
      <c r="Y266">
        <v>1.9458128299999999</v>
      </c>
      <c r="Z266">
        <v>1.9551429090000001</v>
      </c>
      <c r="AA266">
        <v>1.9739760319999999</v>
      </c>
      <c r="AB266">
        <v>1.9999960219999999</v>
      </c>
      <c r="AC266">
        <v>2.0295406410000001</v>
      </c>
      <c r="AD266">
        <v>2.0610337319999998</v>
      </c>
      <c r="AE266">
        <v>2.0940290639999999</v>
      </c>
      <c r="AF266">
        <v>2.1283422500000002</v>
      </c>
      <c r="AG266">
        <v>2.1632804600000002</v>
      </c>
      <c r="AH266">
        <v>2.1996093160000001</v>
      </c>
      <c r="AI266">
        <v>2.2377525359999999</v>
      </c>
      <c r="AJ266">
        <v>2.276833028</v>
      </c>
      <c r="AK266">
        <v>2.31713857</v>
      </c>
      <c r="AL266">
        <v>2.3586948670000001</v>
      </c>
      <c r="AM266">
        <v>2.399811895</v>
      </c>
      <c r="AN266">
        <v>2.4417117230000001</v>
      </c>
      <c r="AO266">
        <v>2.4848341949999999</v>
      </c>
      <c r="AP266">
        <v>2.5289630170000001</v>
      </c>
      <c r="AQ266">
        <v>2.573845006</v>
      </c>
      <c r="AR266">
        <v>2.6191960079999999</v>
      </c>
      <c r="AS266">
        <v>2.6646193710000001</v>
      </c>
      <c r="AT266">
        <v>2.7099974590000002</v>
      </c>
      <c r="AU266" s="39">
        <v>2.7553594509999999</v>
      </c>
      <c r="AV266">
        <v>2.8007472020000002</v>
      </c>
      <c r="AW266">
        <v>2.84624956</v>
      </c>
    </row>
    <row r="267" spans="2:49" x14ac:dyDescent="0.35">
      <c r="B267" t="s">
        <v>366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0.95507438239999998</v>
      </c>
      <c r="N267">
        <v>0.95058933300000004</v>
      </c>
      <c r="O267">
        <v>0.94786271359999996</v>
      </c>
      <c r="P267">
        <v>0.94500628340000004</v>
      </c>
      <c r="Q267">
        <v>0.94201118610000001</v>
      </c>
      <c r="R267">
        <v>0.93884493329999996</v>
      </c>
      <c r="S267">
        <v>0.95295053799999996</v>
      </c>
      <c r="T267">
        <v>0.95005616660000003</v>
      </c>
      <c r="U267">
        <v>0.94719944590000005</v>
      </c>
      <c r="V267">
        <v>0.94437787259999995</v>
      </c>
      <c r="W267">
        <v>0.94263781440000005</v>
      </c>
      <c r="X267">
        <v>0.940890538</v>
      </c>
      <c r="Y267">
        <v>0.94091770620000004</v>
      </c>
      <c r="Z267">
        <v>0.94094914299999999</v>
      </c>
      <c r="AA267">
        <v>0.94098268750000003</v>
      </c>
      <c r="AB267">
        <v>0.94100065129999999</v>
      </c>
      <c r="AC267">
        <v>0.94101780209999997</v>
      </c>
      <c r="AD267">
        <v>0.9411087481</v>
      </c>
      <c r="AE267">
        <v>0.94120401860000003</v>
      </c>
      <c r="AF267">
        <v>0.94130362369999998</v>
      </c>
      <c r="AG267">
        <v>0.94139914680000003</v>
      </c>
      <c r="AH267">
        <v>0.94149903859999995</v>
      </c>
      <c r="AI267">
        <v>0.94152357190000002</v>
      </c>
      <c r="AJ267">
        <v>0.94154837010000003</v>
      </c>
      <c r="AK267">
        <v>0.94157332890000001</v>
      </c>
      <c r="AL267">
        <v>0.94160867660000003</v>
      </c>
      <c r="AM267">
        <v>0.94164202090000004</v>
      </c>
      <c r="AN267">
        <v>0.9414861471</v>
      </c>
      <c r="AO267">
        <v>0.94132476480000005</v>
      </c>
      <c r="AP267">
        <v>0.94115695880000005</v>
      </c>
      <c r="AQ267">
        <v>0.94098120770000004</v>
      </c>
      <c r="AR267">
        <v>0.94079747120000001</v>
      </c>
      <c r="AS267">
        <v>0.94057014809999995</v>
      </c>
      <c r="AT267">
        <v>0.94033644650000003</v>
      </c>
      <c r="AU267">
        <v>0.94009629520000004</v>
      </c>
      <c r="AV267">
        <v>0.93984909400000005</v>
      </c>
      <c r="AW267">
        <v>0.93959174570000004</v>
      </c>
    </row>
    <row r="268" spans="2:49" x14ac:dyDescent="0.35">
      <c r="B268" t="s">
        <v>367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4.4925617600000002E-2</v>
      </c>
      <c r="N268">
        <v>4.9410666999999998E-2</v>
      </c>
      <c r="O268">
        <v>5.2137286400000003E-2</v>
      </c>
      <c r="P268">
        <v>5.4993716599999999E-2</v>
      </c>
      <c r="Q268">
        <v>5.7988813899999998E-2</v>
      </c>
      <c r="R268">
        <v>6.1155066700000003E-2</v>
      </c>
      <c r="S268">
        <v>4.7049462E-2</v>
      </c>
      <c r="T268">
        <v>4.9943833399999998E-2</v>
      </c>
      <c r="U268">
        <v>5.2800554100000001E-2</v>
      </c>
      <c r="V268">
        <v>5.5622127399999999E-2</v>
      </c>
      <c r="W268">
        <v>5.7362185599999997E-2</v>
      </c>
      <c r="X268">
        <v>5.9109462000000002E-2</v>
      </c>
      <c r="Y268">
        <v>5.9082293799999998E-2</v>
      </c>
      <c r="Z268">
        <v>5.9050856999999998E-2</v>
      </c>
      <c r="AA268">
        <v>5.9017312500000002E-2</v>
      </c>
      <c r="AB268">
        <v>5.8999348700000002E-2</v>
      </c>
      <c r="AC268">
        <v>5.8982197899999998E-2</v>
      </c>
      <c r="AD268">
        <v>5.8891251899999997E-2</v>
      </c>
      <c r="AE268">
        <v>5.8795981400000003E-2</v>
      </c>
      <c r="AF268">
        <v>5.8696376299999999E-2</v>
      </c>
      <c r="AG268">
        <v>5.8600853199999997E-2</v>
      </c>
      <c r="AH268">
        <v>5.8500961400000002E-2</v>
      </c>
      <c r="AI268">
        <v>5.8476428099999998E-2</v>
      </c>
      <c r="AJ268">
        <v>5.8451629900000003E-2</v>
      </c>
      <c r="AK268">
        <v>5.8426671100000001E-2</v>
      </c>
      <c r="AL268">
        <v>5.83913234E-2</v>
      </c>
      <c r="AM268">
        <v>5.8357979099999999E-2</v>
      </c>
      <c r="AN268">
        <v>5.8513852900000003E-2</v>
      </c>
      <c r="AO268">
        <v>5.8675235200000002E-2</v>
      </c>
      <c r="AP268">
        <v>5.8843041200000001E-2</v>
      </c>
      <c r="AQ268">
        <v>5.9018792299999998E-2</v>
      </c>
      <c r="AR268">
        <v>5.9202528800000001E-2</v>
      </c>
      <c r="AS268">
        <v>5.9429851899999997E-2</v>
      </c>
      <c r="AT268">
        <v>5.9663553500000001E-2</v>
      </c>
      <c r="AU268">
        <v>5.9903704799999999E-2</v>
      </c>
      <c r="AV268">
        <v>6.0150905999999997E-2</v>
      </c>
      <c r="AW268">
        <v>6.0408254299999999E-2</v>
      </c>
    </row>
    <row r="269" spans="2:49" x14ac:dyDescent="0.3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0.68868891460000004</v>
      </c>
      <c r="X269">
        <v>0.68626280289999997</v>
      </c>
      <c r="Y269">
        <v>0.67775046579999998</v>
      </c>
      <c r="Z269">
        <v>0.66938119969999998</v>
      </c>
      <c r="AA269">
        <v>0.66115142760000001</v>
      </c>
      <c r="AB269">
        <v>0.65475837879999998</v>
      </c>
      <c r="AC269">
        <v>0.64846858620000003</v>
      </c>
      <c r="AD269">
        <v>0.63469239889999995</v>
      </c>
      <c r="AE269">
        <v>0.62123754340000004</v>
      </c>
      <c r="AF269">
        <v>0.60809290640000002</v>
      </c>
      <c r="AG269">
        <v>0.59456247490000003</v>
      </c>
      <c r="AH269">
        <v>0.58133482650000001</v>
      </c>
      <c r="AI269">
        <v>0.5666115799</v>
      </c>
      <c r="AJ269">
        <v>0.55218208820000003</v>
      </c>
      <c r="AK269">
        <v>0.53803764679999999</v>
      </c>
      <c r="AL269">
        <v>0.52355173580000003</v>
      </c>
      <c r="AM269">
        <v>0.50934324639999995</v>
      </c>
      <c r="AN269">
        <v>0.4958055864</v>
      </c>
      <c r="AO269">
        <v>0.48247065709999998</v>
      </c>
      <c r="AP269">
        <v>0.4693339386</v>
      </c>
      <c r="AQ269">
        <v>0.45639104400000002</v>
      </c>
      <c r="AR269">
        <v>0.4436377152</v>
      </c>
      <c r="AS269">
        <v>0.42915867419999998</v>
      </c>
      <c r="AT269">
        <v>0.4148590452</v>
      </c>
      <c r="AU269">
        <v>0.40073551400000001</v>
      </c>
      <c r="AV269">
        <v>0.38678484769999999</v>
      </c>
      <c r="AW269">
        <v>0.3730038919</v>
      </c>
    </row>
    <row r="270" spans="2:49" x14ac:dyDescent="0.3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7.0718760800000001E-3</v>
      </c>
      <c r="X270">
        <v>5.9768316400000002E-3</v>
      </c>
      <c r="Y270">
        <v>5.8664569800000003E-3</v>
      </c>
      <c r="Z270">
        <v>5.7579374500000002E-3</v>
      </c>
      <c r="AA270">
        <v>5.6512266499999997E-3</v>
      </c>
      <c r="AB270">
        <v>5.5609613300000001E-3</v>
      </c>
      <c r="AC270">
        <v>5.4721539300000002E-3</v>
      </c>
      <c r="AD270">
        <v>5.5302444400000001E-3</v>
      </c>
      <c r="AE270">
        <v>5.5869799900000001E-3</v>
      </c>
      <c r="AF270">
        <v>5.6424074200000004E-3</v>
      </c>
      <c r="AG270">
        <v>5.6994452399999999E-3</v>
      </c>
      <c r="AH270">
        <v>5.7552066799999996E-3</v>
      </c>
      <c r="AI270" s="39">
        <v>5.6820847899999999E-3</v>
      </c>
      <c r="AJ270" s="39">
        <v>5.6104218100000002E-3</v>
      </c>
      <c r="AK270" s="39">
        <v>5.5401745099999998E-3</v>
      </c>
      <c r="AL270" s="39">
        <v>5.4682570800000004E-3</v>
      </c>
      <c r="AM270" s="39">
        <v>5.39771696E-3</v>
      </c>
      <c r="AN270" s="39">
        <v>5.4498631800000003E-3</v>
      </c>
      <c r="AO270" s="39">
        <v>5.5012285000000001E-3</v>
      </c>
      <c r="AP270" s="39">
        <v>5.5518303200000002E-3</v>
      </c>
      <c r="AQ270" s="39">
        <v>5.6016855499999999E-3</v>
      </c>
      <c r="AR270" s="39">
        <v>5.6508105800000003E-3</v>
      </c>
      <c r="AS270" s="39">
        <v>5.6479370500000002E-3</v>
      </c>
      <c r="AT270" s="39">
        <v>5.6450991200000002E-3</v>
      </c>
      <c r="AU270" s="39">
        <v>5.6422961400000001E-3</v>
      </c>
      <c r="AV270" s="39">
        <v>5.63952746E-3</v>
      </c>
      <c r="AW270" s="39">
        <v>5.6367924699999997E-3</v>
      </c>
    </row>
    <row r="271" spans="2:49" x14ac:dyDescent="0.3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1.8253908999999999E-2</v>
      </c>
      <c r="X271">
        <v>1.7461348000000002E-2</v>
      </c>
      <c r="Y271">
        <v>1.7267602999999999E-2</v>
      </c>
      <c r="Z271">
        <v>1.7077114399999999E-2</v>
      </c>
      <c r="AA271">
        <v>1.68898008E-2</v>
      </c>
      <c r="AB271">
        <v>1.6748364599999999E-2</v>
      </c>
      <c r="AC271">
        <v>1.6609212799999998E-2</v>
      </c>
      <c r="AD271">
        <v>1.6592279000000001E-2</v>
      </c>
      <c r="AE271">
        <v>1.6575740299999999E-2</v>
      </c>
      <c r="AF271">
        <v>1.65595828E-2</v>
      </c>
      <c r="AG271">
        <v>1.6543038600000001E-2</v>
      </c>
      <c r="AH271">
        <v>1.65268646E-2</v>
      </c>
      <c r="AI271">
        <v>1.6506447800000001E-2</v>
      </c>
      <c r="AJ271">
        <v>1.64864383E-2</v>
      </c>
      <c r="AK271">
        <v>1.6466824000000001E-2</v>
      </c>
      <c r="AL271">
        <v>1.6446748300000001E-2</v>
      </c>
      <c r="AM271">
        <v>1.64270571E-2</v>
      </c>
      <c r="AN271">
        <v>1.6406935399999999E-2</v>
      </c>
      <c r="AO271">
        <v>1.6387115099999999E-2</v>
      </c>
      <c r="AP271">
        <v>1.63675894E-2</v>
      </c>
      <c r="AQ271">
        <v>1.6348351800000001E-2</v>
      </c>
      <c r="AR271">
        <v>1.6329395999999999E-2</v>
      </c>
      <c r="AS271">
        <v>2.22887264E-2</v>
      </c>
      <c r="AT271">
        <v>2.81742138E-2</v>
      </c>
      <c r="AU271">
        <v>3.39872222E-2</v>
      </c>
      <c r="AV271">
        <v>3.9729082399999997E-2</v>
      </c>
      <c r="AW271">
        <v>4.5401092599999998E-2</v>
      </c>
    </row>
    <row r="272" spans="2:49" x14ac:dyDescent="0.3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2.1373302200000002E-3</v>
      </c>
      <c r="X272">
        <v>1.56403009E-3</v>
      </c>
      <c r="Y272">
        <v>1.54612841E-3</v>
      </c>
      <c r="Z272">
        <v>1.5285276199999999E-3</v>
      </c>
      <c r="AA272">
        <v>1.5112201900000001E-3</v>
      </c>
      <c r="AB272">
        <v>1.49802946E-3</v>
      </c>
      <c r="AC272">
        <v>1.48505177E-3</v>
      </c>
      <c r="AD272">
        <v>1.4831638899999999E-3</v>
      </c>
      <c r="AE272">
        <v>1.48132004E-3</v>
      </c>
      <c r="AF272">
        <v>1.47951871E-3</v>
      </c>
      <c r="AG272">
        <v>1.47766504E-3</v>
      </c>
      <c r="AH272">
        <v>1.47585285E-3</v>
      </c>
      <c r="AI272">
        <v>1.47396348E-3</v>
      </c>
      <c r="AJ272">
        <v>1.4721118E-3</v>
      </c>
      <c r="AK272">
        <v>1.4702966899999999E-3</v>
      </c>
      <c r="AL272">
        <v>1.4684384400000001E-3</v>
      </c>
      <c r="AM272">
        <v>1.4666157700000001E-3</v>
      </c>
      <c r="AN272">
        <v>1.46475898E-3</v>
      </c>
      <c r="AO272">
        <v>1.4629299899999999E-3</v>
      </c>
      <c r="AP272">
        <v>1.46112819E-3</v>
      </c>
      <c r="AQ272">
        <v>1.4593529699999999E-3</v>
      </c>
      <c r="AR272">
        <v>1.45760376E-3</v>
      </c>
      <c r="AS272">
        <v>1.45180257E-3</v>
      </c>
      <c r="AT272" s="39">
        <v>1.44607326E-3</v>
      </c>
      <c r="AU272" s="39">
        <v>1.44041451E-3</v>
      </c>
      <c r="AV272" s="39">
        <v>1.43482502E-3</v>
      </c>
      <c r="AW272" s="39">
        <v>1.4293035300000001E-3</v>
      </c>
    </row>
    <row r="273" spans="2:49" x14ac:dyDescent="0.3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0.1042878832</v>
      </c>
      <c r="X273">
        <v>0.1124167397</v>
      </c>
      <c r="Y273">
        <v>0.1188589171</v>
      </c>
      <c r="Z273">
        <v>0.12519281779999999</v>
      </c>
      <c r="AA273">
        <v>0.13142114860000001</v>
      </c>
      <c r="AB273">
        <v>0.1353528678</v>
      </c>
      <c r="AC273">
        <v>0.13922108429999999</v>
      </c>
      <c r="AD273">
        <v>0.14589482249999999</v>
      </c>
      <c r="AE273">
        <v>0.1524128947</v>
      </c>
      <c r="AF273">
        <v>0.15878068449999999</v>
      </c>
      <c r="AG273">
        <v>0.16533276180000001</v>
      </c>
      <c r="AH273">
        <v>0.17173821719999999</v>
      </c>
      <c r="AI273">
        <v>0.17830255079999999</v>
      </c>
      <c r="AJ273">
        <v>0.1847359143</v>
      </c>
      <c r="AK273">
        <v>0.1910421887</v>
      </c>
      <c r="AL273">
        <v>0.1974979879</v>
      </c>
      <c r="AM273">
        <v>0.2038301512</v>
      </c>
      <c r="AN273">
        <v>0.21036127960000001</v>
      </c>
      <c r="AO273">
        <v>0.21679460219999999</v>
      </c>
      <c r="AP273">
        <v>0.22313229970000001</v>
      </c>
      <c r="AQ273">
        <v>0.2293764885</v>
      </c>
      <c r="AR273">
        <v>0.23552922300000001</v>
      </c>
      <c r="AS273">
        <v>0.2412355598</v>
      </c>
      <c r="AT273">
        <v>0.24687118850000001</v>
      </c>
      <c r="AU273">
        <v>0.25243741520000001</v>
      </c>
      <c r="AV273">
        <v>0.25793551419999999</v>
      </c>
      <c r="AW273">
        <v>0.26336672849999998</v>
      </c>
    </row>
    <row r="274" spans="2:49" x14ac:dyDescent="0.3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4.4124381099999999E-2</v>
      </c>
      <c r="X274">
        <v>4.5893029000000002E-2</v>
      </c>
      <c r="Y274">
        <v>4.88309522E-2</v>
      </c>
      <c r="Z274">
        <v>5.1719496199999999E-2</v>
      </c>
      <c r="AA274">
        <v>5.4559895599999998E-2</v>
      </c>
      <c r="AB274">
        <v>5.7466874699999997E-2</v>
      </c>
      <c r="AC274">
        <v>6.0326902199999997E-2</v>
      </c>
      <c r="AD274">
        <v>6.7391713300000003E-2</v>
      </c>
      <c r="AE274">
        <v>7.4291736499999997E-2</v>
      </c>
      <c r="AF274">
        <v>8.1032671099999995E-2</v>
      </c>
      <c r="AG274">
        <v>8.7961902800000005E-2</v>
      </c>
      <c r="AH274">
        <v>9.4736072599999999E-2</v>
      </c>
      <c r="AI274">
        <v>0.1016749453</v>
      </c>
      <c r="AJ274">
        <v>0.10847537509999999</v>
      </c>
      <c r="AK274">
        <v>0.11514146460000001</v>
      </c>
      <c r="AL274">
        <v>0.12196178840000001</v>
      </c>
      <c r="AM274">
        <v>0.12865149540000001</v>
      </c>
      <c r="AN274">
        <v>0.1355467216</v>
      </c>
      <c r="AO274">
        <v>0.14233868960000001</v>
      </c>
      <c r="AP274">
        <v>0.14902970169999999</v>
      </c>
      <c r="AQ274">
        <v>0.1556219921</v>
      </c>
      <c r="AR274">
        <v>0.1621177298</v>
      </c>
      <c r="AS274">
        <v>0.16507868149999999</v>
      </c>
      <c r="AT274">
        <v>0.16800294369999999</v>
      </c>
      <c r="AU274">
        <v>0.170891194</v>
      </c>
      <c r="AV274">
        <v>0.17374409360000001</v>
      </c>
      <c r="AW274">
        <v>0.1765622875</v>
      </c>
    </row>
    <row r="275" spans="2:49" x14ac:dyDescent="0.3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0.1124973816</v>
      </c>
      <c r="X275">
        <v>0.1076721065</v>
      </c>
      <c r="Y275">
        <v>0.1064289512</v>
      </c>
      <c r="Z275">
        <v>0.10520669019999999</v>
      </c>
      <c r="AA275">
        <v>0.1040048011</v>
      </c>
      <c r="AB275">
        <v>0.1031054297</v>
      </c>
      <c r="AC275">
        <v>0.1022205843</v>
      </c>
      <c r="AD275">
        <v>0.10204557910000001</v>
      </c>
      <c r="AE275">
        <v>0.1018746559</v>
      </c>
      <c r="AF275">
        <v>0.10170767360000001</v>
      </c>
      <c r="AG275">
        <v>0.10154411570000001</v>
      </c>
      <c r="AH275">
        <v>0.101384218</v>
      </c>
      <c r="AI275">
        <v>0.1012243929</v>
      </c>
      <c r="AJ275">
        <v>0.1010677566</v>
      </c>
      <c r="AK275">
        <v>0.1009142147</v>
      </c>
      <c r="AL275">
        <v>0.1007616802</v>
      </c>
      <c r="AM275">
        <v>0.10061206690000001</v>
      </c>
      <c r="AN275">
        <v>0.1004634444</v>
      </c>
      <c r="AO275">
        <v>0.10031704769999999</v>
      </c>
      <c r="AP275">
        <v>0.1001728269</v>
      </c>
      <c r="AQ275">
        <v>0.1000307341</v>
      </c>
      <c r="AR275">
        <v>9.9890722400000007E-2</v>
      </c>
      <c r="AS275">
        <v>9.9485071199999997E-2</v>
      </c>
      <c r="AT275">
        <v>9.9084446500000006E-2</v>
      </c>
      <c r="AU275">
        <v>9.8688755399999994E-2</v>
      </c>
      <c r="AV275">
        <v>9.8297907300000001E-2</v>
      </c>
      <c r="AW275">
        <v>9.7911814E-2</v>
      </c>
    </row>
    <row r="276" spans="2:49" x14ac:dyDescent="0.3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2.2938324199999999E-2</v>
      </c>
      <c r="X276">
        <v>2.2753112200000002E-2</v>
      </c>
      <c r="Y276">
        <v>2.3450525400000002E-2</v>
      </c>
      <c r="Z276">
        <v>2.4136216700000001E-2</v>
      </c>
      <c r="AA276">
        <v>2.4810479399999998E-2</v>
      </c>
      <c r="AB276">
        <v>2.5509093699999999E-2</v>
      </c>
      <c r="AC276">
        <v>2.6196424400000001E-2</v>
      </c>
      <c r="AD276">
        <v>2.63697988E-2</v>
      </c>
      <c r="AE276">
        <v>2.6539129299999999E-2</v>
      </c>
      <c r="AF276">
        <v>2.6704555599999999E-2</v>
      </c>
      <c r="AG276">
        <v>2.68785959E-2</v>
      </c>
      <c r="AH276">
        <v>2.7048741599999999E-2</v>
      </c>
      <c r="AI276">
        <v>2.8524035100000001E-2</v>
      </c>
      <c r="AJ276">
        <v>2.9969893800000001E-2</v>
      </c>
      <c r="AK276">
        <v>3.1387190099999997E-2</v>
      </c>
      <c r="AL276">
        <v>3.2843363899999999E-2</v>
      </c>
      <c r="AM276">
        <v>3.4271650399999999E-2</v>
      </c>
      <c r="AN276">
        <v>3.4501410400000002E-2</v>
      </c>
      <c r="AO276">
        <v>3.4727729800000003E-2</v>
      </c>
      <c r="AP276">
        <v>3.4950685099999997E-2</v>
      </c>
      <c r="AQ276">
        <v>3.51703508E-2</v>
      </c>
      <c r="AR276">
        <v>3.5386799300000001E-2</v>
      </c>
      <c r="AS276">
        <v>3.5653547299999998E-2</v>
      </c>
      <c r="AT276">
        <v>3.5916990099999997E-2</v>
      </c>
      <c r="AU276">
        <v>3.6177188499999999E-2</v>
      </c>
      <c r="AV276">
        <v>3.6434202300000003E-2</v>
      </c>
      <c r="AW276">
        <v>3.66880895E-2</v>
      </c>
    </row>
    <row r="277" spans="2:49" x14ac:dyDescent="0.35">
      <c r="B277" t="s">
        <v>376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0.88831503860000005</v>
      </c>
      <c r="K277">
        <v>0.88167422740000001</v>
      </c>
      <c r="L277">
        <v>0.8750779286</v>
      </c>
      <c r="M277">
        <v>0.86844087520000002</v>
      </c>
      <c r="N277">
        <v>0.86180685990000006</v>
      </c>
      <c r="O277">
        <v>0.83691506140000005</v>
      </c>
      <c r="P277">
        <v>0.80739081089999998</v>
      </c>
      <c r="Q277">
        <v>0.77289303610000004</v>
      </c>
      <c r="R277">
        <v>0.73287769550000004</v>
      </c>
      <c r="S277">
        <v>0.70217284980000005</v>
      </c>
      <c r="T277">
        <v>0.69974158099999995</v>
      </c>
      <c r="U277">
        <v>0.69714693599999999</v>
      </c>
      <c r="V277">
        <v>0.69457058800000004</v>
      </c>
      <c r="W277">
        <v>0.68841333719999998</v>
      </c>
      <c r="X277">
        <v>0.6822289574</v>
      </c>
      <c r="Y277">
        <v>0.67630882800000003</v>
      </c>
      <c r="Z277">
        <v>0.67036548309999999</v>
      </c>
      <c r="AA277">
        <v>0.66439940480000004</v>
      </c>
      <c r="AB277">
        <v>0.65823716750000005</v>
      </c>
      <c r="AC277">
        <v>0.65206875350000004</v>
      </c>
      <c r="AD277">
        <v>0.64671858800000004</v>
      </c>
      <c r="AE277">
        <v>0.64142487930000003</v>
      </c>
      <c r="AF277">
        <v>0.63618376460000003</v>
      </c>
      <c r="AG277">
        <v>0.63087159079999999</v>
      </c>
      <c r="AH277">
        <v>0.62560468339999997</v>
      </c>
      <c r="AI277">
        <v>0.62340198979999994</v>
      </c>
      <c r="AJ277">
        <v>0.62121785650000005</v>
      </c>
      <c r="AK277">
        <v>0.61904263820000005</v>
      </c>
      <c r="AL277">
        <v>0.61682581380000001</v>
      </c>
      <c r="AM277">
        <v>0.61463683420000004</v>
      </c>
      <c r="AN277">
        <v>0.61182543249999999</v>
      </c>
      <c r="AO277">
        <v>0.60902435399999999</v>
      </c>
      <c r="AP277">
        <v>0.60623387829999997</v>
      </c>
      <c r="AQ277">
        <v>0.60344764110000004</v>
      </c>
      <c r="AR277">
        <v>0.60067360839999995</v>
      </c>
      <c r="AS277">
        <v>0.59780656860000003</v>
      </c>
      <c r="AT277">
        <v>0.59492503350000003</v>
      </c>
      <c r="AU277">
        <v>0.59203217269999997</v>
      </c>
      <c r="AV277">
        <v>0.58912638620000002</v>
      </c>
      <c r="AW277">
        <v>0.58618010990000002</v>
      </c>
    </row>
    <row r="278" spans="2:49" x14ac:dyDescent="0.35">
      <c r="B278" t="s">
        <v>377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6.9541575800000005E-2</v>
      </c>
      <c r="K278">
        <v>7.4210763299999996E-2</v>
      </c>
      <c r="L278">
        <v>7.8514814500000002E-2</v>
      </c>
      <c r="M278">
        <v>8.2473348799999999E-2</v>
      </c>
      <c r="N278">
        <v>8.6019364700000003E-2</v>
      </c>
      <c r="O278">
        <v>0.10923746049999999</v>
      </c>
      <c r="P278">
        <v>0.13749602480000001</v>
      </c>
      <c r="Q278">
        <v>0.17125805790000001</v>
      </c>
      <c r="R278">
        <v>0.2110888091</v>
      </c>
      <c r="S278">
        <v>0.1830706792</v>
      </c>
      <c r="T278">
        <v>0.18867975670000001</v>
      </c>
      <c r="U278">
        <v>0.19429789240000001</v>
      </c>
      <c r="V278">
        <v>0.19981795299999999</v>
      </c>
      <c r="W278">
        <v>0.20020768859999999</v>
      </c>
      <c r="X278">
        <v>0.20057531079999999</v>
      </c>
      <c r="Y278">
        <v>0.2027641432</v>
      </c>
      <c r="Z278">
        <v>0.20496929119999999</v>
      </c>
      <c r="AA278">
        <v>0.20719004520000001</v>
      </c>
      <c r="AB278">
        <v>0.2094485573</v>
      </c>
      <c r="AC278">
        <v>0.21171246930000001</v>
      </c>
      <c r="AD278">
        <v>0.21418273090000001</v>
      </c>
      <c r="AE278">
        <v>0.21662529959999999</v>
      </c>
      <c r="AF278">
        <v>0.21904249219999999</v>
      </c>
      <c r="AG278">
        <v>0.2214331316</v>
      </c>
      <c r="AH278">
        <v>0.2238035592</v>
      </c>
      <c r="AI278">
        <v>0.2240742466</v>
      </c>
      <c r="AJ278">
        <v>0.22434044519999999</v>
      </c>
      <c r="AK278">
        <v>0.22460781860000001</v>
      </c>
      <c r="AL278">
        <v>0.22485811789999999</v>
      </c>
      <c r="AM278">
        <v>0.22509854239999999</v>
      </c>
      <c r="AN278">
        <v>0.22583684439999999</v>
      </c>
      <c r="AO278">
        <v>0.2265720826</v>
      </c>
      <c r="AP278">
        <v>0.22730408869999999</v>
      </c>
      <c r="AQ278">
        <v>0.22803651790000001</v>
      </c>
      <c r="AR278">
        <v>0.2287647609</v>
      </c>
      <c r="AS278">
        <v>0.2285694328</v>
      </c>
      <c r="AT278">
        <v>0.22837927399999999</v>
      </c>
      <c r="AU278">
        <v>0.228192374</v>
      </c>
      <c r="AV278">
        <v>0.22800952820000001</v>
      </c>
      <c r="AW278">
        <v>0.2278458022</v>
      </c>
    </row>
    <row r="279" spans="2:49" x14ac:dyDescent="0.35">
      <c r="B279" t="s">
        <v>378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3.6839216299999998E-3</v>
      </c>
      <c r="K279">
        <v>3.44166229E-3</v>
      </c>
      <c r="L279">
        <v>3.2159404899999998E-3</v>
      </c>
      <c r="M279">
        <v>3.0074398E-3</v>
      </c>
      <c r="N279">
        <v>2.8134925800000002E-3</v>
      </c>
      <c r="O279">
        <v>2.7293758099999998E-3</v>
      </c>
      <c r="P279">
        <v>2.6243640799999998E-3</v>
      </c>
      <c r="Q279">
        <v>2.4970495299999999E-3</v>
      </c>
      <c r="R279">
        <v>2.3511673900000001E-3</v>
      </c>
      <c r="S279">
        <v>1.0238415799999999E-2</v>
      </c>
      <c r="T279">
        <v>9.5607390400000002E-3</v>
      </c>
      <c r="U279">
        <v>8.9055828499999996E-3</v>
      </c>
      <c r="V279">
        <v>8.2658619899999997E-3</v>
      </c>
      <c r="W279">
        <v>1.0608044800000001E-2</v>
      </c>
      <c r="X279">
        <v>1.2974796300000001E-2</v>
      </c>
      <c r="Y279">
        <v>1.29467369E-2</v>
      </c>
      <c r="Z279">
        <v>1.29199151E-2</v>
      </c>
      <c r="AA279">
        <v>1.2894240600000001E-2</v>
      </c>
      <c r="AB279">
        <v>1.28667837E-2</v>
      </c>
      <c r="AC279">
        <v>1.28398353E-2</v>
      </c>
      <c r="AD279">
        <v>1.33056392E-2</v>
      </c>
      <c r="AE279">
        <v>1.37670834E-2</v>
      </c>
      <c r="AF279">
        <v>1.4224321999999999E-2</v>
      </c>
      <c r="AG279">
        <v>1.4680385799999999E-2</v>
      </c>
      <c r="AH279">
        <v>1.51325144E-2</v>
      </c>
      <c r="AI279">
        <v>1.5702597499999998E-2</v>
      </c>
      <c r="AJ279">
        <v>1.6268892399999998E-2</v>
      </c>
      <c r="AK279">
        <v>1.6831835900000001E-2</v>
      </c>
      <c r="AL279">
        <v>1.74015127E-2</v>
      </c>
      <c r="AM279">
        <v>1.7967038800000001E-2</v>
      </c>
      <c r="AN279">
        <v>1.8473769899999999E-2</v>
      </c>
      <c r="AO279">
        <v>1.8978787099999998E-2</v>
      </c>
      <c r="AP279">
        <v>1.9482079199999999E-2</v>
      </c>
      <c r="AQ279">
        <v>1.9983968899999999E-2</v>
      </c>
      <c r="AR279">
        <v>2.04840666E-2</v>
      </c>
      <c r="AS279">
        <v>2.0888403699999999E-2</v>
      </c>
      <c r="AT279">
        <v>2.1293923100000001E-2</v>
      </c>
      <c r="AU279">
        <v>2.1700475600000001E-2</v>
      </c>
      <c r="AV279">
        <v>2.2108160200000001E-2</v>
      </c>
      <c r="AW279">
        <v>2.2518492399999999E-2</v>
      </c>
    </row>
    <row r="280" spans="2:49" x14ac:dyDescent="0.35">
      <c r="B280" t="s">
        <v>379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1.37846711E-2</v>
      </c>
      <c r="K280">
        <v>1.34962508E-2</v>
      </c>
      <c r="L280">
        <v>1.3216356800000001E-2</v>
      </c>
      <c r="M280">
        <v>1.29526776E-2</v>
      </c>
      <c r="N280">
        <v>1.2698933500000001E-2</v>
      </c>
      <c r="O280">
        <v>1.27405674E-2</v>
      </c>
      <c r="P280">
        <v>1.2669324900000001E-2</v>
      </c>
      <c r="Q280">
        <v>1.24669581E-2</v>
      </c>
      <c r="R280">
        <v>1.2140060500000001E-2</v>
      </c>
      <c r="S280">
        <v>3.4476863699999999E-2</v>
      </c>
      <c r="T280">
        <v>3.0105671399999999E-2</v>
      </c>
      <c r="U280">
        <v>2.5856706300000001E-2</v>
      </c>
      <c r="V280">
        <v>2.1703804899999998E-2</v>
      </c>
      <c r="W280">
        <v>2.2014780300000002E-2</v>
      </c>
      <c r="X280">
        <v>2.2326296900000001E-2</v>
      </c>
      <c r="Y280">
        <v>2.2313450200000001E-2</v>
      </c>
      <c r="Z280">
        <v>2.23026949E-2</v>
      </c>
      <c r="AA280">
        <v>2.2293885100000001E-2</v>
      </c>
      <c r="AB280">
        <v>2.2273427299999999E-2</v>
      </c>
      <c r="AC280">
        <v>2.2253821E-2</v>
      </c>
      <c r="AD280">
        <v>2.2086755E-2</v>
      </c>
      <c r="AE280">
        <v>2.1920397500000001E-2</v>
      </c>
      <c r="AF280">
        <v>2.1754973800000001E-2</v>
      </c>
      <c r="AG280">
        <v>2.15865908E-2</v>
      </c>
      <c r="AH280">
        <v>2.1419738399999999E-2</v>
      </c>
      <c r="AI280">
        <v>2.1323613799999998E-2</v>
      </c>
      <c r="AJ280">
        <v>2.1227830199999999E-2</v>
      </c>
      <c r="AK280">
        <v>2.11329177E-2</v>
      </c>
      <c r="AL280">
        <v>2.1037601199999999E-2</v>
      </c>
      <c r="AM280">
        <v>2.0942091400000001E-2</v>
      </c>
      <c r="AN280">
        <v>2.0888545599999999E-2</v>
      </c>
      <c r="AO280">
        <v>2.0835115800000002E-2</v>
      </c>
      <c r="AP280">
        <v>2.0781785800000001E-2</v>
      </c>
      <c r="AQ280">
        <v>2.0728887200000001E-2</v>
      </c>
      <c r="AR280">
        <v>2.0675997099999999E-2</v>
      </c>
      <c r="AS280">
        <v>2.06860941E-2</v>
      </c>
      <c r="AT280">
        <v>2.06967056E-2</v>
      </c>
      <c r="AU280">
        <v>2.0707660400000001E-2</v>
      </c>
      <c r="AV280">
        <v>2.0719032200000001E-2</v>
      </c>
      <c r="AW280">
        <v>2.0732193699999998E-2</v>
      </c>
    </row>
    <row r="281" spans="2:49" x14ac:dyDescent="0.35">
      <c r="B281" t="s">
        <v>380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6.1466311100000001E-3</v>
      </c>
      <c r="K281">
        <v>6.3615123300000001E-3</v>
      </c>
      <c r="L281">
        <v>6.5851470600000002E-3</v>
      </c>
      <c r="M281">
        <v>6.82212653E-3</v>
      </c>
      <c r="N281">
        <v>7.0702367400000002E-3</v>
      </c>
      <c r="O281">
        <v>7.3419762100000001E-3</v>
      </c>
      <c r="P281">
        <v>7.5567520499999997E-3</v>
      </c>
      <c r="Q281">
        <v>7.6966138399999998E-3</v>
      </c>
      <c r="R281">
        <v>7.7574242700000004E-3</v>
      </c>
      <c r="S281">
        <v>8.9539506700000004E-3</v>
      </c>
      <c r="T281">
        <v>8.6553869299999999E-3</v>
      </c>
      <c r="U281">
        <v>8.3699878499999998E-3</v>
      </c>
      <c r="V281">
        <v>8.0918815599999999E-3</v>
      </c>
      <c r="W281">
        <v>8.2214375300000003E-3</v>
      </c>
      <c r="X281">
        <v>8.3513444499999905E-3</v>
      </c>
      <c r="Y281">
        <v>8.4338951300000006E-3</v>
      </c>
      <c r="Z281">
        <v>8.5171343700000002E-3</v>
      </c>
      <c r="AA281">
        <v>8.6010303700000002E-3</v>
      </c>
      <c r="AB281">
        <v>8.6831949700000004E-3</v>
      </c>
      <c r="AC281">
        <v>8.7655956400000002E-3</v>
      </c>
      <c r="AD281">
        <v>8.7068643899999906E-3</v>
      </c>
      <c r="AE281">
        <v>8.6483522400000006E-3</v>
      </c>
      <c r="AF281">
        <v>8.5901481700000008E-3</v>
      </c>
      <c r="AG281">
        <v>8.5311937799999998E-3</v>
      </c>
      <c r="AH281">
        <v>8.4727781100000007E-3</v>
      </c>
      <c r="AI281">
        <v>8.4404541100000004E-3</v>
      </c>
      <c r="AJ281">
        <v>8.4082290300000005E-3</v>
      </c>
      <c r="AK281">
        <v>8.3763131300000002E-3</v>
      </c>
      <c r="AL281">
        <v>8.3449387600000001E-3</v>
      </c>
      <c r="AM281">
        <v>8.3134481699999995E-3</v>
      </c>
      <c r="AN281">
        <v>8.3009294299999994E-3</v>
      </c>
      <c r="AO281">
        <v>8.2884280899999906E-3</v>
      </c>
      <c r="AP281">
        <v>8.2759377199999994E-3</v>
      </c>
      <c r="AQ281">
        <v>8.2635905800000006E-3</v>
      </c>
      <c r="AR281">
        <v>8.2512183599999997E-3</v>
      </c>
      <c r="AS281">
        <v>8.2589707799999995E-3</v>
      </c>
      <c r="AT281">
        <v>8.2669349E-3</v>
      </c>
      <c r="AU281">
        <v>8.2750425500000002E-3</v>
      </c>
      <c r="AV281">
        <v>8.2833234200000005E-3</v>
      </c>
      <c r="AW281">
        <v>8.2923267199999998E-3</v>
      </c>
    </row>
    <row r="282" spans="2:49" x14ac:dyDescent="0.35">
      <c r="B282" t="s">
        <v>381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2.08155839E-2</v>
      </c>
      <c r="L282">
        <v>2.3389812499999999E-2</v>
      </c>
      <c r="M282">
        <v>2.6303532099999999E-2</v>
      </c>
      <c r="N282">
        <v>2.95911126E-2</v>
      </c>
      <c r="O282">
        <v>3.10355587E-2</v>
      </c>
      <c r="P282">
        <v>3.2262723299999997E-2</v>
      </c>
      <c r="Q282">
        <v>3.3188284499999998E-2</v>
      </c>
      <c r="R282">
        <v>3.3784843199999998E-2</v>
      </c>
      <c r="S282">
        <v>6.1087240799999998E-2</v>
      </c>
      <c r="T282">
        <v>6.3256864800000007E-2</v>
      </c>
      <c r="U282">
        <v>6.5422894600000003E-2</v>
      </c>
      <c r="V282">
        <v>6.7549910500000004E-2</v>
      </c>
      <c r="W282">
        <v>7.0534711700000002E-2</v>
      </c>
      <c r="X282">
        <v>7.3543294199999998E-2</v>
      </c>
      <c r="Y282">
        <v>7.7232946600000005E-2</v>
      </c>
      <c r="Z282">
        <v>8.0925481300000005E-2</v>
      </c>
      <c r="AA282">
        <v>8.4621393899999994E-2</v>
      </c>
      <c r="AB282">
        <v>8.8490869200000002E-2</v>
      </c>
      <c r="AC282">
        <v>9.2359525200000001E-2</v>
      </c>
      <c r="AD282">
        <v>9.4999422599999994E-2</v>
      </c>
      <c r="AE282">
        <v>9.7613987900000004E-2</v>
      </c>
      <c r="AF282">
        <v>0.1002042992</v>
      </c>
      <c r="AG282">
        <v>0.1028971072</v>
      </c>
      <c r="AH282">
        <v>0.10556672659999999</v>
      </c>
      <c r="AI282">
        <v>0.10705709820000001</v>
      </c>
      <c r="AJ282">
        <v>0.10853674670000001</v>
      </c>
      <c r="AK282">
        <v>0.11000847649999999</v>
      </c>
      <c r="AL282">
        <v>0.11153201560000001</v>
      </c>
      <c r="AM282">
        <v>0.1130420449</v>
      </c>
      <c r="AN282">
        <v>0.1146744781</v>
      </c>
      <c r="AO282">
        <v>0.1163012324</v>
      </c>
      <c r="AP282">
        <v>0.1179222303</v>
      </c>
      <c r="AQ282">
        <v>0.1195393943</v>
      </c>
      <c r="AR282">
        <v>0.12115034869999999</v>
      </c>
      <c r="AS282">
        <v>0.1237905301</v>
      </c>
      <c r="AT282">
        <v>0.1264381289</v>
      </c>
      <c r="AU282">
        <v>0.12909227470000001</v>
      </c>
      <c r="AV282">
        <v>0.13175356969999999</v>
      </c>
      <c r="AW282">
        <v>0.13443107509999999</v>
      </c>
    </row>
    <row r="283" spans="2:49" x14ac:dyDescent="0.35">
      <c r="B283" t="s">
        <v>382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0.94096855940000002</v>
      </c>
      <c r="X283">
        <v>0.93914802249999996</v>
      </c>
      <c r="Y283">
        <v>0.93915106670000004</v>
      </c>
      <c r="Z283">
        <v>0.93915429120000005</v>
      </c>
      <c r="AA283">
        <v>0.93915771260000003</v>
      </c>
      <c r="AB283">
        <v>0.93914282400000004</v>
      </c>
      <c r="AC283">
        <v>0.93912696520000005</v>
      </c>
      <c r="AD283">
        <v>0.93917792330000005</v>
      </c>
      <c r="AE283">
        <v>0.93923165669999997</v>
      </c>
      <c r="AF283">
        <v>0.9392883984</v>
      </c>
      <c r="AG283">
        <v>0.93933993189999998</v>
      </c>
      <c r="AH283">
        <v>0.93939452649999999</v>
      </c>
      <c r="AI283">
        <v>0.93936840190000004</v>
      </c>
      <c r="AJ283">
        <v>0.93934093090000004</v>
      </c>
      <c r="AK283">
        <v>0.93931200660000003</v>
      </c>
      <c r="AL283">
        <v>0.93929188559999999</v>
      </c>
      <c r="AM283">
        <v>0.93927064110000003</v>
      </c>
      <c r="AN283">
        <v>0.93905184689999999</v>
      </c>
      <c r="AO283">
        <v>0.93882460950000002</v>
      </c>
      <c r="AP283">
        <v>0.93858843049999996</v>
      </c>
      <c r="AQ283">
        <v>0.93834277150000001</v>
      </c>
      <c r="AR283">
        <v>0.93808705020000005</v>
      </c>
      <c r="AS283">
        <v>0.93778548299999998</v>
      </c>
      <c r="AT283">
        <v>0.93747725920000002</v>
      </c>
      <c r="AU283">
        <v>0.93716215570000005</v>
      </c>
      <c r="AV283">
        <v>0.93683993970000001</v>
      </c>
      <c r="AW283">
        <v>0.93651036759999995</v>
      </c>
    </row>
    <row r="284" spans="2:49" x14ac:dyDescent="0.3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0.66826373350000001</v>
      </c>
      <c r="X284">
        <v>0.66123277800000002</v>
      </c>
      <c r="Y284">
        <v>0.65443644909999998</v>
      </c>
      <c r="Z284">
        <v>0.64762958530000003</v>
      </c>
      <c r="AA284">
        <v>0.64081216200000002</v>
      </c>
      <c r="AB284">
        <v>0.63381081480000001</v>
      </c>
      <c r="AC284">
        <v>0.62680164090000001</v>
      </c>
      <c r="AD284">
        <v>0.62072292949999996</v>
      </c>
      <c r="AE284">
        <v>0.61468461139999997</v>
      </c>
      <c r="AF284">
        <v>0.60868628530000002</v>
      </c>
      <c r="AG284">
        <v>0.60258668010000005</v>
      </c>
      <c r="AH284">
        <v>0.59652857429999995</v>
      </c>
      <c r="AI284">
        <v>0.59378327620000004</v>
      </c>
      <c r="AJ284">
        <v>0.59105026370000002</v>
      </c>
      <c r="AK284">
        <v>0.58832945469999998</v>
      </c>
      <c r="AL284">
        <v>0.58555966999999998</v>
      </c>
      <c r="AM284">
        <v>0.58280186329999994</v>
      </c>
      <c r="AN284">
        <v>0.57930420520000003</v>
      </c>
      <c r="AO284">
        <v>0.57581047640000005</v>
      </c>
      <c r="AP284">
        <v>0.57232066999999998</v>
      </c>
      <c r="AQ284">
        <v>0.56883477959999995</v>
      </c>
      <c r="AR284">
        <v>0.56535279859999998</v>
      </c>
      <c r="AS284">
        <v>0.56177929579999997</v>
      </c>
      <c r="AT284">
        <v>0.55819244999999995</v>
      </c>
      <c r="AU284">
        <v>0.55459218639999996</v>
      </c>
      <c r="AV284">
        <v>0.55097842949999998</v>
      </c>
      <c r="AW284">
        <v>0.54735110340000004</v>
      </c>
    </row>
    <row r="285" spans="2:49" x14ac:dyDescent="0.3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471397622.5</v>
      </c>
      <c r="K285">
        <v>493307392.60000002</v>
      </c>
      <c r="L285">
        <v>519365246.80000001</v>
      </c>
      <c r="M285">
        <v>549564924.89999998</v>
      </c>
      <c r="N285">
        <v>565360723.29999995</v>
      </c>
      <c r="O285">
        <v>564650468</v>
      </c>
      <c r="P285">
        <v>564358045.79999995</v>
      </c>
      <c r="Q285">
        <v>563158750.20000005</v>
      </c>
      <c r="R285">
        <v>562940707.70000005</v>
      </c>
      <c r="S285">
        <v>568379800</v>
      </c>
      <c r="T285">
        <v>573135648.5</v>
      </c>
      <c r="U285">
        <v>575766331.39999998</v>
      </c>
      <c r="V285">
        <v>577640140.20000005</v>
      </c>
      <c r="W285">
        <v>578760607.89999998</v>
      </c>
      <c r="X285">
        <v>579133986.70000005</v>
      </c>
      <c r="Y285">
        <v>580303942</v>
      </c>
      <c r="Z285">
        <v>582231129.89999998</v>
      </c>
      <c r="AA285">
        <v>584731077.70000005</v>
      </c>
      <c r="AB285">
        <v>587580470.60000002</v>
      </c>
      <c r="AC285">
        <v>590655985.29999995</v>
      </c>
      <c r="AD285">
        <v>593767949.79999995</v>
      </c>
      <c r="AE285">
        <v>596883514.39999998</v>
      </c>
      <c r="AF285">
        <v>599994385.5</v>
      </c>
      <c r="AG285">
        <v>603107715.10000002</v>
      </c>
      <c r="AH285">
        <v>606247776.5</v>
      </c>
      <c r="AI285">
        <v>609379505.79999995</v>
      </c>
      <c r="AJ285">
        <v>612529425.39999998</v>
      </c>
      <c r="AK285">
        <v>615715943.20000005</v>
      </c>
      <c r="AL285">
        <v>618956840.10000002</v>
      </c>
      <c r="AM285">
        <v>622302571.70000005</v>
      </c>
      <c r="AN285">
        <v>625832789.39999998</v>
      </c>
      <c r="AO285">
        <v>629518137.5</v>
      </c>
      <c r="AP285">
        <v>633301966.79999995</v>
      </c>
      <c r="AQ285">
        <v>637155914.20000005</v>
      </c>
      <c r="AR285">
        <v>641048666.29999995</v>
      </c>
      <c r="AS285">
        <v>644955626.5</v>
      </c>
      <c r="AT285">
        <v>648882184.89999998</v>
      </c>
      <c r="AU285">
        <v>652828993</v>
      </c>
      <c r="AV285">
        <v>656795366.10000002</v>
      </c>
      <c r="AW285">
        <v>660822191.70000005</v>
      </c>
    </row>
    <row r="286" spans="2:49" x14ac:dyDescent="0.35">
      <c r="B286" t="s">
        <v>505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276303.0477</v>
      </c>
      <c r="K286">
        <v>278571.86729999998</v>
      </c>
      <c r="L286">
        <v>278773.96799999999</v>
      </c>
      <c r="M286">
        <v>284082.55699999997</v>
      </c>
      <c r="N286">
        <v>292883.9534</v>
      </c>
      <c r="O286">
        <v>300271.29129999998</v>
      </c>
      <c r="P286">
        <v>308741.62339999998</v>
      </c>
      <c r="Q286">
        <v>317294.46519999998</v>
      </c>
      <c r="R286">
        <v>328505.0049</v>
      </c>
      <c r="S286">
        <v>327771.79889999999</v>
      </c>
      <c r="T286">
        <v>326916.10869999998</v>
      </c>
      <c r="U286">
        <v>327134.4252</v>
      </c>
      <c r="V286">
        <v>326502.01040000003</v>
      </c>
      <c r="W286">
        <v>334300.17070000002</v>
      </c>
      <c r="X286">
        <v>340827.66019999998</v>
      </c>
      <c r="Y286">
        <v>348257.47120000003</v>
      </c>
      <c r="Z286">
        <v>356397.26329999999</v>
      </c>
      <c r="AA286">
        <v>364922.50579999998</v>
      </c>
      <c r="AB286">
        <v>373559.03529999999</v>
      </c>
      <c r="AC286">
        <v>382158.28810000001</v>
      </c>
      <c r="AD286">
        <v>390812.56430000003</v>
      </c>
      <c r="AE286">
        <v>399413.94660000002</v>
      </c>
      <c r="AF286">
        <v>407877.0747</v>
      </c>
      <c r="AG286">
        <v>416224.11219999997</v>
      </c>
      <c r="AH286">
        <v>424551.97399999999</v>
      </c>
      <c r="AI286">
        <v>432799.76610000001</v>
      </c>
      <c r="AJ286">
        <v>441002.83840000001</v>
      </c>
      <c r="AK286">
        <v>449151.73580000002</v>
      </c>
      <c r="AL286">
        <v>457380.5355</v>
      </c>
      <c r="AM286">
        <v>466064.6655</v>
      </c>
      <c r="AN286">
        <v>474975.88179999997</v>
      </c>
      <c r="AO286">
        <v>484084.60710000002</v>
      </c>
      <c r="AP286">
        <v>493290.54960000003</v>
      </c>
      <c r="AQ286">
        <v>502677.88569999998</v>
      </c>
      <c r="AR286">
        <v>512297.02639999997</v>
      </c>
      <c r="AS286">
        <v>522140.49290000001</v>
      </c>
      <c r="AT286">
        <v>532332.80050000001</v>
      </c>
      <c r="AU286">
        <v>542913.16570000001</v>
      </c>
      <c r="AV286">
        <v>553871.21979999996</v>
      </c>
      <c r="AW286">
        <v>565435.97930000001</v>
      </c>
    </row>
    <row r="287" spans="2:49" x14ac:dyDescent="0.3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200638.5802</v>
      </c>
      <c r="K287">
        <v>215033.34400000001</v>
      </c>
      <c r="L287">
        <v>230857.4271</v>
      </c>
      <c r="M287">
        <v>247452.2377</v>
      </c>
      <c r="N287">
        <v>260429.45439999999</v>
      </c>
      <c r="O287">
        <v>261226.35209999999</v>
      </c>
      <c r="P287">
        <v>258835.65419999999</v>
      </c>
      <c r="Q287">
        <v>254987.51869999999</v>
      </c>
      <c r="R287">
        <v>253645.94279999999</v>
      </c>
      <c r="S287">
        <v>254244.54190000001</v>
      </c>
      <c r="T287">
        <v>257247.87239999999</v>
      </c>
      <c r="U287">
        <v>258662.38130000001</v>
      </c>
      <c r="V287">
        <v>259598.75200000001</v>
      </c>
      <c r="W287">
        <v>260225.21340000001</v>
      </c>
      <c r="X287">
        <v>260548.47659999999</v>
      </c>
      <c r="Y287">
        <v>261366.0202</v>
      </c>
      <c r="Z287">
        <v>262545.52870000002</v>
      </c>
      <c r="AA287">
        <v>263951.55859999999</v>
      </c>
      <c r="AB287">
        <v>265418.41739999998</v>
      </c>
      <c r="AC287">
        <v>266854.7966</v>
      </c>
      <c r="AD287">
        <v>268306.8198</v>
      </c>
      <c r="AE287">
        <v>269656.16759999999</v>
      </c>
      <c r="AF287">
        <v>270886.90509999997</v>
      </c>
      <c r="AG287">
        <v>272000.36869999999</v>
      </c>
      <c r="AH287">
        <v>273011.39309999999</v>
      </c>
      <c r="AI287">
        <v>273907.6556</v>
      </c>
      <c r="AJ287">
        <v>274722.91239999997</v>
      </c>
      <c r="AK287">
        <v>275496.46010000003</v>
      </c>
      <c r="AL287">
        <v>276244.30780000001</v>
      </c>
      <c r="AM287">
        <v>276995.60759999999</v>
      </c>
      <c r="AN287">
        <v>277652.01760000002</v>
      </c>
      <c r="AO287">
        <v>278352.4155</v>
      </c>
      <c r="AP287">
        <v>279117.47879999998</v>
      </c>
      <c r="AQ287">
        <v>279936.6925</v>
      </c>
      <c r="AR287">
        <v>280803.67700000003</v>
      </c>
      <c r="AS287">
        <v>281704.21919999999</v>
      </c>
      <c r="AT287">
        <v>282637.46189999999</v>
      </c>
      <c r="AU287">
        <v>283608.38860000001</v>
      </c>
      <c r="AV287">
        <v>284621.89929999999</v>
      </c>
      <c r="AW287">
        <v>285676.54440000001</v>
      </c>
    </row>
    <row r="288" spans="2:49" x14ac:dyDescent="0.35">
      <c r="B288" t="s">
        <v>507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590937.35290000006</v>
      </c>
      <c r="K288">
        <v>606360.11289999995</v>
      </c>
      <c r="L288">
        <v>626367.41280000005</v>
      </c>
      <c r="M288">
        <v>651238.4939</v>
      </c>
      <c r="N288">
        <v>668491.18689999997</v>
      </c>
      <c r="O288">
        <v>664317.64309999999</v>
      </c>
      <c r="P288">
        <v>663194.65740000003</v>
      </c>
      <c r="Q288">
        <v>661804.39410000003</v>
      </c>
      <c r="R288">
        <v>660026.71649999998</v>
      </c>
      <c r="S288">
        <v>665324.86040000001</v>
      </c>
      <c r="T288">
        <v>667743.85620000004</v>
      </c>
      <c r="U288">
        <v>668140.43449999997</v>
      </c>
      <c r="V288">
        <v>667750.47380000004</v>
      </c>
      <c r="W288">
        <v>666462.33330000006</v>
      </c>
      <c r="X288">
        <v>664289.99549999996</v>
      </c>
      <c r="Y288">
        <v>662929.51</v>
      </c>
      <c r="Z288">
        <v>662412.23970000003</v>
      </c>
      <c r="AA288">
        <v>662558.826</v>
      </c>
      <c r="AB288">
        <v>663158.82960000006</v>
      </c>
      <c r="AC288">
        <v>664096.04749999999</v>
      </c>
      <c r="AD288">
        <v>665055.92790000001</v>
      </c>
      <c r="AE288">
        <v>666079.41209999996</v>
      </c>
      <c r="AF288">
        <v>667166.51040000003</v>
      </c>
      <c r="AG288">
        <v>668326.72279999999</v>
      </c>
      <c r="AH288">
        <v>669583.97770000005</v>
      </c>
      <c r="AI288">
        <v>670896.83920000005</v>
      </c>
      <c r="AJ288">
        <v>672278.1409</v>
      </c>
      <c r="AK288">
        <v>673724.4878</v>
      </c>
      <c r="AL288">
        <v>675248.83380000002</v>
      </c>
      <c r="AM288">
        <v>676900.44010000001</v>
      </c>
      <c r="AN288">
        <v>678865.23569999996</v>
      </c>
      <c r="AO288">
        <v>680994.88060000003</v>
      </c>
      <c r="AP288">
        <v>683192.07830000005</v>
      </c>
      <c r="AQ288">
        <v>685423.75899999996</v>
      </c>
      <c r="AR288">
        <v>687650.06400000001</v>
      </c>
      <c r="AS288">
        <v>689846.94270000001</v>
      </c>
      <c r="AT288">
        <v>692022.50080000004</v>
      </c>
      <c r="AU288">
        <v>694173.76789999998</v>
      </c>
      <c r="AV288">
        <v>696295.97400000005</v>
      </c>
      <c r="AW288">
        <v>698446.62540000002</v>
      </c>
    </row>
    <row r="289" spans="2:49" x14ac:dyDescent="0.35">
      <c r="B289" t="s">
        <v>508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114868.0243</v>
      </c>
      <c r="K289">
        <v>120276.8656</v>
      </c>
      <c r="L289">
        <v>126789.0052</v>
      </c>
      <c r="M289">
        <v>135783.91769999999</v>
      </c>
      <c r="N289">
        <v>145676.47020000001</v>
      </c>
      <c r="O289">
        <v>136439.42850000001</v>
      </c>
      <c r="P289">
        <v>131129.28270000001</v>
      </c>
      <c r="Q289">
        <v>126022.7035</v>
      </c>
      <c r="R289">
        <v>114450.42359999999</v>
      </c>
      <c r="S289">
        <v>113928.7288</v>
      </c>
      <c r="T289">
        <v>113380.2453</v>
      </c>
      <c r="U289">
        <v>113038.1263</v>
      </c>
      <c r="V289">
        <v>112910.2295</v>
      </c>
      <c r="W289">
        <v>112796.1578</v>
      </c>
      <c r="X289">
        <v>112663.7157</v>
      </c>
      <c r="Y289">
        <v>112333.9613</v>
      </c>
      <c r="Z289">
        <v>112034.8887</v>
      </c>
      <c r="AA289">
        <v>111899.4519</v>
      </c>
      <c r="AB289">
        <v>111786.1216</v>
      </c>
      <c r="AC289">
        <v>111765.3897</v>
      </c>
      <c r="AD289">
        <v>111839.3548</v>
      </c>
      <c r="AE289">
        <v>112021.8523</v>
      </c>
      <c r="AF289">
        <v>112296.5661</v>
      </c>
      <c r="AG289">
        <v>112653.7951</v>
      </c>
      <c r="AH289">
        <v>113085.2648</v>
      </c>
      <c r="AI289">
        <v>113581.8208</v>
      </c>
      <c r="AJ289">
        <v>114128.6684</v>
      </c>
      <c r="AK289">
        <v>114707.5166</v>
      </c>
      <c r="AL289">
        <v>115317.0693</v>
      </c>
      <c r="AM289">
        <v>115981.6838</v>
      </c>
      <c r="AN289">
        <v>116693.6134</v>
      </c>
      <c r="AO289">
        <v>117401.11599999999</v>
      </c>
      <c r="AP289">
        <v>118088.8266</v>
      </c>
      <c r="AQ289">
        <v>118767.6309</v>
      </c>
      <c r="AR289">
        <v>119433.6747</v>
      </c>
      <c r="AS289">
        <v>120092.29610000001</v>
      </c>
      <c r="AT289">
        <v>120749.1532</v>
      </c>
      <c r="AU289">
        <v>121399.7055</v>
      </c>
      <c r="AV289">
        <v>122039.7453</v>
      </c>
      <c r="AW289">
        <v>122694.535</v>
      </c>
    </row>
    <row r="290" spans="2:49" x14ac:dyDescent="0.35">
      <c r="B290" t="s">
        <v>509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52652.448080000002</v>
      </c>
      <c r="K290">
        <v>53241.804889999999</v>
      </c>
      <c r="L290">
        <v>54442.71228</v>
      </c>
      <c r="M290">
        <v>56441.568650000001</v>
      </c>
      <c r="N290">
        <v>57912.180339999999</v>
      </c>
      <c r="O290">
        <v>56785.025840000002</v>
      </c>
      <c r="P290">
        <v>56680.2667</v>
      </c>
      <c r="Q290">
        <v>56742.69515</v>
      </c>
      <c r="R290">
        <v>55967.581510000004</v>
      </c>
      <c r="S290">
        <v>56546.978179999998</v>
      </c>
      <c r="T290">
        <v>56501.006809999999</v>
      </c>
      <c r="U290">
        <v>56360.293389999999</v>
      </c>
      <c r="V290">
        <v>56198.591569999997</v>
      </c>
      <c r="W290">
        <v>55960.595520000003</v>
      </c>
      <c r="X290">
        <v>55644.724889999998</v>
      </c>
      <c r="Y290">
        <v>55356.474040000001</v>
      </c>
      <c r="Z290">
        <v>55139.171679999999</v>
      </c>
      <c r="AA290">
        <v>54997.89673</v>
      </c>
      <c r="AB290">
        <v>54916.742639999997</v>
      </c>
      <c r="AC290">
        <v>54897.89544</v>
      </c>
      <c r="AD290">
        <v>54887.818339999998</v>
      </c>
      <c r="AE290">
        <v>54911.457419999999</v>
      </c>
      <c r="AF290">
        <v>54970.214</v>
      </c>
      <c r="AG290">
        <v>55064.413890000003</v>
      </c>
      <c r="AH290">
        <v>55194.209069999997</v>
      </c>
      <c r="AI290">
        <v>55354.686560000002</v>
      </c>
      <c r="AJ290">
        <v>55541.614670000003</v>
      </c>
      <c r="AK290">
        <v>55747.534919999998</v>
      </c>
      <c r="AL290">
        <v>55971.356330000002</v>
      </c>
      <c r="AM290">
        <v>56216.844140000001</v>
      </c>
      <c r="AN290">
        <v>56525.655129999999</v>
      </c>
      <c r="AO290">
        <v>56852.20781</v>
      </c>
      <c r="AP290">
        <v>57178.643239999998</v>
      </c>
      <c r="AQ290">
        <v>57502.324869999997</v>
      </c>
      <c r="AR290">
        <v>57817.721720000001</v>
      </c>
      <c r="AS290">
        <v>58123.835480000002</v>
      </c>
      <c r="AT290">
        <v>58422.001089999998</v>
      </c>
      <c r="AU290">
        <v>58710.520080000002</v>
      </c>
      <c r="AV290">
        <v>58987.733760000003</v>
      </c>
      <c r="AW290">
        <v>59263.858800000002</v>
      </c>
    </row>
    <row r="291" spans="2:49" x14ac:dyDescent="0.35">
      <c r="B291" t="s">
        <v>510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643576.64569999999</v>
      </c>
      <c r="K291">
        <v>659583.15240000002</v>
      </c>
      <c r="L291">
        <v>680788.15740000003</v>
      </c>
      <c r="M291">
        <v>707657.01179999998</v>
      </c>
      <c r="N291">
        <v>726379.70180000004</v>
      </c>
      <c r="O291">
        <v>721074.4497</v>
      </c>
      <c r="P291">
        <v>719846.75230000005</v>
      </c>
      <c r="Q291">
        <v>718518.70239999995</v>
      </c>
      <c r="R291">
        <v>715962.83440000005</v>
      </c>
      <c r="S291">
        <v>721839.97849999997</v>
      </c>
      <c r="T291">
        <v>726331.38379999995</v>
      </c>
      <c r="U291">
        <v>727257.94990000001</v>
      </c>
      <c r="V291">
        <v>727374.53289999999</v>
      </c>
      <c r="W291">
        <v>726510.84069999994</v>
      </c>
      <c r="X291">
        <v>724676.6372</v>
      </c>
      <c r="Y291">
        <v>723684.22849999997</v>
      </c>
      <c r="Z291">
        <v>723611.41630000004</v>
      </c>
      <c r="AA291">
        <v>724284.89309999999</v>
      </c>
      <c r="AB291">
        <v>725478.02610000002</v>
      </c>
      <c r="AC291">
        <v>727076.94680000003</v>
      </c>
      <c r="AD291">
        <v>728710.11950000003</v>
      </c>
      <c r="AE291">
        <v>730444.40610000002</v>
      </c>
      <c r="AF291">
        <v>732281.47479999997</v>
      </c>
      <c r="AG291">
        <v>734231.5368</v>
      </c>
      <c r="AH291">
        <v>736319.32339999999</v>
      </c>
      <c r="AI291">
        <v>738498.0442</v>
      </c>
      <c r="AJ291">
        <v>740776.67229999998</v>
      </c>
      <c r="AK291">
        <v>743144.40709999995</v>
      </c>
      <c r="AL291">
        <v>745613.57449999999</v>
      </c>
      <c r="AM291">
        <v>748238.55779999995</v>
      </c>
      <c r="AN291">
        <v>751252.20750000002</v>
      </c>
      <c r="AO291">
        <v>754457.34169999999</v>
      </c>
      <c r="AP291">
        <v>757736.64659999998</v>
      </c>
      <c r="AQ291">
        <v>761053.74659999995</v>
      </c>
      <c r="AR291">
        <v>764362.2071</v>
      </c>
      <c r="AS291">
        <v>767636.29240000003</v>
      </c>
      <c r="AT291">
        <v>770885.60109999997</v>
      </c>
      <c r="AU291">
        <v>774105.26370000001</v>
      </c>
      <c r="AV291">
        <v>777288.58200000005</v>
      </c>
      <c r="AW291">
        <v>780505.20700000005</v>
      </c>
    </row>
    <row r="292" spans="2:49" x14ac:dyDescent="0.35">
      <c r="B292" t="s">
        <v>511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315290.95510000002</v>
      </c>
      <c r="K292">
        <v>335060.05550000002</v>
      </c>
      <c r="L292">
        <v>357365.90419999999</v>
      </c>
      <c r="M292">
        <v>382935.52250000002</v>
      </c>
      <c r="N292">
        <v>405770.19300000003</v>
      </c>
      <c r="O292">
        <v>397123.66720000003</v>
      </c>
      <c r="P292">
        <v>389392.62219999998</v>
      </c>
      <c r="Q292">
        <v>380425.12880000001</v>
      </c>
      <c r="R292">
        <v>367197.6053</v>
      </c>
      <c r="S292">
        <v>367272.4362</v>
      </c>
      <c r="T292">
        <v>369710.45490000001</v>
      </c>
      <c r="U292">
        <v>370777.34509999998</v>
      </c>
      <c r="V292">
        <v>371582.92599999998</v>
      </c>
      <c r="W292">
        <v>372093.5822</v>
      </c>
      <c r="X292">
        <v>372283.69959999999</v>
      </c>
      <c r="Y292">
        <v>372768.83199999999</v>
      </c>
      <c r="Z292">
        <v>373645.0575</v>
      </c>
      <c r="AA292">
        <v>374910.7929</v>
      </c>
      <c r="AB292">
        <v>376259.24680000002</v>
      </c>
      <c r="AC292">
        <v>377670.1202</v>
      </c>
      <c r="AD292">
        <v>379191.38429999998</v>
      </c>
      <c r="AE292">
        <v>380718.92910000001</v>
      </c>
      <c r="AF292">
        <v>382220.42200000002</v>
      </c>
      <c r="AG292">
        <v>383687.38439999998</v>
      </c>
      <c r="AH292">
        <v>385126.25229999999</v>
      </c>
      <c r="AI292">
        <v>386515.52140000003</v>
      </c>
      <c r="AJ292">
        <v>387874.0674</v>
      </c>
      <c r="AK292">
        <v>389222.85979999998</v>
      </c>
      <c r="AL292">
        <v>390576.57530000003</v>
      </c>
      <c r="AM292">
        <v>391988.55430000002</v>
      </c>
      <c r="AN292">
        <v>393352.87469999999</v>
      </c>
      <c r="AO292">
        <v>394756.71950000001</v>
      </c>
      <c r="AP292">
        <v>396205.43790000002</v>
      </c>
      <c r="AQ292">
        <v>397699.35519999999</v>
      </c>
      <c r="AR292">
        <v>399228.25839999999</v>
      </c>
      <c r="AS292">
        <v>400783.26949999999</v>
      </c>
      <c r="AT292">
        <v>402369.16480000003</v>
      </c>
      <c r="AU292">
        <v>403986.39399999997</v>
      </c>
      <c r="AV292">
        <v>405635.65120000002</v>
      </c>
      <c r="AW292">
        <v>407340.65639999998</v>
      </c>
    </row>
    <row r="293" spans="2:49" x14ac:dyDescent="0.3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578460457.60000002</v>
      </c>
      <c r="X293">
        <v>578505656.89999998</v>
      </c>
      <c r="Y293">
        <v>579373997.60000002</v>
      </c>
      <c r="Z293">
        <v>581089842.5</v>
      </c>
      <c r="AA293">
        <v>583480954.20000005</v>
      </c>
      <c r="AB293">
        <v>586323543.79999995</v>
      </c>
      <c r="AC293">
        <v>589464059.10000002</v>
      </c>
      <c r="AD293">
        <v>592710560.70000005</v>
      </c>
      <c r="AE293">
        <v>595985085.79999995</v>
      </c>
      <c r="AF293">
        <v>599244154.20000005</v>
      </c>
      <c r="AG293">
        <v>602475132</v>
      </c>
      <c r="AH293">
        <v>605695941.5</v>
      </c>
      <c r="AI293">
        <v>608874809.89999998</v>
      </c>
      <c r="AJ293">
        <v>612049648.5</v>
      </c>
      <c r="AK293">
        <v>615248777.39999998</v>
      </c>
      <c r="AL293">
        <v>618500131.29999995</v>
      </c>
      <c r="AM293">
        <v>621816361.29999995</v>
      </c>
      <c r="AN293">
        <v>625314415.10000002</v>
      </c>
      <c r="AO293">
        <v>628974234.10000002</v>
      </c>
      <c r="AP293">
        <v>632752162.79999995</v>
      </c>
      <c r="AQ293">
        <v>636622616</v>
      </c>
      <c r="AR293">
        <v>640550849.39999998</v>
      </c>
      <c r="AS293">
        <v>644503945.39999998</v>
      </c>
      <c r="AT293">
        <v>648477548.10000002</v>
      </c>
      <c r="AU293">
        <v>652465570.79999995</v>
      </c>
      <c r="AV293">
        <v>656462519.79999995</v>
      </c>
      <c r="AW293">
        <v>660506796.5</v>
      </c>
    </row>
    <row r="294" spans="2:49" x14ac:dyDescent="0.35">
      <c r="B294" t="s">
        <v>513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333088.902</v>
      </c>
      <c r="X294">
        <v>338184.02559999999</v>
      </c>
      <c r="Y294">
        <v>344113.3798</v>
      </c>
      <c r="Z294">
        <v>350623.45990000002</v>
      </c>
      <c r="AA294">
        <v>357798.94620000001</v>
      </c>
      <c r="AB294">
        <v>365383.53129999997</v>
      </c>
      <c r="AC294">
        <v>373240.85989999998</v>
      </c>
      <c r="AD294">
        <v>381318.61729999998</v>
      </c>
      <c r="AE294">
        <v>389447.84820000001</v>
      </c>
      <c r="AF294">
        <v>397482.09659999999</v>
      </c>
      <c r="AG294">
        <v>405387.81689999998</v>
      </c>
      <c r="AH294">
        <v>413224.62709999998</v>
      </c>
      <c r="AI294">
        <v>420971.95390000002</v>
      </c>
      <c r="AJ294">
        <v>428678.00809999998</v>
      </c>
      <c r="AK294">
        <v>436349.19910000003</v>
      </c>
      <c r="AL294">
        <v>444180.10710000002</v>
      </c>
      <c r="AM294">
        <v>452217.70049999998</v>
      </c>
      <c r="AN294">
        <v>460567.34629999998</v>
      </c>
      <c r="AO294">
        <v>469275.8015</v>
      </c>
      <c r="AP294">
        <v>478283.6459</v>
      </c>
      <c r="AQ294">
        <v>487664.86200000002</v>
      </c>
      <c r="AR294">
        <v>497429.6335</v>
      </c>
      <c r="AS294">
        <v>507528.60690000001</v>
      </c>
      <c r="AT294">
        <v>518039.05310000002</v>
      </c>
      <c r="AU294">
        <v>528962.24529999995</v>
      </c>
      <c r="AV294">
        <v>540261.25959999999</v>
      </c>
      <c r="AW294">
        <v>552155.88769999996</v>
      </c>
    </row>
    <row r="295" spans="2:49" x14ac:dyDescent="0.3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260239.3106</v>
      </c>
      <c r="X295">
        <v>260424.08069999999</v>
      </c>
      <c r="Y295">
        <v>261052.23050000001</v>
      </c>
      <c r="Z295">
        <v>262015.0116</v>
      </c>
      <c r="AA295">
        <v>263186.19829999999</v>
      </c>
      <c r="AB295">
        <v>264436.98729999998</v>
      </c>
      <c r="AC295">
        <v>265691.13530000002</v>
      </c>
      <c r="AD295">
        <v>266971.90889999998</v>
      </c>
      <c r="AE295">
        <v>268184.73910000001</v>
      </c>
      <c r="AF295">
        <v>269305.63069999998</v>
      </c>
      <c r="AG295">
        <v>270325.62929999997</v>
      </c>
      <c r="AH295">
        <v>271254.04060000001</v>
      </c>
      <c r="AI295">
        <v>272074.60430000001</v>
      </c>
      <c r="AJ295">
        <v>272821.12359999999</v>
      </c>
      <c r="AK295">
        <v>273538.89529999997</v>
      </c>
      <c r="AL295">
        <v>274245.06790000002</v>
      </c>
      <c r="AM295">
        <v>274964.7732</v>
      </c>
      <c r="AN295">
        <v>275606.86910000001</v>
      </c>
      <c r="AO295">
        <v>276300.38250000001</v>
      </c>
      <c r="AP295">
        <v>277071.17099999997</v>
      </c>
      <c r="AQ295">
        <v>277912.7303</v>
      </c>
      <c r="AR295">
        <v>278819.6091</v>
      </c>
      <c r="AS295">
        <v>279776.11420000001</v>
      </c>
      <c r="AT295">
        <v>280777.04989999998</v>
      </c>
      <c r="AU295">
        <v>281823.19890000002</v>
      </c>
      <c r="AV295">
        <v>282915.4534</v>
      </c>
      <c r="AW295">
        <v>284048.6741</v>
      </c>
    </row>
    <row r="296" spans="2:49" x14ac:dyDescent="0.35">
      <c r="B296" t="s">
        <v>515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666004.39399999997</v>
      </c>
      <c r="X296">
        <v>663450.01280000003</v>
      </c>
      <c r="Y296">
        <v>661788.00329999998</v>
      </c>
      <c r="Z296">
        <v>661125.7439</v>
      </c>
      <c r="AA296">
        <v>661293.7929</v>
      </c>
      <c r="AB296">
        <v>662051.90729999996</v>
      </c>
      <c r="AC296">
        <v>663226.95680000004</v>
      </c>
      <c r="AD296">
        <v>664517.39099999995</v>
      </c>
      <c r="AE296">
        <v>665879.68209999998</v>
      </c>
      <c r="AF296">
        <v>667268.51540000003</v>
      </c>
      <c r="AG296">
        <v>668672.63630000001</v>
      </c>
      <c r="AH296">
        <v>670111.35759999999</v>
      </c>
      <c r="AI296">
        <v>671551.41249999998</v>
      </c>
      <c r="AJ296">
        <v>673022.36860000005</v>
      </c>
      <c r="AK296">
        <v>674530.77480000001</v>
      </c>
      <c r="AL296">
        <v>676103.37170000002</v>
      </c>
      <c r="AM296">
        <v>677738.67590000003</v>
      </c>
      <c r="AN296">
        <v>679670.60820000002</v>
      </c>
      <c r="AO296">
        <v>681771.43649999995</v>
      </c>
      <c r="AP296">
        <v>683958.21149999998</v>
      </c>
      <c r="AQ296">
        <v>686198.50930000003</v>
      </c>
      <c r="AR296">
        <v>688446.68669999996</v>
      </c>
      <c r="AS296">
        <v>690667.94030000002</v>
      </c>
      <c r="AT296">
        <v>692859.92449999996</v>
      </c>
      <c r="AU296">
        <v>695013.45440000005</v>
      </c>
      <c r="AV296">
        <v>697120.18319999997</v>
      </c>
      <c r="AW296">
        <v>699237.08840000001</v>
      </c>
    </row>
    <row r="297" spans="2:49" x14ac:dyDescent="0.35">
      <c r="B297" t="s">
        <v>516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112644.30220000001</v>
      </c>
      <c r="X297">
        <v>112474.84050000001</v>
      </c>
      <c r="Y297">
        <v>112165.531</v>
      </c>
      <c r="Z297">
        <v>111954.77469999999</v>
      </c>
      <c r="AA297">
        <v>111957.8659</v>
      </c>
      <c r="AB297">
        <v>112011.07060000001</v>
      </c>
      <c r="AC297">
        <v>112159.22840000001</v>
      </c>
      <c r="AD297">
        <v>112397.6134</v>
      </c>
      <c r="AE297">
        <v>112722.93399999999</v>
      </c>
      <c r="AF297">
        <v>113114.63340000001</v>
      </c>
      <c r="AG297">
        <v>113561.5545</v>
      </c>
      <c r="AH297">
        <v>114060.5193</v>
      </c>
      <c r="AI297">
        <v>114608.5377</v>
      </c>
      <c r="AJ297">
        <v>115193.05560000001</v>
      </c>
      <c r="AK297">
        <v>115800.0249</v>
      </c>
      <c r="AL297">
        <v>116433.40850000001</v>
      </c>
      <c r="AM297">
        <v>117083.413</v>
      </c>
      <c r="AN297">
        <v>117793.3147</v>
      </c>
      <c r="AO297">
        <v>118510.97779999999</v>
      </c>
      <c r="AP297">
        <v>119218.2678</v>
      </c>
      <c r="AQ297">
        <v>119920.81269999999</v>
      </c>
      <c r="AR297">
        <v>120610.7043</v>
      </c>
      <c r="AS297">
        <v>121289.3722</v>
      </c>
      <c r="AT297">
        <v>121959.7473</v>
      </c>
      <c r="AU297">
        <v>122616.4734</v>
      </c>
      <c r="AV297">
        <v>123255.08500000001</v>
      </c>
      <c r="AW297">
        <v>123901.0043</v>
      </c>
    </row>
    <row r="298" spans="2:49" x14ac:dyDescent="0.35">
      <c r="B298" t="s">
        <v>517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55884.403010000002</v>
      </c>
      <c r="X298">
        <v>55537.285069999998</v>
      </c>
      <c r="Y298">
        <v>55240.881099999999</v>
      </c>
      <c r="Z298">
        <v>55048.522700000001</v>
      </c>
      <c r="AA298">
        <v>54961.14789</v>
      </c>
      <c r="AB298">
        <v>54951.390099999997</v>
      </c>
      <c r="AC298">
        <v>55008.789599999996</v>
      </c>
      <c r="AD298">
        <v>55085.410669999997</v>
      </c>
      <c r="AE298">
        <v>55189.510479999997</v>
      </c>
      <c r="AF298">
        <v>55317.195679999997</v>
      </c>
      <c r="AG298">
        <v>55467.478309999999</v>
      </c>
      <c r="AH298">
        <v>55641.412539999998</v>
      </c>
      <c r="AI298">
        <v>55836.161919999999</v>
      </c>
      <c r="AJ298">
        <v>56049.970939999999</v>
      </c>
      <c r="AK298">
        <v>56276.260260000003</v>
      </c>
      <c r="AL298">
        <v>56515.886870000002</v>
      </c>
      <c r="AM298">
        <v>56764.041160000001</v>
      </c>
      <c r="AN298">
        <v>57071.879670000002</v>
      </c>
      <c r="AO298">
        <v>57397.390930000001</v>
      </c>
      <c r="AP298">
        <v>57723.53527</v>
      </c>
      <c r="AQ298">
        <v>58046.771220000002</v>
      </c>
      <c r="AR298">
        <v>58360.430099999998</v>
      </c>
      <c r="AS298">
        <v>58662.009149999998</v>
      </c>
      <c r="AT298">
        <v>58951.914729999997</v>
      </c>
      <c r="AU298">
        <v>59228.238969999999</v>
      </c>
      <c r="AV298">
        <v>59489.470780000003</v>
      </c>
      <c r="AW298">
        <v>59746.327429999998</v>
      </c>
    </row>
    <row r="299" spans="2:49" x14ac:dyDescent="0.35">
      <c r="B299" t="s">
        <v>518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725973.60190000001</v>
      </c>
      <c r="X299">
        <v>723722.92619999999</v>
      </c>
      <c r="Y299">
        <v>722417.71369999996</v>
      </c>
      <c r="Z299">
        <v>722222.78879999998</v>
      </c>
      <c r="AA299">
        <v>722971.1496</v>
      </c>
      <c r="AB299">
        <v>724394.9791</v>
      </c>
      <c r="AC299">
        <v>726310.45620000002</v>
      </c>
      <c r="AD299">
        <v>728365.14280000003</v>
      </c>
      <c r="AE299">
        <v>730523.67960000003</v>
      </c>
      <c r="AF299">
        <v>732736.42260000005</v>
      </c>
      <c r="AG299">
        <v>734991.06319999998</v>
      </c>
      <c r="AH299">
        <v>737308.37659999996</v>
      </c>
      <c r="AI299">
        <v>739651.79269999999</v>
      </c>
      <c r="AJ299">
        <v>742049.66570000001</v>
      </c>
      <c r="AK299">
        <v>744502.10259999998</v>
      </c>
      <c r="AL299">
        <v>747037.38179999997</v>
      </c>
      <c r="AM299">
        <v>749649.30480000004</v>
      </c>
      <c r="AN299">
        <v>752629.23100000003</v>
      </c>
      <c r="AO299">
        <v>755804.64289999998</v>
      </c>
      <c r="AP299">
        <v>759073.76130000001</v>
      </c>
      <c r="AQ299">
        <v>762400.00190000003</v>
      </c>
      <c r="AR299">
        <v>765729.88879999996</v>
      </c>
      <c r="AS299">
        <v>769025.14390000002</v>
      </c>
      <c r="AT299">
        <v>772283.67740000004</v>
      </c>
      <c r="AU299">
        <v>775493.98309999995</v>
      </c>
      <c r="AV299">
        <v>778645.78330000001</v>
      </c>
      <c r="AW299">
        <v>781808.64060000004</v>
      </c>
    </row>
    <row r="300" spans="2:49" x14ac:dyDescent="0.35">
      <c r="B300" t="s">
        <v>519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371955.77679999999</v>
      </c>
      <c r="X300">
        <v>371970.85479999997</v>
      </c>
      <c r="Y300">
        <v>372287.85710000002</v>
      </c>
      <c r="Z300">
        <v>373036.79599999997</v>
      </c>
      <c r="AA300">
        <v>374207.3738</v>
      </c>
      <c r="AB300">
        <v>375507.39649999997</v>
      </c>
      <c r="AC300">
        <v>376905.74060000002</v>
      </c>
      <c r="AD300">
        <v>378420.81660000002</v>
      </c>
      <c r="AE300">
        <v>379955.01400000002</v>
      </c>
      <c r="AF300">
        <v>381463.80239999999</v>
      </c>
      <c r="AG300">
        <v>382927.05219999998</v>
      </c>
      <c r="AH300">
        <v>384350.82169999997</v>
      </c>
      <c r="AI300">
        <v>385715.85430000001</v>
      </c>
      <c r="AJ300">
        <v>387043.33960000001</v>
      </c>
      <c r="AK300">
        <v>388364.48599999998</v>
      </c>
      <c r="AL300">
        <v>389700.35269999999</v>
      </c>
      <c r="AM300">
        <v>391066.27789999999</v>
      </c>
      <c r="AN300">
        <v>392414.32260000001</v>
      </c>
      <c r="AO300">
        <v>393821.4388</v>
      </c>
      <c r="AP300">
        <v>395295.39510000002</v>
      </c>
      <c r="AQ300">
        <v>396835.28889999999</v>
      </c>
      <c r="AR300">
        <v>398427.79479999997</v>
      </c>
      <c r="AS300">
        <v>400058.66210000002</v>
      </c>
      <c r="AT300">
        <v>401725.6177</v>
      </c>
      <c r="AU300">
        <v>403424.10110000003</v>
      </c>
      <c r="AV300">
        <v>405150.54550000001</v>
      </c>
      <c r="AW300">
        <v>406925.15269999998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topLeftCell="A69" zoomScale="80" zoomScaleNormal="80" workbookViewId="0">
      <selection activeCell="H53" sqref="H53"/>
    </sheetView>
  </sheetViews>
  <sheetFormatPr baseColWidth="10" defaultRowHeight="14.5" x14ac:dyDescent="0.35"/>
  <cols>
    <col min="1" max="2" width="29.81640625" customWidth="1"/>
    <col min="6" max="7" width="11.453125" customWidth="1"/>
    <col min="9" max="9" width="13.1796875" customWidth="1"/>
    <col min="10" max="12" width="11.453125" style="3"/>
    <col min="13" max="13" width="11.453125" style="3" customWidth="1"/>
    <col min="14" max="15" width="11.453125" style="3"/>
    <col min="16" max="16" width="13.453125" style="3" customWidth="1"/>
    <col min="17" max="19" width="11.453125" style="3"/>
    <col min="20" max="20" width="11.453125" style="3" customWidth="1"/>
    <col min="21" max="74" width="11.453125" style="3"/>
  </cols>
  <sheetData>
    <row r="1" spans="1:28" ht="23.5" x14ac:dyDescent="0.55000000000000004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5" x14ac:dyDescent="0.45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5" x14ac:dyDescent="0.55000000000000004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3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35">
      <c r="A6" s="162" t="s">
        <v>18</v>
      </c>
      <c r="B6" s="187"/>
      <c r="C6" s="36">
        <f>C7+C8</f>
        <v>0</v>
      </c>
      <c r="D6" s="36">
        <f>D7+D8</f>
        <v>128.7211261581146</v>
      </c>
      <c r="E6" s="36">
        <f>E7+E8</f>
        <v>0.57103816742091329</v>
      </c>
      <c r="F6" s="36">
        <f>F7+F8</f>
        <v>0.47152522358609511</v>
      </c>
      <c r="G6" s="36">
        <f>G7+G8</f>
        <v>0</v>
      </c>
      <c r="H6" s="163">
        <f t="shared" ref="H6:H15" si="0">SUM(C6:G6)</f>
        <v>129.76368954912161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35">
      <c r="A7" s="148" t="s">
        <v>19</v>
      </c>
      <c r="B7" s="35"/>
      <c r="C7" s="16">
        <v>0</v>
      </c>
      <c r="D7" s="16">
        <f>'T energie usages'!I12*3.2*Résultats!L283</f>
        <v>78.278908142114588</v>
      </c>
      <c r="E7" s="16">
        <f>'T energie usages'!J12/'T energie usages'!J$20*(Résultats!N$192+Résultats!N$193+Résultats!N$194)/1000000</f>
        <v>7.7574419253809276E-3</v>
      </c>
      <c r="F7" s="16">
        <f>'T energie usages'!K12*2.394*Résultats!L284</f>
        <v>3.6806916095057919E-5</v>
      </c>
      <c r="G7" s="16">
        <v>0</v>
      </c>
      <c r="H7" s="95">
        <f t="shared" si="0"/>
        <v>78.286702390956066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3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50.442218015999998</v>
      </c>
      <c r="E8" s="16">
        <f>'T energie usages'!J13/'T energie usages'!J$20*(Résultats!N$192+Résultats!N$193+Résultats!N$194)/1000000</f>
        <v>0.56328072549553232</v>
      </c>
      <c r="F8" s="16">
        <f>(Résultats!N$209+Résultats!N$210+Résultats!N$211+Résultats!N$212+Résultats!N$213)/1000000</f>
        <v>0.47148841667000008</v>
      </c>
      <c r="G8" s="16">
        <v>0</v>
      </c>
      <c r="H8" s="95">
        <f t="shared" si="0"/>
        <v>51.476987158165528</v>
      </c>
      <c r="I8" s="166"/>
      <c r="J8" s="166"/>
      <c r="K8" s="197" t="s">
        <v>18</v>
      </c>
      <c r="L8" s="45">
        <f>H19</f>
        <v>131.42904360129543</v>
      </c>
      <c r="M8" s="45">
        <f>H45</f>
        <v>119.10626124846853</v>
      </c>
      <c r="N8" s="86">
        <f>H71</f>
        <v>88.964056100968108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35">
      <c r="A9" s="162" t="s">
        <v>21</v>
      </c>
      <c r="B9" s="187"/>
      <c r="C9" s="36">
        <f>Résultats!N$135/1000000</f>
        <v>0.89164950279999999</v>
      </c>
      <c r="D9" s="36">
        <f>'T energie usages'!I14*3.2*Résultats!L283</f>
        <v>22.203883810779935</v>
      </c>
      <c r="E9" s="36">
        <f>'T energie usages'!J14/'T energie usages'!J$20*(Résultats!N$192+Résultats!N$193+Résultats!N$194)/1000000</f>
        <v>6.8977541462251324</v>
      </c>
      <c r="F9" s="36">
        <f>('T energie usages'!K14-8)*2.394*Résultats!L284</f>
        <v>26.898102950227308</v>
      </c>
      <c r="G9" s="36">
        <v>0</v>
      </c>
      <c r="H9" s="163">
        <f t="shared" si="0"/>
        <v>56.891390410032372</v>
      </c>
      <c r="I9" s="166"/>
      <c r="J9" s="166"/>
      <c r="K9" s="197" t="s">
        <v>87</v>
      </c>
      <c r="L9" s="45">
        <f>H22</f>
        <v>46.428447322607738</v>
      </c>
      <c r="M9" s="45">
        <f>H48</f>
        <v>33.647949969320436</v>
      </c>
      <c r="N9" s="86">
        <f>H74</f>
        <v>22.206808610729603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3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11.8819924885</v>
      </c>
      <c r="E10" s="36">
        <f>'T energie usages'!J15/'T energie usages'!J$20*(Résultats!N$192+Résultats!N$193+Résultats!N$194)/1000000</f>
        <v>6.1870726569017878</v>
      </c>
      <c r="F10" s="36">
        <f>(Résultats!N$214+Résultats!N$215)/1000000</f>
        <v>17.391326707000001</v>
      </c>
      <c r="G10" s="36">
        <v>0</v>
      </c>
      <c r="H10" s="163">
        <f t="shared" si="0"/>
        <v>35.460391852401784</v>
      </c>
      <c r="I10" s="166"/>
      <c r="J10" s="166"/>
      <c r="K10" s="157" t="s">
        <v>22</v>
      </c>
      <c r="L10" s="45">
        <f>H23</f>
        <v>25.093728263367765</v>
      </c>
      <c r="M10" s="45">
        <f>H49</f>
        <v>18.580665036259724</v>
      </c>
      <c r="N10" s="86">
        <f>H75</f>
        <v>22.51708264896692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35">
      <c r="A11" s="162" t="s">
        <v>23</v>
      </c>
      <c r="B11" s="187"/>
      <c r="C11" s="36">
        <f>C12+C13</f>
        <v>21.030130665399998</v>
      </c>
      <c r="D11" s="36">
        <f>D12+D13</f>
        <v>64.482274814084064</v>
      </c>
      <c r="E11" s="36">
        <f>E12+E13</f>
        <v>5.2857901824521667</v>
      </c>
      <c r="F11" s="36">
        <f>F12+F13</f>
        <v>28.765809869724592</v>
      </c>
      <c r="G11" s="36">
        <f>G12+G13</f>
        <v>12.099488490000001</v>
      </c>
      <c r="H11" s="163">
        <f t="shared" si="0"/>
        <v>131.66349402166082</v>
      </c>
      <c r="I11" s="166"/>
      <c r="J11" s="166"/>
      <c r="K11" s="198" t="s">
        <v>88</v>
      </c>
      <c r="L11" s="199">
        <f>H24</f>
        <v>110.32094507988843</v>
      </c>
      <c r="M11" s="199">
        <f>H50</f>
        <v>120.21388587440984</v>
      </c>
      <c r="N11" s="89">
        <f>H76</f>
        <v>156.72350610622129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35">
      <c r="A12" s="149" t="s">
        <v>24</v>
      </c>
      <c r="B12" s="35"/>
      <c r="C12" s="16">
        <f>(Résultats!N$162+Résultats!N$163+Résultats!N$164+Résultats!N$165+Résultats!N$166+Résultats!N$167)/1000000</f>
        <v>21.030130665399998</v>
      </c>
      <c r="D12" s="16">
        <f>(Résultats!N$171+Résultats!N$173+Résultats!N$174+Résultats!N$175+Résultats!N$176+Résultats!N$177+Résultats!N$178+Résultats!N$179+Résultats!N$180+Résultats!N$181+Résultats!N$182)/1000000</f>
        <v>57.972678353084071</v>
      </c>
      <c r="E12" s="16">
        <f>'T energie usages'!J17/'T energie usages'!J$20*(Résultats!N$192+Résultats!N$193+Résultats!N$194)/1000000</f>
        <v>5.1392701252843924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28.068797106924592</v>
      </c>
      <c r="G12" s="16">
        <f>Résultats!N$133/1000000</f>
        <v>12.099488490000001</v>
      </c>
      <c r="H12" s="95">
        <f t="shared" si="0"/>
        <v>124.31036474069306</v>
      </c>
      <c r="I12" s="166"/>
      <c r="J12" s="166"/>
      <c r="K12" s="200" t="s">
        <v>1</v>
      </c>
      <c r="L12" s="188">
        <f>SUM(L8:L11)</f>
        <v>313.27216426715938</v>
      </c>
      <c r="M12" s="188">
        <f t="shared" ref="M12:N12" si="1">SUM(M8:M11)</f>
        <v>291.54876212845852</v>
      </c>
      <c r="N12" s="188">
        <f t="shared" si="1"/>
        <v>290.41145346688592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35">
      <c r="A13" s="149" t="s">
        <v>25</v>
      </c>
      <c r="B13" s="35"/>
      <c r="C13" s="16">
        <v>0</v>
      </c>
      <c r="D13" s="16">
        <f>(Résultats!N$172)/1000000</f>
        <v>6.5095964610000001</v>
      </c>
      <c r="E13" s="16">
        <f>'T energie usages'!J19/'T energie usages'!J$20*(Résultats!N$192+Résultats!N$193+Résultats!N$194)/1000000</f>
        <v>0.14652005716777455</v>
      </c>
      <c r="F13" s="16">
        <f>(Résultats!N$196)/1000000</f>
        <v>0.69701276280000002</v>
      </c>
      <c r="G13" s="16">
        <v>0</v>
      </c>
      <c r="H13" s="95">
        <f t="shared" si="0"/>
        <v>7.3531292809677744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35">
      <c r="A14" s="48" t="s">
        <v>41</v>
      </c>
      <c r="B14" s="37"/>
      <c r="C14" s="37">
        <f>SUM(C9:C11)+C6</f>
        <v>21.921780168199998</v>
      </c>
      <c r="D14" s="37">
        <f>SUM(D9:D11)+D6</f>
        <v>227.2892772714786</v>
      </c>
      <c r="E14" s="37">
        <f>SUM(E9:E11)+E6</f>
        <v>18.941655152999999</v>
      </c>
      <c r="F14" s="37">
        <f>SUM(F9:F11)+F6</f>
        <v>73.526764750538007</v>
      </c>
      <c r="G14" s="37">
        <f>SUM(G9:G11)+G6</f>
        <v>12.099488490000001</v>
      </c>
      <c r="H14" s="167">
        <f t="shared" si="0"/>
        <v>353.7789658332166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3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21.921780168200002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226.37834454858407</v>
      </c>
      <c r="E15" s="165">
        <f>(Résultats!N$192+Résultats!N$193+Résultats!N$194)/1000000</f>
        <v>18.941655152999999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79.4714394233946</v>
      </c>
      <c r="G15" s="165">
        <f>Résultats!N$133/1000000</f>
        <v>12.099488490000001</v>
      </c>
      <c r="H15" s="188">
        <f t="shared" si="0"/>
        <v>358.81270778317867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35">
      <c r="A16" s="164"/>
      <c r="B16" s="164"/>
      <c r="C16" s="189"/>
      <c r="D16" s="189"/>
      <c r="E16" s="189"/>
      <c r="F16" s="189"/>
      <c r="G16" s="189"/>
      <c r="H16" s="165">
        <f>Résultats!N227/1000000</f>
        <v>358.81270699999999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3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35">
      <c r="A19" s="162" t="s">
        <v>18</v>
      </c>
      <c r="B19" s="187"/>
      <c r="C19" s="36">
        <f>C20+C21</f>
        <v>0</v>
      </c>
      <c r="D19" s="36">
        <f>D20+D21</f>
        <v>130.64285541030534</v>
      </c>
      <c r="E19" s="36">
        <f>E20+E21</f>
        <v>0.47223477567683081</v>
      </c>
      <c r="F19" s="36">
        <f>F20+F21</f>
        <v>0.31395341531324322</v>
      </c>
      <c r="G19" s="36">
        <f>G20+G21</f>
        <v>0</v>
      </c>
      <c r="H19" s="163">
        <f>SUM(C19:G19)</f>
        <v>131.42904360129543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35">
      <c r="A20" s="148" t="s">
        <v>19</v>
      </c>
      <c r="B20" s="35"/>
      <c r="C20" s="16">
        <v>0</v>
      </c>
      <c r="D20" s="16">
        <f>'T energie usages'!I25*3.2*Résultats!S283</f>
        <v>74.312693950305359</v>
      </c>
      <c r="E20" s="16">
        <f>'T energie usages'!J25/'T energie usages'!J$33*(Résultats!S$192+Résultats!S$193+Résultats!S$194)/1000000</f>
        <v>2.0253453120718693E-2</v>
      </c>
      <c r="F20" s="16">
        <f>'T energie usages'!K25*2.394*Résultats!S284</f>
        <v>4.6830883243196149E-5</v>
      </c>
      <c r="G20" s="16">
        <v>0</v>
      </c>
      <c r="H20" s="95">
        <f>SUM(C20:G20)</f>
        <v>74.332994234309325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3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56.330161459999999</v>
      </c>
      <c r="E21" s="16">
        <f>'T energie usages'!J26/'T energie usages'!J$33*(Résultats!S$192+Résultats!S$193+Résultats!S$194)/1000000</f>
        <v>0.45198132255611212</v>
      </c>
      <c r="F21" s="16">
        <f>(Résultats!S$209+Résultats!S$210+Résultats!S$211+Résultats!S$212+Résultats!S$213)/1000000</f>
        <v>0.31390658443000002</v>
      </c>
      <c r="G21" s="16">
        <v>0</v>
      </c>
      <c r="H21" s="95">
        <f>SUM(C21:G21)</f>
        <v>57.096049366986115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35">
      <c r="A22" s="162" t="s">
        <v>21</v>
      </c>
      <c r="B22" s="187"/>
      <c r="C22" s="36">
        <f>Résultats!S$135/1000000</f>
        <v>0.80001719279999994</v>
      </c>
      <c r="D22" s="36">
        <f>'T energie usages'!I27*3.2*Résultats!S283</f>
        <v>20.953655302142554</v>
      </c>
      <c r="E22" s="36">
        <f>'T energie usages'!J27/'T energie usages'!J$33*(Résultats!S$192+Résultats!S$193+Résultats!S$194)/1000000</f>
        <v>4.9795589044647004</v>
      </c>
      <c r="F22" s="36">
        <f>('T energie usages'!K27-8)*2.394*Résultats!S284</f>
        <v>19.695215923200486</v>
      </c>
      <c r="G22" s="36">
        <v>0</v>
      </c>
      <c r="H22" s="163">
        <f>SUM(C22:G22)</f>
        <v>46.428447322607738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3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9.3013821455999999</v>
      </c>
      <c r="E23" s="36">
        <f>'T energie usages'!J28/'T energie usages'!J$33*(Résultats!S$192+Résultats!S$193+Résultats!S$194)/1000000</f>
        <v>4.1905056337677671</v>
      </c>
      <c r="F23" s="36">
        <f>(Résultats!S$214+Résultats!S$215)/1000000</f>
        <v>11.601840483999998</v>
      </c>
      <c r="G23" s="36">
        <v>0</v>
      </c>
      <c r="H23" s="163">
        <f t="shared" ref="H23:H28" si="2">SUM(C23:G23)</f>
        <v>25.093728263367765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35">
      <c r="A24" s="162" t="s">
        <v>23</v>
      </c>
      <c r="B24" s="187"/>
      <c r="C24" s="36">
        <f>C25+C26</f>
        <v>12.506968850499998</v>
      </c>
      <c r="D24" s="36">
        <f>D25+D26</f>
        <v>55.05834245991057</v>
      </c>
      <c r="E24" s="36">
        <f>E25+E26</f>
        <v>3.4635829600907</v>
      </c>
      <c r="F24" s="36">
        <f>F25+F26</f>
        <v>24.588471629387158</v>
      </c>
      <c r="G24" s="36">
        <f>G25+G26</f>
        <v>14.70357918</v>
      </c>
      <c r="H24" s="163">
        <f t="shared" si="2"/>
        <v>110.32094507988843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35">
      <c r="A25" s="149" t="s">
        <v>24</v>
      </c>
      <c r="B25" s="35"/>
      <c r="C25" s="16">
        <f>(Résultats!S$162+Résultats!S$163+Résultats!S$164+Résultats!S$165+Résultats!S$166+Résultats!S$167)/1000000</f>
        <v>12.506968850499998</v>
      </c>
      <c r="D25" s="16">
        <f>(Résultats!S$171+Résultats!S$173+Résultats!S$174+Résultats!S$175+Résultats!S$176+Résultats!S$177+Résultats!S$178+Résultats!S$179+Résultats!S$180+Résultats!S$181+Résultats!S$182)/1000000</f>
        <v>47.669318550910567</v>
      </c>
      <c r="E25" s="16">
        <f>'T energie usages'!J30/'T energie usages'!J$33*(Résultats!S$192+Résultats!S$193+Résultats!S$194)/1000000</f>
        <v>3.3586493848281429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24.067187818787158</v>
      </c>
      <c r="G25" s="16">
        <f>Résultats!S$133/1000000</f>
        <v>14.70357918</v>
      </c>
      <c r="H25" s="95">
        <f t="shared" si="2"/>
        <v>102.30570378502587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35">
      <c r="A26" s="149" t="s">
        <v>25</v>
      </c>
      <c r="B26" s="35"/>
      <c r="C26" s="16">
        <v>0</v>
      </c>
      <c r="D26" s="16">
        <f>(Résultats!S$172)/1000000</f>
        <v>7.3890239089999996</v>
      </c>
      <c r="E26" s="16">
        <f>'T energie usages'!J32/'T energie usages'!J$33*(Résultats!S$192+Résultats!S$193+Résultats!S$194)/1000000</f>
        <v>0.10493357526255703</v>
      </c>
      <c r="F26" s="16">
        <f>(Résultats!S$196)/1000000</f>
        <v>0.52128381060000006</v>
      </c>
      <c r="G26" s="16">
        <v>0</v>
      </c>
      <c r="H26" s="95">
        <f t="shared" si="2"/>
        <v>8.0152412948625571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35">
      <c r="A27" s="48" t="s">
        <v>41</v>
      </c>
      <c r="B27" s="37"/>
      <c r="C27" s="37">
        <f>SUM(C22:C24)+C19</f>
        <v>13.306986043299998</v>
      </c>
      <c r="D27" s="37">
        <f>SUM(D22:D24)+D19</f>
        <v>215.95623531795846</v>
      </c>
      <c r="E27" s="37">
        <f>SUM(E22:E24)+E19</f>
        <v>13.105882273999999</v>
      </c>
      <c r="F27" s="37">
        <f>SUM(F22:F24)+F19</f>
        <v>56.199481451900887</v>
      </c>
      <c r="G27" s="37">
        <f>SUM(G22:G24)+G19</f>
        <v>14.70357918</v>
      </c>
      <c r="H27" s="167">
        <f t="shared" si="2"/>
        <v>313.27216426715938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3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13.306986043299998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216.01380493551054</v>
      </c>
      <c r="E28" s="165">
        <f>(Résultats!S$192+Résultats!S$193+Résultats!S$194)/1000000</f>
        <v>13.105882274000001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59.638665797817154</v>
      </c>
      <c r="G28" s="165">
        <f>Résultats!S$133/1000000</f>
        <v>14.70357918</v>
      </c>
      <c r="H28" s="188">
        <f t="shared" si="2"/>
        <v>316.76891823062772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35">
      <c r="A29" s="164"/>
      <c r="B29" s="164"/>
      <c r="C29" s="189"/>
      <c r="D29" s="189"/>
      <c r="E29" s="189"/>
      <c r="F29" s="189"/>
      <c r="G29" s="189"/>
      <c r="H29" s="165">
        <f>Résultats!S227/1000000</f>
        <v>316.76891760000001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3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35">
      <c r="A32" s="162" t="s">
        <v>18</v>
      </c>
      <c r="B32" s="187"/>
      <c r="C32" s="36">
        <f>C33+C34</f>
        <v>0</v>
      </c>
      <c r="D32" s="36">
        <f>D33+D34</f>
        <v>124.35848069066753</v>
      </c>
      <c r="E32" s="36">
        <f>E33+E34</f>
        <v>0.26164242975861979</v>
      </c>
      <c r="F32" s="36">
        <f>F33+F34</f>
        <v>0.30500590527132726</v>
      </c>
      <c r="G32" s="36">
        <f>G33+G34</f>
        <v>0</v>
      </c>
      <c r="H32" s="163">
        <f>SUM(C32:G32)</f>
        <v>124.92512902569749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35">
      <c r="A33" s="148" t="s">
        <v>19</v>
      </c>
      <c r="B33" s="35"/>
      <c r="C33" s="16">
        <v>0</v>
      </c>
      <c r="D33" s="16">
        <f>'T energie usages'!I38*3.2*Résultats!X283</f>
        <v>68.174356493667545</v>
      </c>
      <c r="E33" s="16">
        <f>'T energie usages'!J38/'T energie usages'!J$46*(Résultats!X$192+Résultats!X$193+Résultats!X$194)/1000000</f>
        <v>5.1622874467500017E-2</v>
      </c>
      <c r="F33" s="16">
        <f>'T energie usages'!K38*2.394*Résultats!X284</f>
        <v>6.794771132725722E-5</v>
      </c>
      <c r="G33" s="16">
        <v>0</v>
      </c>
      <c r="H33" s="95">
        <f>SUM(C33:G33)</f>
        <v>68.226047315846372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3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56.184124196999996</v>
      </c>
      <c r="E34" s="16">
        <f>'T energie usages'!J39/'T energie usages'!J$46*(Résultats!X$192+Résultats!X$193+Résultats!X$194)/1000000</f>
        <v>0.21001955529111979</v>
      </c>
      <c r="F34" s="16">
        <f>(Résultats!X$209+Résultats!X$210+Résultats!X$211+Résultats!X$212+Résultats!X$213)/1000000</f>
        <v>0.30493795756000003</v>
      </c>
      <c r="G34" s="16">
        <v>0</v>
      </c>
      <c r="H34" s="95">
        <f>SUM(C34:G34)</f>
        <v>56.699081709851114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35">
      <c r="A35" s="162" t="s">
        <v>21</v>
      </c>
      <c r="B35" s="187"/>
      <c r="C35" s="36">
        <f>Résultats!X$135/1000000</f>
        <v>0.6727572154</v>
      </c>
      <c r="D35" s="36">
        <f>'T energie usages'!I40*3.2*Résultats!X283</f>
        <v>18.08685419563103</v>
      </c>
      <c r="E35" s="36">
        <f>'T energie usages'!J40/'T energie usages'!J$46*(Résultats!X$192+Résultats!X$193+Résultats!X$194)/1000000</f>
        <v>2.2339391901694019</v>
      </c>
      <c r="F35" s="36">
        <f>('T energie usages'!K40-8)*2.394*Résultats!X284</f>
        <v>19.113108040799411</v>
      </c>
      <c r="G35" s="36">
        <v>0</v>
      </c>
      <c r="H35" s="163">
        <f>SUM(C35:G35)</f>
        <v>40.106658641999843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3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8.3723931132000011</v>
      </c>
      <c r="E36" s="36">
        <f>'T energie usages'!J41/'T energie usages'!J$46*(Résultats!X$192+Résultats!X$193+Résultats!X$194)/1000000</f>
        <v>1.6520925703322977</v>
      </c>
      <c r="F36" s="36">
        <f>(Résultats!X$214+Résultats!X$215)/1000000</f>
        <v>8.5661616929999997</v>
      </c>
      <c r="G36" s="36">
        <v>0</v>
      </c>
      <c r="H36" s="163">
        <f t="shared" ref="H36:H41" si="3">SUM(C36:G36)</f>
        <v>18.590647376532299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35">
      <c r="A37" s="162" t="s">
        <v>23</v>
      </c>
      <c r="B37" s="187"/>
      <c r="C37" s="36">
        <f>C38+C39</f>
        <v>12.738479211300001</v>
      </c>
      <c r="D37" s="36">
        <f>D38+D39</f>
        <v>61.017944653545648</v>
      </c>
      <c r="E37" s="36">
        <f>E38+E39</f>
        <v>1.583869738739681</v>
      </c>
      <c r="F37" s="36">
        <f>F38+F39</f>
        <v>22.389929298652316</v>
      </c>
      <c r="G37" s="36">
        <f>G38+G39</f>
        <v>16.189720600000001</v>
      </c>
      <c r="H37" s="163">
        <f t="shared" si="3"/>
        <v>113.91994350223764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35">
      <c r="A38" s="149" t="s">
        <v>24</v>
      </c>
      <c r="B38" s="35"/>
      <c r="C38" s="16">
        <f>(Résultats!X$162+Résultats!X$163+Résultats!X$164+Résultats!X$165+Résultats!X$166+Résultats!X$167)/1000000</f>
        <v>12.738479211300001</v>
      </c>
      <c r="D38" s="16">
        <f>(Résultats!X$171+Résultats!X$173+Résultats!X$174+Résultats!X$175+Résultats!X$176+Résultats!X$177+Résultats!X$178+Résultats!X$179+Résultats!X$180+Résultats!X$181+Résultats!X$182)/1000000</f>
        <v>53.594917158545648</v>
      </c>
      <c r="E38" s="16">
        <f>'T energie usages'!J43/'T energie usages'!J$46*(Résultats!X$192+Résultats!X$193+Résultats!X$194)/1000000</f>
        <v>1.5338562254558421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21.883639800352316</v>
      </c>
      <c r="G38" s="16">
        <f>Résultats!X$133/1000000</f>
        <v>16.189720600000001</v>
      </c>
      <c r="H38" s="95">
        <f t="shared" si="3"/>
        <v>105.94061299565379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35">
      <c r="A39" s="149" t="s">
        <v>25</v>
      </c>
      <c r="B39" s="35"/>
      <c r="C39" s="16">
        <v>0</v>
      </c>
      <c r="D39" s="16">
        <f>(Résultats!X$172)/1000000</f>
        <v>7.4230274950000004</v>
      </c>
      <c r="E39" s="16">
        <f>'T energie usages'!J45/'T energie usages'!J$46*(Résultats!X$192+Résultats!X$193+Résultats!X$194)/1000000</f>
        <v>5.0013513283838913E-2</v>
      </c>
      <c r="F39" s="16">
        <f>(Résultats!X$196)/1000000</f>
        <v>0.50628949830000003</v>
      </c>
      <c r="G39" s="16">
        <v>0</v>
      </c>
      <c r="H39" s="95">
        <f t="shared" si="3"/>
        <v>7.9793305065838398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35">
      <c r="A40" s="48" t="s">
        <v>41</v>
      </c>
      <c r="B40" s="37"/>
      <c r="C40" s="37">
        <f>SUM(C35:C37)+C32</f>
        <v>13.411236426700002</v>
      </c>
      <c r="D40" s="37">
        <f>SUM(D35:D37)+D32</f>
        <v>211.83567265304421</v>
      </c>
      <c r="E40" s="37">
        <f>SUM(E35:E37)+E32</f>
        <v>5.7315439290000008</v>
      </c>
      <c r="F40" s="37">
        <f>SUM(F35:F37)+F32</f>
        <v>50.37420493772305</v>
      </c>
      <c r="G40" s="37">
        <f>SUM(G35:G37)+G32</f>
        <v>16.189720600000001</v>
      </c>
      <c r="H40" s="167">
        <f t="shared" si="3"/>
        <v>297.54237854646726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3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13.411236426700002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211.8878004437457</v>
      </c>
      <c r="E41" s="165">
        <f>(Résultats!X$192+Résultats!X$193+Résultats!X$194)/1000000</f>
        <v>5.7315439290000008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50.509131539212312</v>
      </c>
      <c r="G41" s="165">
        <f>Résultats!X$133/1000000</f>
        <v>16.189720600000001</v>
      </c>
      <c r="H41" s="188">
        <f t="shared" si="3"/>
        <v>297.72943293865802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35">
      <c r="A42" s="164"/>
      <c r="B42" s="164"/>
      <c r="C42" s="189"/>
      <c r="D42" s="189"/>
      <c r="E42" s="189"/>
      <c r="F42" s="189"/>
      <c r="G42" s="189"/>
      <c r="H42" s="165">
        <f>Résultats!X227/1000000</f>
        <v>297.72943239999995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3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35">
      <c r="A45" s="162" t="s">
        <v>18</v>
      </c>
      <c r="B45" s="187"/>
      <c r="C45" s="36">
        <f>C46+C47</f>
        <v>0</v>
      </c>
      <c r="D45" s="36">
        <f>D46+D47</f>
        <v>118.50239072567294</v>
      </c>
      <c r="E45" s="36">
        <f>E46+E47</f>
        <v>0.30914605273108609</v>
      </c>
      <c r="F45" s="36">
        <f>F46+F47</f>
        <v>0.29472447006451025</v>
      </c>
      <c r="G45" s="36">
        <f>G46+G47</f>
        <v>0</v>
      </c>
      <c r="H45" s="163">
        <f>SUM(C45:G45)</f>
        <v>119.10626124846853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35">
      <c r="A46" s="148" t="s">
        <v>19</v>
      </c>
      <c r="B46" s="35"/>
      <c r="C46" s="16">
        <v>0</v>
      </c>
      <c r="D46" s="16">
        <f>'T energie usages'!I51*3.2*Résultats!AC283</f>
        <v>61.647498146672952</v>
      </c>
      <c r="E46" s="16">
        <f>'T energie usages'!J51/'T energie usages'!J$59*(Résultats!AC$192+Résultats!AC$193+Résultats!AC$194)/1000000</f>
        <v>0.11791419303154178</v>
      </c>
      <c r="F46" s="16">
        <f>'T energie usages'!K51*2.394*Résultats!AC284</f>
        <v>8.7205914510309944E-5</v>
      </c>
      <c r="G46" s="16">
        <v>0</v>
      </c>
      <c r="H46" s="95">
        <f>SUM(C46:G46)</f>
        <v>61.765499545619008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3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56.854892578999994</v>
      </c>
      <c r="E47" s="16">
        <f>'T energie usages'!J52/'T energie usages'!J$59*(Résultats!AC$192+Résultats!AC$193+Résultats!AC$194)/1000000</f>
        <v>0.19123185969954429</v>
      </c>
      <c r="F47" s="16">
        <f>(Résultats!AC$209+Résultats!AC$210+Résultats!AC$211+Résultats!AC$212+Résultats!AC$213)/1000000</f>
        <v>0.29463726414999991</v>
      </c>
      <c r="G47" s="16">
        <v>0</v>
      </c>
      <c r="H47" s="95">
        <f>SUM(C47:G47)</f>
        <v>57.340761702849534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35">
      <c r="A48" s="162" t="s">
        <v>21</v>
      </c>
      <c r="B48" s="187"/>
      <c r="C48" s="36">
        <f>Résultats!AC$135/1000000</f>
        <v>0.52569841159999997</v>
      </c>
      <c r="D48" s="36">
        <f>'T energie usages'!I53*3.2*Résultats!AC283</f>
        <v>15.64150497272831</v>
      </c>
      <c r="E48" s="36">
        <f>'T energie usages'!J53/'T energie usages'!J$59*(Résultats!AC$192+Résultats!AC$193+Résultats!AC$194)/1000000</f>
        <v>1.948162127918218</v>
      </c>
      <c r="F48" s="36">
        <f>('T energie usages'!K53-8)*2.394*Résultats!AC284</f>
        <v>15.532584457073913</v>
      </c>
      <c r="G48" s="36">
        <v>0</v>
      </c>
      <c r="H48" s="163">
        <f>SUM(C48:G48)</f>
        <v>33.647949969320436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3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9.1498160833999993</v>
      </c>
      <c r="E49" s="36">
        <f>'T energie usages'!J54/'T energie usages'!J$59*(Résultats!AC$192+Résultats!AC$193+Résultats!AC$194)/1000000</f>
        <v>1.5035163358597254</v>
      </c>
      <c r="F49" s="36">
        <f>(Résultats!AC$214+Résultats!AC$215)/1000000</f>
        <v>7.9273326169999994</v>
      </c>
      <c r="G49" s="36">
        <v>0</v>
      </c>
      <c r="H49" s="163">
        <f t="shared" ref="H49:H54" si="4">SUM(C49:G49)</f>
        <v>18.580665036259724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35">
      <c r="A50" s="162" t="s">
        <v>23</v>
      </c>
      <c r="B50" s="187"/>
      <c r="C50" s="36">
        <f>C51+C52</f>
        <v>13.9574323396</v>
      </c>
      <c r="D50" s="36">
        <f>D51+D52</f>
        <v>66.308741136364333</v>
      </c>
      <c r="E50" s="36">
        <f>E51+E52</f>
        <v>1.5147941809909695</v>
      </c>
      <c r="F50" s="36">
        <f>F51+F52</f>
        <v>21.747177457454523</v>
      </c>
      <c r="G50" s="36">
        <f>G51+G52</f>
        <v>16.685740759999998</v>
      </c>
      <c r="H50" s="163">
        <f t="shared" si="4"/>
        <v>120.21388587440984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35">
      <c r="A51" s="149" t="s">
        <v>24</v>
      </c>
      <c r="B51" s="35"/>
      <c r="C51" s="16">
        <f>(Résultats!AC$162+Résultats!AC$163+Résultats!AC$164+Résultats!AC$165+Résultats!AC$166+Résultats!AC$167)/1000000</f>
        <v>13.9574323396</v>
      </c>
      <c r="D51" s="16">
        <f>(Résultats!AC$171+Résultats!AC$173+Résultats!AC$174+Résultats!AC$175+Résultats!AC$176+Résultats!AC$177+Résultats!AC$178+Résultats!AC$179+Résultats!AC$180+Résultats!AC$181+Résultats!AC$182)/1000000</f>
        <v>58.498263247364328</v>
      </c>
      <c r="E51" s="16">
        <f>'T energie usages'!J56/'T energie usages'!J$59*(Résultats!AC$192+Résultats!AC$193+Résultats!AC$194)/1000000</f>
        <v>1.4688964843923384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21.259327920854524</v>
      </c>
      <c r="G51" s="16">
        <f>Résultats!AC$133/1000000</f>
        <v>16.685740759999998</v>
      </c>
      <c r="H51" s="95">
        <f t="shared" si="4"/>
        <v>111.86966075221117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35">
      <c r="A52" s="149" t="s">
        <v>25</v>
      </c>
      <c r="B52" s="35"/>
      <c r="C52" s="16">
        <v>0</v>
      </c>
      <c r="D52" s="16">
        <f>(Résultats!AC$172)/1000000</f>
        <v>7.8104778890000004</v>
      </c>
      <c r="E52" s="16">
        <f>'T energie usages'!J58/'T energie usages'!J$59*(Résultats!AC$192+Résultats!AC$193+Résultats!AC$194)/1000000</f>
        <v>4.5897696598631098E-2</v>
      </c>
      <c r="F52" s="16">
        <f>(Résultats!AC$196)/1000000</f>
        <v>0.48784953659999997</v>
      </c>
      <c r="G52" s="16">
        <v>0</v>
      </c>
      <c r="H52" s="95">
        <f t="shared" si="4"/>
        <v>8.3442251221986314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35">
      <c r="A53" s="48" t="s">
        <v>41</v>
      </c>
      <c r="B53" s="37"/>
      <c r="C53" s="37">
        <f>SUM(C48:C50)+C45</f>
        <v>14.483130751200001</v>
      </c>
      <c r="D53" s="37">
        <f>SUM(D48:D50)+D45</f>
        <v>209.60245291816557</v>
      </c>
      <c r="E53" s="37">
        <f>SUM(E48:E50)+E45</f>
        <v>5.2756186974999997</v>
      </c>
      <c r="F53" s="37">
        <f>SUM(F48:F50)+F45</f>
        <v>45.501819001592949</v>
      </c>
      <c r="G53" s="37">
        <f>SUM(G48:G50)+G45</f>
        <v>16.685740759999998</v>
      </c>
      <c r="H53" s="167">
        <f t="shared" si="4"/>
        <v>291.54876212845852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3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14.483130751199999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209.64915879876432</v>
      </c>
      <c r="E54" s="165">
        <f>(Résultats!AC$192+Résultats!AC$193+Résultats!AC$194)/1000000</f>
        <v>5.2756186974999997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45.611469568604534</v>
      </c>
      <c r="G54" s="165">
        <f>Résultats!AC$133/1000000</f>
        <v>16.685740759999998</v>
      </c>
      <c r="H54" s="188">
        <f t="shared" si="4"/>
        <v>291.70511857606886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35">
      <c r="A55" s="164"/>
      <c r="B55" s="164"/>
      <c r="C55" s="189"/>
      <c r="D55" s="189"/>
      <c r="E55" s="189"/>
      <c r="F55" s="189"/>
      <c r="G55" s="189"/>
      <c r="H55" s="165">
        <f>Résultats!AC227/1000000</f>
        <v>291.70511800000003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3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35">
      <c r="A58" s="162" t="s">
        <v>18</v>
      </c>
      <c r="B58" s="187"/>
      <c r="C58" s="36">
        <f>C59+C60</f>
        <v>0</v>
      </c>
      <c r="D58" s="36">
        <f>D59+D60</f>
        <v>110.20738614547612</v>
      </c>
      <c r="E58" s="36">
        <f>E59+E60</f>
        <v>0.41474742028942874</v>
      </c>
      <c r="F58" s="36">
        <f>F59+F60</f>
        <v>0.81201972986957582</v>
      </c>
      <c r="G58" s="36">
        <f>G59+G60</f>
        <v>0</v>
      </c>
      <c r="H58" s="163">
        <f t="shared" ref="H58:H67" si="5">SUM(C58:G58)</f>
        <v>111.43415329563513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35">
      <c r="A59" s="148" t="s">
        <v>19</v>
      </c>
      <c r="B59" s="35"/>
      <c r="C59" s="16">
        <v>0</v>
      </c>
      <c r="D59" s="16">
        <f>'T energie usages'!I64*3.2*Résultats!AH283</f>
        <v>53.675053211476111</v>
      </c>
      <c r="E59" s="16">
        <f>'T energie usages'!J64/'T energie usages'!J$72*(Résultats!AH$192+Résultats!AH$193+Résultats!AH$194)/1000000</f>
        <v>0.22383008186344944</v>
      </c>
      <c r="F59" s="16">
        <f>'T energie usages'!K64*2.394*Résultats!AH284</f>
        <v>9.2841089575724416E-5</v>
      </c>
      <c r="G59" s="16">
        <v>0</v>
      </c>
      <c r="H59" s="95">
        <f t="shared" si="5"/>
        <v>53.898976134429134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3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56.53233293400001</v>
      </c>
      <c r="E60" s="16">
        <f>'T energie usages'!J65/'T energie usages'!J$72*(Résultats!AH$192+Résultats!AH$193+Résultats!AH$194)/1000000</f>
        <v>0.1909173384259793</v>
      </c>
      <c r="F60" s="16">
        <f>(Résultats!AH$209+Résultats!AH$210+Résultats!AH$211+Résultats!AH$212+Résultats!AH$213)/1000000</f>
        <v>0.81192688878000008</v>
      </c>
      <c r="G60" s="16">
        <v>0</v>
      </c>
      <c r="H60" s="95">
        <f t="shared" si="5"/>
        <v>57.535177161205986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35">
      <c r="A61" s="162" t="s">
        <v>21</v>
      </c>
      <c r="B61" s="187"/>
      <c r="C61" s="36">
        <f>Résultats!AH$135/1000000</f>
        <v>0.44532484899999997</v>
      </c>
      <c r="D61" s="36">
        <f>'T energie usages'!I66*3.2*Résultats!AH283</f>
        <v>13.965020113797783</v>
      </c>
      <c r="E61" s="36">
        <f>'T energie usages'!J66/'T energie usages'!J$72*(Résultats!AH$192+Résultats!AH$193+Résultats!AH$194)/1000000</f>
        <v>1.8394209267081185</v>
      </c>
      <c r="F61" s="36">
        <f>('T energie usages'!K66-8)*2.394*Résultats!AH284</f>
        <v>13.29079683677393</v>
      </c>
      <c r="G61" s="36">
        <v>0</v>
      </c>
      <c r="H61" s="163">
        <f t="shared" si="5"/>
        <v>29.54056272627983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3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10.344410163199989</v>
      </c>
      <c r="E62" s="36">
        <f>'T energie usages'!J67/'T energie usages'!J$72*(Résultats!AH$192+Résultats!AH$193+Résultats!AH$194)/1000000</f>
        <v>1.5661724924284712</v>
      </c>
      <c r="F62" s="36">
        <f>(Résultats!AH$214+Résultats!AH$215)/1000000</f>
        <v>7.9543738099999999</v>
      </c>
      <c r="G62" s="36">
        <v>0</v>
      </c>
      <c r="H62" s="163">
        <f t="shared" si="5"/>
        <v>19.86495646562846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35">
      <c r="A63" s="162" t="s">
        <v>23</v>
      </c>
      <c r="B63" s="187"/>
      <c r="C63" s="36">
        <f>C64+C65</f>
        <v>15.315422940400001</v>
      </c>
      <c r="D63" s="36">
        <f>D64+D65</f>
        <v>73.044374411340627</v>
      </c>
      <c r="E63" s="36">
        <f>E64+E65</f>
        <v>1.5844998387739797</v>
      </c>
      <c r="F63" s="36">
        <f>F64+F65</f>
        <v>22.053748748116337</v>
      </c>
      <c r="G63" s="36">
        <f>G64+G65</f>
        <v>17.276009079999998</v>
      </c>
      <c r="H63" s="163">
        <f t="shared" si="5"/>
        <v>129.27405501863095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35">
      <c r="A64" s="149" t="s">
        <v>24</v>
      </c>
      <c r="B64" s="35"/>
      <c r="C64" s="75">
        <f>(Résultats!AH$162+Résultats!AH$163+Résultats!AH$164+Résultats!AH$165+Résultats!AH$166+Résultats!AH$167)/1000000</f>
        <v>15.315422940400001</v>
      </c>
      <c r="D64" s="16">
        <f>(Résultats!AH$171+Résultats!AH$173+Résultats!AH$174+Résultats!AH$175+Résultats!AH$176+Résultats!AH$177+Résultats!AH$178+Résultats!AH$179+Résultats!AH$180+Résultats!AH$181+Résultats!AH$182)/1000000</f>
        <v>64.35364833334063</v>
      </c>
      <c r="E64" s="16">
        <f>'T energie usages'!J69/'T energie usages'!J$72*(Résultats!AH$192+Résultats!AH$193+Résultats!AH$194)/1000000</f>
        <v>1.5369986963020097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21.558011853616339</v>
      </c>
      <c r="G64" s="16">
        <f>Résultats!AH$133/1000000</f>
        <v>17.276009079999998</v>
      </c>
      <c r="H64" s="95">
        <f t="shared" si="5"/>
        <v>120.04009090365896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35">
      <c r="A65" s="149" t="s">
        <v>25</v>
      </c>
      <c r="B65" s="35"/>
      <c r="C65" s="16">
        <v>0</v>
      </c>
      <c r="D65" s="16">
        <f>(Résultats!AH$172)/1000000</f>
        <v>8.6907260779999991</v>
      </c>
      <c r="E65" s="16">
        <f>'T energie usages'!J71/'T energie usages'!J$72*(Résultats!AH$192+Résultats!AH$193+Résultats!AH$194)/1000000</f>
        <v>4.7501142471969918E-2</v>
      </c>
      <c r="F65" s="16">
        <f>(Résultats!AH$196)/1000000</f>
        <v>0.49573689449999997</v>
      </c>
      <c r="G65" s="16">
        <v>0</v>
      </c>
      <c r="H65" s="95">
        <f t="shared" si="5"/>
        <v>9.23396411497197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35">
      <c r="A66" s="48" t="s">
        <v>41</v>
      </c>
      <c r="B66" s="37"/>
      <c r="C66" s="37">
        <f>SUM(C61:C63)+C58</f>
        <v>15.760747789400002</v>
      </c>
      <c r="D66" s="37">
        <f>SUM(D61:D63)+D58</f>
        <v>207.56119083381452</v>
      </c>
      <c r="E66" s="37">
        <f>SUM(E61:E63)+E58</f>
        <v>5.4048406781999976</v>
      </c>
      <c r="F66" s="37">
        <f>SUM(F61:F63)+F58</f>
        <v>44.110939124759838</v>
      </c>
      <c r="G66" s="37">
        <f>SUM(G61:G63)+G58</f>
        <v>17.276009079999998</v>
      </c>
      <c r="H66" s="167">
        <f t="shared" si="5"/>
        <v>290.11372750617437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3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15.7607477894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207.60206584854063</v>
      </c>
      <c r="E67" s="165">
        <f>(Résultats!AH$192+Résultats!AH$193+Résultats!AH$194)/1000000</f>
        <v>5.4048406781999994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44.204764166896332</v>
      </c>
      <c r="G67" s="165">
        <f>Résultats!AH$133/1000000</f>
        <v>17.276009079999998</v>
      </c>
      <c r="H67" s="188">
        <f t="shared" si="5"/>
        <v>290.24842756303696</v>
      </c>
      <c r="I67" s="45"/>
      <c r="K67" s="45"/>
      <c r="L67" s="166"/>
    </row>
    <row r="68" spans="1:28" x14ac:dyDescent="0.35">
      <c r="A68" s="164"/>
      <c r="B68" s="164"/>
      <c r="C68" s="165"/>
      <c r="D68" s="165"/>
      <c r="E68" s="165"/>
      <c r="F68" s="165"/>
      <c r="G68" s="165"/>
      <c r="H68" s="165">
        <f>Résultats!AH227/1000000</f>
        <v>290.24842699999999</v>
      </c>
      <c r="I68" s="45"/>
      <c r="K68" s="45"/>
      <c r="L68" s="166"/>
    </row>
    <row r="69" spans="1:28" x14ac:dyDescent="0.3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35">
      <c r="A71" s="162" t="s">
        <v>18</v>
      </c>
      <c r="B71" s="187"/>
      <c r="C71" s="36">
        <f>C72+C73</f>
        <v>3.6785153736151802E-8</v>
      </c>
      <c r="D71" s="36">
        <f>D72+D73</f>
        <v>85.628219495072685</v>
      </c>
      <c r="E71" s="36">
        <f>E72+E73</f>
        <v>1.4648778934140205</v>
      </c>
      <c r="F71" s="36">
        <f>F72+F73</f>
        <v>1.8709586756962457</v>
      </c>
      <c r="G71" s="36">
        <f>G72+G73</f>
        <v>0</v>
      </c>
      <c r="H71" s="163">
        <f t="shared" ref="H71:H80" si="6">SUM(C71:G71)</f>
        <v>88.964056100968108</v>
      </c>
      <c r="I71" s="3"/>
    </row>
    <row r="72" spans="1:28" x14ac:dyDescent="0.35">
      <c r="A72" s="148" t="s">
        <v>19</v>
      </c>
      <c r="B72" s="35"/>
      <c r="C72" s="16">
        <f>Résultats!AF$118/1000000</f>
        <v>3.6785153736151802E-8</v>
      </c>
      <c r="D72" s="16">
        <f>'T energie usages'!I90*3.2*Résultats!AW283</f>
        <v>24.338758980372681</v>
      </c>
      <c r="E72" s="16">
        <f>'T energie usages'!J90/'T energie usages'!J$98*(Résultats!AW$192+Résultats!AW$193+Résultats!AW$194)/1000000</f>
        <v>1.0964340897977751</v>
      </c>
      <c r="F72" s="16">
        <f>'T energie usages'!K90*2.394*Résultats!AW284</f>
        <v>5.4865466245603714E-5</v>
      </c>
      <c r="G72" s="16">
        <v>0</v>
      </c>
      <c r="H72" s="95">
        <f t="shared" si="6"/>
        <v>25.435247972421855</v>
      </c>
      <c r="I72" s="3"/>
    </row>
    <row r="73" spans="1:28" x14ac:dyDescent="0.3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61.289460514700004</v>
      </c>
      <c r="E73" s="16">
        <f>'T energie usages'!J91/'T energie usages'!J$98*(Résultats!AW$192+Résultats!AW$193+Résultats!AW$194)/1000000</f>
        <v>0.36844380361624546</v>
      </c>
      <c r="F73" s="192">
        <f>(Résultats!AW$209+Résultats!AW$210+Résultats!AW$211+Résultats!AW$212+Résultats!AW$213)/1000000</f>
        <v>1.8709038102300002</v>
      </c>
      <c r="G73" s="16">
        <v>0</v>
      </c>
      <c r="H73" s="95">
        <f t="shared" si="6"/>
        <v>63.528808128546245</v>
      </c>
      <c r="I73" s="3"/>
    </row>
    <row r="74" spans="1:28" x14ac:dyDescent="0.35">
      <c r="A74" s="162" t="s">
        <v>21</v>
      </c>
      <c r="B74" s="187"/>
      <c r="C74" s="36">
        <f>Résultats!AW$135/1000000</f>
        <v>0.294129221</v>
      </c>
      <c r="D74" s="36">
        <f>'T energie usages'!I92*3.2*Résultats!AW283</f>
        <v>9.6204338326541325</v>
      </c>
      <c r="E74" s="36">
        <f>'T energie usages'!J92/'T energie usages'!J$98*(Résultats!AW$192+Résultats!AW$193+Résultats!AW$194)/1000000</f>
        <v>2.7581184651313766</v>
      </c>
      <c r="F74" s="36">
        <f>('T energie usages'!K92-8)*2.394*Résultats!AW284</f>
        <v>9.5341270919440948</v>
      </c>
      <c r="G74" s="36">
        <v>0</v>
      </c>
      <c r="H74" s="163">
        <f t="shared" si="6"/>
        <v>22.206808610729603</v>
      </c>
      <c r="I74" s="3"/>
    </row>
    <row r="75" spans="1:28" x14ac:dyDescent="0.3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11.9091825661</v>
      </c>
      <c r="E75" s="36">
        <f>'T energie usages'!J93/'T energie usages'!J$98*(Résultats!AW$192+Résultats!AW$193+Résultats!AW$194)/1000000</f>
        <v>2.7830410518669209</v>
      </c>
      <c r="F75" s="36">
        <f>(Résultats!AW$214+Résultats!AW$215)/1000000</f>
        <v>7.8248590309999999</v>
      </c>
      <c r="G75" s="36">
        <v>0</v>
      </c>
      <c r="H75" s="163">
        <f t="shared" si="6"/>
        <v>22.51708264896692</v>
      </c>
      <c r="I75" s="3"/>
    </row>
    <row r="76" spans="1:28" x14ac:dyDescent="0.35">
      <c r="A76" s="162" t="s">
        <v>23</v>
      </c>
      <c r="B76" s="187"/>
      <c r="C76" s="36">
        <f>C77+C78</f>
        <v>19.855490230800005</v>
      </c>
      <c r="D76" s="36">
        <f>D77+D78</f>
        <v>88.563959040041127</v>
      </c>
      <c r="E76" s="36">
        <f>E77+E78</f>
        <v>3.2513502393876816</v>
      </c>
      <c r="F76" s="36">
        <f>F77+F78</f>
        <v>24.818104485992489</v>
      </c>
      <c r="G76" s="36">
        <f>G77+G78</f>
        <v>20.234602110000001</v>
      </c>
      <c r="H76" s="163">
        <f t="shared" si="6"/>
        <v>156.72350610622129</v>
      </c>
      <c r="I76" s="3"/>
    </row>
    <row r="77" spans="1:28" x14ac:dyDescent="0.35">
      <c r="A77" s="149" t="s">
        <v>24</v>
      </c>
      <c r="B77" s="35"/>
      <c r="C77" s="16">
        <f>(Résultats!AW$162+Résultats!AW$163+Résultats!AW$164+Résultats!AW$165+Résultats!AW$166+Résultats!AW$167)/1000000</f>
        <v>19.855490230800005</v>
      </c>
      <c r="D77" s="16">
        <f>(Résultats!AW$171+Résultats!AW$173+Résultats!AW$174+Résultats!AW$175+Résultats!AW$176+Résultats!AW$177+Résultats!AW$178+Résultats!AW$179+Résultats!AW$180+Résultats!AW$181+Résultats!AW$182)/1000000</f>
        <v>77.842585900041129</v>
      </c>
      <c r="E77" s="16">
        <f>'T energie usages'!J95/'T energie usages'!J$98*(Résultats!AW$192+Résultats!AW$193+Résultats!AW$194)/1000000</f>
        <v>3.1552681914038572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24.257206890192489</v>
      </c>
      <c r="G77" s="16">
        <f>Résultats!AW$133/1000000</f>
        <v>20.234602110000001</v>
      </c>
      <c r="H77" s="95">
        <f t="shared" si="6"/>
        <v>145.34515332243748</v>
      </c>
      <c r="I77" s="3"/>
    </row>
    <row r="78" spans="1:28" x14ac:dyDescent="0.35">
      <c r="A78" s="149" t="s">
        <v>25</v>
      </c>
      <c r="B78" s="35"/>
      <c r="C78" s="16">
        <v>0</v>
      </c>
      <c r="D78" s="16">
        <f>(Résultats!AW$172)/1000000</f>
        <v>10.721373140000001</v>
      </c>
      <c r="E78" s="16">
        <f>'T energie usages'!J97/'T energie usages'!J$98*(Résultats!AW$192+Résultats!AW$193+Résultats!AW$194)/1000000</f>
        <v>9.6082047983824331E-2</v>
      </c>
      <c r="F78" s="16">
        <f>(Résultats!AW$196)/1000000</f>
        <v>0.56089759579999998</v>
      </c>
      <c r="G78" s="16">
        <v>0</v>
      </c>
      <c r="H78" s="95">
        <f t="shared" si="6"/>
        <v>11.378352783783825</v>
      </c>
      <c r="I78" s="3"/>
    </row>
    <row r="79" spans="1:28" x14ac:dyDescent="0.35">
      <c r="A79" s="48" t="s">
        <v>41</v>
      </c>
      <c r="B79" s="37"/>
      <c r="C79" s="37">
        <f>SUM(C74:C76)+C71</f>
        <v>20.149619488585156</v>
      </c>
      <c r="D79" s="37">
        <f>SUM(D74:D76)+D71</f>
        <v>195.72179493386795</v>
      </c>
      <c r="E79" s="37">
        <f>SUM(E74:E76)+E71</f>
        <v>10.257387649799998</v>
      </c>
      <c r="F79" s="37">
        <f>SUM(F74:F76)+F71</f>
        <v>44.048049284632825</v>
      </c>
      <c r="G79" s="37">
        <f>SUM(G74:G76)+G71</f>
        <v>20.234602110000001</v>
      </c>
      <c r="H79" s="167">
        <f t="shared" si="6"/>
        <v>290.41145346688597</v>
      </c>
      <c r="I79" s="3"/>
    </row>
    <row r="80" spans="1:28" x14ac:dyDescent="0.3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20.149619451799996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195.74231653084115</v>
      </c>
      <c r="E80" s="165">
        <f>(Résultats!AW$192+Résultats!AW$193+Résultats!AW$194)/1000000</f>
        <v>10.2573876498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44.115354411222498</v>
      </c>
      <c r="G80" s="165">
        <f>Résultats!AW133/1000000</f>
        <v>20.234602110000001</v>
      </c>
      <c r="H80" s="188">
        <f t="shared" si="6"/>
        <v>290.49928015366368</v>
      </c>
      <c r="I80" s="47"/>
    </row>
    <row r="81" spans="1:9" x14ac:dyDescent="0.35">
      <c r="A81" s="164"/>
      <c r="B81" s="164"/>
      <c r="C81" s="165"/>
      <c r="D81" s="165"/>
      <c r="E81" s="165"/>
      <c r="F81" s="165"/>
      <c r="G81" s="165"/>
      <c r="H81" s="165">
        <f>Résultats!AW227/1000000</f>
        <v>290.49927969999999</v>
      </c>
      <c r="I81" s="3"/>
    </row>
    <row r="82" spans="1:9" x14ac:dyDescent="0.3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3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35"/>
    <row r="85" spans="1:9" s="3" customFormat="1" x14ac:dyDescent="0.35">
      <c r="G85" s="45"/>
    </row>
    <row r="86" spans="1:9" s="3" customFormat="1" x14ac:dyDescent="0.35">
      <c r="H86" s="47"/>
    </row>
    <row r="87" spans="1:9" s="3" customFormat="1" x14ac:dyDescent="0.35">
      <c r="C87" s="45"/>
      <c r="H87" s="47"/>
    </row>
    <row r="88" spans="1:9" s="3" customFormat="1" x14ac:dyDescent="0.35">
      <c r="C88" s="45"/>
      <c r="H88" s="47"/>
    </row>
    <row r="89" spans="1:9" s="3" customFormat="1" x14ac:dyDescent="0.35">
      <c r="C89" s="45"/>
      <c r="H89" s="47"/>
    </row>
    <row r="90" spans="1:9" s="3" customFormat="1" x14ac:dyDescent="0.35">
      <c r="C90" s="45"/>
      <c r="H90" s="47"/>
    </row>
    <row r="91" spans="1:9" s="3" customFormat="1" x14ac:dyDescent="0.35">
      <c r="C91" s="45"/>
      <c r="H91" s="47"/>
    </row>
    <row r="92" spans="1:9" s="3" customFormat="1" x14ac:dyDescent="0.35">
      <c r="C92" s="45"/>
    </row>
    <row r="93" spans="1:9" s="3" customFormat="1" x14ac:dyDescent="0.35">
      <c r="C93" s="45"/>
    </row>
    <row r="94" spans="1:9" s="3" customFormat="1" x14ac:dyDescent="0.35">
      <c r="C94" s="45"/>
    </row>
    <row r="95" spans="1:9" s="3" customFormat="1" x14ac:dyDescent="0.35">
      <c r="C95" s="45"/>
    </row>
    <row r="96" spans="1:9" s="3" customFormat="1" x14ac:dyDescent="0.35">
      <c r="C96" s="45"/>
    </row>
    <row r="97" spans="3:5" s="3" customFormat="1" x14ac:dyDescent="0.35">
      <c r="C97" s="45"/>
    </row>
    <row r="98" spans="3:5" s="3" customFormat="1" x14ac:dyDescent="0.35">
      <c r="C98" s="45"/>
    </row>
    <row r="99" spans="3:5" s="3" customFormat="1" x14ac:dyDescent="0.35">
      <c r="C99" s="45"/>
    </row>
    <row r="100" spans="3:5" s="3" customFormat="1" x14ac:dyDescent="0.35">
      <c r="C100" s="45"/>
    </row>
    <row r="101" spans="3:5" s="3" customFormat="1" x14ac:dyDescent="0.35">
      <c r="C101" s="45"/>
    </row>
    <row r="102" spans="3:5" s="3" customFormat="1" x14ac:dyDescent="0.35">
      <c r="C102" s="45"/>
    </row>
    <row r="103" spans="3:5" s="3" customFormat="1" x14ac:dyDescent="0.35"/>
    <row r="104" spans="3:5" s="3" customFormat="1" x14ac:dyDescent="0.35">
      <c r="C104" s="45"/>
    </row>
    <row r="105" spans="3:5" s="3" customFormat="1" x14ac:dyDescent="0.35">
      <c r="C105" s="45"/>
    </row>
    <row r="106" spans="3:5" s="3" customFormat="1" x14ac:dyDescent="0.35">
      <c r="C106" s="45"/>
    </row>
    <row r="107" spans="3:5" s="3" customFormat="1" x14ac:dyDescent="0.35">
      <c r="C107" s="45"/>
    </row>
    <row r="108" spans="3:5" s="3" customFormat="1" x14ac:dyDescent="0.35">
      <c r="C108" s="45"/>
    </row>
    <row r="109" spans="3:5" s="3" customFormat="1" x14ac:dyDescent="0.35">
      <c r="C109" s="45"/>
    </row>
    <row r="110" spans="3:5" s="3" customFormat="1" x14ac:dyDescent="0.35">
      <c r="C110" s="45"/>
    </row>
    <row r="111" spans="3:5" s="3" customFormat="1" x14ac:dyDescent="0.35">
      <c r="C111" s="45"/>
    </row>
    <row r="112" spans="3:5" s="3" customFormat="1" x14ac:dyDescent="0.35">
      <c r="C112" s="45"/>
      <c r="D112" s="212"/>
      <c r="E112" s="212"/>
    </row>
    <row r="113" spans="3:3" s="3" customFormat="1" x14ac:dyDescent="0.35">
      <c r="C113" s="45"/>
    </row>
    <row r="114" spans="3:3" s="3" customFormat="1" x14ac:dyDescent="0.35">
      <c r="C114" s="45"/>
    </row>
    <row r="115" spans="3:3" s="3" customFormat="1" x14ac:dyDescent="0.35">
      <c r="C115" s="45"/>
    </row>
    <row r="116" spans="3:3" s="3" customFormat="1" x14ac:dyDescent="0.35">
      <c r="C116" s="45"/>
    </row>
    <row r="117" spans="3:3" s="3" customFormat="1" x14ac:dyDescent="0.35">
      <c r="C117" s="45"/>
    </row>
    <row r="118" spans="3:3" s="3" customFormat="1" x14ac:dyDescent="0.35">
      <c r="C118" s="45"/>
    </row>
    <row r="119" spans="3:3" s="3" customFormat="1" x14ac:dyDescent="0.35">
      <c r="C119" s="45"/>
    </row>
    <row r="120" spans="3:3" s="3" customFormat="1" x14ac:dyDescent="0.35">
      <c r="C120" s="45"/>
    </row>
    <row r="121" spans="3:3" s="3" customFormat="1" x14ac:dyDescent="0.35">
      <c r="C121" s="45"/>
    </row>
    <row r="122" spans="3:3" s="3" customFormat="1" x14ac:dyDescent="0.35"/>
    <row r="123" spans="3:3" s="3" customFormat="1" x14ac:dyDescent="0.35"/>
    <row r="124" spans="3:3" s="3" customFormat="1" x14ac:dyDescent="0.35"/>
    <row r="125" spans="3:3" s="3" customFormat="1" x14ac:dyDescent="0.35"/>
    <row r="126" spans="3:3" s="3" customFormat="1" x14ac:dyDescent="0.35"/>
    <row r="127" spans="3:3" s="3" customFormat="1" x14ac:dyDescent="0.35"/>
    <row r="128" spans="3:3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4.5" x14ac:dyDescent="0.35"/>
  <cols>
    <col min="2" max="2" width="19.7265625" customWidth="1"/>
    <col min="3" max="3" width="21.54296875" bestFit="1" customWidth="1"/>
    <col min="4" max="6" width="13.54296875" hidden="1" customWidth="1"/>
    <col min="7" max="8" width="7.1796875" customWidth="1"/>
    <col min="9" max="18" width="7.1796875" bestFit="1" customWidth="1"/>
    <col min="19" max="19" width="7.81640625" customWidth="1"/>
    <col min="20" max="22" width="7.1796875" bestFit="1" customWidth="1"/>
    <col min="23" max="23" width="7.81640625" customWidth="1"/>
    <col min="30" max="30" width="19.7265625" hidden="1" customWidth="1"/>
    <col min="31" max="31" width="21.54296875" hidden="1" customWidth="1"/>
    <col min="32" max="34" width="13.54296875" hidden="1" customWidth="1"/>
    <col min="35" max="46" width="7.1796875" hidden="1" customWidth="1"/>
    <col min="47" max="47" width="7.81640625" customWidth="1"/>
    <col min="48" max="50" width="7.1796875" bestFit="1" customWidth="1"/>
    <col min="51" max="51" width="7.81640625" customWidth="1"/>
  </cols>
  <sheetData>
    <row r="1" spans="1:56" s="3" customFormat="1" ht="23.5" x14ac:dyDescent="0.55000000000000004">
      <c r="A1" s="46" t="s">
        <v>99</v>
      </c>
      <c r="AC1" s="46" t="s">
        <v>99</v>
      </c>
    </row>
    <row r="2" spans="1:56" s="3" customFormat="1" ht="23.5" x14ac:dyDescent="0.55000000000000004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5" x14ac:dyDescent="0.55000000000000004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5" x14ac:dyDescent="0.55000000000000004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2670.7684170000002</v>
      </c>
      <c r="H4" s="18">
        <f>VLOOKUP($D4,Résultats!$B$2:$AX$212,H$2,FALSE)/1000000</f>
        <v>2685.0923619999999</v>
      </c>
      <c r="I4" s="114">
        <f>VLOOKUP($D4,Résultats!$B$2:$AX$212,I$2,FALSE)/1000000</f>
        <v>2699.0781609999999</v>
      </c>
      <c r="J4" s="106">
        <f>VLOOKUP($D4,Résultats!$B$2:$AX$212,J$2,FALSE)/1000000</f>
        <v>2712.2395019999999</v>
      </c>
      <c r="K4" s="18">
        <f>VLOOKUP($D4,Résultats!$B$2:$AX$212,K$2,FALSE)/1000000</f>
        <v>2724.9316829999998</v>
      </c>
      <c r="L4" s="18">
        <f>VLOOKUP($D4,Résultats!$B$2:$AX$212,L$2,FALSE)/1000000</f>
        <v>2739.2148560000001</v>
      </c>
      <c r="M4" s="18">
        <f>VLOOKUP($D4,Résultats!$B$2:$AX$212,M$2,FALSE)/1000000</f>
        <v>2753.9257499999999</v>
      </c>
      <c r="N4" s="107">
        <f>VLOOKUP($D4,Résultats!$B$2:$AX$212,N$2,FALSE)/1000000</f>
        <v>2768.2532679999999</v>
      </c>
      <c r="O4" s="106">
        <f>VLOOKUP($D4,Résultats!$B$2:$AX$212,O$2,FALSE)/1000000</f>
        <v>2782.316104</v>
      </c>
      <c r="P4" s="18">
        <f>VLOOKUP($D4,Résultats!$B$2:$AX$212,P$2,FALSE)/1000000</f>
        <v>2796.0704919999998</v>
      </c>
      <c r="Q4" s="18">
        <f>VLOOKUP($D4,Résultats!$B$2:$AX$212,Q$2,FALSE)/1000000</f>
        <v>2809.6777120000002</v>
      </c>
      <c r="R4" s="18">
        <f>VLOOKUP($D4,Résultats!$B$2:$AX$212,R$2,FALSE)/1000000</f>
        <v>2823.012365</v>
      </c>
      <c r="S4" s="107">
        <f>VLOOKUP($D4,Résultats!$B$2:$AX$212,S$2,FALSE)/1000000</f>
        <v>2836.0302510000001</v>
      </c>
      <c r="T4" s="114">
        <f>VLOOKUP($D4,Résultats!$B$2:$AX$212,T$2,FALSE)/1000000</f>
        <v>2898.1448399999999</v>
      </c>
      <c r="U4" s="114">
        <f>VLOOKUP($D4,Résultats!$B$2:$AX$212,U$2,FALSE)/1000000</f>
        <v>2953.4412219999999</v>
      </c>
      <c r="V4" s="18">
        <f>VLOOKUP($D4,Résultats!$B$2:$AX$212,V$2,FALSE)/1000000</f>
        <v>3001.8706529999999</v>
      </c>
      <c r="W4" s="114">
        <f>VLOOKUP($D4,Résultats!$B$2:$AX$212,W$2,FALSE)/1000000</f>
        <v>3045.1080000000002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3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82613495.189999998</v>
      </c>
      <c r="G5" s="101">
        <f>VLOOKUP($D5,Résultats!$B$2:$AX$212,G$2,FALSE)/1000000</f>
        <v>126.8361153</v>
      </c>
      <c r="H5" s="25">
        <f>VLOOKUP($D5,Résultats!$B$2:$AX$212,H$2,FALSE)/1000000</f>
        <v>143.72855150000001</v>
      </c>
      <c r="I5" s="102">
        <f>VLOOKUP($D5,Résultats!$B$2:$AX$212,I$2,FALSE)/1000000</f>
        <v>162.78492319999998</v>
      </c>
      <c r="J5" s="101">
        <f>VLOOKUP($D5,Résultats!$B$2:$AX$212,J$2,FALSE)/1000000</f>
        <v>182.5428359</v>
      </c>
      <c r="K5" s="25">
        <f>VLOOKUP($D5,Résultats!$B$2:$AX$212,K$2,FALSE)/1000000</f>
        <v>204.35981990000002</v>
      </c>
      <c r="L5" s="25">
        <f>VLOOKUP($D5,Résultats!$B$2:$AX$212,L$2,FALSE)/1000000</f>
        <v>227.90493990000002</v>
      </c>
      <c r="M5" s="25">
        <f>VLOOKUP($D5,Résultats!$B$2:$AX$212,M$2,FALSE)/1000000</f>
        <v>253.5006358</v>
      </c>
      <c r="N5" s="102">
        <f>VLOOKUP($D5,Résultats!$B$2:$AX$212,N$2,FALSE)/1000000</f>
        <v>283.95704810000001</v>
      </c>
      <c r="O5" s="101">
        <f>VLOOKUP($D5,Résultats!$B$2:$AX$212,O$2,FALSE)/1000000</f>
        <v>317.88783619999998</v>
      </c>
      <c r="P5" s="25">
        <f>VLOOKUP($D5,Résultats!$B$2:$AX$212,P$2,FALSE)/1000000</f>
        <v>354.22230380000002</v>
      </c>
      <c r="Q5" s="25">
        <f>VLOOKUP($D5,Résultats!$B$2:$AX$212,Q$2,FALSE)/1000000</f>
        <v>392.50715960000002</v>
      </c>
      <c r="R5" s="25">
        <f>VLOOKUP($D5,Résultats!$B$2:$AX$212,R$2,FALSE)/1000000</f>
        <v>432.17239380000001</v>
      </c>
      <c r="S5" s="102">
        <f>VLOOKUP($D5,Résultats!$B$2:$AX$212,S$2,FALSE)/1000000</f>
        <v>472.64308869999996</v>
      </c>
      <c r="T5" s="105">
        <f>VLOOKUP($D5,Résultats!$B$2:$AX$212,T$2,FALSE)/1000000</f>
        <v>677.90065229999993</v>
      </c>
      <c r="U5" s="105">
        <f>VLOOKUP($D5,Résultats!$B$2:$AX$212,U$2,FALSE)/1000000</f>
        <v>874.58122209999999</v>
      </c>
      <c r="V5" s="25">
        <f>VLOOKUP($D5,Résultats!$B$2:$AX$212,V$2,FALSE)/1000000</f>
        <v>1069.755054</v>
      </c>
      <c r="W5" s="105">
        <f>VLOOKUP($D5,Résultats!$B$2:$AX$212,W$2,FALSE)/1000000</f>
        <v>1263.9877759999999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3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56486253.689999998</v>
      </c>
      <c r="G6" s="101">
        <f>VLOOKUP($D6,Résultats!$B$2:$AX$212,G$2,FALSE)/1000000</f>
        <v>58.697777159999994</v>
      </c>
      <c r="H6" s="25">
        <f>VLOOKUP($D6,Résultats!$B$2:$AX$212,H$2,FALSE)/1000000</f>
        <v>61.957147770000006</v>
      </c>
      <c r="I6" s="102">
        <f>VLOOKUP($D6,Résultats!$B$2:$AX$212,I$2,FALSE)/1000000</f>
        <v>64.602262999999994</v>
      </c>
      <c r="J6" s="101">
        <f>VLOOKUP($D6,Résultats!$B$2:$AX$212,J$2,FALSE)/1000000</f>
        <v>68.056039659999996</v>
      </c>
      <c r="K6" s="25">
        <f>VLOOKUP($D6,Résultats!$B$2:$AX$212,K$2,FALSE)/1000000</f>
        <v>71.383623920000005</v>
      </c>
      <c r="L6" s="25">
        <f>VLOOKUP($D6,Résultats!$B$2:$AX$212,L$2,FALSE)/1000000</f>
        <v>76.350102309999997</v>
      </c>
      <c r="M6" s="25">
        <f>VLOOKUP($D6,Résultats!$B$2:$AX$212,M$2,FALSE)/1000000</f>
        <v>84.731525500000004</v>
      </c>
      <c r="N6" s="102">
        <f>VLOOKUP($D6,Résultats!$B$2:$AX$212,N$2,FALSE)/1000000</f>
        <v>94.855128209999904</v>
      </c>
      <c r="O6" s="101">
        <f>VLOOKUP($D6,Résultats!$B$2:$AX$212,O$2,FALSE)/1000000</f>
        <v>104.3873141</v>
      </c>
      <c r="P6" s="25">
        <f>VLOOKUP($D6,Résultats!$B$2:$AX$212,P$2,FALSE)/1000000</f>
        <v>111.95577879999999</v>
      </c>
      <c r="Q6" s="25">
        <f>VLOOKUP($D6,Résultats!$B$2:$AX$212,Q$2,FALSE)/1000000</f>
        <v>117.6425794</v>
      </c>
      <c r="R6" s="25">
        <f>VLOOKUP($D6,Résultats!$B$2:$AX$212,R$2,FALSE)/1000000</f>
        <v>121.54080359999999</v>
      </c>
      <c r="S6" s="102">
        <f>VLOOKUP($D6,Résultats!$B$2:$AX$212,S$2,FALSE)/1000000</f>
        <v>124.2375459</v>
      </c>
      <c r="T6" s="105">
        <f>VLOOKUP($D6,Résultats!$B$2:$AX$212,T$2,FALSE)/1000000</f>
        <v>126.4789468</v>
      </c>
      <c r="U6" s="105">
        <f>VLOOKUP($D6,Résultats!$B$2:$AX$212,U$2,FALSE)/1000000</f>
        <v>122.95328600000001</v>
      </c>
      <c r="V6" s="25">
        <f>VLOOKUP($D6,Résultats!$B$2:$AX$212,V$2,FALSE)/1000000</f>
        <v>122.3114107</v>
      </c>
      <c r="W6" s="105">
        <f>VLOOKUP($D6,Résultats!$B$2:$AX$212,W$2,FALSE)/1000000</f>
        <v>119.9694525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3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501975815.39999998</v>
      </c>
      <c r="G7" s="101">
        <f>VLOOKUP($D7,Résultats!$B$2:$AX$212,G$2,FALSE)/1000000</f>
        <v>530.00890340000001</v>
      </c>
      <c r="H7" s="25">
        <f>VLOOKUP($D7,Résultats!$B$2:$AX$212,H$2,FALSE)/1000000</f>
        <v>543.74178380000001</v>
      </c>
      <c r="I7" s="102">
        <f>VLOOKUP($D7,Résultats!$B$2:$AX$212,I$2,FALSE)/1000000</f>
        <v>556.84086049999996</v>
      </c>
      <c r="J7" s="101">
        <f>VLOOKUP($D7,Résultats!$B$2:$AX$212,J$2,FALSE)/1000000</f>
        <v>569.34151370000006</v>
      </c>
      <c r="K7" s="25">
        <f>VLOOKUP($D7,Résultats!$B$2:$AX$212,K$2,FALSE)/1000000</f>
        <v>580.65521220000005</v>
      </c>
      <c r="L7" s="25">
        <f>VLOOKUP($D7,Résultats!$B$2:$AX$212,L$2,FALSE)/1000000</f>
        <v>596.10614989999999</v>
      </c>
      <c r="M7" s="25">
        <f>VLOOKUP($D7,Résultats!$B$2:$AX$212,M$2,FALSE)/1000000</f>
        <v>616.74024810000003</v>
      </c>
      <c r="N7" s="102">
        <f>VLOOKUP($D7,Résultats!$B$2:$AX$212,N$2,FALSE)/1000000</f>
        <v>640.41376349999996</v>
      </c>
      <c r="O7" s="101">
        <f>VLOOKUP($D7,Résultats!$B$2:$AX$212,O$2,FALSE)/1000000</f>
        <v>666.07006950000005</v>
      </c>
      <c r="P7" s="25">
        <f>VLOOKUP($D7,Résultats!$B$2:$AX$212,P$2,FALSE)/1000000</f>
        <v>690.32156150000003</v>
      </c>
      <c r="Q7" s="25">
        <f>VLOOKUP($D7,Résultats!$B$2:$AX$212,Q$2,FALSE)/1000000</f>
        <v>710.87867929999993</v>
      </c>
      <c r="R7" s="25">
        <f>VLOOKUP($D7,Résultats!$B$2:$AX$212,R$2,FALSE)/1000000</f>
        <v>726.8802887999999</v>
      </c>
      <c r="S7" s="102">
        <f>VLOOKUP($D7,Résultats!$B$2:$AX$212,S$2,FALSE)/1000000</f>
        <v>738.74359500000003</v>
      </c>
      <c r="T7" s="105">
        <f>VLOOKUP($D7,Résultats!$B$2:$AX$212,T$2,FALSE)/1000000</f>
        <v>757.304528</v>
      </c>
      <c r="U7" s="105">
        <f>VLOOKUP($D7,Résultats!$B$2:$AX$212,U$2,FALSE)/1000000</f>
        <v>748.15640059999998</v>
      </c>
      <c r="V7" s="25">
        <f>VLOOKUP($D7,Résultats!$B$2:$AX$212,V$2,FALSE)/1000000</f>
        <v>728.52403249999998</v>
      </c>
      <c r="W7" s="105">
        <f>VLOOKUP($D7,Résultats!$B$2:$AX$212,W$2,FALSE)/1000000</f>
        <v>698.71102020000001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3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832337415.20000005</v>
      </c>
      <c r="G8" s="101">
        <f>VLOOKUP($D8,Résultats!$B$2:$AX$212,G$2,FALSE)/1000000</f>
        <v>845.59633070000007</v>
      </c>
      <c r="H8" s="25">
        <f>VLOOKUP($D8,Résultats!$B$2:$AX$212,H$2,FALSE)/1000000</f>
        <v>848.90032729999996</v>
      </c>
      <c r="I8" s="102">
        <f>VLOOKUP($D8,Résultats!$B$2:$AX$212,I$2,FALSE)/1000000</f>
        <v>851.42373350000003</v>
      </c>
      <c r="J8" s="101">
        <f>VLOOKUP($D8,Résultats!$B$2:$AX$212,J$2,FALSE)/1000000</f>
        <v>850.74281039999994</v>
      </c>
      <c r="K8" s="25">
        <f>VLOOKUP($D8,Résultats!$B$2:$AX$212,K$2,FALSE)/1000000</f>
        <v>848.9652145</v>
      </c>
      <c r="L8" s="25">
        <f>VLOOKUP($D8,Résultats!$B$2:$AX$212,L$2,FALSE)/1000000</f>
        <v>846.49902799999995</v>
      </c>
      <c r="M8" s="25">
        <f>VLOOKUP($D8,Résultats!$B$2:$AX$212,M$2,FALSE)/1000000</f>
        <v>841.85366959999999</v>
      </c>
      <c r="N8" s="102">
        <f>VLOOKUP($D8,Résultats!$B$2:$AX$212,N$2,FALSE)/1000000</f>
        <v>834.60935059999997</v>
      </c>
      <c r="O8" s="101">
        <f>VLOOKUP($D8,Résultats!$B$2:$AX$212,O$2,FALSE)/1000000</f>
        <v>825.53245900000002</v>
      </c>
      <c r="P8" s="25">
        <f>VLOOKUP($D8,Résultats!$B$2:$AX$212,P$2,FALSE)/1000000</f>
        <v>814.77611689999992</v>
      </c>
      <c r="Q8" s="25">
        <f>VLOOKUP($D8,Résultats!$B$2:$AX$212,Q$2,FALSE)/1000000</f>
        <v>802.76498900000001</v>
      </c>
      <c r="R8" s="25">
        <f>VLOOKUP($D8,Résultats!$B$2:$AX$212,R$2,FALSE)/1000000</f>
        <v>790.02932179999993</v>
      </c>
      <c r="S8" s="102">
        <f>VLOOKUP($D8,Résultats!$B$2:$AX$212,S$2,FALSE)/1000000</f>
        <v>776.7320082</v>
      </c>
      <c r="T8" s="105">
        <f>VLOOKUP($D8,Résultats!$B$2:$AX$212,T$2,FALSE)/1000000</f>
        <v>713.89341000000002</v>
      </c>
      <c r="U8" s="105">
        <f>VLOOKUP($D8,Résultats!$B$2:$AX$212,U$2,FALSE)/1000000</f>
        <v>659.13699320000001</v>
      </c>
      <c r="V8" s="25">
        <f>VLOOKUP($D8,Résultats!$B$2:$AX$212,V$2,FALSE)/1000000</f>
        <v>600.53767879999998</v>
      </c>
      <c r="W8" s="105">
        <f>VLOOKUP($D8,Résultats!$B$2:$AX$212,W$2,FALSE)/1000000</f>
        <v>540.72499740000001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3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681337223.10000002</v>
      </c>
      <c r="G9" s="101">
        <f>VLOOKUP($D9,Résultats!$B$2:$AX$212,G$2,FALSE)/1000000</f>
        <v>665.55907000000002</v>
      </c>
      <c r="H9" s="25">
        <f>VLOOKUP($D9,Résultats!$B$2:$AX$212,H$2,FALSE)/1000000</f>
        <v>654.56862790000002</v>
      </c>
      <c r="I9" s="102">
        <f>VLOOKUP($D9,Résultats!$B$2:$AX$212,I$2,FALSE)/1000000</f>
        <v>643.17508679999992</v>
      </c>
      <c r="J9" s="101">
        <f>VLOOKUP($D9,Résultats!$B$2:$AX$212,J$2,FALSE)/1000000</f>
        <v>632.31560439999998</v>
      </c>
      <c r="K9" s="25">
        <f>VLOOKUP($D9,Résultats!$B$2:$AX$212,K$2,FALSE)/1000000</f>
        <v>621.28615439999999</v>
      </c>
      <c r="L9" s="25">
        <f>VLOOKUP($D9,Résultats!$B$2:$AX$212,L$2,FALSE)/1000000</f>
        <v>606.88709370000004</v>
      </c>
      <c r="M9" s="25">
        <f>VLOOKUP($D9,Résultats!$B$2:$AX$212,M$2,FALSE)/1000000</f>
        <v>587.56503479999992</v>
      </c>
      <c r="N9" s="102">
        <f>VLOOKUP($D9,Résultats!$B$2:$AX$212,N$2,FALSE)/1000000</f>
        <v>563.65256720000002</v>
      </c>
      <c r="O9" s="101">
        <f>VLOOKUP($D9,Résultats!$B$2:$AX$212,O$2,FALSE)/1000000</f>
        <v>537.71935439999993</v>
      </c>
      <c r="P9" s="25">
        <f>VLOOKUP($D9,Résultats!$B$2:$AX$212,P$2,FALSE)/1000000</f>
        <v>513.10162609999998</v>
      </c>
      <c r="Q9" s="25">
        <f>VLOOKUP($D9,Résultats!$B$2:$AX$212,Q$2,FALSE)/1000000</f>
        <v>491.16164260000005</v>
      </c>
      <c r="R9" s="25">
        <f>VLOOKUP($D9,Résultats!$B$2:$AX$212,R$2,FALSE)/1000000</f>
        <v>472.3329109</v>
      </c>
      <c r="S9" s="102">
        <f>VLOOKUP($D9,Résultats!$B$2:$AX$212,S$2,FALSE)/1000000</f>
        <v>456.27010230000002</v>
      </c>
      <c r="T9" s="105">
        <f>VLOOKUP($D9,Résultats!$B$2:$AX$212,T$2,FALSE)/1000000</f>
        <v>399.93563510000001</v>
      </c>
      <c r="U9" s="105">
        <f>VLOOKUP($D9,Résultats!$B$2:$AX$212,U$2,FALSE)/1000000</f>
        <v>357.82780280000003</v>
      </c>
      <c r="V9" s="25">
        <f>VLOOKUP($D9,Résultats!$B$2:$AX$212,V$2,FALSE)/1000000</f>
        <v>317.86615080000001</v>
      </c>
      <c r="W9" s="105">
        <f>VLOOKUP($D9,Résultats!$B$2:$AX$212,W$2,FALSE)/1000000</f>
        <v>283.0542858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3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349477693.89999998</v>
      </c>
      <c r="G10" s="101">
        <f>VLOOKUP($D10,Résultats!$B$2:$AX$212,G$2,FALSE)/1000000</f>
        <v>338.73836219999998</v>
      </c>
      <c r="H10" s="25">
        <f>VLOOKUP($D10,Résultats!$B$2:$AX$212,H$2,FALSE)/1000000</f>
        <v>332.19337960000001</v>
      </c>
      <c r="I10" s="102">
        <f>VLOOKUP($D10,Résultats!$B$2:$AX$212,I$2,FALSE)/1000000</f>
        <v>325.4008455</v>
      </c>
      <c r="J10" s="101">
        <f>VLOOKUP($D10,Résultats!$B$2:$AX$212,J$2,FALSE)/1000000</f>
        <v>319.27292639999996</v>
      </c>
      <c r="K10" s="25">
        <f>VLOOKUP($D10,Résultats!$B$2:$AX$212,K$2,FALSE)/1000000</f>
        <v>312.95597930000002</v>
      </c>
      <c r="L10" s="25">
        <f>VLOOKUP($D10,Résultats!$B$2:$AX$212,L$2,FALSE)/1000000</f>
        <v>305.0574479</v>
      </c>
      <c r="M10" s="25">
        <f>VLOOKUP($D10,Résultats!$B$2:$AX$212,M$2,FALSE)/1000000</f>
        <v>294.52269860000001</v>
      </c>
      <c r="N10" s="102">
        <f>VLOOKUP($D10,Résultats!$B$2:$AX$212,N$2,FALSE)/1000000</f>
        <v>281.48424519999998</v>
      </c>
      <c r="O10" s="101">
        <f>VLOOKUP($D10,Résultats!$B$2:$AX$212,O$2,FALSE)/1000000</f>
        <v>267.17214990000002</v>
      </c>
      <c r="P10" s="25">
        <f>VLOOKUP($D10,Résultats!$B$2:$AX$212,P$2,FALSE)/1000000</f>
        <v>253.40362959999999</v>
      </c>
      <c r="Q10" s="25">
        <f>VLOOKUP($D10,Résultats!$B$2:$AX$212,Q$2,FALSE)/1000000</f>
        <v>241.0329303</v>
      </c>
      <c r="R10" s="25">
        <f>VLOOKUP($D10,Résultats!$B$2:$AX$212,R$2,FALSE)/1000000</f>
        <v>230.29986690000001</v>
      </c>
      <c r="S10" s="102">
        <f>VLOOKUP($D10,Résultats!$B$2:$AX$212,S$2,FALSE)/1000000</f>
        <v>221.01184230000001</v>
      </c>
      <c r="T10" s="105">
        <f>VLOOKUP($D10,Résultats!$B$2:$AX$212,T$2,FALSE)/1000000</f>
        <v>187.77897540000001</v>
      </c>
      <c r="U10" s="105">
        <f>VLOOKUP($D10,Résultats!$B$2:$AX$212,U$2,FALSE)/1000000</f>
        <v>163.3012085</v>
      </c>
      <c r="V10" s="25">
        <f>VLOOKUP($D10,Résultats!$B$2:$AX$212,V$2,FALSE)/1000000</f>
        <v>140.84784530000002</v>
      </c>
      <c r="W10" s="105">
        <f>VLOOKUP($D10,Résultats!$B$2:$AX$212,W$2,FALSE)/1000000</f>
        <v>121.48074920000001</v>
      </c>
      <c r="X10" s="3"/>
      <c r="Y10">
        <f>(K10+K11-S10-S11)*10</f>
        <v>1308.7774708000002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3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119441103.59999999</v>
      </c>
      <c r="G11" s="88">
        <f>VLOOKUP($D11,Résultats!$B$2:$AX$212,G$2,FALSE)/1000000</f>
        <v>105.331858</v>
      </c>
      <c r="H11" s="17">
        <f>VLOOKUP($D11,Résultats!$B$2:$AX$212,H$2,FALSE)/1000000</f>
        <v>100.0025447</v>
      </c>
      <c r="I11" s="89">
        <f>VLOOKUP($D11,Résultats!$B$2:$AX$212,I$2,FALSE)/1000000</f>
        <v>94.850448819999897</v>
      </c>
      <c r="J11" s="88">
        <f>VLOOKUP($D11,Résultats!$B$2:$AX$212,J$2,FALSE)/1000000</f>
        <v>89.967771920000004</v>
      </c>
      <c r="K11" s="17">
        <f>VLOOKUP($D11,Résultats!$B$2:$AX$212,K$2,FALSE)/1000000</f>
        <v>85.325678540000013</v>
      </c>
      <c r="L11" s="17">
        <f>VLOOKUP($D11,Résultats!$B$2:$AX$212,L$2,FALSE)/1000000</f>
        <v>80.410094200000003</v>
      </c>
      <c r="M11" s="17">
        <f>VLOOKUP($D11,Résultats!$B$2:$AX$212,M$2,FALSE)/1000000</f>
        <v>75.011938079999993</v>
      </c>
      <c r="N11" s="89">
        <f>VLOOKUP($D11,Résultats!$B$2:$AX$212,N$2,FALSE)/1000000</f>
        <v>69.281165029999997</v>
      </c>
      <c r="O11" s="88">
        <f>VLOOKUP($D11,Résultats!$B$2:$AX$212,O$2,FALSE)/1000000</f>
        <v>63.546921240000003</v>
      </c>
      <c r="P11" s="17">
        <f>VLOOKUP($D11,Résultats!$B$2:$AX$212,P$2,FALSE)/1000000</f>
        <v>58.289474869999999</v>
      </c>
      <c r="Q11" s="17">
        <f>VLOOKUP($D11,Résultats!$B$2:$AX$212,Q$2,FALSE)/1000000</f>
        <v>53.689731760000001</v>
      </c>
      <c r="R11" s="17">
        <f>VLOOKUP($D11,Résultats!$B$2:$AX$212,R$2,FALSE)/1000000</f>
        <v>49.756779630000004</v>
      </c>
      <c r="S11" s="89">
        <f>VLOOKUP($D11,Résultats!$B$2:$AX$212,S$2,FALSE)/1000000</f>
        <v>46.392068460000004</v>
      </c>
      <c r="T11" s="97">
        <f>VLOOKUP($D11,Résultats!$B$2:$AX$212,T$2,FALSE)/1000000</f>
        <v>34.852692650000002</v>
      </c>
      <c r="U11" s="97">
        <f>VLOOKUP($D11,Résultats!$B$2:$AX$212,U$2,FALSE)/1000000</f>
        <v>27.48430828</v>
      </c>
      <c r="V11" s="17">
        <f>VLOOKUP($D11,Résultats!$B$2:$AX$212,V$2,FALSE)/1000000</f>
        <v>22.028480640000002</v>
      </c>
      <c r="W11" s="97">
        <f>VLOOKUP($D11,Résultats!$B$2:$AX$212,W$2,FALSE)/1000000</f>
        <v>18.137379899999999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3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" thickBot="1" x14ac:dyDescent="0.4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26707.684170000004</v>
      </c>
      <c r="H15" s="18">
        <f t="shared" ref="H15:W15" si="1">H4*1000/100</f>
        <v>26850.923619999998</v>
      </c>
      <c r="I15" s="233">
        <f t="shared" si="1"/>
        <v>26990.781609999998</v>
      </c>
      <c r="J15" s="106">
        <f t="shared" si="1"/>
        <v>27122.39502</v>
      </c>
      <c r="K15" s="18">
        <f t="shared" si="1"/>
        <v>27249.316829999996</v>
      </c>
      <c r="L15" s="18">
        <f t="shared" si="1"/>
        <v>27392.148560000001</v>
      </c>
      <c r="M15" s="18">
        <f t="shared" si="1"/>
        <v>27539.2575</v>
      </c>
      <c r="N15" s="107">
        <f t="shared" si="1"/>
        <v>27682.53268</v>
      </c>
      <c r="O15" s="106">
        <f t="shared" si="1"/>
        <v>27823.161039999999</v>
      </c>
      <c r="P15" s="18">
        <f t="shared" si="1"/>
        <v>27960.704919999996</v>
      </c>
      <c r="Q15" s="18">
        <f t="shared" si="1"/>
        <v>28096.777120000002</v>
      </c>
      <c r="R15" s="18">
        <f t="shared" si="1"/>
        <v>28230.123650000001</v>
      </c>
      <c r="S15" s="107">
        <f t="shared" si="1"/>
        <v>28360.302510000001</v>
      </c>
      <c r="T15" s="18">
        <f t="shared" si="1"/>
        <v>28981.448399999997</v>
      </c>
      <c r="U15" s="114">
        <f t="shared" si="1"/>
        <v>29534.412220000002</v>
      </c>
      <c r="V15" s="18">
        <f t="shared" si="1"/>
        <v>30018.706529999999</v>
      </c>
      <c r="W15" s="114">
        <f t="shared" si="1"/>
        <v>30451.08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3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3.14877734920068E-2</v>
      </c>
      <c r="G16" s="108">
        <f>G5/G$4</f>
        <v>4.7490495429203659E-2</v>
      </c>
      <c r="H16" s="74">
        <f t="shared" ref="H16:W16" si="2">H5/H$4</f>
        <v>5.3528345443187408E-2</v>
      </c>
      <c r="I16" s="109">
        <f t="shared" si="2"/>
        <v>6.0311303893359161E-2</v>
      </c>
      <c r="J16" s="108">
        <f t="shared" si="2"/>
        <v>6.7303361581966967E-2</v>
      </c>
      <c r="K16" s="74">
        <f t="shared" si="2"/>
        <v>7.4996309512982404E-2</v>
      </c>
      <c r="L16" s="74">
        <f t="shared" si="2"/>
        <v>8.3200826470692893E-2</v>
      </c>
      <c r="M16" s="74">
        <f t="shared" si="2"/>
        <v>9.2050642904951241E-2</v>
      </c>
      <c r="N16" s="109">
        <f t="shared" si="2"/>
        <v>0.10257625318551598</v>
      </c>
      <c r="O16" s="108">
        <f t="shared" si="2"/>
        <v>0.11425295484685875</v>
      </c>
      <c r="P16" s="74">
        <f t="shared" si="2"/>
        <v>0.12668575588973385</v>
      </c>
      <c r="Q16" s="74">
        <f t="shared" si="2"/>
        <v>0.13969828565163206</v>
      </c>
      <c r="R16" s="74">
        <f t="shared" si="2"/>
        <v>0.15308908992327422</v>
      </c>
      <c r="S16" s="109">
        <f t="shared" si="2"/>
        <v>0.16665657516641205</v>
      </c>
      <c r="T16" s="74">
        <f t="shared" si="2"/>
        <v>0.23390847929463732</v>
      </c>
      <c r="U16" s="115">
        <f t="shared" si="2"/>
        <v>0.29612277894183192</v>
      </c>
      <c r="V16" s="74">
        <f t="shared" si="2"/>
        <v>0.35636280761494887</v>
      </c>
      <c r="W16" s="115">
        <f t="shared" si="2"/>
        <v>0.41508799556534609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3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2.1529489310579953E-2</v>
      </c>
      <c r="G17" s="110">
        <f t="shared" si="3"/>
        <v>2.1977861047920273E-2</v>
      </c>
      <c r="H17" s="68">
        <f t="shared" ref="H17:W17" si="4">H6/H$4</f>
        <v>2.307449406464775E-2</v>
      </c>
      <c r="I17" s="111">
        <f t="shared" si="4"/>
        <v>2.3934935984241769E-2</v>
      </c>
      <c r="J17" s="110">
        <f t="shared" si="4"/>
        <v>2.5092193963628807E-2</v>
      </c>
      <c r="K17" s="68">
        <f t="shared" si="4"/>
        <v>2.6196482049564842E-2</v>
      </c>
      <c r="L17" s="68">
        <f t="shared" si="4"/>
        <v>2.7872987817206842E-2</v>
      </c>
      <c r="M17" s="68">
        <f t="shared" si="4"/>
        <v>3.076754175380364E-2</v>
      </c>
      <c r="N17" s="111">
        <f t="shared" si="4"/>
        <v>3.4265335945410293E-2</v>
      </c>
      <c r="O17" s="110">
        <f t="shared" si="4"/>
        <v>3.7518136041382016E-2</v>
      </c>
      <c r="P17" s="68">
        <f t="shared" si="4"/>
        <v>4.0040399238975982E-2</v>
      </c>
      <c r="Q17" s="68">
        <f t="shared" si="4"/>
        <v>4.1870488881181687E-2</v>
      </c>
      <c r="R17" s="68">
        <f t="shared" si="4"/>
        <v>4.305358527892951E-2</v>
      </c>
      <c r="S17" s="111">
        <f t="shared" si="4"/>
        <v>4.3806847919267838E-2</v>
      </c>
      <c r="T17" s="68">
        <f t="shared" si="4"/>
        <v>4.3641347752654075E-2</v>
      </c>
      <c r="U17" s="116">
        <f t="shared" si="4"/>
        <v>4.1630517338259052E-2</v>
      </c>
      <c r="V17" s="68">
        <f t="shared" si="4"/>
        <v>4.074506360817539E-2</v>
      </c>
      <c r="W17" s="116">
        <f t="shared" si="4"/>
        <v>3.9397437627827978E-2</v>
      </c>
      <c r="X17" s="3"/>
      <c r="Y17" s="136" t="s">
        <v>54</v>
      </c>
      <c r="Z17" s="137">
        <f>I16+I17</f>
        <v>8.4246239877600937E-2</v>
      </c>
      <c r="AA17" s="137">
        <f>S16+S17</f>
        <v>0.21046342308567989</v>
      </c>
      <c r="AB17" s="138">
        <f>W16+W17</f>
        <v>0.45448543319317408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3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0.19132589339585138</v>
      </c>
      <c r="G18" s="110">
        <f t="shared" si="3"/>
        <v>0.19844809457322557</v>
      </c>
      <c r="H18" s="68">
        <f t="shared" ref="H18:W18" si="5">H7/H$4</f>
        <v>0.20250394045849215</v>
      </c>
      <c r="I18" s="111">
        <f t="shared" si="5"/>
        <v>0.20630779372972741</v>
      </c>
      <c r="J18" s="110">
        <f t="shared" si="5"/>
        <v>0.2099156484079554</v>
      </c>
      <c r="K18" s="68">
        <f t="shared" si="5"/>
        <v>0.21308982380091476</v>
      </c>
      <c r="L18" s="68">
        <f t="shared" si="5"/>
        <v>0.21761934760038407</v>
      </c>
      <c r="M18" s="68">
        <f t="shared" si="5"/>
        <v>0.22394948306068166</v>
      </c>
      <c r="N18" s="111">
        <f t="shared" si="5"/>
        <v>0.23134218638986176</v>
      </c>
      <c r="O18" s="110">
        <f t="shared" si="5"/>
        <v>0.2393941035464747</v>
      </c>
      <c r="P18" s="68">
        <f t="shared" si="5"/>
        <v>0.24688989904765252</v>
      </c>
      <c r="Q18" s="68">
        <f t="shared" si="5"/>
        <v>0.25301075502854681</v>
      </c>
      <c r="R18" s="68">
        <f t="shared" si="5"/>
        <v>0.25748391959310452</v>
      </c>
      <c r="S18" s="111">
        <f t="shared" si="5"/>
        <v>0.26048508993848529</v>
      </c>
      <c r="T18" s="68">
        <f t="shared" si="5"/>
        <v>0.26130665298287853</v>
      </c>
      <c r="U18" s="116">
        <f t="shared" si="5"/>
        <v>0.25331684105545405</v>
      </c>
      <c r="V18" s="68">
        <f t="shared" si="5"/>
        <v>0.24269001456539441</v>
      </c>
      <c r="W18" s="116">
        <f t="shared" si="5"/>
        <v>0.22945360893603772</v>
      </c>
      <c r="X18" s="3"/>
      <c r="Y18" s="136" t="s">
        <v>55</v>
      </c>
      <c r="Z18" s="137">
        <f>I18+I19+I20</f>
        <v>0.76005197272240088</v>
      </c>
      <c r="AA18" s="137">
        <f>S18+S19+S20</f>
        <v>0.69524847444936499</v>
      </c>
      <c r="AB18" s="138">
        <f>W18+W19+W20</f>
        <v>0.4999790823182626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" thickBot="1" x14ac:dyDescent="0.4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0.31724177676376097</v>
      </c>
      <c r="G19" s="110">
        <f t="shared" si="3"/>
        <v>0.31661162582184299</v>
      </c>
      <c r="H19" s="68">
        <f t="shared" ref="H19:W19" si="6">H8/H$4</f>
        <v>0.316153119838192</v>
      </c>
      <c r="I19" s="111">
        <f t="shared" si="6"/>
        <v>0.31544982498193019</v>
      </c>
      <c r="J19" s="110">
        <f t="shared" si="6"/>
        <v>0.31366802591462295</v>
      </c>
      <c r="K19" s="68">
        <f t="shared" si="6"/>
        <v>0.31155467852512764</v>
      </c>
      <c r="L19" s="68">
        <f t="shared" si="6"/>
        <v>0.30902980324665702</v>
      </c>
      <c r="M19" s="68">
        <f t="shared" si="6"/>
        <v>0.30569221759156001</v>
      </c>
      <c r="N19" s="111">
        <f t="shared" si="6"/>
        <v>0.30149313296141661</v>
      </c>
      <c r="O19" s="110">
        <f t="shared" si="6"/>
        <v>0.29670692622350575</v>
      </c>
      <c r="P19" s="68">
        <f t="shared" si="6"/>
        <v>0.29140042042259068</v>
      </c>
      <c r="Q19" s="68">
        <f t="shared" si="6"/>
        <v>0.2857142602411048</v>
      </c>
      <c r="R19" s="68">
        <f t="shared" si="6"/>
        <v>0.27985329841089801</v>
      </c>
      <c r="S19" s="111">
        <f t="shared" si="6"/>
        <v>0.27388001518182675</v>
      </c>
      <c r="T19" s="68">
        <f t="shared" si="6"/>
        <v>0.24632771976986492</v>
      </c>
      <c r="U19" s="116">
        <f t="shared" si="6"/>
        <v>0.22317593060262367</v>
      </c>
      <c r="V19" s="68">
        <f t="shared" si="6"/>
        <v>0.20005448209430227</v>
      </c>
      <c r="W19" s="116">
        <f t="shared" si="6"/>
        <v>0.17757169775259202</v>
      </c>
      <c r="X19" s="3"/>
      <c r="Y19" s="139" t="s">
        <v>60</v>
      </c>
      <c r="Z19" s="140">
        <f>I21+I22</f>
        <v>0.15570178751855712</v>
      </c>
      <c r="AA19" s="140">
        <f>S21+S22</f>
        <v>9.4288102415590214E-2</v>
      </c>
      <c r="AB19" s="272">
        <f>W21+W22</f>
        <v>4.5849976125641526E-2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3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0.25968871191449838</v>
      </c>
      <c r="G20" s="110">
        <f t="shared" si="3"/>
        <v>0.24920134061926791</v>
      </c>
      <c r="H20" s="68">
        <f t="shared" ref="H20:W20" si="7">H9/H$4</f>
        <v>0.24377881266342824</v>
      </c>
      <c r="I20" s="111">
        <f t="shared" si="7"/>
        <v>0.23829435401074328</v>
      </c>
      <c r="J20" s="110">
        <f t="shared" si="7"/>
        <v>0.23313413285726858</v>
      </c>
      <c r="K20" s="68">
        <f t="shared" si="7"/>
        <v>0.22800063512638163</v>
      </c>
      <c r="L20" s="68">
        <f t="shared" si="7"/>
        <v>0.22155512641539207</v>
      </c>
      <c r="M20" s="68">
        <f t="shared" si="7"/>
        <v>0.21335543806872787</v>
      </c>
      <c r="N20" s="111">
        <f t="shared" si="7"/>
        <v>0.20361307750111543</v>
      </c>
      <c r="O20" s="110">
        <f t="shared" si="7"/>
        <v>0.19326321463867713</v>
      </c>
      <c r="P20" s="68">
        <f t="shared" si="7"/>
        <v>0.18350811525248198</v>
      </c>
      <c r="Q20" s="68">
        <f t="shared" si="7"/>
        <v>0.17481066974417456</v>
      </c>
      <c r="R20" s="68">
        <f t="shared" si="7"/>
        <v>0.1673152114939461</v>
      </c>
      <c r="S20" s="111">
        <f t="shared" si="7"/>
        <v>0.16088336932905303</v>
      </c>
      <c r="T20" s="68">
        <f t="shared" si="7"/>
        <v>0.13799711787351526</v>
      </c>
      <c r="U20" s="116">
        <f t="shared" si="7"/>
        <v>0.12115622959907345</v>
      </c>
      <c r="V20" s="68">
        <f t="shared" si="7"/>
        <v>0.10588935618606084</v>
      </c>
      <c r="W20" s="116">
        <f t="shared" si="7"/>
        <v>9.2953775629632834E-2</v>
      </c>
      <c r="X20" s="3"/>
      <c r="Y20" s="173" t="s">
        <v>92</v>
      </c>
      <c r="Z20" s="174">
        <f>SUM(Z17:Z19)</f>
        <v>1.0000000001185589</v>
      </c>
      <c r="AA20" s="174">
        <f t="shared" ref="AA20:AB20" si="8">SUM(AA17:AA19)</f>
        <v>0.99999999995063504</v>
      </c>
      <c r="AB20" s="174">
        <f t="shared" si="8"/>
        <v>1.0003144916370781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3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0.13320189928683837</v>
      </c>
      <c r="G21" s="110">
        <f t="shared" si="3"/>
        <v>0.12683179868529948</v>
      </c>
      <c r="H21" s="68">
        <f t="shared" ref="H21:W21" si="9">H10/H$4</f>
        <v>0.12371767329171675</v>
      </c>
      <c r="I21" s="111">
        <f t="shared" si="9"/>
        <v>0.12055999348290085</v>
      </c>
      <c r="J21" s="110">
        <f t="shared" si="9"/>
        <v>0.11771560961506856</v>
      </c>
      <c r="K21" s="68">
        <f t="shared" si="9"/>
        <v>0.11484911025565703</v>
      </c>
      <c r="L21" s="68">
        <f t="shared" si="9"/>
        <v>0.11136674701942402</v>
      </c>
      <c r="M21" s="68">
        <f t="shared" si="9"/>
        <v>0.10694649214852653</v>
      </c>
      <c r="N21" s="111">
        <f t="shared" si="9"/>
        <v>0.10168298126976147</v>
      </c>
      <c r="O21" s="110">
        <f t="shared" si="9"/>
        <v>9.6025088420363044E-2</v>
      </c>
      <c r="P21" s="68">
        <f t="shared" si="9"/>
        <v>9.0628483911628074E-2</v>
      </c>
      <c r="Q21" s="68">
        <f t="shared" si="9"/>
        <v>8.578668267558226E-2</v>
      </c>
      <c r="R21" s="68">
        <f t="shared" si="9"/>
        <v>8.1579475086712913E-2</v>
      </c>
      <c r="S21" s="111">
        <f t="shared" si="9"/>
        <v>7.7930001706459237E-2</v>
      </c>
      <c r="T21" s="68">
        <f t="shared" si="9"/>
        <v>6.4792819464468174E-2</v>
      </c>
      <c r="U21" s="116">
        <f t="shared" si="9"/>
        <v>5.5291843048569739E-2</v>
      </c>
      <c r="V21" s="68">
        <f t="shared" si="9"/>
        <v>4.6920024738321069E-2</v>
      </c>
      <c r="W21" s="116">
        <f t="shared" si="9"/>
        <v>3.9893740780294167E-2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3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4.5524455866955776E-2</v>
      </c>
      <c r="G22" s="112">
        <f t="shared" si="3"/>
        <v>3.9438783733378252E-2</v>
      </c>
      <c r="H22" s="70">
        <f t="shared" ref="H22:W22" si="10">H11/H$4</f>
        <v>3.7243614452618971E-2</v>
      </c>
      <c r="I22" s="113">
        <f t="shared" si="10"/>
        <v>3.5141794035656274E-2</v>
      </c>
      <c r="J22" s="112">
        <f t="shared" si="10"/>
        <v>3.3171027799594376E-2</v>
      </c>
      <c r="K22" s="70">
        <f t="shared" si="10"/>
        <v>3.1312960641296204E-2</v>
      </c>
      <c r="L22" s="70">
        <f t="shared" si="10"/>
        <v>2.935516139738693E-2</v>
      </c>
      <c r="M22" s="70">
        <f t="shared" si="10"/>
        <v>2.723818464604574E-2</v>
      </c>
      <c r="N22" s="113">
        <f t="shared" si="10"/>
        <v>2.5027032689120265E-2</v>
      </c>
      <c r="O22" s="112">
        <f t="shared" si="10"/>
        <v>2.2839576404938926E-2</v>
      </c>
      <c r="P22" s="70">
        <f t="shared" si="10"/>
        <v>2.0846926083149697E-2</v>
      </c>
      <c r="Q22" s="70">
        <f t="shared" si="10"/>
        <v>1.9108857763541244E-2</v>
      </c>
      <c r="R22" s="70">
        <f t="shared" si="10"/>
        <v>1.762542036545419E-2</v>
      </c>
      <c r="S22" s="113">
        <f t="shared" si="10"/>
        <v>1.6358100709130977E-2</v>
      </c>
      <c r="T22" s="70">
        <f t="shared" si="10"/>
        <v>1.2025862948243817E-2</v>
      </c>
      <c r="U22" s="117">
        <f t="shared" si="10"/>
        <v>9.3058592381223288E-3</v>
      </c>
      <c r="V22" s="70">
        <f t="shared" si="10"/>
        <v>7.3382511061844879E-3</v>
      </c>
      <c r="W22" s="117">
        <f t="shared" si="10"/>
        <v>5.9562353453473564E-3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3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3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3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3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3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3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A2" zoomScale="80" zoomScaleNormal="80" workbookViewId="0">
      <selection activeCell="O19" sqref="O19"/>
    </sheetView>
  </sheetViews>
  <sheetFormatPr baseColWidth="10" defaultRowHeight="14.5" x14ac:dyDescent="0.35"/>
  <cols>
    <col min="1" max="1" width="11.453125" style="3"/>
    <col min="2" max="2" width="17.1796875" style="3" customWidth="1"/>
    <col min="3" max="3" width="28.1796875" customWidth="1"/>
    <col min="4" max="4" width="41" hidden="1" customWidth="1"/>
    <col min="5" max="8" width="20.1796875" hidden="1" customWidth="1"/>
    <col min="9" max="39" width="20.1796875" customWidth="1"/>
    <col min="40" max="40" width="13" style="3" customWidth="1"/>
    <col min="41" max="84" width="11.453125" style="3"/>
  </cols>
  <sheetData>
    <row r="1" spans="1:39" s="3" customFormat="1" ht="23.5" x14ac:dyDescent="0.55000000000000004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5" x14ac:dyDescent="0.55000000000000004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5" x14ac:dyDescent="0.55000000000000004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3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33963.92974</v>
      </c>
      <c r="G4" s="59">
        <f t="shared" si="5"/>
        <v>34255.391009999999</v>
      </c>
      <c r="H4" s="59">
        <f t="shared" si="5"/>
        <v>34333.114009999998</v>
      </c>
      <c r="I4" s="59">
        <f t="shared" ref="I4:AM4" si="6">I43</f>
        <v>34664.838069999998</v>
      </c>
      <c r="J4" s="59">
        <f t="shared" si="6"/>
        <v>34954.891860000003</v>
      </c>
      <c r="K4" s="59">
        <f t="shared" si="6"/>
        <v>35115.33423</v>
      </c>
      <c r="L4" s="59">
        <f t="shared" si="6"/>
        <v>35229.615689999999</v>
      </c>
      <c r="M4" s="59">
        <f t="shared" si="6"/>
        <v>35297.95175</v>
      </c>
      <c r="N4" s="59">
        <f t="shared" si="6"/>
        <v>35320.723689999999</v>
      </c>
      <c r="O4" s="59">
        <f t="shared" si="6"/>
        <v>35392.077940000003</v>
      </c>
      <c r="P4" s="59">
        <f t="shared" si="6"/>
        <v>35509.614939999999</v>
      </c>
      <c r="Q4" s="59">
        <f t="shared" si="6"/>
        <v>35662.083910000001</v>
      </c>
      <c r="R4" s="59">
        <f t="shared" si="6"/>
        <v>35835.865149999998</v>
      </c>
      <c r="S4" s="59">
        <f t="shared" si="6"/>
        <v>36023.437299999998</v>
      </c>
      <c r="T4" s="59">
        <f t="shared" si="6"/>
        <v>36213.232470000003</v>
      </c>
      <c r="U4" s="59">
        <f t="shared" si="6"/>
        <v>36403.247219999997</v>
      </c>
      <c r="V4" s="59">
        <f t="shared" si="6"/>
        <v>36592.975709999999</v>
      </c>
      <c r="W4" s="59">
        <f t="shared" si="6"/>
        <v>36782.854149999999</v>
      </c>
      <c r="X4" s="59">
        <f t="shared" si="6"/>
        <v>36974.36292</v>
      </c>
      <c r="Y4" s="59">
        <f t="shared" si="6"/>
        <v>37165.363530000002</v>
      </c>
      <c r="Z4" s="59">
        <f t="shared" si="6"/>
        <v>37357.473550000002</v>
      </c>
      <c r="AA4" s="59">
        <f t="shared" si="6"/>
        <v>37551.815649999997</v>
      </c>
      <c r="AB4" s="59">
        <f t="shared" si="6"/>
        <v>37749.474260000003</v>
      </c>
      <c r="AC4" s="59">
        <f t="shared" si="6"/>
        <v>37953.526639999996</v>
      </c>
      <c r="AD4" s="59">
        <f t="shared" si="6"/>
        <v>38168.830600000001</v>
      </c>
      <c r="AE4" s="59">
        <f t="shared" si="6"/>
        <v>38393.595789999999</v>
      </c>
      <c r="AF4" s="59">
        <f t="shared" si="6"/>
        <v>38624.36724</v>
      </c>
      <c r="AG4" s="59">
        <f t="shared" si="6"/>
        <v>38859.415110000002</v>
      </c>
      <c r="AH4" s="59">
        <f t="shared" si="6"/>
        <v>39096.829640000004</v>
      </c>
      <c r="AI4" s="59">
        <f t="shared" si="6"/>
        <v>39335.110699999997</v>
      </c>
      <c r="AJ4" s="59">
        <f t="shared" si="6"/>
        <v>39574.587039999999</v>
      </c>
      <c r="AK4" s="59">
        <f t="shared" si="6"/>
        <v>39815.29838</v>
      </c>
      <c r="AL4" s="59">
        <f t="shared" si="6"/>
        <v>40057.202969999998</v>
      </c>
      <c r="AM4" s="103">
        <f t="shared" si="6"/>
        <v>40302.794479999997</v>
      </c>
    </row>
    <row r="5" spans="1:39" x14ac:dyDescent="0.35">
      <c r="C5" s="175" t="s">
        <v>72</v>
      </c>
      <c r="D5" s="58" t="s">
        <v>450</v>
      </c>
      <c r="E5" s="154"/>
      <c r="F5" s="154"/>
      <c r="G5" s="154">
        <f t="shared" ref="G5:AM5" si="7">G4/1000</f>
        <v>34.255391009999997</v>
      </c>
      <c r="H5" s="154">
        <f t="shared" si="7"/>
        <v>34.333114009999996</v>
      </c>
      <c r="I5" s="154">
        <f t="shared" si="7"/>
        <v>34.664838069999995</v>
      </c>
      <c r="J5" s="154">
        <f t="shared" si="7"/>
        <v>34.954891860000004</v>
      </c>
      <c r="K5" s="154">
        <f t="shared" si="7"/>
        <v>35.115334230000002</v>
      </c>
      <c r="L5" s="154">
        <f t="shared" si="7"/>
        <v>35.229615689999996</v>
      </c>
      <c r="M5" s="154">
        <f t="shared" si="7"/>
        <v>35.297951750000003</v>
      </c>
      <c r="N5" s="154">
        <f t="shared" si="7"/>
        <v>35.320723690000001</v>
      </c>
      <c r="O5" s="154">
        <f t="shared" si="7"/>
        <v>35.39207794</v>
      </c>
      <c r="P5" s="154">
        <f t="shared" si="7"/>
        <v>35.509614939999999</v>
      </c>
      <c r="Q5" s="154">
        <f t="shared" si="7"/>
        <v>35.66208391</v>
      </c>
      <c r="R5" s="154">
        <f t="shared" si="7"/>
        <v>35.835865149999997</v>
      </c>
      <c r="S5" s="154">
        <f t="shared" si="7"/>
        <v>36.023437299999998</v>
      </c>
      <c r="T5" s="154">
        <f t="shared" si="7"/>
        <v>36.213232470000001</v>
      </c>
      <c r="U5" s="154">
        <f t="shared" si="7"/>
        <v>36.403247219999997</v>
      </c>
      <c r="V5" s="154">
        <f t="shared" si="7"/>
        <v>36.592975709999997</v>
      </c>
      <c r="W5" s="154">
        <f t="shared" si="7"/>
        <v>36.782854149999999</v>
      </c>
      <c r="X5" s="154">
        <f t="shared" si="7"/>
        <v>36.974362919999997</v>
      </c>
      <c r="Y5" s="154">
        <f t="shared" si="7"/>
        <v>37.16536353</v>
      </c>
      <c r="Z5" s="154">
        <f t="shared" si="7"/>
        <v>37.357473550000002</v>
      </c>
      <c r="AA5" s="154">
        <f t="shared" si="7"/>
        <v>37.551815649999995</v>
      </c>
      <c r="AB5" s="154">
        <f t="shared" si="7"/>
        <v>37.74947426</v>
      </c>
      <c r="AC5" s="154">
        <f t="shared" si="7"/>
        <v>37.95352664</v>
      </c>
      <c r="AD5" s="154">
        <f t="shared" si="7"/>
        <v>38.1688306</v>
      </c>
      <c r="AE5" s="154">
        <f t="shared" si="7"/>
        <v>38.393595789999999</v>
      </c>
      <c r="AF5" s="154">
        <f t="shared" si="7"/>
        <v>38.624367239999998</v>
      </c>
      <c r="AG5" s="154">
        <f t="shared" si="7"/>
        <v>38.85941511</v>
      </c>
      <c r="AH5" s="154">
        <f t="shared" si="7"/>
        <v>39.096829640000003</v>
      </c>
      <c r="AI5" s="154">
        <f t="shared" si="7"/>
        <v>39.335110699999994</v>
      </c>
      <c r="AJ5" s="154">
        <f t="shared" si="7"/>
        <v>39.574587039999997</v>
      </c>
      <c r="AK5" s="154">
        <f t="shared" si="7"/>
        <v>39.815298380000002</v>
      </c>
      <c r="AL5" s="154">
        <f t="shared" si="7"/>
        <v>40.057202969999999</v>
      </c>
      <c r="AM5" s="176">
        <f t="shared" si="7"/>
        <v>40.302794479999996</v>
      </c>
    </row>
    <row r="6" spans="1:39" x14ac:dyDescent="0.35">
      <c r="C6" s="157" t="s">
        <v>73</v>
      </c>
      <c r="D6" s="3" t="s">
        <v>451</v>
      </c>
      <c r="E6" s="155"/>
      <c r="F6" s="155"/>
      <c r="G6" s="155">
        <f>G91</f>
        <v>4.9178930595426889E-3</v>
      </c>
      <c r="H6" s="155">
        <f t="shared" ref="H6:AM6" si="8">H91</f>
        <v>6.079112134693314E-3</v>
      </c>
      <c r="I6" s="155">
        <f t="shared" si="8"/>
        <v>8.5702343192858316E-3</v>
      </c>
      <c r="J6" s="155">
        <f t="shared" si="8"/>
        <v>1.3123714956330577E-2</v>
      </c>
      <c r="K6" s="155">
        <f t="shared" si="8"/>
        <v>2.0937771868674595E-2</v>
      </c>
      <c r="L6" s="155">
        <f t="shared" si="8"/>
        <v>2.934052537204955E-2</v>
      </c>
      <c r="M6" s="155">
        <f t="shared" si="8"/>
        <v>3.8437020442694668E-2</v>
      </c>
      <c r="N6" s="155">
        <f t="shared" si="8"/>
        <v>4.8332044580482944E-2</v>
      </c>
      <c r="O6" s="155">
        <f t="shared" si="8"/>
        <v>5.9469406559517761E-2</v>
      </c>
      <c r="P6" s="155">
        <f t="shared" si="8"/>
        <v>7.1980787381638683E-2</v>
      </c>
      <c r="Q6" s="155">
        <f t="shared" si="8"/>
        <v>8.5954358240418374E-2</v>
      </c>
      <c r="R6" s="155">
        <f t="shared" si="8"/>
        <v>0.10144887781507907</v>
      </c>
      <c r="S6" s="155">
        <f t="shared" si="8"/>
        <v>0.11852838626812549</v>
      </c>
      <c r="T6" s="155">
        <f t="shared" si="8"/>
        <v>0.13720558812627862</v>
      </c>
      <c r="U6" s="155">
        <f t="shared" si="8"/>
        <v>0.15751402943113602</v>
      </c>
      <c r="V6" s="155">
        <f t="shared" si="8"/>
        <v>0.17946169975472598</v>
      </c>
      <c r="W6" s="155">
        <f t="shared" si="8"/>
        <v>0.20302425713204203</v>
      </c>
      <c r="X6" s="155">
        <f t="shared" si="8"/>
        <v>0.22814369846619117</v>
      </c>
      <c r="Y6" s="155">
        <f t="shared" si="8"/>
        <v>0.25469117048617768</v>
      </c>
      <c r="Z6" s="155">
        <f t="shared" si="8"/>
        <v>0.28252670287977755</v>
      </c>
      <c r="AA6" s="155">
        <f t="shared" si="8"/>
        <v>0.31146944848191382</v>
      </c>
      <c r="AB6" s="155">
        <f t="shared" si="8"/>
        <v>0.34130778090470815</v>
      </c>
      <c r="AC6" s="155">
        <f t="shared" si="8"/>
        <v>0.37182564492246623</v>
      </c>
      <c r="AD6" s="155">
        <f t="shared" si="8"/>
        <v>0.40280895715992932</v>
      </c>
      <c r="AE6" s="155">
        <f t="shared" si="8"/>
        <v>0.43397748445171092</v>
      </c>
      <c r="AF6" s="155">
        <f t="shared" si="8"/>
        <v>0.46504457945910932</v>
      </c>
      <c r="AG6" s="155">
        <f t="shared" si="8"/>
        <v>0.49575814523884632</v>
      </c>
      <c r="AH6" s="155">
        <f t="shared" si="8"/>
        <v>0.52588919662591849</v>
      </c>
      <c r="AI6" s="155">
        <f t="shared" si="8"/>
        <v>0.55524185444837204</v>
      </c>
      <c r="AJ6" s="155">
        <f t="shared" si="8"/>
        <v>0.58366640962427085</v>
      </c>
      <c r="AK6" s="155">
        <f t="shared" si="8"/>
        <v>0.61104025035313569</v>
      </c>
      <c r="AL6" s="155">
        <f t="shared" si="8"/>
        <v>0.63726911834353672</v>
      </c>
      <c r="AM6" s="177">
        <f t="shared" si="8"/>
        <v>0.66230324359384229</v>
      </c>
    </row>
    <row r="7" spans="1:39" x14ac:dyDescent="0.35">
      <c r="C7" s="178" t="s">
        <v>75</v>
      </c>
      <c r="D7" s="7" t="s">
        <v>452</v>
      </c>
      <c r="E7" s="179"/>
      <c r="F7" s="179"/>
      <c r="G7" s="179">
        <f>G99</f>
        <v>0.99508210693169952</v>
      </c>
      <c r="H7" s="179">
        <f t="shared" ref="H7:AM7" si="9">H99</f>
        <v>0.99392088786530675</v>
      </c>
      <c r="I7" s="179">
        <f t="shared" si="9"/>
        <v>0.99142976582206777</v>
      </c>
      <c r="J7" s="179">
        <f t="shared" si="9"/>
        <v>0.98687628524678839</v>
      </c>
      <c r="K7" s="179">
        <f t="shared" si="9"/>
        <v>0.97906222805158827</v>
      </c>
      <c r="L7" s="179">
        <f t="shared" si="9"/>
        <v>0.9706594747131061</v>
      </c>
      <c r="M7" s="179">
        <f t="shared" si="9"/>
        <v>0.9615629793589936</v>
      </c>
      <c r="N7" s="179">
        <f t="shared" si="9"/>
        <v>0.95166795547614103</v>
      </c>
      <c r="O7" s="179">
        <f t="shared" si="9"/>
        <v>0.94053059349699186</v>
      </c>
      <c r="P7" s="179">
        <f t="shared" si="9"/>
        <v>0.92801921242123175</v>
      </c>
      <c r="Q7" s="179">
        <f t="shared" si="9"/>
        <v>0.91404564164741764</v>
      </c>
      <c r="R7" s="179">
        <f t="shared" si="9"/>
        <v>0.89855112232444601</v>
      </c>
      <c r="S7" s="179">
        <f t="shared" si="9"/>
        <v>0.88147161348203718</v>
      </c>
      <c r="T7" s="179">
        <f t="shared" si="9"/>
        <v>0.86279441212224928</v>
      </c>
      <c r="U7" s="179">
        <f t="shared" si="9"/>
        <v>0.8424859704040436</v>
      </c>
      <c r="V7" s="179">
        <f t="shared" si="9"/>
        <v>0.82053830024527408</v>
      </c>
      <c r="W7" s="179">
        <f t="shared" si="9"/>
        <v>0.79697574284077133</v>
      </c>
      <c r="X7" s="179">
        <f t="shared" si="9"/>
        <v>0.77185630139857997</v>
      </c>
      <c r="Y7" s="179">
        <f t="shared" si="9"/>
        <v>0.74530882948691546</v>
      </c>
      <c r="Z7" s="179">
        <f t="shared" si="9"/>
        <v>0.71747329712022245</v>
      </c>
      <c r="AA7" s="179">
        <f t="shared" si="9"/>
        <v>0.68853055151808618</v>
      </c>
      <c r="AB7" s="179">
        <f t="shared" si="9"/>
        <v>0.65869221909529185</v>
      </c>
      <c r="AC7" s="179">
        <f t="shared" si="9"/>
        <v>0.62817435507753394</v>
      </c>
      <c r="AD7" s="179">
        <f t="shared" si="9"/>
        <v>0.59719104284007074</v>
      </c>
      <c r="AE7" s="179">
        <f t="shared" si="9"/>
        <v>0.56602251554828908</v>
      </c>
      <c r="AF7" s="179">
        <f t="shared" si="9"/>
        <v>0.53495542054089074</v>
      </c>
      <c r="AG7" s="179">
        <f t="shared" si="9"/>
        <v>0.50424185476115357</v>
      </c>
      <c r="AH7" s="179">
        <f t="shared" si="9"/>
        <v>0.4741108033740814</v>
      </c>
      <c r="AI7" s="179">
        <f t="shared" si="9"/>
        <v>0.44475814580585382</v>
      </c>
      <c r="AJ7" s="179">
        <f t="shared" si="9"/>
        <v>0.41633359037572915</v>
      </c>
      <c r="AK7" s="179">
        <f t="shared" si="9"/>
        <v>0.38895974964686425</v>
      </c>
      <c r="AL7" s="179">
        <f t="shared" si="9"/>
        <v>0.3627308814068203</v>
      </c>
      <c r="AM7" s="180">
        <f t="shared" si="9"/>
        <v>0.33769675640615782</v>
      </c>
    </row>
    <row r="8" spans="1:39" s="3" customFormat="1" x14ac:dyDescent="0.35">
      <c r="C8" s="153" t="s">
        <v>70</v>
      </c>
      <c r="E8" s="231"/>
      <c r="F8" s="231"/>
      <c r="G8" s="231">
        <f>SUM(G6:G7)</f>
        <v>0.99999999999124223</v>
      </c>
      <c r="H8" s="231">
        <f t="shared" ref="H8:AM8" si="10">SUM(H6:H7)</f>
        <v>1</v>
      </c>
      <c r="I8" s="231">
        <f t="shared" si="10"/>
        <v>1.0000000001413536</v>
      </c>
      <c r="J8" s="231">
        <f t="shared" si="10"/>
        <v>1.0000000002031189</v>
      </c>
      <c r="K8" s="231">
        <f t="shared" si="10"/>
        <v>0.99999999992026289</v>
      </c>
      <c r="L8" s="231">
        <f t="shared" si="10"/>
        <v>1.0000000000851557</v>
      </c>
      <c r="M8" s="231">
        <f t="shared" si="10"/>
        <v>0.9999999998016883</v>
      </c>
      <c r="N8" s="231">
        <f t="shared" si="10"/>
        <v>1.000000000056624</v>
      </c>
      <c r="O8" s="231">
        <f t="shared" si="10"/>
        <v>1.0000000000565097</v>
      </c>
      <c r="P8" s="231">
        <f t="shared" si="10"/>
        <v>0.99999999980287047</v>
      </c>
      <c r="Q8" s="231">
        <f t="shared" si="10"/>
        <v>0.99999999988783606</v>
      </c>
      <c r="R8" s="231">
        <f t="shared" si="10"/>
        <v>1.0000000001395251</v>
      </c>
      <c r="S8" s="231">
        <f t="shared" si="10"/>
        <v>0.99999999975016263</v>
      </c>
      <c r="T8" s="231">
        <f t="shared" si="10"/>
        <v>1.0000000002485279</v>
      </c>
      <c r="U8" s="231">
        <f t="shared" si="10"/>
        <v>0.99999999983517962</v>
      </c>
      <c r="V8" s="231">
        <f t="shared" si="10"/>
        <v>1</v>
      </c>
      <c r="W8" s="231">
        <f t="shared" si="10"/>
        <v>0.9999999999728133</v>
      </c>
      <c r="X8" s="231">
        <f t="shared" si="10"/>
        <v>0.99999999986477117</v>
      </c>
      <c r="Y8" s="231">
        <f t="shared" si="10"/>
        <v>0.99999999997309308</v>
      </c>
      <c r="Z8" s="231">
        <f t="shared" si="10"/>
        <v>1</v>
      </c>
      <c r="AA8" s="231">
        <f t="shared" si="10"/>
        <v>1</v>
      </c>
      <c r="AB8" s="231">
        <f t="shared" si="10"/>
        <v>1</v>
      </c>
      <c r="AC8" s="231">
        <f t="shared" si="10"/>
        <v>1.0000000000000002</v>
      </c>
      <c r="AD8" s="231">
        <f t="shared" si="10"/>
        <v>1</v>
      </c>
      <c r="AE8" s="231">
        <f t="shared" si="10"/>
        <v>1</v>
      </c>
      <c r="AF8" s="231">
        <f t="shared" si="10"/>
        <v>1</v>
      </c>
      <c r="AG8" s="231">
        <f t="shared" si="10"/>
        <v>0.99999999999999989</v>
      </c>
      <c r="AH8" s="231">
        <f t="shared" si="10"/>
        <v>0.99999999999999989</v>
      </c>
      <c r="AI8" s="231">
        <f t="shared" si="10"/>
        <v>1.000000000254226</v>
      </c>
      <c r="AJ8" s="231">
        <f t="shared" si="10"/>
        <v>1</v>
      </c>
      <c r="AK8" s="231">
        <f t="shared" si="10"/>
        <v>1</v>
      </c>
      <c r="AL8" s="231">
        <f t="shared" si="10"/>
        <v>0.99999999975035703</v>
      </c>
      <c r="AM8" s="231">
        <f t="shared" si="10"/>
        <v>1</v>
      </c>
    </row>
    <row r="9" spans="1:39" s="3" customFormat="1" x14ac:dyDescent="0.35"/>
    <row r="10" spans="1:39" s="3" customFormat="1" x14ac:dyDescent="0.35"/>
    <row r="11" spans="1:39" s="3" customFormat="1" x14ac:dyDescent="0.35"/>
    <row r="12" spans="1:39" x14ac:dyDescent="0.3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35">
      <c r="C13" s="157" t="s">
        <v>73</v>
      </c>
      <c r="D13" s="3"/>
      <c r="E13" s="181"/>
      <c r="F13" s="181"/>
      <c r="G13" s="181"/>
      <c r="H13" s="181"/>
      <c r="I13" s="181">
        <f>I91</f>
        <v>8.5702343192858316E-3</v>
      </c>
      <c r="J13" s="182">
        <f>S91</f>
        <v>0.11852838626812549</v>
      </c>
      <c r="K13" s="182">
        <f>AM91</f>
        <v>0.66230324359384229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35">
      <c r="C14" s="158" t="s">
        <v>59</v>
      </c>
      <c r="D14" s="3"/>
      <c r="E14" s="183"/>
      <c r="F14" s="183"/>
      <c r="G14" s="183"/>
      <c r="H14" s="183"/>
      <c r="I14" s="183">
        <f>I91</f>
        <v>8.5702343192858316E-3</v>
      </c>
      <c r="J14" s="183">
        <f>S91</f>
        <v>0.11852838626812549</v>
      </c>
      <c r="K14" s="183">
        <f>AM91</f>
        <v>0.66230324359384229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35">
      <c r="C15" s="157" t="s">
        <v>74</v>
      </c>
      <c r="D15" s="3"/>
      <c r="E15" s="181"/>
      <c r="F15" s="181"/>
      <c r="G15" s="181"/>
      <c r="H15" s="181"/>
      <c r="I15" s="181">
        <f>I99</f>
        <v>0.99142976582206777</v>
      </c>
      <c r="J15" s="181">
        <f>S99</f>
        <v>0.88147161348203718</v>
      </c>
      <c r="K15" s="182">
        <f>AM99</f>
        <v>0.33769675640615782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35">
      <c r="C16" s="158" t="s">
        <v>56</v>
      </c>
      <c r="D16" s="3"/>
      <c r="E16" s="184"/>
      <c r="F16" s="184"/>
      <c r="G16" s="184"/>
      <c r="H16" s="184"/>
      <c r="I16" s="184">
        <f>I100+I101</f>
        <v>0.17621859460773187</v>
      </c>
      <c r="J16" s="184">
        <f>S100+S101</f>
        <v>0.21145548381636531</v>
      </c>
      <c r="K16" s="184">
        <f>AM100+AM101</f>
        <v>0.10077635705919913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35">
      <c r="C17" s="159" t="s">
        <v>57</v>
      </c>
      <c r="D17" s="3"/>
      <c r="E17" s="183"/>
      <c r="F17" s="183"/>
      <c r="G17" s="183"/>
      <c r="H17" s="183"/>
      <c r="I17" s="183">
        <f>I102+I103+I104</f>
        <v>0.71137227599921082</v>
      </c>
      <c r="J17" s="183">
        <f>S102+S103+S104</f>
        <v>0.61193348989492435</v>
      </c>
      <c r="K17" s="183">
        <f>AM102+AM103+AM104</f>
        <v>0.22175648940261775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35">
      <c r="C18" s="159" t="s">
        <v>58</v>
      </c>
      <c r="D18" s="3"/>
      <c r="E18" s="183"/>
      <c r="F18" s="183"/>
      <c r="G18" s="183"/>
      <c r="H18" s="183"/>
      <c r="I18" s="183">
        <f>I105+I106</f>
        <v>0.10383889509973412</v>
      </c>
      <c r="J18" s="183">
        <f>S105+S106</f>
        <v>5.8082639870682198E-2</v>
      </c>
      <c r="K18" s="183">
        <f>AM105+AM106</f>
        <v>1.5163909917047521E-2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35">
      <c r="C19" s="160" t="s">
        <v>70</v>
      </c>
      <c r="E19" s="185"/>
      <c r="F19" s="185"/>
      <c r="G19" s="185"/>
      <c r="H19" s="185"/>
      <c r="I19" s="185">
        <f>SUM(I16:I18)</f>
        <v>0.99142976570667674</v>
      </c>
      <c r="J19" s="185">
        <f>SUM(J16:J18)</f>
        <v>0.88147161358197179</v>
      </c>
      <c r="K19" s="185">
        <f>SUM(K16:K18)</f>
        <v>0.33769675637886443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35"/>
    <row r="21" spans="1:39" s="3" customFormat="1" x14ac:dyDescent="0.35"/>
    <row r="22" spans="1:39" s="3" customFormat="1" x14ac:dyDescent="0.35"/>
    <row r="23" spans="1:39" s="3" customFormat="1" ht="23.5" x14ac:dyDescent="0.55000000000000004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5" x14ac:dyDescent="0.55000000000000004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3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3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2759.2008080000001</v>
      </c>
      <c r="G26" s="99">
        <f>VLOOKUP($D26,Résultats!$B$2:$AZ$251,G$2,FALSE)</f>
        <v>2755.6376420000001</v>
      </c>
      <c r="H26" s="99">
        <f>VLOOKUP($D26,Résultats!$B$2:$AZ$251,H$2,FALSE)</f>
        <v>2743.5121869999998</v>
      </c>
      <c r="I26" s="99">
        <f>VLOOKUP($D26,Résultats!$B$2:$AZ$251,I$2,FALSE)</f>
        <v>3003.5617280000001</v>
      </c>
      <c r="J26" s="51">
        <f>VLOOKUP($D26,Résultats!$B$2:$AZ$251,J$2,FALSE)</f>
        <v>2987.706561</v>
      </c>
      <c r="K26" s="51">
        <f>VLOOKUP($D26,Résultats!$B$2:$AZ$251,K$2,FALSE)</f>
        <v>2880.6674109999999</v>
      </c>
      <c r="L26" s="51">
        <f>VLOOKUP($D26,Résultats!$B$2:$AZ$251,L$2,FALSE)</f>
        <v>2846.9923020000001</v>
      </c>
      <c r="M26" s="51">
        <f>VLOOKUP($D26,Résultats!$B$2:$AZ$251,M$2,FALSE)</f>
        <v>2809.9403860000002</v>
      </c>
      <c r="N26" s="51">
        <f>VLOOKUP($D26,Résultats!$B$2:$AZ$251,N$2,FALSE)</f>
        <v>2769.6942640000002</v>
      </c>
      <c r="O26" s="51">
        <f>VLOOKUP($D26,Résultats!$B$2:$AZ$251,O$2,FALSE)</f>
        <v>2820.0486940000001</v>
      </c>
      <c r="P26" s="51">
        <f>VLOOKUP($D26,Résultats!$B$2:$AZ$251,P$2,FALSE)</f>
        <v>2871.78431</v>
      </c>
      <c r="Q26" s="51">
        <f>VLOOKUP($D26,Résultats!$B$2:$AZ$251,Q$2,FALSE)</f>
        <v>2915.863132</v>
      </c>
      <c r="R26" s="51">
        <f>VLOOKUP($D26,Résultats!$B$2:$AZ$251,R$2,FALSE)</f>
        <v>2949.040688</v>
      </c>
      <c r="S26" s="51">
        <f>VLOOKUP($D26,Résultats!$B$2:$AZ$251,S$2,FALSE)</f>
        <v>2976.3554250000002</v>
      </c>
      <c r="T26" s="51">
        <f>VLOOKUP($D26,Résultats!$B$2:$AZ$251,T$2,FALSE)</f>
        <v>2993.1755130000001</v>
      </c>
      <c r="U26" s="51">
        <f>VLOOKUP($D26,Résultats!$B$2:$AZ$251,U$2,FALSE)</f>
        <v>3008.1651299999999</v>
      </c>
      <c r="V26" s="51">
        <f>VLOOKUP($D26,Résultats!$B$2:$AZ$251,V$2,FALSE)</f>
        <v>3022.666017</v>
      </c>
      <c r="W26" s="51">
        <f>VLOOKUP($D26,Résultats!$B$2:$AZ$251,W$2,FALSE)</f>
        <v>3037.580829</v>
      </c>
      <c r="X26" s="51">
        <f>VLOOKUP($D26,Résultats!$B$2:$AZ$251,X$2,FALSE)</f>
        <v>3053.987693</v>
      </c>
      <c r="Y26" s="51">
        <f>VLOOKUP($D26,Résultats!$B$2:$AZ$251,Y$2,FALSE)</f>
        <v>3068.38294</v>
      </c>
      <c r="Z26" s="51">
        <f>VLOOKUP($D26,Résultats!$B$2:$AZ$251,Z$2,FALSE)</f>
        <v>3084.356205</v>
      </c>
      <c r="AA26" s="51">
        <f>VLOOKUP($D26,Résultats!$B$2:$AZ$251,AA$2,FALSE)</f>
        <v>3101.5384880000001</v>
      </c>
      <c r="AB26" s="51">
        <f>VLOOKUP($D26,Résultats!$B$2:$AZ$251,AB$2,FALSE)</f>
        <v>3119.9789000000001</v>
      </c>
      <c r="AC26" s="51">
        <f>VLOOKUP($D26,Résultats!$B$2:$AZ$251,AC$2,FALSE)</f>
        <v>3141.7546480000001</v>
      </c>
      <c r="AD26" s="51">
        <f>VLOOKUP($D26,Résultats!$B$2:$AZ$251,AD$2,FALSE)</f>
        <v>3168.885804</v>
      </c>
      <c r="AE26" s="51">
        <f>VLOOKUP($D26,Résultats!$B$2:$AZ$251,AE$2,FALSE)</f>
        <v>3195.102202</v>
      </c>
      <c r="AF26" s="51">
        <f>VLOOKUP($D26,Résultats!$B$2:$AZ$251,AF$2,FALSE)</f>
        <v>3218.5999149999998</v>
      </c>
      <c r="AG26" s="51">
        <f>VLOOKUP($D26,Résultats!$B$2:$AZ$251,AG$2,FALSE)</f>
        <v>3240.8352100000002</v>
      </c>
      <c r="AH26" s="51">
        <f>VLOOKUP($D26,Résultats!$B$2:$AZ$251,AH$2,FALSE)</f>
        <v>3261.4935230000001</v>
      </c>
      <c r="AI26" s="51">
        <f>VLOOKUP($D26,Résultats!$B$2:$AZ$251,AI$2,FALSE)</f>
        <v>3280.8358950000002</v>
      </c>
      <c r="AJ26" s="51">
        <f>VLOOKUP($D26,Résultats!$B$2:$AZ$251,AJ$2,FALSE)</f>
        <v>3300.5744450000002</v>
      </c>
      <c r="AK26" s="51">
        <f>VLOOKUP($D26,Résultats!$B$2:$AZ$251,AK$2,FALSE)</f>
        <v>3320.4457440000001</v>
      </c>
      <c r="AL26" s="51">
        <f>VLOOKUP($D26,Résultats!$B$2:$AZ$251,AL$2,FALSE)</f>
        <v>3340.3713849999999</v>
      </c>
      <c r="AM26" s="100">
        <f>VLOOKUP($D26,Résultats!$B$2:$AZ$251,AM$2,FALSE)</f>
        <v>3362.8835749999998</v>
      </c>
    </row>
    <row r="27" spans="1:39" x14ac:dyDescent="0.35">
      <c r="C27" s="217" t="s">
        <v>490</v>
      </c>
      <c r="D27" s="52" t="s">
        <v>158</v>
      </c>
      <c r="E27" s="53">
        <f>VLOOKUP($D27,Résultats!$B$2:$AZ$251,E$2,FALSE)</f>
        <v>1.7800717720000001</v>
      </c>
      <c r="F27" s="53">
        <f>VLOOKUP($D27,Résultats!$B$2:$AZ$251,F$2,FALSE)</f>
        <v>24.2050494</v>
      </c>
      <c r="G27" s="53">
        <f>VLOOKUP($D27,Résultats!$B$2:$AZ$251,G$2,FALSE)</f>
        <v>44.500197479999997</v>
      </c>
      <c r="H27" s="53">
        <f>VLOOKUP($D27,Résultats!$B$2:$AZ$251,H$2,FALSE)</f>
        <v>53.360566480000003</v>
      </c>
      <c r="I27" s="53">
        <f>VLOOKUP($D27,Résultats!$B$2:$AZ$251,I$2,FALSE)</f>
        <v>104.6133356</v>
      </c>
      <c r="J27" s="53">
        <f>VLOOKUP($D27,Résultats!$B$2:$AZ$251,J$2,FALSE)</f>
        <v>184.77176850000001</v>
      </c>
      <c r="K27" s="53">
        <f>VLOOKUP($D27,Résultats!$B$2:$AZ$251,K$2,FALSE)</f>
        <v>312.19827830000003</v>
      </c>
      <c r="L27" s="53">
        <f>VLOOKUP($D27,Résultats!$B$2:$AZ$251,L$2,FALSE)</f>
        <v>355.63545219999997</v>
      </c>
      <c r="M27" s="53">
        <f>VLOOKUP($D27,Résultats!$B$2:$AZ$251,M$2,FALSE)</f>
        <v>403.53277100000003</v>
      </c>
      <c r="N27" s="53">
        <f>VLOOKUP($D27,Résultats!$B$2:$AZ$251,N$2,FALSE)</f>
        <v>455.95820850000001</v>
      </c>
      <c r="O27" s="53">
        <f>VLOOKUP($D27,Résultats!$B$2:$AZ$251,O$2,FALSE)</f>
        <v>530.47310259999995</v>
      </c>
      <c r="P27" s="53">
        <f>VLOOKUP($D27,Résultats!$B$2:$AZ$251,P$2,FALSE)</f>
        <v>615.05762360000006</v>
      </c>
      <c r="Q27" s="53">
        <f>VLOOKUP($D27,Résultats!$B$2:$AZ$251,Q$2,FALSE)</f>
        <v>708.21278099999995</v>
      </c>
      <c r="R27" s="53">
        <f>VLOOKUP($D27,Résultats!$B$2:$AZ$251,R$2,FALSE)</f>
        <v>808.74241410000002</v>
      </c>
      <c r="S27" s="53">
        <f>VLOOKUP($D27,Résultats!$B$2:$AZ$251,S$2,FALSE)</f>
        <v>917.21052020000002</v>
      </c>
      <c r="T27" s="53">
        <f>VLOOKUP($D27,Résultats!$B$2:$AZ$251,T$2,FALSE)</f>
        <v>1031.138115</v>
      </c>
      <c r="U27" s="53">
        <f>VLOOKUP($D27,Résultats!$B$2:$AZ$251,U$2,FALSE)</f>
        <v>1152.0302770000001</v>
      </c>
      <c r="V27" s="53">
        <f>VLOOKUP($D27,Résultats!$B$2:$AZ$251,V$2,FALSE)</f>
        <v>1279.2428709999999</v>
      </c>
      <c r="W27" s="53">
        <f>VLOOKUP($D27,Résultats!$B$2:$AZ$251,W$2,FALSE)</f>
        <v>1411.82753</v>
      </c>
      <c r="X27" s="53">
        <f>VLOOKUP($D27,Résultats!$B$2:$AZ$251,X$2,FALSE)</f>
        <v>1548.808923</v>
      </c>
      <c r="Y27" s="53">
        <f>VLOOKUP($D27,Résultats!$B$2:$AZ$251,Y$2,FALSE)</f>
        <v>1686.67868</v>
      </c>
      <c r="Z27" s="53">
        <f>VLOOKUP($D27,Résultats!$B$2:$AZ$251,Z$2,FALSE)</f>
        <v>1825.4234590000001</v>
      </c>
      <c r="AA27" s="53">
        <f>VLOOKUP($D27,Résultats!$B$2:$AZ$251,AA$2,FALSE)</f>
        <v>1963.1200879999999</v>
      </c>
      <c r="AB27" s="53">
        <f>VLOOKUP($D27,Résultats!$B$2:$AZ$251,AB$2,FALSE)</f>
        <v>2098.1594719999998</v>
      </c>
      <c r="AC27" s="53">
        <f>VLOOKUP($D27,Résultats!$B$2:$AZ$251,AC$2,FALSE)</f>
        <v>2230.5658669999998</v>
      </c>
      <c r="AD27" s="53">
        <f>VLOOKUP($D27,Résultats!$B$2:$AZ$251,AD$2,FALSE)</f>
        <v>2360.869807</v>
      </c>
      <c r="AE27" s="53">
        <f>VLOOKUP($D27,Résultats!$B$2:$AZ$251,AE$2,FALSE)</f>
        <v>2483.6876259999999</v>
      </c>
      <c r="AF27" s="53">
        <f>VLOOKUP($D27,Résultats!$B$2:$AZ$251,AF$2,FALSE)</f>
        <v>2596.7467750000001</v>
      </c>
      <c r="AG27" s="53">
        <f>VLOOKUP($D27,Résultats!$B$2:$AZ$251,AG$2,FALSE)</f>
        <v>2700.6440520000001</v>
      </c>
      <c r="AH27" s="53">
        <f>VLOOKUP($D27,Résultats!$B$2:$AZ$251,AH$2,FALSE)</f>
        <v>2794.9405630000001</v>
      </c>
      <c r="AI27" s="53">
        <f>VLOOKUP($D27,Résultats!$B$2:$AZ$251,AI$2,FALSE)</f>
        <v>2879.9461930000002</v>
      </c>
      <c r="AJ27" s="53">
        <f>VLOOKUP($D27,Résultats!$B$2:$AZ$251,AJ$2,FALSE)</f>
        <v>2957.507114</v>
      </c>
      <c r="AK27" s="53">
        <f>VLOOKUP($D27,Résultats!$B$2:$AZ$251,AK$2,FALSE)</f>
        <v>3027.930284</v>
      </c>
      <c r="AL27" s="53">
        <f>VLOOKUP($D27,Résultats!$B$2:$AZ$251,AL$2,FALSE)</f>
        <v>3091.756457</v>
      </c>
      <c r="AM27" s="213">
        <f>VLOOKUP($D27,Résultats!$B$2:$AZ$251,AM$2,FALSE)</f>
        <v>3152.0070540000002</v>
      </c>
    </row>
    <row r="28" spans="1:39" x14ac:dyDescent="0.35">
      <c r="C28" s="218" t="s">
        <v>27</v>
      </c>
      <c r="D28" s="54" t="s">
        <v>159</v>
      </c>
      <c r="E28" s="25">
        <f>VLOOKUP($D28,Résultats!$B$2:$AZ$251,E$2,FALSE)</f>
        <v>5.3014737799999996E-3</v>
      </c>
      <c r="F28" s="25">
        <f>VLOOKUP($D28,Résultats!$B$2:$AZ$251,F$2,FALSE)</f>
        <v>0.5218918682</v>
      </c>
      <c r="G28" s="25">
        <f>VLOOKUP($D28,Résultats!$B$2:$AZ$251,G$2,FALSE)</f>
        <v>1.2457011730000001</v>
      </c>
      <c r="H28" s="25">
        <f>VLOOKUP($D28,Résultats!$B$2:$AZ$251,H$2,FALSE)</f>
        <v>1.6221790739999999</v>
      </c>
      <c r="I28" s="25">
        <f>VLOOKUP($D28,Résultats!$B$2:$AZ$251,I$2,FALSE)</f>
        <v>3.4309359179999999</v>
      </c>
      <c r="J28" s="25">
        <f>VLOOKUP($D28,Résultats!$B$2:$AZ$251,J$2,FALSE)</f>
        <v>6.5409859570000002</v>
      </c>
      <c r="K28" s="25">
        <f>VLOOKUP($D28,Résultats!$B$2:$AZ$251,K$2,FALSE)</f>
        <v>11.922833369999999</v>
      </c>
      <c r="L28" s="25">
        <f>VLOOKUP($D28,Résultats!$B$2:$AZ$251,L$2,FALSE)</f>
        <v>14.62810136</v>
      </c>
      <c r="M28" s="25">
        <f>VLOOKUP($D28,Résultats!$B$2:$AZ$251,M$2,FALSE)</f>
        <v>17.843957929999998</v>
      </c>
      <c r="N28" s="25">
        <f>VLOOKUP($D28,Résultats!$B$2:$AZ$251,N$2,FALSE)</f>
        <v>21.62399186</v>
      </c>
      <c r="O28" s="25">
        <f>VLOOKUP($D28,Résultats!$B$2:$AZ$251,O$2,FALSE)</f>
        <v>26.877374039999999</v>
      </c>
      <c r="P28" s="25">
        <f>VLOOKUP($D28,Résultats!$B$2:$AZ$251,P$2,FALSE)</f>
        <v>33.146978590000003</v>
      </c>
      <c r="Q28" s="25">
        <f>VLOOKUP($D28,Résultats!$B$2:$AZ$251,Q$2,FALSE)</f>
        <v>40.41680075</v>
      </c>
      <c r="R28" s="25">
        <f>VLOOKUP($D28,Résultats!$B$2:$AZ$251,R$2,FALSE)</f>
        <v>48.66722094</v>
      </c>
      <c r="S28" s="25">
        <f>VLOOKUP($D28,Résultats!$B$2:$AZ$251,S$2,FALSE)</f>
        <v>57.975298899999999</v>
      </c>
      <c r="T28" s="25">
        <f>VLOOKUP($D28,Résultats!$B$2:$AZ$251,T$2,FALSE)</f>
        <v>68.225674600000005</v>
      </c>
      <c r="U28" s="25">
        <f>VLOOKUP($D28,Résultats!$B$2:$AZ$251,U$2,FALSE)</f>
        <v>79.554116309999998</v>
      </c>
      <c r="V28" s="25">
        <f>VLOOKUP($D28,Résultats!$B$2:$AZ$251,V$2,FALSE)</f>
        <v>91.963594360000002</v>
      </c>
      <c r="W28" s="25">
        <f>VLOOKUP($D28,Résultats!$B$2:$AZ$251,W$2,FALSE)</f>
        <v>105.43183139999999</v>
      </c>
      <c r="X28" s="25">
        <f>VLOOKUP($D28,Résultats!$B$2:$AZ$251,X$2,FALSE)</f>
        <v>119.9283889</v>
      </c>
      <c r="Y28" s="25">
        <f>VLOOKUP($D28,Résultats!$B$2:$AZ$251,Y$2,FALSE)</f>
        <v>135.2103716</v>
      </c>
      <c r="Z28" s="25">
        <f>VLOOKUP($D28,Résultats!$B$2:$AZ$251,Z$2,FALSE)</f>
        <v>151.28657129999999</v>
      </c>
      <c r="AA28" s="25">
        <f>VLOOKUP($D28,Résultats!$B$2:$AZ$251,AA$2,FALSE)</f>
        <v>168.01536590000001</v>
      </c>
      <c r="AB28" s="25">
        <f>VLOOKUP($D28,Résultats!$B$2:$AZ$251,AB$2,FALSE)</f>
        <v>185.2593248</v>
      </c>
      <c r="AC28" s="25">
        <f>VLOOKUP($D28,Résultats!$B$2:$AZ$251,AC$2,FALSE)</f>
        <v>203.0293211</v>
      </c>
      <c r="AD28" s="25">
        <f>VLOOKUP($D28,Résultats!$B$2:$AZ$251,AD$2,FALSE)</f>
        <v>221.3735313</v>
      </c>
      <c r="AE28" s="25">
        <f>VLOOKUP($D28,Résultats!$B$2:$AZ$251,AE$2,FALSE)</f>
        <v>239.7751609</v>
      </c>
      <c r="AF28" s="25">
        <f>VLOOKUP($D28,Résultats!$B$2:$AZ$251,AF$2,FALSE)</f>
        <v>257.97432959999998</v>
      </c>
      <c r="AG28" s="25">
        <f>VLOOKUP($D28,Résultats!$B$2:$AZ$251,AG$2,FALSE)</f>
        <v>275.98233690000001</v>
      </c>
      <c r="AH28" s="25">
        <f>VLOOKUP($D28,Résultats!$B$2:$AZ$251,AH$2,FALSE)</f>
        <v>293.70217869999999</v>
      </c>
      <c r="AI28" s="25">
        <f>VLOOKUP($D28,Résultats!$B$2:$AZ$251,AI$2,FALSE)</f>
        <v>311.11553900000001</v>
      </c>
      <c r="AJ28" s="25">
        <f>VLOOKUP($D28,Résultats!$B$2:$AZ$251,AJ$2,FALSE)</f>
        <v>328.37201060000001</v>
      </c>
      <c r="AK28" s="25">
        <f>VLOOKUP($D28,Résultats!$B$2:$AZ$251,AK$2,FALSE)</f>
        <v>345.46227779999998</v>
      </c>
      <c r="AL28" s="25">
        <f>VLOOKUP($D28,Résultats!$B$2:$AZ$251,AL$2,FALSE)</f>
        <v>362.40693850000002</v>
      </c>
      <c r="AM28" s="102">
        <f>VLOOKUP($D28,Résultats!$B$2:$AZ$251,AM$2,FALSE)</f>
        <v>379.54192490000003</v>
      </c>
    </row>
    <row r="29" spans="1:39" x14ac:dyDescent="0.35">
      <c r="C29" s="218" t="s">
        <v>28</v>
      </c>
      <c r="D29" s="54" t="s">
        <v>160</v>
      </c>
      <c r="E29" s="25">
        <f>VLOOKUP($D29,Résultats!$B$2:$AZ$251,E$2,FALSE)</f>
        <v>1.21526091E-2</v>
      </c>
      <c r="F29" s="25">
        <f>VLOOKUP($D29,Résultats!$B$2:$AZ$251,F$2,FALSE)</f>
        <v>0.4257956403</v>
      </c>
      <c r="G29" s="25">
        <f>VLOOKUP($D29,Résultats!$B$2:$AZ$251,G$2,FALSE)</f>
        <v>0.93818147969999999</v>
      </c>
      <c r="H29" s="25">
        <f>VLOOKUP($D29,Résultats!$B$2:$AZ$251,H$2,FALSE)</f>
        <v>1.193055577</v>
      </c>
      <c r="I29" s="25">
        <f>VLOOKUP($D29,Résultats!$B$2:$AZ$251,I$2,FALSE)</f>
        <v>2.4700583530000002</v>
      </c>
      <c r="J29" s="25">
        <f>VLOOKUP($D29,Résultats!$B$2:$AZ$251,J$2,FALSE)</f>
        <v>4.6107598650000003</v>
      </c>
      <c r="K29" s="25">
        <f>VLOOKUP($D29,Résultats!$B$2:$AZ$251,K$2,FALSE)</f>
        <v>8.2325734629999996</v>
      </c>
      <c r="L29" s="25">
        <f>VLOOKUP($D29,Résultats!$B$2:$AZ$251,L$2,FALSE)</f>
        <v>9.9001865280000008</v>
      </c>
      <c r="M29" s="25">
        <f>VLOOKUP($D29,Résultats!$B$2:$AZ$251,M$2,FALSE)</f>
        <v>11.84398766</v>
      </c>
      <c r="N29" s="25">
        <f>VLOOKUP($D29,Résultats!$B$2:$AZ$251,N$2,FALSE)</f>
        <v>14.08524051</v>
      </c>
      <c r="O29" s="25">
        <f>VLOOKUP($D29,Résultats!$B$2:$AZ$251,O$2,FALSE)</f>
        <v>17.196806559999999</v>
      </c>
      <c r="P29" s="25">
        <f>VLOOKUP($D29,Résultats!$B$2:$AZ$251,P$2,FALSE)</f>
        <v>20.85375312</v>
      </c>
      <c r="Q29" s="25">
        <f>VLOOKUP($D29,Résultats!$B$2:$AZ$251,Q$2,FALSE)</f>
        <v>25.027796599999999</v>
      </c>
      <c r="R29" s="25">
        <f>VLOOKUP($D29,Résultats!$B$2:$AZ$251,R$2,FALSE)</f>
        <v>29.691301880000001</v>
      </c>
      <c r="S29" s="25">
        <f>VLOOKUP($D29,Résultats!$B$2:$AZ$251,S$2,FALSE)</f>
        <v>34.876779399999997</v>
      </c>
      <c r="T29" s="25">
        <f>VLOOKUP($D29,Résultats!$B$2:$AZ$251,T$2,FALSE)</f>
        <v>40.500681989999997</v>
      </c>
      <c r="U29" s="25">
        <f>VLOOKUP($D29,Résultats!$B$2:$AZ$251,U$2,FALSE)</f>
        <v>46.630249980000002</v>
      </c>
      <c r="V29" s="25">
        <f>VLOOKUP($D29,Résultats!$B$2:$AZ$251,V$2,FALSE)</f>
        <v>53.25175419</v>
      </c>
      <c r="W29" s="25">
        <f>VLOOKUP($D29,Résultats!$B$2:$AZ$251,W$2,FALSE)</f>
        <v>60.336759100000002</v>
      </c>
      <c r="X29" s="25">
        <f>VLOOKUP($D29,Résultats!$B$2:$AZ$251,X$2,FALSE)</f>
        <v>67.852526510000004</v>
      </c>
      <c r="Y29" s="25">
        <f>VLOOKUP($D29,Résultats!$B$2:$AZ$251,Y$2,FALSE)</f>
        <v>75.648380369999998</v>
      </c>
      <c r="Z29" s="25">
        <f>VLOOKUP($D29,Résultats!$B$2:$AZ$251,Z$2,FALSE)</f>
        <v>83.719130370000002</v>
      </c>
      <c r="AA29" s="25">
        <f>VLOOKUP($D29,Résultats!$B$2:$AZ$251,AA$2,FALSE)</f>
        <v>91.974642239999994</v>
      </c>
      <c r="AB29" s="25">
        <f>VLOOKUP($D29,Résultats!$B$2:$AZ$251,AB$2,FALSE)</f>
        <v>100.33082210000001</v>
      </c>
      <c r="AC29" s="25">
        <f>VLOOKUP($D29,Résultats!$B$2:$AZ$251,AC$2,FALSE)</f>
        <v>108.7827942</v>
      </c>
      <c r="AD29" s="25">
        <f>VLOOKUP($D29,Résultats!$B$2:$AZ$251,AD$2,FALSE)</f>
        <v>117.346841</v>
      </c>
      <c r="AE29" s="25">
        <f>VLOOKUP($D29,Résultats!$B$2:$AZ$251,AE$2,FALSE)</f>
        <v>125.7415651</v>
      </c>
      <c r="AF29" s="25">
        <f>VLOOKUP($D29,Résultats!$B$2:$AZ$251,AF$2,FALSE)</f>
        <v>133.8286177</v>
      </c>
      <c r="AG29" s="25">
        <f>VLOOKUP($D29,Résultats!$B$2:$AZ$251,AG$2,FALSE)</f>
        <v>141.61325650000001</v>
      </c>
      <c r="AH29" s="25">
        <f>VLOOKUP($D29,Résultats!$B$2:$AZ$251,AH$2,FALSE)</f>
        <v>149.04600120000001</v>
      </c>
      <c r="AI29" s="25">
        <f>VLOOKUP($D29,Résultats!$B$2:$AZ$251,AI$2,FALSE)</f>
        <v>156.11769380000001</v>
      </c>
      <c r="AJ29" s="25">
        <f>VLOOKUP($D29,Résultats!$B$2:$AZ$251,AJ$2,FALSE)</f>
        <v>162.90338589999999</v>
      </c>
      <c r="AK29" s="25">
        <f>VLOOKUP($D29,Résultats!$B$2:$AZ$251,AK$2,FALSE)</f>
        <v>169.3972315</v>
      </c>
      <c r="AL29" s="25">
        <f>VLOOKUP($D29,Résultats!$B$2:$AZ$251,AL$2,FALSE)</f>
        <v>175.60770880000001</v>
      </c>
      <c r="AM29" s="102">
        <f>VLOOKUP($D29,Résultats!$B$2:$AZ$251,AM$2,FALSE)</f>
        <v>181.69095970000001</v>
      </c>
    </row>
    <row r="30" spans="1:39" x14ac:dyDescent="0.35">
      <c r="C30" s="218" t="s">
        <v>29</v>
      </c>
      <c r="D30" s="54" t="s">
        <v>161</v>
      </c>
      <c r="E30" s="25">
        <f>VLOOKUP($D30,Résultats!$B$2:$AZ$251,E$2,FALSE)</f>
        <v>4.9752292400000002E-2</v>
      </c>
      <c r="F30" s="25">
        <f>VLOOKUP($D30,Résultats!$B$2:$AZ$251,F$2,FALSE)</f>
        <v>0.71810894240000001</v>
      </c>
      <c r="G30" s="25">
        <f>VLOOKUP($D30,Résultats!$B$2:$AZ$251,G$2,FALSE)</f>
        <v>1.3291486379999999</v>
      </c>
      <c r="H30" s="25">
        <f>VLOOKUP($D30,Résultats!$B$2:$AZ$251,H$2,FALSE)</f>
        <v>1.5952857899999999</v>
      </c>
      <c r="I30" s="25">
        <f>VLOOKUP($D30,Résultats!$B$2:$AZ$251,I$2,FALSE)</f>
        <v>3.1278221350000002</v>
      </c>
      <c r="J30" s="25">
        <f>VLOOKUP($D30,Résultats!$B$2:$AZ$251,J$2,FALSE)</f>
        <v>5.5197248989999999</v>
      </c>
      <c r="K30" s="25">
        <f>VLOOKUP($D30,Résultats!$B$2:$AZ$251,K$2,FALSE)</f>
        <v>9.3075855220000001</v>
      </c>
      <c r="L30" s="25">
        <f>VLOOKUP($D30,Résultats!$B$2:$AZ$251,L$2,FALSE)</f>
        <v>10.56711911</v>
      </c>
      <c r="M30" s="25">
        <f>VLOOKUP($D30,Résultats!$B$2:$AZ$251,M$2,FALSE)</f>
        <v>11.932098440000001</v>
      </c>
      <c r="N30" s="25">
        <f>VLOOKUP($D30,Résultats!$B$2:$AZ$251,N$2,FALSE)</f>
        <v>13.39459836</v>
      </c>
      <c r="O30" s="25">
        <f>VLOOKUP($D30,Résultats!$B$2:$AZ$251,O$2,FALSE)</f>
        <v>15.457445010000001</v>
      </c>
      <c r="P30" s="25">
        <f>VLOOKUP($D30,Résultats!$B$2:$AZ$251,P$2,FALSE)</f>
        <v>17.750298780000001</v>
      </c>
      <c r="Q30" s="25">
        <f>VLOOKUP($D30,Résultats!$B$2:$AZ$251,Q$2,FALSE)</f>
        <v>20.214817960000001</v>
      </c>
      <c r="R30" s="25">
        <f>VLOOKUP($D30,Résultats!$B$2:$AZ$251,R$2,FALSE)</f>
        <v>22.80276993</v>
      </c>
      <c r="S30" s="25">
        <f>VLOOKUP($D30,Résultats!$B$2:$AZ$251,S$2,FALSE)</f>
        <v>25.516274280000001</v>
      </c>
      <c r="T30" s="25">
        <f>VLOOKUP($D30,Résultats!$B$2:$AZ$251,T$2,FALSE)</f>
        <v>28.27259119</v>
      </c>
      <c r="U30" s="25">
        <f>VLOOKUP($D30,Résultats!$B$2:$AZ$251,U$2,FALSE)</f>
        <v>31.0995743</v>
      </c>
      <c r="V30" s="25">
        <f>VLOOKUP($D30,Résultats!$B$2:$AZ$251,V$2,FALSE)</f>
        <v>33.964386949999998</v>
      </c>
      <c r="W30" s="25">
        <f>VLOOKUP($D30,Résultats!$B$2:$AZ$251,W$2,FALSE)</f>
        <v>36.826011479999998</v>
      </c>
      <c r="X30" s="25">
        <f>VLOOKUP($D30,Résultats!$B$2:$AZ$251,X$2,FALSE)</f>
        <v>39.643101139999999</v>
      </c>
      <c r="Y30" s="25">
        <f>VLOOKUP($D30,Résultats!$B$2:$AZ$251,Y$2,FALSE)</f>
        <v>42.31184253</v>
      </c>
      <c r="Z30" s="25">
        <f>VLOOKUP($D30,Résultats!$B$2:$AZ$251,Z$2,FALSE)</f>
        <v>44.82115297</v>
      </c>
      <c r="AA30" s="25">
        <f>VLOOKUP($D30,Résultats!$B$2:$AZ$251,AA$2,FALSE)</f>
        <v>47.111403359999997</v>
      </c>
      <c r="AB30" s="25">
        <f>VLOOKUP($D30,Résultats!$B$2:$AZ$251,AB$2,FALSE)</f>
        <v>49.134942610000003</v>
      </c>
      <c r="AC30" s="25">
        <f>VLOOKUP($D30,Résultats!$B$2:$AZ$251,AC$2,FALSE)</f>
        <v>50.881359019999998</v>
      </c>
      <c r="AD30" s="25">
        <f>VLOOKUP($D30,Résultats!$B$2:$AZ$251,AD$2,FALSE)</f>
        <v>52.35349626</v>
      </c>
      <c r="AE30" s="25">
        <f>VLOOKUP($D30,Résultats!$B$2:$AZ$251,AE$2,FALSE)</f>
        <v>53.425551689999999</v>
      </c>
      <c r="AF30" s="25">
        <f>VLOOKUP($D30,Résultats!$B$2:$AZ$251,AF$2,FALSE)</f>
        <v>54.049335419999998</v>
      </c>
      <c r="AG30" s="25">
        <f>VLOOKUP($D30,Résultats!$B$2:$AZ$251,AG$2,FALSE)</f>
        <v>54.240357590000002</v>
      </c>
      <c r="AH30" s="25">
        <f>VLOOKUP($D30,Résultats!$B$2:$AZ$251,AH$2,FALSE)</f>
        <v>53.994619899999996</v>
      </c>
      <c r="AI30" s="25">
        <f>VLOOKUP($D30,Résultats!$B$2:$AZ$251,AI$2,FALSE)</f>
        <v>53.323292850000001</v>
      </c>
      <c r="AJ30" s="25">
        <f>VLOOKUP($D30,Résultats!$B$2:$AZ$251,AJ$2,FALSE)</f>
        <v>52.266128700000003</v>
      </c>
      <c r="AK30" s="25">
        <f>VLOOKUP($D30,Résultats!$B$2:$AZ$251,AK$2,FALSE)</f>
        <v>50.833030290000004</v>
      </c>
      <c r="AL30" s="25">
        <f>VLOOKUP($D30,Résultats!$B$2:$AZ$251,AL$2,FALSE)</f>
        <v>49.037550770000003</v>
      </c>
      <c r="AM30" s="102">
        <f>VLOOKUP($D30,Résultats!$B$2:$AZ$251,AM$2,FALSE)</f>
        <v>46.925728890000002</v>
      </c>
    </row>
    <row r="31" spans="1:39" x14ac:dyDescent="0.35">
      <c r="C31" s="218" t="s">
        <v>30</v>
      </c>
      <c r="D31" s="54" t="s">
        <v>162</v>
      </c>
      <c r="E31" s="25">
        <f>VLOOKUP($D31,Résultats!$B$2:$AZ$251,E$2,FALSE)</f>
        <v>1.1687710650000001</v>
      </c>
      <c r="F31" s="25">
        <f>VLOOKUP($D31,Résultats!$B$2:$AZ$251,F$2,FALSE)</f>
        <v>15.69613389</v>
      </c>
      <c r="G31" s="25">
        <f>VLOOKUP($D31,Résultats!$B$2:$AZ$251,G$2,FALSE)</f>
        <v>28.693082149999999</v>
      </c>
      <c r="H31" s="25">
        <f>VLOOKUP($D31,Résultats!$B$2:$AZ$251,H$2,FALSE)</f>
        <v>34.332323520000003</v>
      </c>
      <c r="I31" s="25">
        <f>VLOOKUP($D31,Résultats!$B$2:$AZ$251,I$2,FALSE)</f>
        <v>67.164204470000001</v>
      </c>
      <c r="J31" s="25">
        <f>VLOOKUP($D31,Résultats!$B$2:$AZ$251,J$2,FALSE)</f>
        <v>118.35035910000001</v>
      </c>
      <c r="K31" s="25">
        <f>VLOOKUP($D31,Résultats!$B$2:$AZ$251,K$2,FALSE)</f>
        <v>199.46686460000001</v>
      </c>
      <c r="L31" s="25">
        <f>VLOOKUP($D31,Résultats!$B$2:$AZ$251,L$2,FALSE)</f>
        <v>226.61420240000001</v>
      </c>
      <c r="M31" s="25">
        <f>VLOOKUP($D31,Résultats!$B$2:$AZ$251,M$2,FALSE)</f>
        <v>256.41360500000002</v>
      </c>
      <c r="N31" s="25">
        <f>VLOOKUP($D31,Résultats!$B$2:$AZ$251,N$2,FALSE)</f>
        <v>288.87888779999997</v>
      </c>
      <c r="O31" s="25">
        <f>VLOOKUP($D31,Résultats!$B$2:$AZ$251,O$2,FALSE)</f>
        <v>335.09211740000001</v>
      </c>
      <c r="P31" s="25">
        <f>VLOOKUP($D31,Résultats!$B$2:$AZ$251,P$2,FALSE)</f>
        <v>387.37271629999998</v>
      </c>
      <c r="Q31" s="25">
        <f>VLOOKUP($D31,Résultats!$B$2:$AZ$251,Q$2,FALSE)</f>
        <v>444.73942499999998</v>
      </c>
      <c r="R31" s="25">
        <f>VLOOKUP($D31,Résultats!$B$2:$AZ$251,R$2,FALSE)</f>
        <v>506.41343569999998</v>
      </c>
      <c r="S31" s="25">
        <f>VLOOKUP($D31,Résultats!$B$2:$AZ$251,S$2,FALSE)</f>
        <v>572.72361679999995</v>
      </c>
      <c r="T31" s="25">
        <f>VLOOKUP($D31,Résultats!$B$2:$AZ$251,T$2,FALSE)</f>
        <v>642.09893199999999</v>
      </c>
      <c r="U31" s="25">
        <f>VLOOKUP($D31,Résultats!$B$2:$AZ$251,U$2,FALSE)</f>
        <v>715.45661959999995</v>
      </c>
      <c r="V31" s="25">
        <f>VLOOKUP($D31,Résultats!$B$2:$AZ$251,V$2,FALSE)</f>
        <v>792.37030100000004</v>
      </c>
      <c r="W31" s="25">
        <f>VLOOKUP($D31,Résultats!$B$2:$AZ$251,W$2,FALSE)</f>
        <v>872.22728010000003</v>
      </c>
      <c r="X31" s="25">
        <f>VLOOKUP($D31,Résultats!$B$2:$AZ$251,X$2,FALSE)</f>
        <v>954.40193060000001</v>
      </c>
      <c r="Y31" s="25">
        <f>VLOOKUP($D31,Résultats!$B$2:$AZ$251,Y$2,FALSE)</f>
        <v>1036.717296</v>
      </c>
      <c r="Z31" s="25">
        <f>VLOOKUP($D31,Résultats!$B$2:$AZ$251,Z$2,FALSE)</f>
        <v>1119.161149</v>
      </c>
      <c r="AA31" s="25">
        <f>VLOOKUP($D31,Résultats!$B$2:$AZ$251,AA$2,FALSE)</f>
        <v>1200.5460089999999</v>
      </c>
      <c r="AB31" s="25">
        <f>VLOOKUP($D31,Résultats!$B$2:$AZ$251,AB$2,FALSE)</f>
        <v>1279.8896070000001</v>
      </c>
      <c r="AC31" s="25">
        <f>VLOOKUP($D31,Résultats!$B$2:$AZ$251,AC$2,FALSE)</f>
        <v>1357.203884</v>
      </c>
      <c r="AD31" s="25">
        <f>VLOOKUP($D31,Résultats!$B$2:$AZ$251,AD$2,FALSE)</f>
        <v>1432.814032</v>
      </c>
      <c r="AE31" s="25">
        <f>VLOOKUP($D31,Résultats!$B$2:$AZ$251,AE$2,FALSE)</f>
        <v>1503.4619769999999</v>
      </c>
      <c r="AF31" s="25">
        <f>VLOOKUP($D31,Résultats!$B$2:$AZ$251,AF$2,FALSE)</f>
        <v>1567.797589</v>
      </c>
      <c r="AG31" s="25">
        <f>VLOOKUP($D31,Résultats!$B$2:$AZ$251,AG$2,FALSE)</f>
        <v>1626.211024</v>
      </c>
      <c r="AH31" s="25">
        <f>VLOOKUP($D31,Résultats!$B$2:$AZ$251,AH$2,FALSE)</f>
        <v>1678.470243</v>
      </c>
      <c r="AI31" s="25">
        <f>VLOOKUP($D31,Résultats!$B$2:$AZ$251,AI$2,FALSE)</f>
        <v>1724.7929280000001</v>
      </c>
      <c r="AJ31" s="25">
        <f>VLOOKUP($D31,Résultats!$B$2:$AZ$251,AJ$2,FALSE)</f>
        <v>1766.31582</v>
      </c>
      <c r="AK31" s="25">
        <f>VLOOKUP($D31,Résultats!$B$2:$AZ$251,AK$2,FALSE)</f>
        <v>1803.2497949999999</v>
      </c>
      <c r="AL31" s="25">
        <f>VLOOKUP($D31,Résultats!$B$2:$AZ$251,AL$2,FALSE)</f>
        <v>1835.943244</v>
      </c>
      <c r="AM31" s="102">
        <f>VLOOKUP($D31,Résultats!$B$2:$AZ$251,AM$2,FALSE)</f>
        <v>1866.2042650000001</v>
      </c>
    </row>
    <row r="32" spans="1:39" x14ac:dyDescent="0.35">
      <c r="C32" s="218" t="s">
        <v>31</v>
      </c>
      <c r="D32" s="54" t="s">
        <v>163</v>
      </c>
      <c r="E32" s="25">
        <f>VLOOKUP($D32,Résultats!$B$2:$AZ$251,E$2,FALSE)</f>
        <v>0.46065729059999999</v>
      </c>
      <c r="F32" s="25">
        <f>VLOOKUP($D32,Résultats!$B$2:$AZ$251,F$2,FALSE)</f>
        <v>5.9529705760000002</v>
      </c>
      <c r="G32" s="25">
        <f>VLOOKUP($D32,Résultats!$B$2:$AZ$251,G$2,FALSE)</f>
        <v>10.73793511</v>
      </c>
      <c r="H32" s="25">
        <f>VLOOKUP($D32,Résultats!$B$2:$AZ$251,H$2,FALSE)</f>
        <v>12.78453337</v>
      </c>
      <c r="I32" s="25">
        <f>VLOOKUP($D32,Résultats!$B$2:$AZ$251,I$2,FALSE)</f>
        <v>24.88708789</v>
      </c>
      <c r="J32" s="25">
        <f>VLOOKUP($D32,Résultats!$B$2:$AZ$251,J$2,FALSE)</f>
        <v>43.619723970000003</v>
      </c>
      <c r="K32" s="25">
        <f>VLOOKUP($D32,Résultats!$B$2:$AZ$251,K$2,FALSE)</f>
        <v>73.098394420000005</v>
      </c>
      <c r="L32" s="25">
        <f>VLOOKUP($D32,Résultats!$B$2:$AZ$251,L$2,FALSE)</f>
        <v>82.552135419999999</v>
      </c>
      <c r="M32" s="25">
        <f>VLOOKUP($D32,Résultats!$B$2:$AZ$251,M$2,FALSE)</f>
        <v>92.828008280000006</v>
      </c>
      <c r="N32" s="25">
        <f>VLOOKUP($D32,Résultats!$B$2:$AZ$251,N$2,FALSE)</f>
        <v>103.9133774</v>
      </c>
      <c r="O32" s="25">
        <f>VLOOKUP($D32,Résultats!$B$2:$AZ$251,O$2,FALSE)</f>
        <v>119.7666845</v>
      </c>
      <c r="P32" s="25">
        <f>VLOOKUP($D32,Résultats!$B$2:$AZ$251,P$2,FALSE)</f>
        <v>137.58238030000001</v>
      </c>
      <c r="Q32" s="25">
        <f>VLOOKUP($D32,Résultats!$B$2:$AZ$251,Q$2,FALSE)</f>
        <v>156.99211260000001</v>
      </c>
      <c r="R32" s="25">
        <f>VLOOKUP($D32,Résultats!$B$2:$AZ$251,R$2,FALSE)</f>
        <v>177.7088905</v>
      </c>
      <c r="S32" s="25">
        <f>VLOOKUP($D32,Résultats!$B$2:$AZ$251,S$2,FALSE)</f>
        <v>199.83893180000001</v>
      </c>
      <c r="T32" s="25">
        <f>VLOOKUP($D32,Résultats!$B$2:$AZ$251,T$2,FALSE)</f>
        <v>222.82606419999999</v>
      </c>
      <c r="U32" s="25">
        <f>VLOOKUP($D32,Résultats!$B$2:$AZ$251,U$2,FALSE)</f>
        <v>246.9832212</v>
      </c>
      <c r="V32" s="25">
        <f>VLOOKUP($D32,Résultats!$B$2:$AZ$251,V$2,FALSE)</f>
        <v>272.15403320000001</v>
      </c>
      <c r="W32" s="25">
        <f>VLOOKUP($D32,Résultats!$B$2:$AZ$251,W$2,FALSE)</f>
        <v>298.12032349999998</v>
      </c>
      <c r="X32" s="25">
        <f>VLOOKUP($D32,Résultats!$B$2:$AZ$251,X$2,FALSE)</f>
        <v>324.66272099999998</v>
      </c>
      <c r="Y32" s="25">
        <f>VLOOKUP($D32,Résultats!$B$2:$AZ$251,Y$2,FALSE)</f>
        <v>351.04086610000002</v>
      </c>
      <c r="Z32" s="25">
        <f>VLOOKUP($D32,Résultats!$B$2:$AZ$251,Z$2,FALSE)</f>
        <v>377.25800559999999</v>
      </c>
      <c r="AA32" s="25">
        <f>VLOOKUP($D32,Résultats!$B$2:$AZ$251,AA$2,FALSE)</f>
        <v>402.91889300000003</v>
      </c>
      <c r="AB32" s="25">
        <f>VLOOKUP($D32,Résultats!$B$2:$AZ$251,AB$2,FALSE)</f>
        <v>427.70523609999998</v>
      </c>
      <c r="AC32" s="25">
        <f>VLOOKUP($D32,Résultats!$B$2:$AZ$251,AC$2,FALSE)</f>
        <v>451.63007049999999</v>
      </c>
      <c r="AD32" s="25">
        <f>VLOOKUP($D32,Résultats!$B$2:$AZ$251,AD$2,FALSE)</f>
        <v>474.8139946</v>
      </c>
      <c r="AE32" s="25">
        <f>VLOOKUP($D32,Résultats!$B$2:$AZ$251,AE$2,FALSE)</f>
        <v>496.19348980000001</v>
      </c>
      <c r="AF32" s="25">
        <f>VLOOKUP($D32,Résultats!$B$2:$AZ$251,AF$2,FALSE)</f>
        <v>515.34749429999999</v>
      </c>
      <c r="AG32" s="25">
        <f>VLOOKUP($D32,Résultats!$B$2:$AZ$251,AG$2,FALSE)</f>
        <v>532.43054040000004</v>
      </c>
      <c r="AH32" s="25">
        <f>VLOOKUP($D32,Résultats!$B$2:$AZ$251,AH$2,FALSE)</f>
        <v>547.39352450000001</v>
      </c>
      <c r="AI32" s="25">
        <f>VLOOKUP($D32,Résultats!$B$2:$AZ$251,AI$2,FALSE)</f>
        <v>560.33332189999999</v>
      </c>
      <c r="AJ32" s="25">
        <f>VLOOKUP($D32,Résultats!$B$2:$AZ$251,AJ$2,FALSE)</f>
        <v>571.64421970000001</v>
      </c>
      <c r="AK32" s="25">
        <f>VLOOKUP($D32,Résultats!$B$2:$AZ$251,AK$2,FALSE)</f>
        <v>581.41715150000005</v>
      </c>
      <c r="AL32" s="25">
        <f>VLOOKUP($D32,Résultats!$B$2:$AZ$251,AL$2,FALSE)</f>
        <v>589.78591700000004</v>
      </c>
      <c r="AM32" s="102">
        <f>VLOOKUP($D32,Résultats!$B$2:$AZ$251,AM$2,FALSE)</f>
        <v>597.34729579999998</v>
      </c>
    </row>
    <row r="33" spans="2:39" x14ac:dyDescent="0.35">
      <c r="C33" s="218" t="s">
        <v>32</v>
      </c>
      <c r="D33" s="54" t="s">
        <v>164</v>
      </c>
      <c r="E33" s="25">
        <f>VLOOKUP($D33,Résultats!$B$2:$AZ$251,E$2,FALSE)</f>
        <v>6.2802073999999996E-3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0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35">
      <c r="C34" s="218" t="s">
        <v>33</v>
      </c>
      <c r="D34" s="54" t="s">
        <v>165</v>
      </c>
      <c r="E34" s="55">
        <f>VLOOKUP($D34,Résultats!$B$2:$AZ$251,E$2,FALSE)</f>
        <v>7.7156833699999997E-2</v>
      </c>
      <c r="F34" s="55">
        <f>VLOOKUP($D34,Résultats!$B$2:$AZ$251,F$2,FALSE)</f>
        <v>0.89014848089999998</v>
      </c>
      <c r="G34" s="55">
        <f>VLOOKUP($D34,Résultats!$B$2:$AZ$251,G$2,FALSE)</f>
        <v>1.55614893</v>
      </c>
      <c r="H34" s="55">
        <f>VLOOKUP($D34,Résultats!$B$2:$AZ$251,H$2,FALSE)</f>
        <v>1.833189146</v>
      </c>
      <c r="I34" s="55">
        <f>VLOOKUP($D34,Résultats!$B$2:$AZ$251,I$2,FALSE)</f>
        <v>3.5332268600000001</v>
      </c>
      <c r="J34" s="55">
        <f>VLOOKUP($D34,Résultats!$B$2:$AZ$251,J$2,FALSE)</f>
        <v>6.1302146720000001</v>
      </c>
      <c r="K34" s="55">
        <f>VLOOKUP($D34,Résultats!$B$2:$AZ$251,K$2,FALSE)</f>
        <v>10.17002692</v>
      </c>
      <c r="L34" s="55">
        <f>VLOOKUP($D34,Résultats!$B$2:$AZ$251,L$2,FALSE)</f>
        <v>11.37370744</v>
      </c>
      <c r="M34" s="55">
        <f>VLOOKUP($D34,Résultats!$B$2:$AZ$251,M$2,FALSE)</f>
        <v>12.671113699999999</v>
      </c>
      <c r="N34" s="55">
        <f>VLOOKUP($D34,Résultats!$B$2:$AZ$251,N$2,FALSE)</f>
        <v>14.062112669999999</v>
      </c>
      <c r="O34" s="55">
        <f>VLOOKUP($D34,Résultats!$B$2:$AZ$251,O$2,FALSE)</f>
        <v>16.082675070000001</v>
      </c>
      <c r="P34" s="55">
        <f>VLOOKUP($D34,Résultats!$B$2:$AZ$251,P$2,FALSE)</f>
        <v>18.35149637</v>
      </c>
      <c r="Q34" s="55">
        <f>VLOOKUP($D34,Résultats!$B$2:$AZ$251,Q$2,FALSE)</f>
        <v>20.821828050000001</v>
      </c>
      <c r="R34" s="55">
        <f>VLOOKUP($D34,Résultats!$B$2:$AZ$251,R$2,FALSE)</f>
        <v>23.458795210000002</v>
      </c>
      <c r="S34" s="55">
        <f>VLOOKUP($D34,Résultats!$B$2:$AZ$251,S$2,FALSE)</f>
        <v>26.279618979999999</v>
      </c>
      <c r="T34" s="55">
        <f>VLOOKUP($D34,Résultats!$B$2:$AZ$251,T$2,FALSE)</f>
        <v>29.214170639999999</v>
      </c>
      <c r="U34" s="55">
        <f>VLOOKUP($D34,Résultats!$B$2:$AZ$251,U$2,FALSE)</f>
        <v>32.306495560000002</v>
      </c>
      <c r="V34" s="55">
        <f>VLOOKUP($D34,Résultats!$B$2:$AZ$251,V$2,FALSE)</f>
        <v>35.538801049999996</v>
      </c>
      <c r="W34" s="55">
        <f>VLOOKUP($D34,Résultats!$B$2:$AZ$251,W$2,FALSE)</f>
        <v>38.885324750000002</v>
      </c>
      <c r="X34" s="55">
        <f>VLOOKUP($D34,Résultats!$B$2:$AZ$251,X$2,FALSE)</f>
        <v>42.320254609999999</v>
      </c>
      <c r="Y34" s="55">
        <f>VLOOKUP($D34,Résultats!$B$2:$AZ$251,Y$2,FALSE)</f>
        <v>45.74992306</v>
      </c>
      <c r="Z34" s="55">
        <f>VLOOKUP($D34,Résultats!$B$2:$AZ$251,Z$2,FALSE)</f>
        <v>49.17744914</v>
      </c>
      <c r="AA34" s="55">
        <f>VLOOKUP($D34,Résultats!$B$2:$AZ$251,AA$2,FALSE)</f>
        <v>52.553774339999997</v>
      </c>
      <c r="AB34" s="55">
        <f>VLOOKUP($D34,Résultats!$B$2:$AZ$251,AB$2,FALSE)</f>
        <v>55.839539250000001</v>
      </c>
      <c r="AC34" s="55">
        <f>VLOOKUP($D34,Résultats!$B$2:$AZ$251,AC$2,FALSE)</f>
        <v>59.03843852</v>
      </c>
      <c r="AD34" s="55">
        <f>VLOOKUP($D34,Résultats!$B$2:$AZ$251,AD$2,FALSE)</f>
        <v>62.167911830000001</v>
      </c>
      <c r="AE34" s="55">
        <f>VLOOKUP($D34,Résultats!$B$2:$AZ$251,AE$2,FALSE)</f>
        <v>65.089881759999997</v>
      </c>
      <c r="AF34" s="55">
        <f>VLOOKUP($D34,Résultats!$B$2:$AZ$251,AF$2,FALSE)</f>
        <v>67.749409959999994</v>
      </c>
      <c r="AG34" s="55">
        <f>VLOOKUP($D34,Résultats!$B$2:$AZ$251,AG$2,FALSE)</f>
        <v>70.166536289999996</v>
      </c>
      <c r="AH34" s="55">
        <f>VLOOKUP($D34,Résultats!$B$2:$AZ$251,AH$2,FALSE)</f>
        <v>72.333995299999998</v>
      </c>
      <c r="AI34" s="55">
        <f>VLOOKUP($D34,Résultats!$B$2:$AZ$251,AI$2,FALSE)</f>
        <v>74.263418139999999</v>
      </c>
      <c r="AJ34" s="55">
        <f>VLOOKUP($D34,Résultats!$B$2:$AZ$251,AJ$2,FALSE)</f>
        <v>76.005549220000006</v>
      </c>
      <c r="AK34" s="55">
        <f>VLOOKUP($D34,Résultats!$B$2:$AZ$251,AK$2,FALSE)</f>
        <v>77.570797990000003</v>
      </c>
      <c r="AL34" s="55">
        <f>VLOOKUP($D34,Résultats!$B$2:$AZ$251,AL$2,FALSE)</f>
        <v>78.975097880000007</v>
      </c>
      <c r="AM34" s="214">
        <f>VLOOKUP($D34,Résultats!$B$2:$AZ$251,AM$2,FALSE)</f>
        <v>80.296879779999998</v>
      </c>
    </row>
    <row r="35" spans="2:39" x14ac:dyDescent="0.35">
      <c r="C35" s="217" t="s">
        <v>46</v>
      </c>
      <c r="D35" s="52" t="s">
        <v>150</v>
      </c>
      <c r="E35" s="53">
        <f>VLOOKUP($D35,Résultats!$B$2:$AZ$251,E$2,FALSE)</f>
        <v>2371.219928</v>
      </c>
      <c r="F35" s="53">
        <f>VLOOKUP($D35,Résultats!$B$2:$AZ$251,F$2,FALSE)</f>
        <v>2734.995758</v>
      </c>
      <c r="G35" s="53">
        <f>VLOOKUP($D35,Résultats!$B$2:$AZ$251,G$2,FALSE)</f>
        <v>2711.1374449999998</v>
      </c>
      <c r="H35" s="53">
        <f>VLOOKUP($D35,Résultats!$B$2:$AZ$251,H$2,FALSE)</f>
        <v>2690.1516200000001</v>
      </c>
      <c r="I35" s="53">
        <f>VLOOKUP($D35,Résultats!$B$2:$AZ$251,I$2,FALSE)</f>
        <v>2898.9483919999998</v>
      </c>
      <c r="J35" s="53">
        <f>VLOOKUP($D35,Résultats!$B$2:$AZ$251,J$2,FALSE)</f>
        <v>2802.934792</v>
      </c>
      <c r="K35" s="53">
        <f>VLOOKUP($D35,Résultats!$B$2:$AZ$251,K$2,FALSE)</f>
        <v>2568.4691330000001</v>
      </c>
      <c r="L35" s="53">
        <f>VLOOKUP($D35,Résultats!$B$2:$AZ$251,L$2,FALSE)</f>
        <v>2491.3568500000001</v>
      </c>
      <c r="M35" s="53">
        <f>VLOOKUP($D35,Résultats!$B$2:$AZ$251,M$2,FALSE)</f>
        <v>2406.4076140000002</v>
      </c>
      <c r="N35" s="53">
        <f>VLOOKUP($D35,Résultats!$B$2:$AZ$251,N$2,FALSE)</f>
        <v>2313.7360560000002</v>
      </c>
      <c r="O35" s="53">
        <f>VLOOKUP($D35,Résultats!$B$2:$AZ$251,O$2,FALSE)</f>
        <v>2289.5755909999998</v>
      </c>
      <c r="P35" s="53">
        <f>VLOOKUP($D35,Résultats!$B$2:$AZ$251,P$2,FALSE)</f>
        <v>2256.726686</v>
      </c>
      <c r="Q35" s="53">
        <f>VLOOKUP($D35,Résultats!$B$2:$AZ$251,Q$2,FALSE)</f>
        <v>2207.6503509999998</v>
      </c>
      <c r="R35" s="53">
        <f>VLOOKUP($D35,Résultats!$B$2:$AZ$251,R$2,FALSE)</f>
        <v>2140.2982740000002</v>
      </c>
      <c r="S35" s="53">
        <f>VLOOKUP($D35,Résultats!$B$2:$AZ$251,S$2,FALSE)</f>
        <v>2059.1449040000002</v>
      </c>
      <c r="T35" s="53">
        <f>VLOOKUP($D35,Résultats!$B$2:$AZ$251,T$2,FALSE)</f>
        <v>1962.0373990000001</v>
      </c>
      <c r="U35" s="53">
        <f>VLOOKUP($D35,Résultats!$B$2:$AZ$251,U$2,FALSE)</f>
        <v>1856.134853</v>
      </c>
      <c r="V35" s="53">
        <f>VLOOKUP($D35,Résultats!$B$2:$AZ$251,V$2,FALSE)</f>
        <v>1743.4231460000001</v>
      </c>
      <c r="W35" s="53">
        <f>VLOOKUP($D35,Résultats!$B$2:$AZ$251,W$2,FALSE)</f>
        <v>1625.753299</v>
      </c>
      <c r="X35" s="53">
        <f>VLOOKUP($D35,Résultats!$B$2:$AZ$251,X$2,FALSE)</f>
        <v>1505.1787710000001</v>
      </c>
      <c r="Y35" s="53">
        <f>VLOOKUP($D35,Résultats!$B$2:$AZ$251,Y$2,FALSE)</f>
        <v>1381.70426</v>
      </c>
      <c r="Z35" s="53">
        <f>VLOOKUP($D35,Résultats!$B$2:$AZ$251,Z$2,FALSE)</f>
        <v>1258.9327470000001</v>
      </c>
      <c r="AA35" s="53">
        <f>VLOOKUP($D35,Résultats!$B$2:$AZ$251,AA$2,FALSE)</f>
        <v>1138.4184</v>
      </c>
      <c r="AB35" s="53">
        <f>VLOOKUP($D35,Résultats!$B$2:$AZ$251,AB$2,FALSE)</f>
        <v>1021.819428</v>
      </c>
      <c r="AC35" s="53">
        <f>VLOOKUP($D35,Résultats!$B$2:$AZ$251,AC$2,FALSE)</f>
        <v>911.1887802</v>
      </c>
      <c r="AD35" s="53">
        <f>VLOOKUP($D35,Résultats!$B$2:$AZ$251,AD$2,FALSE)</f>
        <v>808.01599659999999</v>
      </c>
      <c r="AE35" s="53">
        <f>VLOOKUP($D35,Résultats!$B$2:$AZ$251,AE$2,FALSE)</f>
        <v>711.4145757</v>
      </c>
      <c r="AF35" s="53">
        <f>VLOOKUP($D35,Résultats!$B$2:$AZ$251,AF$2,FALSE)</f>
        <v>621.85313940000003</v>
      </c>
      <c r="AG35" s="53">
        <f>VLOOKUP($D35,Résultats!$B$2:$AZ$251,AG$2,FALSE)</f>
        <v>540.19115780000004</v>
      </c>
      <c r="AH35" s="53">
        <f>VLOOKUP($D35,Résultats!$B$2:$AZ$251,AH$2,FALSE)</f>
        <v>466.55296070000003</v>
      </c>
      <c r="AI35" s="53">
        <f>VLOOKUP($D35,Résultats!$B$2:$AZ$251,AI$2,FALSE)</f>
        <v>400.88970169999999</v>
      </c>
      <c r="AJ35" s="53">
        <f>VLOOKUP($D35,Résultats!$B$2:$AZ$251,AJ$2,FALSE)</f>
        <v>343.06733109999999</v>
      </c>
      <c r="AK35" s="53">
        <f>VLOOKUP($D35,Résultats!$B$2:$AZ$251,AK$2,FALSE)</f>
        <v>292.51546020000001</v>
      </c>
      <c r="AL35" s="53">
        <f>VLOOKUP($D35,Résultats!$B$2:$AZ$251,AL$2,FALSE)</f>
        <v>248.6149279</v>
      </c>
      <c r="AM35" s="213">
        <f>VLOOKUP($D35,Résultats!$B$2:$AZ$251,AM$2,FALSE)</f>
        <v>210.87652080000001</v>
      </c>
    </row>
    <row r="36" spans="2:39" x14ac:dyDescent="0.35">
      <c r="C36" s="218" t="s">
        <v>27</v>
      </c>
      <c r="D36" s="3" t="s">
        <v>151</v>
      </c>
      <c r="E36" s="25">
        <f>VLOOKUP($D36,Résultats!$B$2:$AZ$251,E$2,FALSE)</f>
        <v>1.186203066</v>
      </c>
      <c r="F36" s="25">
        <f>VLOOKUP($D36,Résultats!$B$2:$AZ$251,F$2,FALSE)</f>
        <v>82.418703519999994</v>
      </c>
      <c r="G36" s="25">
        <f>VLOOKUP($D36,Résultats!$B$2:$AZ$251,G$2,FALSE)</f>
        <v>123.9732834</v>
      </c>
      <c r="H36" s="25">
        <f>VLOOKUP($D36,Résultats!$B$2:$AZ$251,H$2,FALSE)</f>
        <v>126.84368139999999</v>
      </c>
      <c r="I36" s="25">
        <f>VLOOKUP($D36,Résultats!$B$2:$AZ$251,I$2,FALSE)</f>
        <v>165.32677050000001</v>
      </c>
      <c r="J36" s="25">
        <f>VLOOKUP($D36,Résultats!$B$2:$AZ$251,J$2,FALSE)</f>
        <v>145.22220329999999</v>
      </c>
      <c r="K36" s="25">
        <f>VLOOKUP($D36,Résultats!$B$2:$AZ$251,K$2,FALSE)</f>
        <v>157.8831989</v>
      </c>
      <c r="L36" s="25">
        <f>VLOOKUP($D36,Résultats!$B$2:$AZ$251,L$2,FALSE)</f>
        <v>171.3892955</v>
      </c>
      <c r="M36" s="25">
        <f>VLOOKUP($D36,Résultats!$B$2:$AZ$251,M$2,FALSE)</f>
        <v>186.19474579999999</v>
      </c>
      <c r="N36" s="25">
        <f>VLOOKUP($D36,Résultats!$B$2:$AZ$251,N$2,FALSE)</f>
        <v>201.08996519999999</v>
      </c>
      <c r="O36" s="25">
        <f>VLOOKUP($D36,Résultats!$B$2:$AZ$251,O$2,FALSE)</f>
        <v>211.8164414</v>
      </c>
      <c r="P36" s="25">
        <f>VLOOKUP($D36,Résultats!$B$2:$AZ$251,P$2,FALSE)</f>
        <v>217.9224213</v>
      </c>
      <c r="Q36" s="25">
        <f>VLOOKUP($D36,Résultats!$B$2:$AZ$251,Q$2,FALSE)</f>
        <v>220.55120020000001</v>
      </c>
      <c r="R36" s="25">
        <f>VLOOKUP($D36,Résultats!$B$2:$AZ$251,R$2,FALSE)</f>
        <v>220.02086629999999</v>
      </c>
      <c r="S36" s="25">
        <f>VLOOKUP($D36,Résultats!$B$2:$AZ$251,S$2,FALSE)</f>
        <v>217.04308950000001</v>
      </c>
      <c r="T36" s="25">
        <f>VLOOKUP($D36,Résultats!$B$2:$AZ$251,T$2,FALSE)</f>
        <v>211.73243740000001</v>
      </c>
      <c r="U36" s="25">
        <f>VLOOKUP($D36,Résultats!$B$2:$AZ$251,U$2,FALSE)</f>
        <v>204.86878050000001</v>
      </c>
      <c r="V36" s="25">
        <f>VLOOKUP($D36,Résultats!$B$2:$AZ$251,V$2,FALSE)</f>
        <v>196.68867019999999</v>
      </c>
      <c r="W36" s="25">
        <f>VLOOKUP($D36,Résultats!$B$2:$AZ$251,W$2,FALSE)</f>
        <v>187.43656680000001</v>
      </c>
      <c r="X36" s="25">
        <f>VLOOKUP($D36,Résultats!$B$2:$AZ$251,X$2,FALSE)</f>
        <v>177.3241543</v>
      </c>
      <c r="Y36" s="25">
        <f>VLOOKUP($D36,Résultats!$B$2:$AZ$251,Y$2,FALSE)</f>
        <v>166.6329973</v>
      </c>
      <c r="Z36" s="25">
        <f>VLOOKUP($D36,Résultats!$B$2:$AZ$251,Z$2,FALSE)</f>
        <v>155.38680539999999</v>
      </c>
      <c r="AA36" s="25">
        <f>VLOOKUP($D36,Résultats!$B$2:$AZ$251,AA$2,FALSE)</f>
        <v>143.7255384</v>
      </c>
      <c r="AB36" s="25">
        <f>VLOOKUP($D36,Résultats!$B$2:$AZ$251,AB$2,FALSE)</f>
        <v>131.91433309999999</v>
      </c>
      <c r="AC36" s="25">
        <f>VLOOKUP($D36,Résultats!$B$2:$AZ$251,AC$2,FALSE)</f>
        <v>120.2744967</v>
      </c>
      <c r="AD36" s="25">
        <f>VLOOKUP($D36,Résultats!$B$2:$AZ$251,AD$2,FALSE)</f>
        <v>109.2093745</v>
      </c>
      <c r="AE36" s="25">
        <f>VLOOKUP($D36,Résultats!$B$2:$AZ$251,AE$2,FALSE)</f>
        <v>98.431719900000004</v>
      </c>
      <c r="AF36" s="25">
        <f>VLOOKUP($D36,Résultats!$B$2:$AZ$251,AF$2,FALSE)</f>
        <v>88.071666640000004</v>
      </c>
      <c r="AG36" s="25">
        <f>VLOOKUP($D36,Résultats!$B$2:$AZ$251,AG$2,FALSE)</f>
        <v>78.327149379999994</v>
      </c>
      <c r="AH36" s="25">
        <f>VLOOKUP($D36,Résultats!$B$2:$AZ$251,AH$2,FALSE)</f>
        <v>69.289504199999996</v>
      </c>
      <c r="AI36" s="25">
        <f>VLOOKUP($D36,Résultats!$B$2:$AZ$251,AI$2,FALSE)</f>
        <v>61.0451804</v>
      </c>
      <c r="AJ36" s="25">
        <f>VLOOKUP($D36,Résultats!$B$2:$AZ$251,AJ$2,FALSE)</f>
        <v>53.590064529999999</v>
      </c>
      <c r="AK36" s="25">
        <f>VLOOKUP($D36,Résultats!$B$2:$AZ$251,AK$2,FALSE)</f>
        <v>46.890281649999999</v>
      </c>
      <c r="AL36" s="25">
        <f>VLOOKUP($D36,Résultats!$B$2:$AZ$251,AL$2,FALSE)</f>
        <v>40.902643490000003</v>
      </c>
      <c r="AM36" s="102">
        <f>VLOOKUP($D36,Résultats!$B$2:$AZ$251,AM$2,FALSE)</f>
        <v>35.612801490000003</v>
      </c>
    </row>
    <row r="37" spans="2:39" x14ac:dyDescent="0.35">
      <c r="C37" s="218" t="s">
        <v>28</v>
      </c>
      <c r="D37" s="3" t="s">
        <v>152</v>
      </c>
      <c r="E37" s="25">
        <f>VLOOKUP($D37,Résultats!$B$2:$AZ$251,E$2,FALSE)</f>
        <v>427.0331036</v>
      </c>
      <c r="F37" s="25">
        <f>VLOOKUP($D37,Résultats!$B$2:$AZ$251,F$2,FALSE)</f>
        <v>531.62122280000006</v>
      </c>
      <c r="G37" s="25">
        <f>VLOOKUP($D37,Résultats!$B$2:$AZ$251,G$2,FALSE)</f>
        <v>546.04507100000001</v>
      </c>
      <c r="H37" s="25">
        <f>VLOOKUP($D37,Résultats!$B$2:$AZ$251,H$2,FALSE)</f>
        <v>543.82126510000001</v>
      </c>
      <c r="I37" s="25">
        <f>VLOOKUP($D37,Résultats!$B$2:$AZ$251,I$2,FALSE)</f>
        <v>612.30267690000005</v>
      </c>
      <c r="J37" s="25">
        <f>VLOOKUP($D37,Résultats!$B$2:$AZ$251,J$2,FALSE)</f>
        <v>571.96497280000006</v>
      </c>
      <c r="K37" s="25">
        <f>VLOOKUP($D37,Résultats!$B$2:$AZ$251,K$2,FALSE)</f>
        <v>535.58869619999996</v>
      </c>
      <c r="L37" s="25">
        <f>VLOOKUP($D37,Résultats!$B$2:$AZ$251,L$2,FALSE)</f>
        <v>521.32200390000003</v>
      </c>
      <c r="M37" s="25">
        <f>VLOOKUP($D37,Résultats!$B$2:$AZ$251,M$2,FALSE)</f>
        <v>504.87742589999999</v>
      </c>
      <c r="N37" s="25">
        <f>VLOOKUP($D37,Résultats!$B$2:$AZ$251,N$2,FALSE)</f>
        <v>486.00040619999999</v>
      </c>
      <c r="O37" s="25">
        <f>VLOOKUP($D37,Résultats!$B$2:$AZ$251,O$2,FALSE)</f>
        <v>483.10392519999999</v>
      </c>
      <c r="P37" s="25">
        <f>VLOOKUP($D37,Résultats!$B$2:$AZ$251,P$2,FALSE)</f>
        <v>477.96591910000001</v>
      </c>
      <c r="Q37" s="25">
        <f>VLOOKUP($D37,Résultats!$B$2:$AZ$251,Q$2,FALSE)</f>
        <v>469.15533909999999</v>
      </c>
      <c r="R37" s="25">
        <f>VLOOKUP($D37,Résultats!$B$2:$AZ$251,R$2,FALSE)</f>
        <v>456.21890489999998</v>
      </c>
      <c r="S37" s="25">
        <f>VLOOKUP($D37,Résultats!$B$2:$AZ$251,S$2,FALSE)</f>
        <v>440.07079229999999</v>
      </c>
      <c r="T37" s="25">
        <f>VLOOKUP($D37,Résultats!$B$2:$AZ$251,T$2,FALSE)</f>
        <v>420.29325690000002</v>
      </c>
      <c r="U37" s="25">
        <f>VLOOKUP($D37,Résultats!$B$2:$AZ$251,U$2,FALSE)</f>
        <v>398.4610902</v>
      </c>
      <c r="V37" s="25">
        <f>VLOOKUP($D37,Résultats!$B$2:$AZ$251,V$2,FALSE)</f>
        <v>375.02693900000003</v>
      </c>
      <c r="W37" s="25">
        <f>VLOOKUP($D37,Résultats!$B$2:$AZ$251,W$2,FALSE)</f>
        <v>350.40611510000002</v>
      </c>
      <c r="X37" s="25">
        <f>VLOOKUP($D37,Résultats!$B$2:$AZ$251,X$2,FALSE)</f>
        <v>325.05911850000001</v>
      </c>
      <c r="Y37" s="25">
        <f>VLOOKUP($D37,Résultats!$B$2:$AZ$251,Y$2,FALSE)</f>
        <v>298.88104279999999</v>
      </c>
      <c r="Z37" s="25">
        <f>VLOOKUP($D37,Résultats!$B$2:$AZ$251,Z$2,FALSE)</f>
        <v>272.73819420000001</v>
      </c>
      <c r="AA37" s="25">
        <f>VLOOKUP($D37,Résultats!$B$2:$AZ$251,AA$2,FALSE)</f>
        <v>246.98227549999999</v>
      </c>
      <c r="AB37" s="25">
        <f>VLOOKUP($D37,Résultats!$B$2:$AZ$251,AB$2,FALSE)</f>
        <v>221.99098470000001</v>
      </c>
      <c r="AC37" s="25">
        <f>VLOOKUP($D37,Résultats!$B$2:$AZ$251,AC$2,FALSE)</f>
        <v>198.21090559999999</v>
      </c>
      <c r="AD37" s="25">
        <f>VLOOKUP($D37,Résultats!$B$2:$AZ$251,AD$2,FALSE)</f>
        <v>175.9706022</v>
      </c>
      <c r="AE37" s="25">
        <f>VLOOKUP($D37,Résultats!$B$2:$AZ$251,AE$2,FALSE)</f>
        <v>155.09672810000001</v>
      </c>
      <c r="AF37" s="25">
        <f>VLOOKUP($D37,Résultats!$B$2:$AZ$251,AF$2,FALSE)</f>
        <v>135.70403440000001</v>
      </c>
      <c r="AG37" s="25">
        <f>VLOOKUP($D37,Résultats!$B$2:$AZ$251,AG$2,FALSE)</f>
        <v>117.99161340000001</v>
      </c>
      <c r="AH37" s="25">
        <f>VLOOKUP($D37,Résultats!$B$2:$AZ$251,AH$2,FALSE)</f>
        <v>101.9957349</v>
      </c>
      <c r="AI37" s="25">
        <f>VLOOKUP($D37,Résultats!$B$2:$AZ$251,AI$2,FALSE)</f>
        <v>87.693896719999998</v>
      </c>
      <c r="AJ37" s="25">
        <f>VLOOKUP($D37,Résultats!$B$2:$AZ$251,AJ$2,FALSE)</f>
        <v>75.081931119999894</v>
      </c>
      <c r="AK37" s="25">
        <f>VLOOKUP($D37,Résultats!$B$2:$AZ$251,AK$2,FALSE)</f>
        <v>64.041342599999894</v>
      </c>
      <c r="AL37" s="25">
        <f>VLOOKUP($D37,Résultats!$B$2:$AZ$251,AL$2,FALSE)</f>
        <v>54.441267199999999</v>
      </c>
      <c r="AM37" s="102">
        <f>VLOOKUP($D37,Résultats!$B$2:$AZ$251,AM$2,FALSE)</f>
        <v>46.179298709999998</v>
      </c>
    </row>
    <row r="38" spans="2:39" x14ac:dyDescent="0.35">
      <c r="C38" s="218" t="s">
        <v>29</v>
      </c>
      <c r="D38" s="3" t="s">
        <v>153</v>
      </c>
      <c r="E38" s="25">
        <f>VLOOKUP($D38,Résultats!$B$2:$AZ$251,E$2,FALSE)</f>
        <v>673.76334129999998</v>
      </c>
      <c r="F38" s="25">
        <f>VLOOKUP($D38,Résultats!$B$2:$AZ$251,F$2,FALSE)</f>
        <v>787.6051923</v>
      </c>
      <c r="G38" s="25">
        <f>VLOOKUP($D38,Résultats!$B$2:$AZ$251,G$2,FALSE)</f>
        <v>782.04698840000003</v>
      </c>
      <c r="H38" s="25">
        <f>VLOOKUP($D38,Résultats!$B$2:$AZ$251,H$2,FALSE)</f>
        <v>777.24543970000002</v>
      </c>
      <c r="I38" s="25">
        <f>VLOOKUP($D38,Résultats!$B$2:$AZ$251,I$2,FALSE)</f>
        <v>846.52262250000001</v>
      </c>
      <c r="J38" s="25">
        <f>VLOOKUP($D38,Résultats!$B$2:$AZ$251,J$2,FALSE)</f>
        <v>811.9875945</v>
      </c>
      <c r="K38" s="25">
        <f>VLOOKUP($D38,Résultats!$B$2:$AZ$251,K$2,FALSE)</f>
        <v>746.18176270000004</v>
      </c>
      <c r="L38" s="25">
        <f>VLOOKUP($D38,Résultats!$B$2:$AZ$251,L$2,FALSE)</f>
        <v>719.79869510000003</v>
      </c>
      <c r="M38" s="25">
        <f>VLOOKUP($D38,Résultats!$B$2:$AZ$251,M$2,FALSE)</f>
        <v>690.40876209999999</v>
      </c>
      <c r="N38" s="25">
        <f>VLOOKUP($D38,Résultats!$B$2:$AZ$251,N$2,FALSE)</f>
        <v>658.2841952</v>
      </c>
      <c r="O38" s="25">
        <f>VLOOKUP($D38,Résultats!$B$2:$AZ$251,O$2,FALSE)</f>
        <v>648.31696529999999</v>
      </c>
      <c r="P38" s="25">
        <f>VLOOKUP($D38,Résultats!$B$2:$AZ$251,P$2,FALSE)</f>
        <v>636.74763800000005</v>
      </c>
      <c r="Q38" s="25">
        <f>VLOOKUP($D38,Résultats!$B$2:$AZ$251,Q$2,FALSE)</f>
        <v>621.02598209999996</v>
      </c>
      <c r="R38" s="25">
        <f>VLOOKUP($D38,Résultats!$B$2:$AZ$251,R$2,FALSE)</f>
        <v>600.46021480000002</v>
      </c>
      <c r="S38" s="25">
        <f>VLOOKUP($D38,Résultats!$B$2:$AZ$251,S$2,FALSE)</f>
        <v>576.25241879999999</v>
      </c>
      <c r="T38" s="25">
        <f>VLOOKUP($D38,Résultats!$B$2:$AZ$251,T$2,FALSE)</f>
        <v>547.71992760000001</v>
      </c>
      <c r="U38" s="25">
        <f>VLOOKUP($D38,Résultats!$B$2:$AZ$251,U$2,FALSE)</f>
        <v>516.87031130000003</v>
      </c>
      <c r="V38" s="25">
        <f>VLOOKUP($D38,Résultats!$B$2:$AZ$251,V$2,FALSE)</f>
        <v>484.25934050000001</v>
      </c>
      <c r="W38" s="25">
        <f>VLOOKUP($D38,Résultats!$B$2:$AZ$251,W$2,FALSE)</f>
        <v>450.39635779999998</v>
      </c>
      <c r="X38" s="25">
        <f>VLOOKUP($D38,Résultats!$B$2:$AZ$251,X$2,FALSE)</f>
        <v>415.86239499999999</v>
      </c>
      <c r="Y38" s="25">
        <f>VLOOKUP($D38,Résultats!$B$2:$AZ$251,Y$2,FALSE)</f>
        <v>380.57460509999999</v>
      </c>
      <c r="Z38" s="25">
        <f>VLOOKUP($D38,Résultats!$B$2:$AZ$251,Z$2,FALSE)</f>
        <v>345.65695629999999</v>
      </c>
      <c r="AA38" s="25">
        <f>VLOOKUP($D38,Résultats!$B$2:$AZ$251,AA$2,FALSE)</f>
        <v>311.55789199999998</v>
      </c>
      <c r="AB38" s="25">
        <f>VLOOKUP($D38,Résultats!$B$2:$AZ$251,AB$2,FALSE)</f>
        <v>278.71890050000002</v>
      </c>
      <c r="AC38" s="25">
        <f>VLOOKUP($D38,Résultats!$B$2:$AZ$251,AC$2,FALSE)</f>
        <v>247.6867378</v>
      </c>
      <c r="AD38" s="25">
        <f>VLOOKUP($D38,Résultats!$B$2:$AZ$251,AD$2,FALSE)</f>
        <v>218.80321670000001</v>
      </c>
      <c r="AE38" s="25">
        <f>VLOOKUP($D38,Résultats!$B$2:$AZ$251,AE$2,FALSE)</f>
        <v>191.88576850000001</v>
      </c>
      <c r="AF38" s="25">
        <f>VLOOKUP($D38,Résultats!$B$2:$AZ$251,AF$2,FALSE)</f>
        <v>167.043104</v>
      </c>
      <c r="AG38" s="25">
        <f>VLOOKUP($D38,Résultats!$B$2:$AZ$251,AG$2,FALSE)</f>
        <v>144.48385769999999</v>
      </c>
      <c r="AH38" s="25">
        <f>VLOOKUP($D38,Résultats!$B$2:$AZ$251,AH$2,FALSE)</f>
        <v>124.2192263</v>
      </c>
      <c r="AI38" s="25">
        <f>VLOOKUP($D38,Résultats!$B$2:$AZ$251,AI$2,FALSE)</f>
        <v>106.2079865</v>
      </c>
      <c r="AJ38" s="25">
        <f>VLOOKUP($D38,Résultats!$B$2:$AZ$251,AJ$2,FALSE)</f>
        <v>90.409887019999999</v>
      </c>
      <c r="AK38" s="25">
        <f>VLOOKUP($D38,Résultats!$B$2:$AZ$251,AK$2,FALSE)</f>
        <v>76.657459889999998</v>
      </c>
      <c r="AL38" s="25">
        <f>VLOOKUP($D38,Résultats!$B$2:$AZ$251,AL$2,FALSE)</f>
        <v>64.770757829999994</v>
      </c>
      <c r="AM38" s="102">
        <f>VLOOKUP($D38,Résultats!$B$2:$AZ$251,AM$2,FALSE)</f>
        <v>54.600466220000001</v>
      </c>
    </row>
    <row r="39" spans="2:39" x14ac:dyDescent="0.35">
      <c r="C39" s="218" t="s">
        <v>30</v>
      </c>
      <c r="D39" s="3" t="s">
        <v>154</v>
      </c>
      <c r="E39" s="25">
        <f>VLOOKUP($D39,Résultats!$B$2:$AZ$251,E$2,FALSE)</f>
        <v>664.27371679999999</v>
      </c>
      <c r="F39" s="25">
        <f>VLOOKUP($D39,Résultats!$B$2:$AZ$251,F$2,FALSE)</f>
        <v>743.77991459999998</v>
      </c>
      <c r="G39" s="25">
        <f>VLOOKUP($D39,Résultats!$B$2:$AZ$251,G$2,FALSE)</f>
        <v>721.33100190000005</v>
      </c>
      <c r="H39" s="25">
        <f>VLOOKUP($D39,Résultats!$B$2:$AZ$251,H$2,FALSE)</f>
        <v>720.56673560000002</v>
      </c>
      <c r="I39" s="25">
        <f>VLOOKUP($D39,Résultats!$B$2:$AZ$251,I$2,FALSE)</f>
        <v>760.362168</v>
      </c>
      <c r="J39" s="25">
        <f>VLOOKUP($D39,Résultats!$B$2:$AZ$251,J$2,FALSE)</f>
        <v>761.07071659999997</v>
      </c>
      <c r="K39" s="25">
        <f>VLOOKUP($D39,Résultats!$B$2:$AZ$251,K$2,FALSE)</f>
        <v>690.78638709999996</v>
      </c>
      <c r="L39" s="25">
        <f>VLOOKUP($D39,Résultats!$B$2:$AZ$251,L$2,FALSE)</f>
        <v>662.93459350000001</v>
      </c>
      <c r="M39" s="25">
        <f>VLOOKUP($D39,Résultats!$B$2:$AZ$251,M$2,FALSE)</f>
        <v>632.28448590000005</v>
      </c>
      <c r="N39" s="25">
        <f>VLOOKUP($D39,Résultats!$B$2:$AZ$251,N$2,FALSE)</f>
        <v>599.40136970000003</v>
      </c>
      <c r="O39" s="25">
        <f>VLOOKUP($D39,Résultats!$B$2:$AZ$251,O$2,FALSE)</f>
        <v>587.50165730000003</v>
      </c>
      <c r="P39" s="25">
        <f>VLOOKUP($D39,Résultats!$B$2:$AZ$251,P$2,FALSE)</f>
        <v>574.89462249999997</v>
      </c>
      <c r="Q39" s="25">
        <f>VLOOKUP($D39,Résultats!$B$2:$AZ$251,Q$2,FALSE)</f>
        <v>558.92707580000001</v>
      </c>
      <c r="R39" s="25">
        <f>VLOOKUP($D39,Résultats!$B$2:$AZ$251,R$2,FALSE)</f>
        <v>538.90589729999999</v>
      </c>
      <c r="S39" s="25">
        <f>VLOOKUP($D39,Résultats!$B$2:$AZ$251,S$2,FALSE)</f>
        <v>515.88917049999998</v>
      </c>
      <c r="T39" s="25">
        <f>VLOOKUP($D39,Résultats!$B$2:$AZ$251,T$2,FALSE)</f>
        <v>489.1962666</v>
      </c>
      <c r="U39" s="25">
        <f>VLOOKUP($D39,Résultats!$B$2:$AZ$251,U$2,FALSE)</f>
        <v>460.60081780000002</v>
      </c>
      <c r="V39" s="25">
        <f>VLOOKUP($D39,Résultats!$B$2:$AZ$251,V$2,FALSE)</f>
        <v>430.58367909999998</v>
      </c>
      <c r="W39" s="25">
        <f>VLOOKUP($D39,Résultats!$B$2:$AZ$251,W$2,FALSE)</f>
        <v>399.58470199999999</v>
      </c>
      <c r="X39" s="25">
        <f>VLOOKUP($D39,Résultats!$B$2:$AZ$251,X$2,FALSE)</f>
        <v>368.1149633</v>
      </c>
      <c r="Y39" s="25">
        <f>VLOOKUP($D39,Résultats!$B$2:$AZ$251,Y$2,FALSE)</f>
        <v>336.10579009999998</v>
      </c>
      <c r="Z39" s="25">
        <f>VLOOKUP($D39,Résultats!$B$2:$AZ$251,Z$2,FALSE)</f>
        <v>304.57200499999999</v>
      </c>
      <c r="AA39" s="25">
        <f>VLOOKUP($D39,Résultats!$B$2:$AZ$251,AA$2,FALSE)</f>
        <v>273.90888510000002</v>
      </c>
      <c r="AB39" s="25">
        <f>VLOOKUP($D39,Résultats!$B$2:$AZ$251,AB$2,FALSE)</f>
        <v>244.48768100000001</v>
      </c>
      <c r="AC39" s="25">
        <f>VLOOKUP($D39,Résultats!$B$2:$AZ$251,AC$2,FALSE)</f>
        <v>216.77859129999999</v>
      </c>
      <c r="AD39" s="25">
        <f>VLOOKUP($D39,Résultats!$B$2:$AZ$251,AD$2,FALSE)</f>
        <v>191.048317</v>
      </c>
      <c r="AE39" s="25">
        <f>VLOOKUP($D39,Résultats!$B$2:$AZ$251,AE$2,FALSE)</f>
        <v>167.1522654</v>
      </c>
      <c r="AF39" s="25">
        <f>VLOOKUP($D39,Résultats!$B$2:$AZ$251,AF$2,FALSE)</f>
        <v>145.1692486</v>
      </c>
      <c r="AG39" s="25">
        <f>VLOOKUP($D39,Résultats!$B$2:$AZ$251,AG$2,FALSE)</f>
        <v>125.2637642</v>
      </c>
      <c r="AH39" s="25">
        <f>VLOOKUP($D39,Résultats!$B$2:$AZ$251,AH$2,FALSE)</f>
        <v>107.43032909999999</v>
      </c>
      <c r="AI39" s="25">
        <f>VLOOKUP($D39,Résultats!$B$2:$AZ$251,AI$2,FALSE)</f>
        <v>91.624138259999995</v>
      </c>
      <c r="AJ39" s="25">
        <f>VLOOKUP($D39,Résultats!$B$2:$AZ$251,AJ$2,FALSE)</f>
        <v>77.79677212</v>
      </c>
      <c r="AK39" s="25">
        <f>VLOOKUP($D39,Résultats!$B$2:$AZ$251,AK$2,FALSE)</f>
        <v>65.792845779999894</v>
      </c>
      <c r="AL39" s="25">
        <f>VLOOKUP($D39,Résultats!$B$2:$AZ$251,AL$2,FALSE)</f>
        <v>55.447247279999999</v>
      </c>
      <c r="AM39" s="102">
        <f>VLOOKUP($D39,Résultats!$B$2:$AZ$251,AM$2,FALSE)</f>
        <v>46.620252710000003</v>
      </c>
    </row>
    <row r="40" spans="2:39" x14ac:dyDescent="0.35">
      <c r="C40" s="218" t="s">
        <v>31</v>
      </c>
      <c r="D40" s="3" t="s">
        <v>155</v>
      </c>
      <c r="E40" s="25">
        <f>VLOOKUP($D40,Résultats!$B$2:$AZ$251,E$2,FALSE)</f>
        <v>427.0331036</v>
      </c>
      <c r="F40" s="25">
        <f>VLOOKUP($D40,Résultats!$B$2:$AZ$251,F$2,FALSE)</f>
        <v>443.58344219999998</v>
      </c>
      <c r="G40" s="25">
        <f>VLOOKUP($D40,Résultats!$B$2:$AZ$251,G$2,FALSE)</f>
        <v>407.7351362</v>
      </c>
      <c r="H40" s="25">
        <f>VLOOKUP($D40,Résultats!$B$2:$AZ$251,H$2,FALSE)</f>
        <v>398.08071130000002</v>
      </c>
      <c r="I40" s="25">
        <f>VLOOKUP($D40,Résultats!$B$2:$AZ$251,I$2,FALSE)</f>
        <v>396.68502160000003</v>
      </c>
      <c r="J40" s="25">
        <f>VLOOKUP($D40,Résultats!$B$2:$AZ$251,J$2,FALSE)</f>
        <v>415.37671979999999</v>
      </c>
      <c r="K40" s="25">
        <f>VLOOKUP($D40,Résultats!$B$2:$AZ$251,K$2,FALSE)</f>
        <v>355.19016290000002</v>
      </c>
      <c r="L40" s="25">
        <f>VLOOKUP($D40,Résultats!$B$2:$AZ$251,L$2,FALSE)</f>
        <v>337.83633150000003</v>
      </c>
      <c r="M40" s="25">
        <f>VLOOKUP($D40,Résultats!$B$2:$AZ$251,M$2,FALSE)</f>
        <v>319.35038279999998</v>
      </c>
      <c r="N40" s="25">
        <f>VLOOKUP($D40,Résultats!$B$2:$AZ$251,N$2,FALSE)</f>
        <v>300.30919899999998</v>
      </c>
      <c r="O40" s="25">
        <f>VLOOKUP($D40,Résultats!$B$2:$AZ$251,O$2,FALSE)</f>
        <v>292.1642822</v>
      </c>
      <c r="P40" s="25">
        <f>VLOOKUP($D40,Résultats!$B$2:$AZ$251,P$2,FALSE)</f>
        <v>284.32737780000002</v>
      </c>
      <c r="Q40" s="25">
        <f>VLOOKUP($D40,Résultats!$B$2:$AZ$251,Q$2,FALSE)</f>
        <v>275.1775197</v>
      </c>
      <c r="R40" s="25">
        <f>VLOOKUP($D40,Résultats!$B$2:$AZ$251,R$2,FALSE)</f>
        <v>264.30272630000002</v>
      </c>
      <c r="S40" s="25">
        <f>VLOOKUP($D40,Résultats!$B$2:$AZ$251,S$2,FALSE)</f>
        <v>252.19318820000001</v>
      </c>
      <c r="T40" s="25">
        <f>VLOOKUP($D40,Résultats!$B$2:$AZ$251,T$2,FALSE)</f>
        <v>238.45765560000001</v>
      </c>
      <c r="U40" s="25">
        <f>VLOOKUP($D40,Résultats!$B$2:$AZ$251,U$2,FALSE)</f>
        <v>223.93295810000001</v>
      </c>
      <c r="V40" s="25">
        <f>VLOOKUP($D40,Résultats!$B$2:$AZ$251,V$2,FALSE)</f>
        <v>208.83348229999999</v>
      </c>
      <c r="W40" s="25">
        <f>VLOOKUP($D40,Résultats!$B$2:$AZ$251,W$2,FALSE)</f>
        <v>193.35779489999999</v>
      </c>
      <c r="X40" s="25">
        <f>VLOOKUP($D40,Résultats!$B$2:$AZ$251,X$2,FALSE)</f>
        <v>177.7429506</v>
      </c>
      <c r="Y40" s="25">
        <f>VLOOKUP($D40,Résultats!$B$2:$AZ$251,Y$2,FALSE)</f>
        <v>161.97220970000001</v>
      </c>
      <c r="Z40" s="25">
        <f>VLOOKUP($D40,Résultats!$B$2:$AZ$251,Z$2,FALSE)</f>
        <v>146.51854589999999</v>
      </c>
      <c r="AA40" s="25">
        <f>VLOOKUP($D40,Résultats!$B$2:$AZ$251,AA$2,FALSE)</f>
        <v>131.5619667</v>
      </c>
      <c r="AB40" s="25">
        <f>VLOOKUP($D40,Résultats!$B$2:$AZ$251,AB$2,FALSE)</f>
        <v>117.2666241</v>
      </c>
      <c r="AC40" s="25">
        <f>VLOOKUP($D40,Résultats!$B$2:$AZ$251,AC$2,FALSE)</f>
        <v>103.849868</v>
      </c>
      <c r="AD40" s="25">
        <f>VLOOKUP($D40,Résultats!$B$2:$AZ$251,AD$2,FALSE)</f>
        <v>91.428539549999996</v>
      </c>
      <c r="AE40" s="25">
        <f>VLOOKUP($D40,Résultats!$B$2:$AZ$251,AE$2,FALSE)</f>
        <v>79.926689569999894</v>
      </c>
      <c r="AF40" s="25">
        <f>VLOOKUP($D40,Résultats!$B$2:$AZ$251,AF$2,FALSE)</f>
        <v>69.372284579999999</v>
      </c>
      <c r="AG40" s="25">
        <f>VLOOKUP($D40,Résultats!$B$2:$AZ$251,AG$2,FALSE)</f>
        <v>59.835677130000001</v>
      </c>
      <c r="AH40" s="25">
        <f>VLOOKUP($D40,Résultats!$B$2:$AZ$251,AH$2,FALSE)</f>
        <v>51.30778102</v>
      </c>
      <c r="AI40" s="25">
        <f>VLOOKUP($D40,Résultats!$B$2:$AZ$251,AI$2,FALSE)</f>
        <v>43.765517410000001</v>
      </c>
      <c r="AJ40" s="25">
        <f>VLOOKUP($D40,Résultats!$B$2:$AZ$251,AJ$2,FALSE)</f>
        <v>37.177589359999999</v>
      </c>
      <c r="AK40" s="25">
        <f>VLOOKUP($D40,Résultats!$B$2:$AZ$251,AK$2,FALSE)</f>
        <v>31.465793720000001</v>
      </c>
      <c r="AL40" s="25">
        <f>VLOOKUP($D40,Résultats!$B$2:$AZ$251,AL$2,FALSE)</f>
        <v>26.548048550000001</v>
      </c>
      <c r="AM40" s="102">
        <f>VLOOKUP($D40,Résultats!$B$2:$AZ$251,AM$2,FALSE)</f>
        <v>22.355366920000002</v>
      </c>
    </row>
    <row r="41" spans="2:39" x14ac:dyDescent="0.35">
      <c r="C41" s="218" t="s">
        <v>32</v>
      </c>
      <c r="D41" s="3" t="s">
        <v>156</v>
      </c>
      <c r="E41" s="25">
        <f>VLOOKUP($D41,Résultats!$B$2:$AZ$251,E$2,FALSE)</f>
        <v>142.34436790000001</v>
      </c>
      <c r="F41" s="25">
        <f>VLOOKUP($D41,Résultats!$B$2:$AZ$251,F$2,FALSE)</f>
        <v>121.80544980000001</v>
      </c>
      <c r="G41" s="25">
        <f>VLOOKUP($D41,Résultats!$B$2:$AZ$251,G$2,FALSE)</f>
        <v>110.4220461</v>
      </c>
      <c r="H41" s="25">
        <f>VLOOKUP($D41,Résultats!$B$2:$AZ$251,H$2,FALSE)</f>
        <v>106.0018853</v>
      </c>
      <c r="I41" s="25">
        <f>VLOOKUP($D41,Résultats!$B$2:$AZ$251,I$2,FALSE)</f>
        <v>100.82567330000001</v>
      </c>
      <c r="J41" s="25">
        <f>VLOOKUP($D41,Résultats!$B$2:$AZ$251,J$2,FALSE)</f>
        <v>83.623542200000003</v>
      </c>
      <c r="K41" s="25">
        <f>VLOOKUP($D41,Résultats!$B$2:$AZ$251,K$2,FALSE)</f>
        <v>71.584429450000002</v>
      </c>
      <c r="L41" s="25">
        <f>VLOOKUP($D41,Résultats!$B$2:$AZ$251,L$2,FALSE)</f>
        <v>67.893669110000005</v>
      </c>
      <c r="M41" s="25">
        <f>VLOOKUP($D41,Résultats!$B$2:$AZ$251,M$2,FALSE)</f>
        <v>64.120733950000002</v>
      </c>
      <c r="N41" s="25">
        <f>VLOOKUP($D41,Résultats!$B$2:$AZ$251,N$2,FALSE)</f>
        <v>60.38261121</v>
      </c>
      <c r="O41" s="25">
        <f>VLOOKUP($D41,Résultats!$B$2:$AZ$251,O$2,FALSE)</f>
        <v>58.83073383</v>
      </c>
      <c r="P41" s="25">
        <f>VLOOKUP($D41,Résultats!$B$2:$AZ$251,P$2,FALSE)</f>
        <v>57.359756050000001</v>
      </c>
      <c r="Q41" s="25">
        <f>VLOOKUP($D41,Résultats!$B$2:$AZ$251,Q$2,FALSE)</f>
        <v>55.630608350000003</v>
      </c>
      <c r="R41" s="25">
        <f>VLOOKUP($D41,Résultats!$B$2:$AZ$251,R$2,FALSE)</f>
        <v>53.551821310000001</v>
      </c>
      <c r="S41" s="25">
        <f>VLOOKUP($D41,Résultats!$B$2:$AZ$251,S$2,FALSE)</f>
        <v>51.21623512</v>
      </c>
      <c r="T41" s="25">
        <f>VLOOKUP($D41,Résultats!$B$2:$AZ$251,T$2,FALSE)</f>
        <v>48.544945509999998</v>
      </c>
      <c r="U41" s="25">
        <f>VLOOKUP($D41,Résultats!$B$2:$AZ$251,U$2,FALSE)</f>
        <v>45.70554199</v>
      </c>
      <c r="V41" s="25">
        <f>VLOOKUP($D41,Résultats!$B$2:$AZ$251,V$2,FALSE)</f>
        <v>42.74009539</v>
      </c>
      <c r="W41" s="25">
        <f>VLOOKUP($D41,Résultats!$B$2:$AZ$251,W$2,FALSE)</f>
        <v>39.688493260000001</v>
      </c>
      <c r="X41" s="25">
        <f>VLOOKUP($D41,Résultats!$B$2:$AZ$251,X$2,FALSE)</f>
        <v>36.597818599999997</v>
      </c>
      <c r="Y41" s="25">
        <f>VLOOKUP($D41,Résultats!$B$2:$AZ$251,Y$2,FALSE)</f>
        <v>33.46587967</v>
      </c>
      <c r="Z41" s="25">
        <f>VLOOKUP($D41,Résultats!$B$2:$AZ$251,Z$2,FALSE)</f>
        <v>30.382213480000001</v>
      </c>
      <c r="AA41" s="25">
        <f>VLOOKUP($D41,Résultats!$B$2:$AZ$251,AA$2,FALSE)</f>
        <v>27.381983810000001</v>
      </c>
      <c r="AB41" s="25">
        <f>VLOOKUP($D41,Résultats!$B$2:$AZ$251,AB$2,FALSE)</f>
        <v>24.50043604</v>
      </c>
      <c r="AC41" s="25">
        <f>VLOOKUP($D41,Résultats!$B$2:$AZ$251,AC$2,FALSE)</f>
        <v>21.78356664</v>
      </c>
      <c r="AD41" s="25">
        <f>VLOOKUP($D41,Résultats!$B$2:$AZ$251,AD$2,FALSE)</f>
        <v>19.261183379999999</v>
      </c>
      <c r="AE41" s="25">
        <f>VLOOKUP($D41,Résultats!$B$2:$AZ$251,AE$2,FALSE)</f>
        <v>16.912881850000002</v>
      </c>
      <c r="AF41" s="25">
        <f>VLOOKUP($D41,Résultats!$B$2:$AZ$251,AF$2,FALSE)</f>
        <v>14.746586430000001</v>
      </c>
      <c r="AG41" s="25">
        <f>VLOOKUP($D41,Résultats!$B$2:$AZ$251,AG$2,FALSE)</f>
        <v>12.779725989999999</v>
      </c>
      <c r="AH41" s="25">
        <f>VLOOKUP($D41,Résultats!$B$2:$AZ$251,AH$2,FALSE)</f>
        <v>11.01277266</v>
      </c>
      <c r="AI41" s="25">
        <f>VLOOKUP($D41,Résultats!$B$2:$AZ$251,AI$2,FALSE)</f>
        <v>9.4427396800000007</v>
      </c>
      <c r="AJ41" s="25">
        <f>VLOOKUP($D41,Résultats!$B$2:$AZ$251,AJ$2,FALSE)</f>
        <v>8.064670435</v>
      </c>
      <c r="AK41" s="25">
        <f>VLOOKUP($D41,Résultats!$B$2:$AZ$251,AK$2,FALSE)</f>
        <v>6.8636032729999998</v>
      </c>
      <c r="AL41" s="25">
        <f>VLOOKUP($D41,Résultats!$B$2:$AZ$251,AL$2,FALSE)</f>
        <v>5.8236396450000001</v>
      </c>
      <c r="AM41" s="102">
        <f>VLOOKUP($D41,Résultats!$B$2:$AZ$251,AM$2,FALSE)</f>
        <v>4.9320185199999997</v>
      </c>
    </row>
    <row r="42" spans="2:39" x14ac:dyDescent="0.35">
      <c r="C42" s="219" t="s">
        <v>33</v>
      </c>
      <c r="D42" s="7" t="s">
        <v>157</v>
      </c>
      <c r="E42" s="57">
        <f>VLOOKUP($D42,Résultats!$B$2:$AZ$251,E$2,FALSE)</f>
        <v>35.586091969999998</v>
      </c>
      <c r="F42" s="57">
        <f>VLOOKUP($D42,Résultats!$B$2:$AZ$251,F$2,FALSE)</f>
        <v>24.181833050000002</v>
      </c>
      <c r="G42" s="57">
        <f>VLOOKUP($D42,Résultats!$B$2:$AZ$251,G$2,FALSE)</f>
        <v>19.583917970000002</v>
      </c>
      <c r="H42" s="57">
        <f>VLOOKUP($D42,Résultats!$B$2:$AZ$251,H$2,FALSE)</f>
        <v>17.591901700000001</v>
      </c>
      <c r="I42" s="57">
        <f>VLOOKUP($D42,Résultats!$B$2:$AZ$251,I$2,FALSE)</f>
        <v>16.923459080000001</v>
      </c>
      <c r="J42" s="57">
        <f>VLOOKUP($D42,Résultats!$B$2:$AZ$251,J$2,FALSE)</f>
        <v>13.689042969999999</v>
      </c>
      <c r="K42" s="57">
        <f>VLOOKUP($D42,Résultats!$B$2:$AZ$251,K$2,FALSE)</f>
        <v>11.25449527</v>
      </c>
      <c r="L42" s="57">
        <f>VLOOKUP($D42,Résultats!$B$2:$AZ$251,L$2,FALSE)</f>
        <v>10.1822611</v>
      </c>
      <c r="M42" s="57">
        <f>VLOOKUP($D42,Résultats!$B$2:$AZ$251,M$2,FALSE)</f>
        <v>9.1710780340000007</v>
      </c>
      <c r="N42" s="57">
        <f>VLOOKUP($D42,Résultats!$B$2:$AZ$251,N$2,FALSE)</f>
        <v>8.2683094050000001</v>
      </c>
      <c r="O42" s="57">
        <f>VLOOKUP($D42,Résultats!$B$2:$AZ$251,O$2,FALSE)</f>
        <v>7.8415859570000004</v>
      </c>
      <c r="P42" s="57">
        <f>VLOOKUP($D42,Résultats!$B$2:$AZ$251,P$2,FALSE)</f>
        <v>7.5089516569999999</v>
      </c>
      <c r="Q42" s="57">
        <f>VLOOKUP($D42,Résultats!$B$2:$AZ$251,Q$2,FALSE)</f>
        <v>7.182626258</v>
      </c>
      <c r="R42" s="57">
        <f>VLOOKUP($D42,Résultats!$B$2:$AZ$251,R$2,FALSE)</f>
        <v>6.8378428280000003</v>
      </c>
      <c r="S42" s="57">
        <f>VLOOKUP($D42,Résultats!$B$2:$AZ$251,S$2,FALSE)</f>
        <v>6.4800100059999997</v>
      </c>
      <c r="T42" s="57">
        <f>VLOOKUP($D42,Résultats!$B$2:$AZ$251,T$2,FALSE)</f>
        <v>6.092909057</v>
      </c>
      <c r="U42" s="57">
        <f>VLOOKUP($D42,Résultats!$B$2:$AZ$251,U$2,FALSE)</f>
        <v>5.6953527490000004</v>
      </c>
      <c r="V42" s="57">
        <f>VLOOKUP($D42,Résultats!$B$2:$AZ$251,V$2,FALSE)</f>
        <v>5.2909394479999996</v>
      </c>
      <c r="W42" s="57">
        <f>VLOOKUP($D42,Résultats!$B$2:$AZ$251,W$2,FALSE)</f>
        <v>4.8832691170000002</v>
      </c>
      <c r="X42" s="57">
        <f>VLOOKUP($D42,Résultats!$B$2:$AZ$251,X$2,FALSE)</f>
        <v>4.477370208</v>
      </c>
      <c r="Y42" s="57">
        <f>VLOOKUP($D42,Résultats!$B$2:$AZ$251,Y$2,FALSE)</f>
        <v>4.0717358360000002</v>
      </c>
      <c r="Z42" s="57">
        <f>VLOOKUP($D42,Résultats!$B$2:$AZ$251,Z$2,FALSE)</f>
        <v>3.6780262709999998</v>
      </c>
      <c r="AA42" s="57">
        <f>VLOOKUP($D42,Résultats!$B$2:$AZ$251,AA$2,FALSE)</f>
        <v>3.2998581439999999</v>
      </c>
      <c r="AB42" s="57">
        <f>VLOOKUP($D42,Résultats!$B$2:$AZ$251,AB$2,FALSE)</f>
        <v>2.940468971</v>
      </c>
      <c r="AC42" s="57">
        <f>VLOOKUP($D42,Résultats!$B$2:$AZ$251,AC$2,FALSE)</f>
        <v>2.6046140879999999</v>
      </c>
      <c r="AD42" s="57">
        <f>VLOOKUP($D42,Résultats!$B$2:$AZ$251,AD$2,FALSE)</f>
        <v>2.294763412</v>
      </c>
      <c r="AE42" s="57">
        <f>VLOOKUP($D42,Résultats!$B$2:$AZ$251,AE$2,FALSE)</f>
        <v>2.0085223640000001</v>
      </c>
      <c r="AF42" s="57">
        <f>VLOOKUP($D42,Résultats!$B$2:$AZ$251,AF$2,FALSE)</f>
        <v>1.746214736</v>
      </c>
      <c r="AG42" s="57">
        <f>VLOOKUP($D42,Résultats!$B$2:$AZ$251,AG$2,FALSE)</f>
        <v>1.50937001</v>
      </c>
      <c r="AH42" s="57">
        <f>VLOOKUP($D42,Résultats!$B$2:$AZ$251,AH$2,FALSE)</f>
        <v>1.2976125780000001</v>
      </c>
      <c r="AI42" s="57">
        <f>VLOOKUP($D42,Résultats!$B$2:$AZ$251,AI$2,FALSE)</f>
        <v>1.1102426700000001</v>
      </c>
      <c r="AJ42" s="57">
        <f>VLOOKUP($D42,Résultats!$B$2:$AZ$251,AJ$2,FALSE)</f>
        <v>0.94641646660000001</v>
      </c>
      <c r="AK42" s="57">
        <f>VLOOKUP($D42,Résultats!$B$2:$AZ$251,AK$2,FALSE)</f>
        <v>0.80413327290000003</v>
      </c>
      <c r="AL42" s="57">
        <f>VLOOKUP($D42,Résultats!$B$2:$AZ$251,AL$2,FALSE)</f>
        <v>0.68132386359999997</v>
      </c>
      <c r="AM42" s="215">
        <f>VLOOKUP($D42,Résultats!$B$2:$AZ$251,AM$2,FALSE)</f>
        <v>0.57631624650000002</v>
      </c>
    </row>
    <row r="43" spans="2:39" x14ac:dyDescent="0.3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33963.92974</v>
      </c>
      <c r="G43" s="99">
        <f>VLOOKUP($D48,Résultats!$B$2:$AZ$212,G$2,FALSE)</f>
        <v>34255.391009999999</v>
      </c>
      <c r="H43" s="99">
        <f>VLOOKUP($D48,Résultats!$B$2:$AZ$212,H$2,FALSE)</f>
        <v>34333.114009999998</v>
      </c>
      <c r="I43" s="99">
        <f>VLOOKUP($D48,Résultats!$B$2:$AZ$212,I$2,FALSE)</f>
        <v>34664.838069999998</v>
      </c>
      <c r="J43" s="99">
        <f>VLOOKUP($D48,Résultats!$B$2:$AZ$212,J$2,FALSE)</f>
        <v>34954.891860000003</v>
      </c>
      <c r="K43" s="99">
        <f>VLOOKUP($D48,Résultats!$B$2:$AZ$212,K$2,FALSE)</f>
        <v>35115.33423</v>
      </c>
      <c r="L43" s="99">
        <f>VLOOKUP($D48,Résultats!$B$2:$AZ$212,L$2,FALSE)</f>
        <v>35229.615689999999</v>
      </c>
      <c r="M43" s="99">
        <f>VLOOKUP($D48,Résultats!$B$2:$AZ$212,M$2,FALSE)</f>
        <v>35297.95175</v>
      </c>
      <c r="N43" s="99">
        <f>VLOOKUP($D48,Résultats!$B$2:$AZ$212,N$2,FALSE)</f>
        <v>35320.723689999999</v>
      </c>
      <c r="O43" s="99">
        <f>VLOOKUP($D48,Résultats!$B$2:$AZ$212,O$2,FALSE)</f>
        <v>35392.077940000003</v>
      </c>
      <c r="P43" s="99">
        <f>VLOOKUP($D48,Résultats!$B$2:$AZ$212,P$2,FALSE)</f>
        <v>35509.614939999999</v>
      </c>
      <c r="Q43" s="99">
        <f>VLOOKUP($D48,Résultats!$B$2:$AZ$212,Q$2,FALSE)</f>
        <v>35662.083910000001</v>
      </c>
      <c r="R43" s="99">
        <f>VLOOKUP($D48,Résultats!$B$2:$AZ$212,R$2,FALSE)</f>
        <v>35835.865149999998</v>
      </c>
      <c r="S43" s="99">
        <f>VLOOKUP($D48,Résultats!$B$2:$AZ$212,S$2,FALSE)</f>
        <v>36023.437299999998</v>
      </c>
      <c r="T43" s="99">
        <f>VLOOKUP($D48,Résultats!$B$2:$AZ$212,T$2,FALSE)</f>
        <v>36213.232470000003</v>
      </c>
      <c r="U43" s="99">
        <f>VLOOKUP($D48,Résultats!$B$2:$AZ$212,U$2,FALSE)</f>
        <v>36403.247219999997</v>
      </c>
      <c r="V43" s="99">
        <f>VLOOKUP($D48,Résultats!$B$2:$AZ$212,V$2,FALSE)</f>
        <v>36592.975709999999</v>
      </c>
      <c r="W43" s="99">
        <f>VLOOKUP($D48,Résultats!$B$2:$AZ$212,W$2,FALSE)</f>
        <v>36782.854149999999</v>
      </c>
      <c r="X43" s="99">
        <f>VLOOKUP($D48,Résultats!$B$2:$AZ$212,X$2,FALSE)</f>
        <v>36974.36292</v>
      </c>
      <c r="Y43" s="99">
        <f>VLOOKUP($D48,Résultats!$B$2:$AZ$212,Y$2,FALSE)</f>
        <v>37165.363530000002</v>
      </c>
      <c r="Z43" s="99">
        <f>VLOOKUP($D48,Résultats!$B$2:$AZ$212,Z$2,FALSE)</f>
        <v>37357.473550000002</v>
      </c>
      <c r="AA43" s="99">
        <f>VLOOKUP($D48,Résultats!$B$2:$AZ$212,AA$2,FALSE)</f>
        <v>37551.815649999997</v>
      </c>
      <c r="AB43" s="99">
        <f>VLOOKUP($D48,Résultats!$B$2:$AZ$212,AB$2,FALSE)</f>
        <v>37749.474260000003</v>
      </c>
      <c r="AC43" s="99">
        <f>VLOOKUP($D48,Résultats!$B$2:$AZ$212,AC$2,FALSE)</f>
        <v>37953.526639999996</v>
      </c>
      <c r="AD43" s="99">
        <f>VLOOKUP($D48,Résultats!$B$2:$AZ$212,AD$2,FALSE)</f>
        <v>38168.830600000001</v>
      </c>
      <c r="AE43" s="99">
        <f>VLOOKUP($D48,Résultats!$B$2:$AZ$212,AE$2,FALSE)</f>
        <v>38393.595789999999</v>
      </c>
      <c r="AF43" s="99">
        <f>VLOOKUP($D48,Résultats!$B$2:$AZ$212,AF$2,FALSE)</f>
        <v>38624.36724</v>
      </c>
      <c r="AG43" s="99">
        <f>VLOOKUP($D48,Résultats!$B$2:$AZ$212,AG$2,FALSE)</f>
        <v>38859.415110000002</v>
      </c>
      <c r="AH43" s="99">
        <f>VLOOKUP($D48,Résultats!$B$2:$AZ$212,AH$2,FALSE)</f>
        <v>39096.829640000004</v>
      </c>
      <c r="AI43" s="99">
        <f>VLOOKUP($D48,Résultats!$B$2:$AZ$212,AI$2,FALSE)</f>
        <v>39335.110699999997</v>
      </c>
      <c r="AJ43" s="99">
        <f>VLOOKUP($D48,Résultats!$B$2:$AZ$212,AJ$2,FALSE)</f>
        <v>39574.587039999999</v>
      </c>
      <c r="AK43" s="99">
        <f>VLOOKUP($D48,Résultats!$B$2:$AZ$212,AK$2,FALSE)</f>
        <v>39815.29838</v>
      </c>
      <c r="AL43" s="99">
        <f>VLOOKUP($D48,Résultats!$B$2:$AZ$212,AL$2,FALSE)</f>
        <v>40057.202969999998</v>
      </c>
      <c r="AM43" s="104">
        <f>VLOOKUP($D48,Résultats!$B$2:$AZ$212,AM$2,FALSE)</f>
        <v>40302.794479999997</v>
      </c>
    </row>
    <row r="44" spans="2:39" x14ac:dyDescent="0.3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3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33881.998169999999</v>
      </c>
      <c r="G45" s="25">
        <f>VLOOKUP($D45,Résultats!$B$2:$AZ$212,G$2,FALSE)</f>
        <v>34086.926659999997</v>
      </c>
      <c r="H45" s="25">
        <f>VLOOKUP($D45,Résultats!$B$2:$AZ$212,H$2,FALSE)</f>
        <v>34124.399160000001</v>
      </c>
      <c r="I45" s="25">
        <f>VLOOKUP($D45,Résultats!$B$2:$AZ$212,I$2,FALSE)</f>
        <v>34367.752289999997</v>
      </c>
      <c r="J45" s="25">
        <f>VLOOKUP($D45,Résultats!$B$2:$AZ$212,J$2,FALSE)</f>
        <v>34496.153830000003</v>
      </c>
      <c r="K45" s="25">
        <f>VLOOKUP($D45,Résultats!$B$2:$AZ$212,K$2,FALSE)</f>
        <v>34380.097370000003</v>
      </c>
      <c r="L45" s="25">
        <f>VLOOKUP($D45,Résultats!$B$2:$AZ$212,L$2,FALSE)</f>
        <v>34195.96026</v>
      </c>
      <c r="M45" s="25">
        <f>VLOOKUP($D45,Résultats!$B$2:$AZ$212,M$2,FALSE)</f>
        <v>33941.203650000003</v>
      </c>
      <c r="N45" s="25">
        <f>VLOOKUP($D45,Résultats!$B$2:$AZ$212,N$2,FALSE)</f>
        <v>33613.600899999998</v>
      </c>
      <c r="O45" s="25">
        <f>VLOOKUP($D45,Résultats!$B$2:$AZ$212,O$2,FALSE)</f>
        <v>33287.332069999997</v>
      </c>
      <c r="P45" s="25">
        <f>VLOOKUP($D45,Résultats!$B$2:$AZ$212,P$2,FALSE)</f>
        <v>32953.604890000002</v>
      </c>
      <c r="Q45" s="25">
        <f>VLOOKUP($D45,Résultats!$B$2:$AZ$212,Q$2,FALSE)</f>
        <v>32596.772369999999</v>
      </c>
      <c r="R45" s="25">
        <f>VLOOKUP($D45,Résultats!$B$2:$AZ$212,R$2,FALSE)</f>
        <v>32200.35685</v>
      </c>
      <c r="S45" s="25">
        <f>VLOOKUP($D45,Résultats!$B$2:$AZ$212,S$2,FALSE)</f>
        <v>31753.6374</v>
      </c>
      <c r="T45" s="25">
        <f>VLOOKUP($D45,Résultats!$B$2:$AZ$212,T$2,FALSE)</f>
        <v>31244.574619999999</v>
      </c>
      <c r="U45" s="25">
        <f>VLOOKUP($D45,Résultats!$B$2:$AZ$212,U$2,FALSE)</f>
        <v>30669.225060000001</v>
      </c>
      <c r="V45" s="25">
        <f>VLOOKUP($D45,Résultats!$B$2:$AZ$212,V$2,FALSE)</f>
        <v>30025.93809</v>
      </c>
      <c r="W45" s="25">
        <f>VLOOKUP($D45,Résultats!$B$2:$AZ$212,W$2,FALSE)</f>
        <v>29315.042509999999</v>
      </c>
      <c r="X45" s="25">
        <f>VLOOKUP($D45,Résultats!$B$2:$AZ$212,X$2,FALSE)</f>
        <v>28538.89501</v>
      </c>
      <c r="Y45" s="25">
        <f>VLOOKUP($D45,Résultats!$B$2:$AZ$212,Y$2,FALSE)</f>
        <v>27699.673589999999</v>
      </c>
      <c r="Z45" s="25">
        <f>VLOOKUP($D45,Résultats!$B$2:$AZ$212,Z$2,FALSE)</f>
        <v>26802.989720000001</v>
      </c>
      <c r="AA45" s="25">
        <f>VLOOKUP($D45,Résultats!$B$2:$AZ$212,AA$2,FALSE)</f>
        <v>25855.572339999999</v>
      </c>
      <c r="AB45" s="25">
        <f>VLOOKUP($D45,Résultats!$B$2:$AZ$212,AB$2,FALSE)</f>
        <v>24865.284970000001</v>
      </c>
      <c r="AC45" s="25">
        <f>VLOOKUP($D45,Résultats!$B$2:$AZ$212,AC$2,FALSE)</f>
        <v>23841.432120000001</v>
      </c>
      <c r="AD45" s="25">
        <f>VLOOKUP($D45,Résultats!$B$2:$AZ$212,AD$2,FALSE)</f>
        <v>22794.083750000002</v>
      </c>
      <c r="AE45" s="25">
        <f>VLOOKUP($D45,Résultats!$B$2:$AZ$212,AE$2,FALSE)</f>
        <v>21731.63967</v>
      </c>
      <c r="AF45" s="25">
        <f>VLOOKUP($D45,Résultats!$B$2:$AZ$212,AF$2,FALSE)</f>
        <v>20662.314620000001</v>
      </c>
      <c r="AG45" s="25">
        <f>VLOOKUP($D45,Résultats!$B$2:$AZ$212,AG$2,FALSE)</f>
        <v>19594.543549999999</v>
      </c>
      <c r="AH45" s="25">
        <f>VLOOKUP($D45,Résultats!$B$2:$AZ$212,AH$2,FALSE)</f>
        <v>18536.229309999999</v>
      </c>
      <c r="AI45" s="25">
        <f>VLOOKUP($D45,Résultats!$B$2:$AZ$212,AI$2,FALSE)</f>
        <v>17494.6109</v>
      </c>
      <c r="AJ45" s="25">
        <f>VLOOKUP($D45,Résultats!$B$2:$AZ$212,AJ$2,FALSE)</f>
        <v>16476.229909999998</v>
      </c>
      <c r="AK45" s="25">
        <f>VLOOKUP($D45,Résultats!$B$2:$AZ$212,AK$2,FALSE)</f>
        <v>15486.548489999999</v>
      </c>
      <c r="AL45" s="25">
        <f>VLOOKUP($D45,Résultats!$B$2:$AZ$212,AL$2,FALSE)</f>
        <v>14529.984539999999</v>
      </c>
      <c r="AM45" s="102">
        <f>VLOOKUP($D45,Résultats!$B$2:$AZ$212,AM$2,FALSE)</f>
        <v>13610.12297</v>
      </c>
    </row>
    <row r="46" spans="2:39" x14ac:dyDescent="0.3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81.931572299999999</v>
      </c>
      <c r="G46" s="25">
        <f>VLOOKUP($D46,Résultats!$B$2:$AZ$212,G$2,FALSE)</f>
        <v>168.46434970000001</v>
      </c>
      <c r="H46" s="25">
        <f>VLOOKUP($D46,Résultats!$B$2:$AZ$212,H$2,FALSE)</f>
        <v>208.71485000000001</v>
      </c>
      <c r="I46" s="25">
        <f>VLOOKUP($D46,Résultats!$B$2:$AZ$212,I$2,FALSE)</f>
        <v>297.08578490000002</v>
      </c>
      <c r="J46" s="25">
        <f>VLOOKUP($D46,Résultats!$B$2:$AZ$212,J$2,FALSE)</f>
        <v>458.73803709999999</v>
      </c>
      <c r="K46" s="25">
        <f>VLOOKUP($D46,Résultats!$B$2:$AZ$212,K$2,FALSE)</f>
        <v>735.23685720000003</v>
      </c>
      <c r="L46" s="25">
        <f>VLOOKUP($D46,Résultats!$B$2:$AZ$212,L$2,FALSE)</f>
        <v>1033.6554329999999</v>
      </c>
      <c r="M46" s="25">
        <f>VLOOKUP($D46,Résultats!$B$2:$AZ$212,M$2,FALSE)</f>
        <v>1356.7480929999999</v>
      </c>
      <c r="N46" s="25">
        <f>VLOOKUP($D46,Résultats!$B$2:$AZ$212,N$2,FALSE)</f>
        <v>1707.1227919999999</v>
      </c>
      <c r="O46" s="25">
        <f>VLOOKUP($D46,Résultats!$B$2:$AZ$212,O$2,FALSE)</f>
        <v>2104.745872</v>
      </c>
      <c r="P46" s="25">
        <f>VLOOKUP($D46,Résultats!$B$2:$AZ$212,P$2,FALSE)</f>
        <v>2556.0100430000002</v>
      </c>
      <c r="Q46" s="25">
        <f>VLOOKUP($D46,Résultats!$B$2:$AZ$212,Q$2,FALSE)</f>
        <v>3065.3115360000002</v>
      </c>
      <c r="R46" s="25">
        <f>VLOOKUP($D46,Résultats!$B$2:$AZ$212,R$2,FALSE)</f>
        <v>3635.5083049999998</v>
      </c>
      <c r="S46" s="25">
        <f>VLOOKUP($D46,Résultats!$B$2:$AZ$212,S$2,FALSE)</f>
        <v>4269.7998909999997</v>
      </c>
      <c r="T46" s="25">
        <f>VLOOKUP($D46,Résultats!$B$2:$AZ$212,T$2,FALSE)</f>
        <v>4968.6578589999999</v>
      </c>
      <c r="U46" s="25">
        <f>VLOOKUP($D46,Résultats!$B$2:$AZ$212,U$2,FALSE)</f>
        <v>5734.0221540000002</v>
      </c>
      <c r="V46" s="25">
        <f>VLOOKUP($D46,Résultats!$B$2:$AZ$212,V$2,FALSE)</f>
        <v>6567.0376200000001</v>
      </c>
      <c r="W46" s="25">
        <f>VLOOKUP($D46,Résultats!$B$2:$AZ$212,W$2,FALSE)</f>
        <v>7467.8116389999996</v>
      </c>
      <c r="X46" s="25">
        <f>VLOOKUP($D46,Résultats!$B$2:$AZ$212,X$2,FALSE)</f>
        <v>8435.4679049999995</v>
      </c>
      <c r="Y46" s="25">
        <f>VLOOKUP($D46,Résultats!$B$2:$AZ$212,Y$2,FALSE)</f>
        <v>9465.6899389999999</v>
      </c>
      <c r="Z46" s="25">
        <f>VLOOKUP($D46,Résultats!$B$2:$AZ$212,Z$2,FALSE)</f>
        <v>10554.483829999999</v>
      </c>
      <c r="AA46" s="25">
        <f>VLOOKUP($D46,Résultats!$B$2:$AZ$212,AA$2,FALSE)</f>
        <v>11696.24331</v>
      </c>
      <c r="AB46" s="25">
        <f>VLOOKUP($D46,Résultats!$B$2:$AZ$212,AB$2,FALSE)</f>
        <v>12884.18929</v>
      </c>
      <c r="AC46" s="25">
        <f>VLOOKUP($D46,Résultats!$B$2:$AZ$212,AC$2,FALSE)</f>
        <v>14112.094520000001</v>
      </c>
      <c r="AD46" s="25">
        <f>VLOOKUP($D46,Résultats!$B$2:$AZ$212,AD$2,FALSE)</f>
        <v>15374.74685</v>
      </c>
      <c r="AE46" s="25">
        <f>VLOOKUP($D46,Résultats!$B$2:$AZ$212,AE$2,FALSE)</f>
        <v>16661.956119999999</v>
      </c>
      <c r="AF46" s="25">
        <f>VLOOKUP($D46,Résultats!$B$2:$AZ$212,AF$2,FALSE)</f>
        <v>17962.052619999999</v>
      </c>
      <c r="AG46" s="25">
        <f>VLOOKUP($D46,Résultats!$B$2:$AZ$212,AG$2,FALSE)</f>
        <v>19264.87156</v>
      </c>
      <c r="AH46" s="25">
        <f>VLOOKUP($D46,Résultats!$B$2:$AZ$212,AH$2,FALSE)</f>
        <v>20560.600330000001</v>
      </c>
      <c r="AI46" s="25">
        <f>VLOOKUP($D46,Résultats!$B$2:$AZ$212,AI$2,FALSE)</f>
        <v>21840.499810000001</v>
      </c>
      <c r="AJ46" s="25">
        <f>VLOOKUP($D46,Résultats!$B$2:$AZ$212,AJ$2,FALSE)</f>
        <v>23098.35713</v>
      </c>
      <c r="AK46" s="25">
        <f>VLOOKUP($D46,Résultats!$B$2:$AZ$212,AK$2,FALSE)</f>
        <v>24328.749889999999</v>
      </c>
      <c r="AL46" s="25">
        <f>VLOOKUP($D46,Résultats!$B$2:$AZ$212,AL$2,FALSE)</f>
        <v>25527.218420000001</v>
      </c>
      <c r="AM46" s="102">
        <f>VLOOKUP($D46,Résultats!$B$2:$AZ$212,AM$2,FALSE)</f>
        <v>26692.67151</v>
      </c>
    </row>
    <row r="47" spans="2:39" x14ac:dyDescent="0.3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0.59942708290000002</v>
      </c>
      <c r="G47" s="25">
        <f>VLOOKUP($D47,Résultats!$B$2:$AZ$212,G$2,FALSE)</f>
        <v>0.78379253820000006</v>
      </c>
      <c r="H47" s="25">
        <f>VLOOKUP($D47,Résultats!$B$2:$AZ$212,H$2,FALSE)</f>
        <v>0.86664776659999998</v>
      </c>
      <c r="I47" s="25">
        <f>VLOOKUP($D47,Résultats!$B$2:$AZ$212,I$2,FALSE)</f>
        <v>0.98660147239999996</v>
      </c>
      <c r="J47" s="25">
        <f>VLOOKUP($D47,Résultats!$B$2:$AZ$212,J$2,FALSE)</f>
        <v>1.0744659489999999</v>
      </c>
      <c r="K47" s="25">
        <f>VLOOKUP($D47,Résultats!$B$2:$AZ$212,K$2,FALSE)</f>
        <v>1.169760634</v>
      </c>
      <c r="L47" s="25">
        <f>VLOOKUP($D47,Résultats!$B$2:$AZ$212,L$2,FALSE)</f>
        <v>1.2728842</v>
      </c>
      <c r="M47" s="25">
        <f>VLOOKUP($D47,Résultats!$B$2:$AZ$212,M$2,FALSE)</f>
        <v>1.384693215</v>
      </c>
      <c r="N47" s="25">
        <f>VLOOKUP($D47,Résultats!$B$2:$AZ$212,N$2,FALSE)</f>
        <v>1.504610757</v>
      </c>
      <c r="O47" s="25">
        <f>VLOOKUP($D47,Résultats!$B$2:$AZ$212,O$2,FALSE)</f>
        <v>1.6273119819999999</v>
      </c>
      <c r="P47" s="25">
        <f>VLOOKUP($D47,Résultats!$B$2:$AZ$212,P$2,FALSE)</f>
        <v>1.747357821</v>
      </c>
      <c r="Q47" s="25">
        <f>VLOOKUP($D47,Résultats!$B$2:$AZ$212,Q$2,FALSE)</f>
        <v>1.861022733</v>
      </c>
      <c r="R47" s="25">
        <f>VLOOKUP($D47,Résultats!$B$2:$AZ$212,R$2,FALSE)</f>
        <v>1.9652300229999999</v>
      </c>
      <c r="S47" s="25">
        <f>VLOOKUP($D47,Résultats!$B$2:$AZ$212,S$2,FALSE)</f>
        <v>2.057947381</v>
      </c>
      <c r="T47" s="25">
        <f>VLOOKUP($D47,Résultats!$B$2:$AZ$212,T$2,FALSE)</f>
        <v>2.1374296730000002</v>
      </c>
      <c r="U47" s="25">
        <f>VLOOKUP($D47,Résultats!$B$2:$AZ$212,U$2,FALSE)</f>
        <v>2.202950237</v>
      </c>
      <c r="V47" s="25">
        <f>VLOOKUP($D47,Résultats!$B$2:$AZ$212,V$2,FALSE)</f>
        <v>2.2541066700000001</v>
      </c>
      <c r="W47" s="25">
        <f>VLOOKUP($D47,Résultats!$B$2:$AZ$212,W$2,FALSE)</f>
        <v>2.290804488</v>
      </c>
      <c r="X47" s="25">
        <f>VLOOKUP($D47,Résultats!$B$2:$AZ$212,X$2,FALSE)</f>
        <v>2.313196177</v>
      </c>
      <c r="Y47" s="25">
        <f>VLOOKUP($D47,Résultats!$B$2:$AZ$212,Y$2,FALSE)</f>
        <v>2.3217403650000001</v>
      </c>
      <c r="Z47" s="25">
        <f>VLOOKUP($D47,Résultats!$B$2:$AZ$212,Z$2,FALSE)</f>
        <v>2.3168876379999999</v>
      </c>
      <c r="AA47" s="25">
        <f>VLOOKUP($D47,Résultats!$B$2:$AZ$212,AA$2,FALSE)</f>
        <v>2.299211997</v>
      </c>
      <c r="AB47" s="25">
        <f>VLOOKUP($D47,Résultats!$B$2:$AZ$212,AB$2,FALSE)</f>
        <v>2.2695427000000001</v>
      </c>
      <c r="AC47" s="25">
        <f>VLOOKUP($D47,Résultats!$B$2:$AZ$212,AC$2,FALSE)</f>
        <v>2.2290079270000001</v>
      </c>
      <c r="AD47" s="25">
        <f>VLOOKUP($D47,Résultats!$B$2:$AZ$212,AD$2,FALSE)</f>
        <v>2.1791040879999999</v>
      </c>
      <c r="AE47" s="25">
        <f>VLOOKUP($D47,Résultats!$B$2:$AZ$212,AE$2,FALSE)</f>
        <v>2.1208864379999999</v>
      </c>
      <c r="AF47" s="25">
        <f>VLOOKUP($D47,Résultats!$B$2:$AZ$212,AF$2,FALSE)</f>
        <v>2.0554752500000002</v>
      </c>
      <c r="AG47" s="25">
        <f>VLOOKUP($D47,Résultats!$B$2:$AZ$212,AG$2,FALSE)</f>
        <v>1.9841274390000001</v>
      </c>
      <c r="AH47" s="25">
        <f>VLOOKUP($D47,Résultats!$B$2:$AZ$212,AH$2,FALSE)</f>
        <v>1.9081053349999999</v>
      </c>
      <c r="AI47" s="25">
        <f>VLOOKUP($D47,Résultats!$B$2:$AZ$212,AI$2,FALSE)</f>
        <v>1.8286706779999999</v>
      </c>
      <c r="AJ47" s="25">
        <f>VLOOKUP($D47,Résultats!$B$2:$AZ$212,AJ$2,FALSE)</f>
        <v>1.746982367</v>
      </c>
      <c r="AK47" s="25">
        <f>VLOOKUP($D47,Résultats!$B$2:$AZ$212,AK$2,FALSE)</f>
        <v>1.664070723</v>
      </c>
      <c r="AL47" s="25">
        <f>VLOOKUP($D47,Résultats!$B$2:$AZ$212,AL$2,FALSE)</f>
        <v>1.5808369630000001</v>
      </c>
      <c r="AM47" s="102">
        <f>VLOOKUP($D47,Résultats!$B$2:$AZ$212,AM$2,FALSE)</f>
        <v>1.498095857</v>
      </c>
    </row>
    <row r="48" spans="2:39" x14ac:dyDescent="0.3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33963.92974</v>
      </c>
      <c r="G48" s="59">
        <f>VLOOKUP($D48,Résultats!$B$2:$AZ$212,G$2,FALSE)</f>
        <v>34255.391009999999</v>
      </c>
      <c r="H48" s="59">
        <f>VLOOKUP($D48,Résultats!$B$2:$AZ$212,H$2,FALSE)</f>
        <v>34333.114009999998</v>
      </c>
      <c r="I48" s="59">
        <f>VLOOKUP($D48,Résultats!$B$2:$AZ$212,I$2,FALSE)</f>
        <v>34664.838069999998</v>
      </c>
      <c r="J48" s="59">
        <f>VLOOKUP($D48,Résultats!$B$2:$AZ$212,J$2,FALSE)</f>
        <v>34954.891860000003</v>
      </c>
      <c r="K48" s="59">
        <f>VLOOKUP($D48,Résultats!$B$2:$AZ$212,K$2,FALSE)</f>
        <v>35115.33423</v>
      </c>
      <c r="L48" s="59">
        <f>VLOOKUP($D48,Résultats!$B$2:$AZ$212,L$2,FALSE)</f>
        <v>35229.615689999999</v>
      </c>
      <c r="M48" s="59">
        <f>VLOOKUP($D48,Résultats!$B$2:$AZ$212,M$2,FALSE)</f>
        <v>35297.95175</v>
      </c>
      <c r="N48" s="59">
        <f>VLOOKUP($D48,Résultats!$B$2:$AZ$212,N$2,FALSE)</f>
        <v>35320.723689999999</v>
      </c>
      <c r="O48" s="59">
        <f>VLOOKUP($D48,Résultats!$B$2:$AZ$212,O$2,FALSE)</f>
        <v>35392.077940000003</v>
      </c>
      <c r="P48" s="59">
        <f>VLOOKUP($D48,Résultats!$B$2:$AZ$212,P$2,FALSE)</f>
        <v>35509.614939999999</v>
      </c>
      <c r="Q48" s="59">
        <f>VLOOKUP($D48,Résultats!$B$2:$AZ$212,Q$2,FALSE)</f>
        <v>35662.083910000001</v>
      </c>
      <c r="R48" s="59">
        <f>VLOOKUP($D48,Résultats!$B$2:$AZ$212,R$2,FALSE)</f>
        <v>35835.865149999998</v>
      </c>
      <c r="S48" s="59">
        <f>VLOOKUP($D48,Résultats!$B$2:$AZ$212,S$2,FALSE)</f>
        <v>36023.437299999998</v>
      </c>
      <c r="T48" s="59">
        <f>VLOOKUP($D48,Résultats!$B$2:$AZ$212,T$2,FALSE)</f>
        <v>36213.232470000003</v>
      </c>
      <c r="U48" s="59">
        <f>VLOOKUP($D48,Résultats!$B$2:$AZ$212,U$2,FALSE)</f>
        <v>36403.247219999997</v>
      </c>
      <c r="V48" s="59">
        <f>VLOOKUP($D48,Résultats!$B$2:$AZ$212,V$2,FALSE)</f>
        <v>36592.975709999999</v>
      </c>
      <c r="W48" s="59">
        <f>VLOOKUP($D48,Résultats!$B$2:$AZ$212,W$2,FALSE)</f>
        <v>36782.854149999999</v>
      </c>
      <c r="X48" s="59">
        <f>VLOOKUP($D48,Résultats!$B$2:$AZ$212,X$2,FALSE)</f>
        <v>36974.36292</v>
      </c>
      <c r="Y48" s="59">
        <f>VLOOKUP($D48,Résultats!$B$2:$AZ$212,Y$2,FALSE)</f>
        <v>37165.363530000002</v>
      </c>
      <c r="Z48" s="59">
        <f>VLOOKUP($D48,Résultats!$B$2:$AZ$212,Z$2,FALSE)</f>
        <v>37357.473550000002</v>
      </c>
      <c r="AA48" s="59">
        <f>VLOOKUP($D48,Résultats!$B$2:$AZ$212,AA$2,FALSE)</f>
        <v>37551.815649999997</v>
      </c>
      <c r="AB48" s="59">
        <f>VLOOKUP($D48,Résultats!$B$2:$AZ$212,AB$2,FALSE)</f>
        <v>37749.474260000003</v>
      </c>
      <c r="AC48" s="59">
        <f>VLOOKUP($D48,Résultats!$B$2:$AZ$212,AC$2,FALSE)</f>
        <v>37953.526639999996</v>
      </c>
      <c r="AD48" s="59">
        <f>VLOOKUP($D48,Résultats!$B$2:$AZ$212,AD$2,FALSE)</f>
        <v>38168.830600000001</v>
      </c>
      <c r="AE48" s="59">
        <f>VLOOKUP($D48,Résultats!$B$2:$AZ$212,AE$2,FALSE)</f>
        <v>38393.595789999999</v>
      </c>
      <c r="AF48" s="59">
        <f>VLOOKUP($D48,Résultats!$B$2:$AZ$212,AF$2,FALSE)</f>
        <v>38624.36724</v>
      </c>
      <c r="AG48" s="59">
        <f>VLOOKUP($D48,Résultats!$B$2:$AZ$212,AG$2,FALSE)</f>
        <v>38859.415110000002</v>
      </c>
      <c r="AH48" s="59">
        <f>VLOOKUP($D48,Résultats!$B$2:$AZ$212,AH$2,FALSE)</f>
        <v>39096.829640000004</v>
      </c>
      <c r="AI48" s="59">
        <f>VLOOKUP($D48,Résultats!$B$2:$AZ$212,AI$2,FALSE)</f>
        <v>39335.110699999997</v>
      </c>
      <c r="AJ48" s="59">
        <f>VLOOKUP($D48,Résultats!$B$2:$AZ$212,AJ$2,FALSE)</f>
        <v>39574.587039999999</v>
      </c>
      <c r="AK48" s="59">
        <f>VLOOKUP($D48,Résultats!$B$2:$AZ$212,AK$2,FALSE)</f>
        <v>39815.29838</v>
      </c>
      <c r="AL48" s="59">
        <f>VLOOKUP($D48,Résultats!$B$2:$AZ$212,AL$2,FALSE)</f>
        <v>40057.202969999998</v>
      </c>
      <c r="AM48" s="103">
        <f>VLOOKUP($D48,Résultats!$B$2:$AZ$212,AM$2,FALSE)</f>
        <v>40302.794479999997</v>
      </c>
    </row>
    <row r="49" spans="2:40" x14ac:dyDescent="0.3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81.931572299999999</v>
      </c>
      <c r="G49" s="61">
        <f>VLOOKUP($D49,Résultats!$B$2:$AZ$212,G$2,FALSE)</f>
        <v>168.46434970000001</v>
      </c>
      <c r="H49" s="61">
        <f>VLOOKUP($D49,Résultats!$B$2:$AZ$212,H$2,FALSE)</f>
        <v>208.71485000000001</v>
      </c>
      <c r="I49" s="61">
        <f>VLOOKUP($D49,Résultats!$B$2:$AZ$212,I$2,FALSE)</f>
        <v>297.08578490000002</v>
      </c>
      <c r="J49" s="61">
        <f>VLOOKUP($D49,Résultats!$B$2:$AZ$212,J$2,FALSE)</f>
        <v>458.73803709999999</v>
      </c>
      <c r="K49" s="61">
        <f>VLOOKUP($D49,Résultats!$B$2:$AZ$212,K$2,FALSE)</f>
        <v>735.23685720000003</v>
      </c>
      <c r="L49" s="61">
        <f>VLOOKUP($D49,Résultats!$B$2:$AZ$212,L$2,FALSE)</f>
        <v>1033.6554329999999</v>
      </c>
      <c r="M49" s="61">
        <f>VLOOKUP($D49,Résultats!$B$2:$AZ$212,M$2,FALSE)</f>
        <v>1356.7480929999999</v>
      </c>
      <c r="N49" s="61">
        <f>VLOOKUP($D49,Résultats!$B$2:$AZ$212,N$2,FALSE)</f>
        <v>1707.1227919999999</v>
      </c>
      <c r="O49" s="61">
        <f>VLOOKUP($D49,Résultats!$B$2:$AZ$212,O$2,FALSE)</f>
        <v>2104.745872</v>
      </c>
      <c r="P49" s="61">
        <f>VLOOKUP($D49,Résultats!$B$2:$AZ$212,P$2,FALSE)</f>
        <v>2556.0100430000002</v>
      </c>
      <c r="Q49" s="61">
        <f>VLOOKUP($D49,Résultats!$B$2:$AZ$212,Q$2,FALSE)</f>
        <v>3065.3115360000002</v>
      </c>
      <c r="R49" s="61">
        <f>VLOOKUP($D49,Résultats!$B$2:$AZ$212,R$2,FALSE)</f>
        <v>3635.5083049999998</v>
      </c>
      <c r="S49" s="61">
        <f>VLOOKUP($D49,Résultats!$B$2:$AZ$212,S$2,FALSE)</f>
        <v>4269.7998909999997</v>
      </c>
      <c r="T49" s="61">
        <f>VLOOKUP($D49,Résultats!$B$2:$AZ$212,T$2,FALSE)</f>
        <v>4968.6578589999999</v>
      </c>
      <c r="U49" s="61">
        <f>VLOOKUP($D49,Résultats!$B$2:$AZ$212,U$2,FALSE)</f>
        <v>5734.0221540000002</v>
      </c>
      <c r="V49" s="61">
        <f>VLOOKUP($D49,Résultats!$B$2:$AZ$212,V$2,FALSE)</f>
        <v>6567.0376200000001</v>
      </c>
      <c r="W49" s="61">
        <f>VLOOKUP($D49,Résultats!$B$2:$AZ$212,W$2,FALSE)</f>
        <v>7467.8116389999996</v>
      </c>
      <c r="X49" s="61">
        <f>VLOOKUP($D49,Résultats!$B$2:$AZ$212,X$2,FALSE)</f>
        <v>8435.4679049999995</v>
      </c>
      <c r="Y49" s="61">
        <f>VLOOKUP($D49,Résultats!$B$2:$AZ$212,Y$2,FALSE)</f>
        <v>9465.6899389999999</v>
      </c>
      <c r="Z49" s="61">
        <f>VLOOKUP($D49,Résultats!$B$2:$AZ$212,Z$2,FALSE)</f>
        <v>10554.483829999999</v>
      </c>
      <c r="AA49" s="61">
        <f>VLOOKUP($D49,Résultats!$B$2:$AZ$212,AA$2,FALSE)</f>
        <v>11696.24331</v>
      </c>
      <c r="AB49" s="61">
        <f>VLOOKUP($D49,Résultats!$B$2:$AZ$212,AB$2,FALSE)</f>
        <v>12884.18929</v>
      </c>
      <c r="AC49" s="61">
        <f>VLOOKUP($D49,Résultats!$B$2:$AZ$212,AC$2,FALSE)</f>
        <v>14112.094520000001</v>
      </c>
      <c r="AD49" s="61">
        <f>VLOOKUP($D49,Résultats!$B$2:$AZ$212,AD$2,FALSE)</f>
        <v>15374.74685</v>
      </c>
      <c r="AE49" s="61">
        <f>VLOOKUP($D49,Résultats!$B$2:$AZ$212,AE$2,FALSE)</f>
        <v>16661.956119999999</v>
      </c>
      <c r="AF49" s="61">
        <f>VLOOKUP($D49,Résultats!$B$2:$AZ$212,AF$2,FALSE)</f>
        <v>17962.052619999999</v>
      </c>
      <c r="AG49" s="61">
        <f>VLOOKUP($D49,Résultats!$B$2:$AZ$212,AG$2,FALSE)</f>
        <v>19264.87156</v>
      </c>
      <c r="AH49" s="61">
        <f>VLOOKUP($D49,Résultats!$B$2:$AZ$212,AH$2,FALSE)</f>
        <v>20560.600330000001</v>
      </c>
      <c r="AI49" s="61">
        <f>VLOOKUP($D49,Résultats!$B$2:$AZ$212,AI$2,FALSE)</f>
        <v>21840.499810000001</v>
      </c>
      <c r="AJ49" s="61">
        <f>VLOOKUP($D49,Résultats!$B$2:$AZ$212,AJ$2,FALSE)</f>
        <v>23098.35713</v>
      </c>
      <c r="AK49" s="61">
        <f>VLOOKUP($D49,Résultats!$B$2:$AZ$212,AK$2,FALSE)</f>
        <v>24328.749889999999</v>
      </c>
      <c r="AL49" s="61">
        <f>VLOOKUP($D49,Résultats!$B$2:$AZ$212,AL$2,FALSE)</f>
        <v>25527.218420000001</v>
      </c>
      <c r="AM49" s="225">
        <f>VLOOKUP($D49,Résultats!$B$2:$AZ$212,AM$2,FALSE)</f>
        <v>26692.67151</v>
      </c>
    </row>
    <row r="50" spans="2:40" x14ac:dyDescent="0.3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1.4016910579999999</v>
      </c>
      <c r="G50" s="25">
        <f>VLOOKUP($D50,Résultats!$B$2:$AZ$212,G$2,FALSE)</f>
        <v>3.824385978</v>
      </c>
      <c r="H50" s="25">
        <f>VLOOKUP($D50,Résultats!$B$2:$AZ$212,H$2,FALSE)</f>
        <v>5.1489474670000002</v>
      </c>
      <c r="I50" s="25">
        <f>VLOOKUP($D50,Résultats!$B$2:$AZ$212,I$2,FALSE)</f>
        <v>8.1791870830000004</v>
      </c>
      <c r="J50" s="25">
        <f>VLOOKUP($D50,Résultats!$B$2:$AZ$212,J$2,FALSE)</f>
        <v>14.08366043</v>
      </c>
      <c r="K50" s="25">
        <f>VLOOKUP($D50,Résultats!$B$2:$AZ$212,K$2,FALSE)</f>
        <v>24.910489099999999</v>
      </c>
      <c r="L50" s="25">
        <f>VLOOKUP($D50,Résultats!$B$2:$AZ$212,L$2,FALSE)</f>
        <v>37.600031000000001</v>
      </c>
      <c r="M50" s="25">
        <f>VLOOKUP($D50,Résultats!$B$2:$AZ$212,M$2,FALSE)</f>
        <v>52.517916479999997</v>
      </c>
      <c r="N50" s="25">
        <f>VLOOKUP($D50,Résultats!$B$2:$AZ$212,N$2,FALSE)</f>
        <v>70.054910949999893</v>
      </c>
      <c r="O50" s="25">
        <f>VLOOKUP($D50,Résultats!$B$2:$AZ$212,O$2,FALSE)</f>
        <v>91.480540939999997</v>
      </c>
      <c r="P50" s="25">
        <f>VLOOKUP($D50,Résultats!$B$2:$AZ$212,P$2,FALSE)</f>
        <v>117.50841130000001</v>
      </c>
      <c r="Q50" s="25">
        <f>VLOOKUP($D50,Résultats!$B$2:$AZ$212,Q$2,FALSE)</f>
        <v>148.78058859999999</v>
      </c>
      <c r="R50" s="25">
        <f>VLOOKUP($D50,Résultats!$B$2:$AZ$212,R$2,FALSE)</f>
        <v>185.86955359999999</v>
      </c>
      <c r="S50" s="25">
        <f>VLOOKUP($D50,Résultats!$B$2:$AZ$212,S$2,FALSE)</f>
        <v>229.3802958</v>
      </c>
      <c r="T50" s="25">
        <f>VLOOKUP($D50,Résultats!$B$2:$AZ$212,T$2,FALSE)</f>
        <v>279.75536369999998</v>
      </c>
      <c r="U50" s="25">
        <f>VLOOKUP($D50,Résultats!$B$2:$AZ$212,U$2,FALSE)</f>
        <v>337.53863460000002</v>
      </c>
      <c r="V50" s="25">
        <f>VLOOKUP($D50,Résultats!$B$2:$AZ$212,V$2,FALSE)</f>
        <v>403.23463090000001</v>
      </c>
      <c r="W50" s="25">
        <f>VLOOKUP($D50,Résultats!$B$2:$AZ$212,W$2,FALSE)</f>
        <v>477.28633550000001</v>
      </c>
      <c r="X50" s="25">
        <f>VLOOKUP($D50,Résultats!$B$2:$AZ$212,X$2,FALSE)</f>
        <v>560.07181879999996</v>
      </c>
      <c r="Y50" s="25">
        <f>VLOOKUP($D50,Résultats!$B$2:$AZ$212,Y$2,FALSE)</f>
        <v>651.6968349</v>
      </c>
      <c r="Z50" s="25">
        <f>VLOOKUP($D50,Résultats!$B$2:$AZ$212,Z$2,FALSE)</f>
        <v>752.26769920000004</v>
      </c>
      <c r="AA50" s="25">
        <f>VLOOKUP($D50,Résultats!$B$2:$AZ$212,AA$2,FALSE)</f>
        <v>861.74083169999994</v>
      </c>
      <c r="AB50" s="25">
        <f>VLOOKUP($D50,Résultats!$B$2:$AZ$212,AB$2,FALSE)</f>
        <v>979.9386131</v>
      </c>
      <c r="AC50" s="25">
        <f>VLOOKUP($D50,Résultats!$B$2:$AZ$212,AC$2,FALSE)</f>
        <v>1106.70812</v>
      </c>
      <c r="AD50" s="25">
        <f>VLOOKUP($D50,Résultats!$B$2:$AZ$212,AD$2,FALSE)</f>
        <v>1241.956506</v>
      </c>
      <c r="AE50" s="25">
        <f>VLOOKUP($D50,Résultats!$B$2:$AZ$212,AE$2,FALSE)</f>
        <v>1385.081355</v>
      </c>
      <c r="AF50" s="25">
        <f>VLOOKUP($D50,Résultats!$B$2:$AZ$212,AF$2,FALSE)</f>
        <v>1535.2672520000001</v>
      </c>
      <c r="AG50" s="25">
        <f>VLOOKUP($D50,Résultats!$B$2:$AZ$212,AG$2,FALSE)</f>
        <v>1691.7735379999999</v>
      </c>
      <c r="AH50" s="25">
        <f>VLOOKUP($D50,Résultats!$B$2:$AZ$212,AH$2,FALSE)</f>
        <v>1853.820189</v>
      </c>
      <c r="AI50" s="25">
        <f>VLOOKUP($D50,Résultats!$B$2:$AZ$212,AI$2,FALSE)</f>
        <v>2020.6695649999999</v>
      </c>
      <c r="AJ50" s="25">
        <f>VLOOKUP($D50,Résultats!$B$2:$AZ$212,AJ$2,FALSE)</f>
        <v>2191.7910259999999</v>
      </c>
      <c r="AK50" s="25">
        <f>VLOOKUP($D50,Résultats!$B$2:$AZ$212,AK$2,FALSE)</f>
        <v>2366.6859089999998</v>
      </c>
      <c r="AL50" s="25">
        <f>VLOOKUP($D50,Résultats!$B$2:$AZ$212,AL$2,FALSE)</f>
        <v>2544.9149550000002</v>
      </c>
      <c r="AM50" s="102">
        <f>VLOOKUP($D50,Résultats!$B$2:$AZ$212,AM$2,FALSE)</f>
        <v>2726.409024</v>
      </c>
    </row>
    <row r="51" spans="2:40" x14ac:dyDescent="0.3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1.235143857</v>
      </c>
      <c r="G51" s="25">
        <f>VLOOKUP($D51,Résultats!$B$2:$AZ$212,G$2,FALSE)</f>
        <v>3.0622233099999998</v>
      </c>
      <c r="H51" s="25">
        <f>VLOOKUP($D51,Résultats!$B$2:$AZ$212,H$2,FALSE)</f>
        <v>4.0169735720000004</v>
      </c>
      <c r="I51" s="25">
        <f>VLOOKUP($D51,Résultats!$B$2:$AZ$212,I$2,FALSE)</f>
        <v>6.1744269779999996</v>
      </c>
      <c r="J51" s="25">
        <f>VLOOKUP($D51,Résultats!$B$2:$AZ$212,J$2,FALSE)</f>
        <v>10.30468669</v>
      </c>
      <c r="K51" s="25">
        <f>VLOOKUP($D51,Résultats!$B$2:$AZ$212,K$2,FALSE)</f>
        <v>17.735339010000001</v>
      </c>
      <c r="L51" s="25">
        <f>VLOOKUP($D51,Résultats!$B$2:$AZ$212,L$2,FALSE)</f>
        <v>26.255343509999999</v>
      </c>
      <c r="M51" s="25">
        <f>VLOOKUP($D51,Résultats!$B$2:$AZ$212,M$2,FALSE)</f>
        <v>36.056113779999997</v>
      </c>
      <c r="N51" s="25">
        <f>VLOOKUP($D51,Résultats!$B$2:$AZ$212,N$2,FALSE)</f>
        <v>47.335431040000003</v>
      </c>
      <c r="O51" s="25">
        <f>VLOOKUP($D51,Résultats!$B$2:$AZ$212,O$2,FALSE)</f>
        <v>60.848546470000002</v>
      </c>
      <c r="P51" s="25">
        <f>VLOOKUP($D51,Résultats!$B$2:$AZ$212,P$2,FALSE)</f>
        <v>76.96700414</v>
      </c>
      <c r="Q51" s="25">
        <f>VLOOKUP($D51,Résultats!$B$2:$AZ$212,Q$2,FALSE)</f>
        <v>96.005150610000001</v>
      </c>
      <c r="R51" s="25">
        <f>VLOOKUP($D51,Résultats!$B$2:$AZ$212,R$2,FALSE)</f>
        <v>118.2252345</v>
      </c>
      <c r="S51" s="25">
        <f>VLOOKUP($D51,Résultats!$B$2:$AZ$212,S$2,FALSE)</f>
        <v>143.90160660000001</v>
      </c>
      <c r="T51" s="25">
        <f>VLOOKUP($D51,Résultats!$B$2:$AZ$212,T$2,FALSE)</f>
        <v>173.20372</v>
      </c>
      <c r="U51" s="25">
        <f>VLOOKUP($D51,Résultats!$B$2:$AZ$212,U$2,FALSE)</f>
        <v>206.3550812</v>
      </c>
      <c r="V51" s="25">
        <f>VLOOKUP($D51,Résultats!$B$2:$AZ$212,V$2,FALSE)</f>
        <v>243.5480742</v>
      </c>
      <c r="W51" s="25">
        <f>VLOOKUP($D51,Résultats!$B$2:$AZ$212,W$2,FALSE)</f>
        <v>284.93167579999999</v>
      </c>
      <c r="X51" s="25">
        <f>VLOOKUP($D51,Résultats!$B$2:$AZ$212,X$2,FALSE)</f>
        <v>330.6105311</v>
      </c>
      <c r="Y51" s="25">
        <f>VLOOKUP($D51,Résultats!$B$2:$AZ$212,Y$2,FALSE)</f>
        <v>380.53046540000003</v>
      </c>
      <c r="Z51" s="25">
        <f>VLOOKUP($D51,Résultats!$B$2:$AZ$212,Z$2,FALSE)</f>
        <v>434.63632999999999</v>
      </c>
      <c r="AA51" s="25">
        <f>VLOOKUP($D51,Résultats!$B$2:$AZ$212,AA$2,FALSE)</f>
        <v>492.78713329999999</v>
      </c>
      <c r="AB51" s="25">
        <f>VLOOKUP($D51,Résultats!$B$2:$AZ$212,AB$2,FALSE)</f>
        <v>554.76876219999997</v>
      </c>
      <c r="AC51" s="25">
        <f>VLOOKUP($D51,Résultats!$B$2:$AZ$212,AC$2,FALSE)</f>
        <v>620.37889010000004</v>
      </c>
      <c r="AD51" s="25">
        <f>VLOOKUP($D51,Résultats!$B$2:$AZ$212,AD$2,FALSE)</f>
        <v>689.44721819999995</v>
      </c>
      <c r="AE51" s="25">
        <f>VLOOKUP($D51,Résultats!$B$2:$AZ$212,AE$2,FALSE)</f>
        <v>761.53530330000001</v>
      </c>
      <c r="AF51" s="25">
        <f>VLOOKUP($D51,Résultats!$B$2:$AZ$212,AF$2,FALSE)</f>
        <v>836.10047329999998</v>
      </c>
      <c r="AG51" s="25">
        <f>VLOOKUP($D51,Résultats!$B$2:$AZ$212,AG$2,FALSE)</f>
        <v>912.64754500000004</v>
      </c>
      <c r="AH51" s="25">
        <f>VLOOKUP($D51,Résultats!$B$2:$AZ$212,AH$2,FALSE)</f>
        <v>990.670391</v>
      </c>
      <c r="AI51" s="25">
        <f>VLOOKUP($D51,Résultats!$B$2:$AZ$212,AI$2,FALSE)</f>
        <v>1069.693113</v>
      </c>
      <c r="AJ51" s="25">
        <f>VLOOKUP($D51,Résultats!$B$2:$AZ$212,AJ$2,FALSE)</f>
        <v>1149.3518979999999</v>
      </c>
      <c r="AK51" s="25">
        <f>VLOOKUP($D51,Résultats!$B$2:$AZ$212,AK$2,FALSE)</f>
        <v>1229.305402</v>
      </c>
      <c r="AL51" s="25">
        <f>VLOOKUP($D51,Résultats!$B$2:$AZ$212,AL$2,FALSE)</f>
        <v>1309.2473210000001</v>
      </c>
      <c r="AM51" s="102">
        <f>VLOOKUP($D51,Résultats!$B$2:$AZ$212,AM$2,FALSE)</f>
        <v>1389.05133</v>
      </c>
    </row>
    <row r="52" spans="2:40" x14ac:dyDescent="0.3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2.4065524759999999</v>
      </c>
      <c r="G52" s="25">
        <f>VLOOKUP($D52,Résultats!$B$2:$AZ$212,G$2,FALSE)</f>
        <v>4.9951420950000003</v>
      </c>
      <c r="H52" s="25">
        <f>VLOOKUP($D52,Résultats!$B$2:$AZ$212,H$2,FALSE)</f>
        <v>6.2017008730000001</v>
      </c>
      <c r="I52" s="25">
        <f>VLOOKUP($D52,Résultats!$B$2:$AZ$212,I$2,FALSE)</f>
        <v>8.8469003720000003</v>
      </c>
      <c r="J52" s="25">
        <f>VLOOKUP($D52,Résultats!$B$2:$AZ$212,J$2,FALSE)</f>
        <v>13.67815053</v>
      </c>
      <c r="K52" s="25">
        <f>VLOOKUP($D52,Résultats!$B$2:$AZ$212,K$2,FALSE)</f>
        <v>21.921288539999999</v>
      </c>
      <c r="L52" s="25">
        <f>VLOOKUP($D52,Résultats!$B$2:$AZ$212,L$2,FALSE)</f>
        <v>30.782470799999999</v>
      </c>
      <c r="M52" s="25">
        <f>VLOOKUP($D52,Résultats!$B$2:$AZ$212,M$2,FALSE)</f>
        <v>40.319046219999997</v>
      </c>
      <c r="N52" s="25">
        <f>VLOOKUP($D52,Résultats!$B$2:$AZ$212,N$2,FALSE)</f>
        <v>50.57597561</v>
      </c>
      <c r="O52" s="25">
        <f>VLOOKUP($D52,Résultats!$B$2:$AZ$212,O$2,FALSE)</f>
        <v>62.097547030000001</v>
      </c>
      <c r="P52" s="25">
        <f>VLOOKUP($D52,Résultats!$B$2:$AZ$212,P$2,FALSE)</f>
        <v>75.015351879999997</v>
      </c>
      <c r="Q52" s="25">
        <f>VLOOKUP($D52,Résultats!$B$2:$AZ$212,Q$2,FALSE)</f>
        <v>89.392399269999999</v>
      </c>
      <c r="R52" s="25">
        <f>VLOOKUP($D52,Résultats!$B$2:$AZ$212,R$2,FALSE)</f>
        <v>105.2385622</v>
      </c>
      <c r="S52" s="25">
        <f>VLOOKUP($D52,Résultats!$B$2:$AZ$212,S$2,FALSE)</f>
        <v>122.5650651</v>
      </c>
      <c r="T52" s="25">
        <f>VLOOKUP($D52,Résultats!$B$2:$AZ$212,T$2,FALSE)</f>
        <v>141.299519</v>
      </c>
      <c r="U52" s="25">
        <f>VLOOKUP($D52,Résultats!$B$2:$AZ$212,U$2,FALSE)</f>
        <v>161.4030218</v>
      </c>
      <c r="V52" s="25">
        <f>VLOOKUP($D52,Résultats!$B$2:$AZ$212,V$2,FALSE)</f>
        <v>182.80686230000001</v>
      </c>
      <c r="W52" s="25">
        <f>VLOOKUP($D52,Résultats!$B$2:$AZ$212,W$2,FALSE)</f>
        <v>205.4066588</v>
      </c>
      <c r="X52" s="25">
        <f>VLOOKUP($D52,Résultats!$B$2:$AZ$212,X$2,FALSE)</f>
        <v>229.06480590000001</v>
      </c>
      <c r="Y52" s="25">
        <f>VLOOKUP($D52,Résultats!$B$2:$AZ$212,Y$2,FALSE)</f>
        <v>253.55059349999999</v>
      </c>
      <c r="Z52" s="25">
        <f>VLOOKUP($D52,Résultats!$B$2:$AZ$212,Z$2,FALSE)</f>
        <v>278.64018279999999</v>
      </c>
      <c r="AA52" s="25">
        <f>VLOOKUP($D52,Résultats!$B$2:$AZ$212,AA$2,FALSE)</f>
        <v>304.06752519999998</v>
      </c>
      <c r="AB52" s="25">
        <f>VLOOKUP($D52,Résultats!$B$2:$AZ$212,AB$2,FALSE)</f>
        <v>329.53962539999998</v>
      </c>
      <c r="AC52" s="25">
        <f>VLOOKUP($D52,Résultats!$B$2:$AZ$212,AC$2,FALSE)</f>
        <v>354.77587740000001</v>
      </c>
      <c r="AD52" s="25">
        <f>VLOOKUP($D52,Résultats!$B$2:$AZ$212,AD$2,FALSE)</f>
        <v>379.52035599999999</v>
      </c>
      <c r="AE52" s="25">
        <f>VLOOKUP($D52,Résultats!$B$2:$AZ$212,AE$2,FALSE)</f>
        <v>403.41124960000002</v>
      </c>
      <c r="AF52" s="25">
        <f>VLOOKUP($D52,Résultats!$B$2:$AZ$212,AF$2,FALSE)</f>
        <v>426.06671349999999</v>
      </c>
      <c r="AG52" s="25">
        <f>VLOOKUP($D52,Résultats!$B$2:$AZ$212,AG$2,FALSE)</f>
        <v>447.15012840000003</v>
      </c>
      <c r="AH52" s="25">
        <f>VLOOKUP($D52,Résultats!$B$2:$AZ$212,AH$2,FALSE)</f>
        <v>466.3470729</v>
      </c>
      <c r="AI52" s="25">
        <f>VLOOKUP($D52,Résultats!$B$2:$AZ$212,AI$2,FALSE)</f>
        <v>483.3787648</v>
      </c>
      <c r="AJ52" s="25">
        <f>VLOOKUP($D52,Résultats!$B$2:$AZ$212,AJ$2,FALSE)</f>
        <v>498.02786900000001</v>
      </c>
      <c r="AK52" s="25">
        <f>VLOOKUP($D52,Résultats!$B$2:$AZ$212,AK$2,FALSE)</f>
        <v>510.1038666</v>
      </c>
      <c r="AL52" s="25">
        <f>VLOOKUP($D52,Résultats!$B$2:$AZ$212,AL$2,FALSE)</f>
        <v>519.44461850000005</v>
      </c>
      <c r="AM52" s="102">
        <f>VLOOKUP($D52,Résultats!$B$2:$AZ$212,AM$2,FALSE)</f>
        <v>525.94664160000002</v>
      </c>
    </row>
    <row r="53" spans="2:40" x14ac:dyDescent="0.3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53.330714110000002</v>
      </c>
      <c r="G53" s="25">
        <f>VLOOKUP($D53,Résultats!$B$2:$AZ$212,G$2,FALSE)</f>
        <v>109.12743</v>
      </c>
      <c r="H53" s="25">
        <f>VLOOKUP($D53,Résultats!$B$2:$AZ$212,H$2,FALSE)</f>
        <v>134.96734660000001</v>
      </c>
      <c r="I53" s="25">
        <f>VLOOKUP($D53,Résultats!$B$2:$AZ$212,I$2,FALSE)</f>
        <v>191.62825559999999</v>
      </c>
      <c r="J53" s="25">
        <f>VLOOKUP($D53,Résultats!$B$2:$AZ$212,J$2,FALSE)</f>
        <v>295.06590999999997</v>
      </c>
      <c r="K53" s="25">
        <f>VLOOKUP($D53,Résultats!$B$2:$AZ$212,K$2,FALSE)</f>
        <v>471.570447</v>
      </c>
      <c r="L53" s="25">
        <f>VLOOKUP($D53,Résultats!$B$2:$AZ$212,L$2,FALSE)</f>
        <v>661.48656010000002</v>
      </c>
      <c r="M53" s="25">
        <f>VLOOKUP($D53,Résultats!$B$2:$AZ$212,M$2,FALSE)</f>
        <v>866.42261180000003</v>
      </c>
      <c r="N53" s="25">
        <f>VLOOKUP($D53,Résultats!$B$2:$AZ$212,N$2,FALSE)</f>
        <v>1087.8756149999999</v>
      </c>
      <c r="O53" s="25">
        <f>VLOOKUP($D53,Résultats!$B$2:$AZ$212,O$2,FALSE)</f>
        <v>1338.3081520000001</v>
      </c>
      <c r="P53" s="25">
        <f>VLOOKUP($D53,Résultats!$B$2:$AZ$212,P$2,FALSE)</f>
        <v>1621.5323739999999</v>
      </c>
      <c r="Q53" s="25">
        <f>VLOOKUP($D53,Résultats!$B$2:$AZ$212,Q$2,FALSE)</f>
        <v>1940.0825090000001</v>
      </c>
      <c r="R53" s="25">
        <f>VLOOKUP($D53,Résultats!$B$2:$AZ$212,R$2,FALSE)</f>
        <v>2295.5167609999999</v>
      </c>
      <c r="S53" s="25">
        <f>VLOOKUP($D53,Résultats!$B$2:$AZ$212,S$2,FALSE)</f>
        <v>2689.6009410000001</v>
      </c>
      <c r="T53" s="25">
        <f>VLOOKUP($D53,Résultats!$B$2:$AZ$212,T$2,FALSE)</f>
        <v>3122.3924069999998</v>
      </c>
      <c r="U53" s="25">
        <f>VLOOKUP($D53,Résultats!$B$2:$AZ$212,U$2,FALSE)</f>
        <v>3594.8612910000002</v>
      </c>
      <c r="V53" s="25">
        <f>VLOOKUP($D53,Résultats!$B$2:$AZ$212,V$2,FALSE)</f>
        <v>4107.4758490000004</v>
      </c>
      <c r="W53" s="25">
        <f>VLOOKUP($D53,Résultats!$B$2:$AZ$212,W$2,FALSE)</f>
        <v>4660.0552029999999</v>
      </c>
      <c r="X53" s="25">
        <f>VLOOKUP($D53,Résultats!$B$2:$AZ$212,X$2,FALSE)</f>
        <v>5251.8069240000004</v>
      </c>
      <c r="Y53" s="25">
        <f>VLOOKUP($D53,Résultats!$B$2:$AZ$212,Y$2,FALSE)</f>
        <v>5879.823292</v>
      </c>
      <c r="Z53" s="25">
        <f>VLOOKUP($D53,Résultats!$B$2:$AZ$212,Z$2,FALSE)</f>
        <v>6541.4106439999996</v>
      </c>
      <c r="AA53" s="25">
        <f>VLOOKUP($D53,Résultats!$B$2:$AZ$212,AA$2,FALSE)</f>
        <v>7232.8974589999998</v>
      </c>
      <c r="AB53" s="25">
        <f>VLOOKUP($D53,Résultats!$B$2:$AZ$212,AB$2,FALSE)</f>
        <v>7949.9156679999996</v>
      </c>
      <c r="AC53" s="25">
        <f>VLOOKUP($D53,Résultats!$B$2:$AZ$212,AC$2,FALSE)</f>
        <v>8688.4490719999994</v>
      </c>
      <c r="AD53" s="25">
        <f>VLOOKUP($D53,Résultats!$B$2:$AZ$212,AD$2,FALSE)</f>
        <v>9445.1192080000001</v>
      </c>
      <c r="AE53" s="25">
        <f>VLOOKUP($D53,Résultats!$B$2:$AZ$212,AE$2,FALSE)</f>
        <v>10213.552449999999</v>
      </c>
      <c r="AF53" s="25">
        <f>VLOOKUP($D53,Résultats!$B$2:$AZ$212,AF$2,FALSE)</f>
        <v>10986.521059999999</v>
      </c>
      <c r="AG53" s="25">
        <f>VLOOKUP($D53,Résultats!$B$2:$AZ$212,AG$2,FALSE)</f>
        <v>11757.749900000001</v>
      </c>
      <c r="AH53" s="25">
        <f>VLOOKUP($D53,Résultats!$B$2:$AZ$212,AH$2,FALSE)</f>
        <v>12521.220149999999</v>
      </c>
      <c r="AI53" s="25">
        <f>VLOOKUP($D53,Résultats!$B$2:$AZ$212,AI$2,FALSE)</f>
        <v>13271.59906</v>
      </c>
      <c r="AJ53" s="25">
        <f>VLOOKUP($D53,Résultats!$B$2:$AZ$212,AJ$2,FALSE)</f>
        <v>14005.105610000001</v>
      </c>
      <c r="AK53" s="25">
        <f>VLOOKUP($D53,Résultats!$B$2:$AZ$212,AK$2,FALSE)</f>
        <v>14718.46392</v>
      </c>
      <c r="AL53" s="25">
        <f>VLOOKUP($D53,Résultats!$B$2:$AZ$212,AL$2,FALSE)</f>
        <v>15409.001410000001</v>
      </c>
      <c r="AM53" s="102">
        <f>VLOOKUP($D53,Résultats!$B$2:$AZ$212,AM$2,FALSE)</f>
        <v>16076.061600000001</v>
      </c>
    </row>
    <row r="54" spans="2:40" x14ac:dyDescent="0.3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20.415936080000002</v>
      </c>
      <c r="G54" s="25">
        <f>VLOOKUP($D54,Résultats!$B$2:$AZ$212,G$2,FALSE)</f>
        <v>41.294973990000003</v>
      </c>
      <c r="H54" s="25">
        <f>VLOOKUP($D54,Résultats!$B$2:$AZ$212,H$2,FALSE)</f>
        <v>50.865890710000002</v>
      </c>
      <c r="I54" s="25">
        <f>VLOOKUP($D54,Résultats!$B$2:$AZ$212,I$2,FALSE)</f>
        <v>71.794543520000005</v>
      </c>
      <c r="J54" s="25">
        <f>VLOOKUP($D54,Résultats!$B$2:$AZ$212,J$2,FALSE)</f>
        <v>109.82714350000001</v>
      </c>
      <c r="K54" s="25">
        <f>VLOOKUP($D54,Résultats!$B$2:$AZ$212,K$2,FALSE)</f>
        <v>174.37867850000001</v>
      </c>
      <c r="L54" s="25">
        <f>VLOOKUP($D54,Résultats!$B$2:$AZ$212,L$2,FALSE)</f>
        <v>243.36048869999999</v>
      </c>
      <c r="M54" s="25">
        <f>VLOOKUP($D54,Résultats!$B$2:$AZ$212,M$2,FALSE)</f>
        <v>317.24993760000001</v>
      </c>
      <c r="N54" s="25">
        <f>VLOOKUP($D54,Résultats!$B$2:$AZ$212,N$2,FALSE)</f>
        <v>396.47460380000001</v>
      </c>
      <c r="O54" s="25">
        <f>VLOOKUP($D54,Résultats!$B$2:$AZ$212,O$2,FALSE)</f>
        <v>485.3872336</v>
      </c>
      <c r="P54" s="25">
        <f>VLOOKUP($D54,Résultats!$B$2:$AZ$212,P$2,FALSE)</f>
        <v>585.19628829999999</v>
      </c>
      <c r="Q54" s="25">
        <f>VLOOKUP($D54,Résultats!$B$2:$AZ$212,Q$2,FALSE)</f>
        <v>696.64783379999994</v>
      </c>
      <c r="R54" s="25">
        <f>VLOOKUP($D54,Résultats!$B$2:$AZ$212,R$2,FALSE)</f>
        <v>820.14288499999998</v>
      </c>
      <c r="S54" s="25">
        <f>VLOOKUP($D54,Résultats!$B$2:$AZ$212,S$2,FALSE)</f>
        <v>956.15746779999995</v>
      </c>
      <c r="T54" s="25">
        <f>VLOOKUP($D54,Résultats!$B$2:$AZ$212,T$2,FALSE)</f>
        <v>1104.5743910000001</v>
      </c>
      <c r="U54" s="25">
        <f>VLOOKUP($D54,Résultats!$B$2:$AZ$212,U$2,FALSE)</f>
        <v>1265.5985149999999</v>
      </c>
      <c r="V54" s="25">
        <f>VLOOKUP($D54,Résultats!$B$2:$AZ$212,V$2,FALSE)</f>
        <v>1439.2623920000001</v>
      </c>
      <c r="W54" s="25">
        <f>VLOOKUP($D54,Résultats!$B$2:$AZ$212,W$2,FALSE)</f>
        <v>1625.3778600000001</v>
      </c>
      <c r="X54" s="25">
        <f>VLOOKUP($D54,Résultats!$B$2:$AZ$212,X$2,FALSE)</f>
        <v>1823.5520309999999</v>
      </c>
      <c r="Y54" s="25">
        <f>VLOOKUP($D54,Résultats!$B$2:$AZ$212,Y$2,FALSE)</f>
        <v>2032.6822340000001</v>
      </c>
      <c r="Z54" s="25">
        <f>VLOOKUP($D54,Résultats!$B$2:$AZ$212,Z$2,FALSE)</f>
        <v>2251.7548510000001</v>
      </c>
      <c r="AA54" s="25">
        <f>VLOOKUP($D54,Résultats!$B$2:$AZ$212,AA$2,FALSE)</f>
        <v>2479.4399039999998</v>
      </c>
      <c r="AB54" s="25">
        <f>VLOOKUP($D54,Résultats!$B$2:$AZ$212,AB$2,FALSE)</f>
        <v>2714.192618</v>
      </c>
      <c r="AC54" s="25">
        <f>VLOOKUP($D54,Résultats!$B$2:$AZ$212,AC$2,FALSE)</f>
        <v>2954.6014730000002</v>
      </c>
      <c r="AD54" s="25">
        <f>VLOOKUP($D54,Résultats!$B$2:$AZ$212,AD$2,FALSE)</f>
        <v>3199.485392</v>
      </c>
      <c r="AE54" s="25">
        <f>VLOOKUP($D54,Résultats!$B$2:$AZ$212,AE$2,FALSE)</f>
        <v>3446.6916919999999</v>
      </c>
      <c r="AF54" s="25">
        <f>VLOOKUP($D54,Résultats!$B$2:$AZ$212,AF$2,FALSE)</f>
        <v>3693.8141519999999</v>
      </c>
      <c r="AG54" s="25">
        <f>VLOOKUP($D54,Résultats!$B$2:$AZ$212,AG$2,FALSE)</f>
        <v>3938.7883379999998</v>
      </c>
      <c r="AH54" s="25">
        <f>VLOOKUP($D54,Résultats!$B$2:$AZ$212,AH$2,FALSE)</f>
        <v>4179.6613690000004</v>
      </c>
      <c r="AI54" s="25">
        <f>VLOOKUP($D54,Résultats!$B$2:$AZ$212,AI$2,FALSE)</f>
        <v>4414.7292150000003</v>
      </c>
      <c r="AJ54" s="25">
        <f>VLOOKUP($D54,Résultats!$B$2:$AZ$212,AJ$2,FALSE)</f>
        <v>4642.8147410000001</v>
      </c>
      <c r="AK54" s="25">
        <f>VLOOKUP($D54,Résultats!$B$2:$AZ$212,AK$2,FALSE)</f>
        <v>4862.9233519999998</v>
      </c>
      <c r="AL54" s="25">
        <f>VLOOKUP($D54,Résultats!$B$2:$AZ$212,AL$2,FALSE)</f>
        <v>5074.2716540000001</v>
      </c>
      <c r="AM54" s="102">
        <f>VLOOKUP($D54,Résultats!$B$2:$AZ$212,AM$2,FALSE)</f>
        <v>5276.7339959999999</v>
      </c>
    </row>
    <row r="55" spans="2:40" x14ac:dyDescent="0.3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8.8297158099999995E-3</v>
      </c>
      <c r="G55" s="25">
        <f>VLOOKUP($D55,Résultats!$B$2:$AZ$212,G$2,FALSE)</f>
        <v>6.9245633700000002E-3</v>
      </c>
      <c r="H55" s="25">
        <f>VLOOKUP($D55,Résultats!$B$2:$AZ$212,H$2,FALSE)</f>
        <v>6.3856868399999999E-3</v>
      </c>
      <c r="I55" s="25">
        <f>VLOOKUP($D55,Résultats!$B$2:$AZ$212,I$2,FALSE)</f>
        <v>5.8887462300000002E-3</v>
      </c>
      <c r="J55" s="25">
        <f>VLOOKUP($D55,Résultats!$B$2:$AZ$212,J$2,FALSE)</f>
        <v>5.4304780399999997E-3</v>
      </c>
      <c r="K55" s="25">
        <f>VLOOKUP($D55,Résultats!$B$2:$AZ$212,K$2,FALSE)</f>
        <v>5.0078727399999997E-3</v>
      </c>
      <c r="L55" s="25">
        <f>VLOOKUP($D55,Résultats!$B$2:$AZ$212,L$2,FALSE)</f>
        <v>4.6181550199999996E-3</v>
      </c>
      <c r="M55" s="25">
        <f>VLOOKUP($D55,Résultats!$B$2:$AZ$212,M$2,FALSE)</f>
        <v>4.2587655299999999E-3</v>
      </c>
      <c r="N55" s="25">
        <f>VLOOKUP($D55,Résultats!$B$2:$AZ$212,N$2,FALSE)</f>
        <v>3.9273440799999998E-3</v>
      </c>
      <c r="O55" s="25">
        <f>VLOOKUP($D55,Résultats!$B$2:$AZ$212,O$2,FALSE)</f>
        <v>3.6217141899999999E-3</v>
      </c>
      <c r="P55" s="25">
        <f>VLOOKUP($D55,Résultats!$B$2:$AZ$212,P$2,FALSE)</f>
        <v>3.3398687299999999E-3</v>
      </c>
      <c r="Q55" s="25">
        <f>VLOOKUP($D55,Résultats!$B$2:$AZ$212,Q$2,FALSE)</f>
        <v>3.07995677E-3</v>
      </c>
      <c r="R55" s="25">
        <f>VLOOKUP($D55,Résultats!$B$2:$AZ$212,R$2,FALSE)</f>
        <v>2.8402714200000002E-3</v>
      </c>
      <c r="S55" s="25">
        <f>VLOOKUP($D55,Résultats!$B$2:$AZ$212,S$2,FALSE)</f>
        <v>2.61923862E-3</v>
      </c>
      <c r="T55" s="25">
        <f>VLOOKUP($D55,Résultats!$B$2:$AZ$212,T$2,FALSE)</f>
        <v>2.4154068199999999E-3</v>
      </c>
      <c r="U55" s="25">
        <f>VLOOKUP($D55,Résultats!$B$2:$AZ$212,U$2,FALSE)</f>
        <v>2.2274374200000001E-3</v>
      </c>
      <c r="V55" s="25">
        <f>VLOOKUP($D55,Résultats!$B$2:$AZ$212,V$2,FALSE)</f>
        <v>2.0540959900000001E-3</v>
      </c>
      <c r="W55" s="25">
        <f>VLOOKUP($D55,Résultats!$B$2:$AZ$212,W$2,FALSE)</f>
        <v>1.89424416E-3</v>
      </c>
      <c r="X55" s="25">
        <f>VLOOKUP($D55,Résultats!$B$2:$AZ$212,X$2,FALSE)</f>
        <v>1.74683216E-3</v>
      </c>
      <c r="Y55" s="25">
        <f>VLOOKUP($D55,Résultats!$B$2:$AZ$212,Y$2,FALSE)</f>
        <v>1.6108919199999999E-3</v>
      </c>
      <c r="Z55" s="25">
        <f>VLOOKUP($D55,Résultats!$B$2:$AZ$212,Z$2,FALSE)</f>
        <v>1.48553068E-3</v>
      </c>
      <c r="AA55" s="25">
        <f>VLOOKUP($D55,Résultats!$B$2:$AZ$212,AA$2,FALSE)</f>
        <v>1.3699251800000001E-3</v>
      </c>
      <c r="AB55" s="25">
        <f>VLOOKUP($D55,Résultats!$B$2:$AZ$212,AB$2,FALSE)</f>
        <v>1.26331621E-3</v>
      </c>
      <c r="AC55" s="25">
        <f>VLOOKUP($D55,Résultats!$B$2:$AZ$212,AC$2,FALSE)</f>
        <v>1.1650036700000001E-3</v>
      </c>
      <c r="AD55" s="25">
        <f>VLOOKUP($D55,Résultats!$B$2:$AZ$212,AD$2,FALSE)</f>
        <v>1.0743419E-3</v>
      </c>
      <c r="AE55" s="25">
        <f>VLOOKUP($D55,Résultats!$B$2:$AZ$212,AE$2,FALSE)</f>
        <v>9.9073553000000002E-4</v>
      </c>
      <c r="AF55" s="25">
        <f>VLOOKUP($D55,Résultats!$B$2:$AZ$212,AF$2,FALSE)</f>
        <v>9.1363549099999998E-4</v>
      </c>
      <c r="AG55" s="25">
        <f>VLOOKUP($D55,Résultats!$B$2:$AZ$212,AG$2,FALSE)</f>
        <v>8.4253545299999997E-4</v>
      </c>
      <c r="AH55" s="25">
        <f>VLOOKUP($D55,Résultats!$B$2:$AZ$212,AH$2,FALSE)</f>
        <v>7.7696849300000004E-4</v>
      </c>
      <c r="AI55" s="25">
        <f>VLOOKUP($D55,Résultats!$B$2:$AZ$212,AI$2,FALSE)</f>
        <v>7.1650401800000001E-4</v>
      </c>
      <c r="AJ55" s="25">
        <f>VLOOKUP($D55,Résultats!$B$2:$AZ$212,AJ$2,FALSE)</f>
        <v>6.60744951E-4</v>
      </c>
      <c r="AK55" s="25">
        <f>VLOOKUP($D55,Résultats!$B$2:$AZ$212,AK$2,FALSE)</f>
        <v>6.0932510999999996E-4</v>
      </c>
      <c r="AL55" s="25">
        <f>VLOOKUP($D55,Résultats!$B$2:$AZ$212,AL$2,FALSE)</f>
        <v>5.6190681400000004E-4</v>
      </c>
      <c r="AM55" s="102">
        <f>VLOOKUP($D55,Résultats!$B$2:$AZ$212,AM$2,FALSE)</f>
        <v>5.1817865899999997E-4</v>
      </c>
    </row>
    <row r="56" spans="2:40" x14ac:dyDescent="0.3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3.1327050079999998</v>
      </c>
      <c r="G56" s="25">
        <f>VLOOKUP($D56,Résultats!$B$2:$AZ$212,G$2,FALSE)</f>
        <v>6.1532697000000001</v>
      </c>
      <c r="H56" s="25">
        <f>VLOOKUP($D56,Résultats!$B$2:$AZ$212,H$2,FALSE)</f>
        <v>7.507605173</v>
      </c>
      <c r="I56" s="25">
        <f>VLOOKUP($D56,Résultats!$B$2:$AZ$212,I$2,FALSE)</f>
        <v>10.456582600000001</v>
      </c>
      <c r="J56" s="25">
        <f>VLOOKUP($D56,Résultats!$B$2:$AZ$212,J$2,FALSE)</f>
        <v>15.77305544</v>
      </c>
      <c r="K56" s="25">
        <f>VLOOKUP($D56,Résultats!$B$2:$AZ$212,K$2,FALSE)</f>
        <v>24.71560723</v>
      </c>
      <c r="L56" s="25">
        <f>VLOOKUP($D56,Résultats!$B$2:$AZ$212,L$2,FALSE)</f>
        <v>34.165921109999999</v>
      </c>
      <c r="M56" s="25">
        <f>VLOOKUP($D56,Résultats!$B$2:$AZ$212,M$2,FALSE)</f>
        <v>44.178208269999999</v>
      </c>
      <c r="N56" s="25">
        <f>VLOOKUP($D56,Résultats!$B$2:$AZ$212,N$2,FALSE)</f>
        <v>54.802328080000002</v>
      </c>
      <c r="O56" s="25">
        <f>VLOOKUP($D56,Résultats!$B$2:$AZ$212,O$2,FALSE)</f>
        <v>66.620230539999994</v>
      </c>
      <c r="P56" s="25">
        <f>VLOOKUP($D56,Résultats!$B$2:$AZ$212,P$2,FALSE)</f>
        <v>79.787273170000006</v>
      </c>
      <c r="Q56" s="25">
        <f>VLOOKUP($D56,Résultats!$B$2:$AZ$212,Q$2,FALSE)</f>
        <v>94.399974909999997</v>
      </c>
      <c r="R56" s="25">
        <f>VLOOKUP($D56,Résultats!$B$2:$AZ$212,R$2,FALSE)</f>
        <v>110.51246860000001</v>
      </c>
      <c r="S56" s="25">
        <f>VLOOKUP($D56,Résultats!$B$2:$AZ$212,S$2,FALSE)</f>
        <v>128.19189539999999</v>
      </c>
      <c r="T56" s="25">
        <f>VLOOKUP($D56,Résultats!$B$2:$AZ$212,T$2,FALSE)</f>
        <v>147.43004310000001</v>
      </c>
      <c r="U56" s="25">
        <f>VLOOKUP($D56,Résultats!$B$2:$AZ$212,U$2,FALSE)</f>
        <v>168.2633835</v>
      </c>
      <c r="V56" s="25">
        <f>VLOOKUP($D56,Résultats!$B$2:$AZ$212,V$2,FALSE)</f>
        <v>190.70775789999999</v>
      </c>
      <c r="W56" s="25">
        <f>VLOOKUP($D56,Résultats!$B$2:$AZ$212,W$2,FALSE)</f>
        <v>214.75201200000001</v>
      </c>
      <c r="X56" s="25">
        <f>VLOOKUP($D56,Résultats!$B$2:$AZ$212,X$2,FALSE)</f>
        <v>240.3600477</v>
      </c>
      <c r="Y56" s="25">
        <f>VLOOKUP($D56,Résultats!$B$2:$AZ$212,Y$2,FALSE)</f>
        <v>267.40490870000002</v>
      </c>
      <c r="Z56" s="25">
        <f>VLOOKUP($D56,Résultats!$B$2:$AZ$212,Z$2,FALSE)</f>
        <v>295.77263729999999</v>
      </c>
      <c r="AA56" s="25">
        <f>VLOOKUP($D56,Résultats!$B$2:$AZ$212,AA$2,FALSE)</f>
        <v>325.30908579999999</v>
      </c>
      <c r="AB56" s="25">
        <f>VLOOKUP($D56,Résultats!$B$2:$AZ$212,AB$2,FALSE)</f>
        <v>355.83274290000003</v>
      </c>
      <c r="AC56" s="25">
        <f>VLOOKUP($D56,Résultats!$B$2:$AZ$212,AC$2,FALSE)</f>
        <v>387.17991740000002</v>
      </c>
      <c r="AD56" s="25">
        <f>VLOOKUP($D56,Résultats!$B$2:$AZ$212,AD$2,FALSE)</f>
        <v>419.21709629999998</v>
      </c>
      <c r="AE56" s="25">
        <f>VLOOKUP($D56,Résultats!$B$2:$AZ$212,AE$2,FALSE)</f>
        <v>451.68307959999999</v>
      </c>
      <c r="AF56" s="25">
        <f>VLOOKUP($D56,Résultats!$B$2:$AZ$212,AF$2,FALSE)</f>
        <v>484.28205530000002</v>
      </c>
      <c r="AG56" s="25">
        <f>VLOOKUP($D56,Résultats!$B$2:$AZ$212,AG$2,FALSE)</f>
        <v>516.76127210000004</v>
      </c>
      <c r="AH56" s="25">
        <f>VLOOKUP($D56,Résultats!$B$2:$AZ$212,AH$2,FALSE)</f>
        <v>548.88038240000003</v>
      </c>
      <c r="AI56" s="25">
        <f>VLOOKUP($D56,Résultats!$B$2:$AZ$212,AI$2,FALSE)</f>
        <v>580.42937389999997</v>
      </c>
      <c r="AJ56" s="25">
        <f>VLOOKUP($D56,Résultats!$B$2:$AZ$212,AJ$2,FALSE)</f>
        <v>611.26532210000005</v>
      </c>
      <c r="AK56" s="25">
        <f>VLOOKUP($D56,Résultats!$B$2:$AZ$212,AK$2,FALSE)</f>
        <v>641.26683430000003</v>
      </c>
      <c r="AL56" s="25">
        <f>VLOOKUP($D56,Résultats!$B$2:$AZ$212,AL$2,FALSE)</f>
        <v>670.33789839999997</v>
      </c>
      <c r="AM56" s="102">
        <f>VLOOKUP($D56,Résultats!$B$2:$AZ$212,AM$2,FALSE)</f>
        <v>698.46840469999995</v>
      </c>
    </row>
    <row r="57" spans="2:40" x14ac:dyDescent="0.3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33881.998169999999</v>
      </c>
      <c r="G57" s="61">
        <f>VLOOKUP($D57,Résultats!$B$2:$AZ$212,G$2,FALSE)</f>
        <v>34086.926659999997</v>
      </c>
      <c r="H57" s="61">
        <f>VLOOKUP($D57,Résultats!$B$2:$AZ$212,H$2,FALSE)</f>
        <v>34124.399160000001</v>
      </c>
      <c r="I57" s="61">
        <f>VLOOKUP($D57,Résultats!$B$2:$AZ$212,I$2,FALSE)</f>
        <v>34367.752289999997</v>
      </c>
      <c r="J57" s="61">
        <f>VLOOKUP($D57,Résultats!$B$2:$AZ$212,J$2,FALSE)</f>
        <v>34496.153830000003</v>
      </c>
      <c r="K57" s="61">
        <f>VLOOKUP($D57,Résultats!$B$2:$AZ$212,K$2,FALSE)</f>
        <v>34380.097370000003</v>
      </c>
      <c r="L57" s="61">
        <f>VLOOKUP($D57,Résultats!$B$2:$AZ$212,L$2,FALSE)</f>
        <v>34195.96026</v>
      </c>
      <c r="M57" s="61">
        <f>VLOOKUP($D57,Résultats!$B$2:$AZ$212,M$2,FALSE)</f>
        <v>33941.203650000003</v>
      </c>
      <c r="N57" s="61">
        <f>VLOOKUP($D57,Résultats!$B$2:$AZ$212,N$2,FALSE)</f>
        <v>33613.600899999998</v>
      </c>
      <c r="O57" s="61">
        <f>VLOOKUP($D57,Résultats!$B$2:$AZ$212,O$2,FALSE)</f>
        <v>33287.332069999997</v>
      </c>
      <c r="P57" s="61">
        <f>VLOOKUP($D57,Résultats!$B$2:$AZ$212,P$2,FALSE)</f>
        <v>32953.604890000002</v>
      </c>
      <c r="Q57" s="61">
        <f>VLOOKUP($D57,Résultats!$B$2:$AZ$212,Q$2,FALSE)</f>
        <v>32596.772369999999</v>
      </c>
      <c r="R57" s="61">
        <f>VLOOKUP($D57,Résultats!$B$2:$AZ$212,R$2,FALSE)</f>
        <v>32200.35685</v>
      </c>
      <c r="S57" s="61">
        <f>VLOOKUP($D57,Résultats!$B$2:$AZ$212,S$2,FALSE)</f>
        <v>31753.6374</v>
      </c>
      <c r="T57" s="61">
        <f>VLOOKUP($D57,Résultats!$B$2:$AZ$212,T$2,FALSE)</f>
        <v>31244.574619999999</v>
      </c>
      <c r="U57" s="61">
        <f>VLOOKUP($D57,Résultats!$B$2:$AZ$212,U$2,FALSE)</f>
        <v>30669.225060000001</v>
      </c>
      <c r="V57" s="61">
        <f>VLOOKUP($D57,Résultats!$B$2:$AZ$212,V$2,FALSE)</f>
        <v>30025.93809</v>
      </c>
      <c r="W57" s="61">
        <f>VLOOKUP($D57,Résultats!$B$2:$AZ$212,W$2,FALSE)</f>
        <v>29315.042509999999</v>
      </c>
      <c r="X57" s="61">
        <f>VLOOKUP($D57,Résultats!$B$2:$AZ$212,X$2,FALSE)</f>
        <v>28538.89501</v>
      </c>
      <c r="Y57" s="61">
        <f>VLOOKUP($D57,Résultats!$B$2:$AZ$212,Y$2,FALSE)</f>
        <v>27699.673589999999</v>
      </c>
      <c r="Z57" s="61">
        <f>VLOOKUP($D57,Résultats!$B$2:$AZ$212,Z$2,FALSE)</f>
        <v>26802.989720000001</v>
      </c>
      <c r="AA57" s="61">
        <f>VLOOKUP($D57,Résultats!$B$2:$AZ$212,AA$2,FALSE)</f>
        <v>25855.572339999999</v>
      </c>
      <c r="AB57" s="61">
        <f>VLOOKUP($D57,Résultats!$B$2:$AZ$212,AB$2,FALSE)</f>
        <v>24865.284970000001</v>
      </c>
      <c r="AC57" s="61">
        <f>VLOOKUP($D57,Résultats!$B$2:$AZ$212,AC$2,FALSE)</f>
        <v>23841.432120000001</v>
      </c>
      <c r="AD57" s="61">
        <f>VLOOKUP($D57,Résultats!$B$2:$AZ$212,AD$2,FALSE)</f>
        <v>22794.083750000002</v>
      </c>
      <c r="AE57" s="61">
        <f>VLOOKUP($D57,Résultats!$B$2:$AZ$212,AE$2,FALSE)</f>
        <v>21731.63967</v>
      </c>
      <c r="AF57" s="61">
        <f>VLOOKUP($D57,Résultats!$B$2:$AZ$212,AF$2,FALSE)</f>
        <v>20662.314620000001</v>
      </c>
      <c r="AG57" s="61">
        <f>VLOOKUP($D57,Résultats!$B$2:$AZ$212,AG$2,FALSE)</f>
        <v>19594.543549999999</v>
      </c>
      <c r="AH57" s="61">
        <f>VLOOKUP($D57,Résultats!$B$2:$AZ$212,AH$2,FALSE)</f>
        <v>18536.229309999999</v>
      </c>
      <c r="AI57" s="61">
        <f>VLOOKUP($D57,Résultats!$B$2:$AZ$212,AI$2,FALSE)</f>
        <v>17494.6109</v>
      </c>
      <c r="AJ57" s="61">
        <f>VLOOKUP($D57,Résultats!$B$2:$AZ$212,AJ$2,FALSE)</f>
        <v>16476.229909999998</v>
      </c>
      <c r="AK57" s="61">
        <f>VLOOKUP($D57,Résultats!$B$2:$AZ$212,AK$2,FALSE)</f>
        <v>15486.548489999999</v>
      </c>
      <c r="AL57" s="61">
        <f>VLOOKUP($D57,Résultats!$B$2:$AZ$212,AL$2,FALSE)</f>
        <v>14529.984539999999</v>
      </c>
      <c r="AM57" s="225">
        <f>VLOOKUP($D57,Résultats!$B$2:$AZ$212,AM$2,FALSE)</f>
        <v>13610.12297</v>
      </c>
      <c r="AN57" s="212"/>
    </row>
    <row r="58" spans="2:40" x14ac:dyDescent="0.3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526.77126129999999</v>
      </c>
      <c r="G58" s="65">
        <f>VLOOKUP($D58,Résultats!$B$2:$AZ$212,G$2,FALSE)</f>
        <v>689.45506309999996</v>
      </c>
      <c r="H58" s="65">
        <f>VLOOKUP($D58,Résultats!$B$2:$AZ$212,H$2,FALSE)</f>
        <v>762.64465399999995</v>
      </c>
      <c r="I58" s="65">
        <f>VLOOKUP($D58,Résultats!$B$2:$AZ$212,I$2,FALSE)</f>
        <v>868.62164600000006</v>
      </c>
      <c r="J58" s="65">
        <f>VLOOKUP($D58,Résultats!$B$2:$AZ$212,J$2,FALSE)</f>
        <v>946.2468341</v>
      </c>
      <c r="K58" s="65">
        <f>VLOOKUP($D58,Résultats!$B$2:$AZ$212,K$2,FALSE)</f>
        <v>1030.4921469999999</v>
      </c>
      <c r="L58" s="65">
        <f>VLOOKUP($D58,Résultats!$B$2:$AZ$212,L$2,FALSE)</f>
        <v>1121.6875010000001</v>
      </c>
      <c r="M58" s="65">
        <f>VLOOKUP($D58,Résultats!$B$2:$AZ$212,M$2,FALSE)</f>
        <v>1220.5913909999999</v>
      </c>
      <c r="N58" s="65">
        <f>VLOOKUP($D58,Résultats!$B$2:$AZ$212,N$2,FALSE)</f>
        <v>1326.6936989999999</v>
      </c>
      <c r="O58" s="65">
        <f>VLOOKUP($D58,Résultats!$B$2:$AZ$212,O$2,FALSE)</f>
        <v>1435.2654950000001</v>
      </c>
      <c r="P58" s="65">
        <f>VLOOKUP($D58,Résultats!$B$2:$AZ$212,P$2,FALSE)</f>
        <v>1541.494103</v>
      </c>
      <c r="Q58" s="65">
        <f>VLOOKUP($D58,Résultats!$B$2:$AZ$212,Q$2,FALSE)</f>
        <v>1642.0846730000001</v>
      </c>
      <c r="R58" s="65">
        <f>VLOOKUP($D58,Résultats!$B$2:$AZ$212,R$2,FALSE)</f>
        <v>1734.316849</v>
      </c>
      <c r="S58" s="65">
        <f>VLOOKUP($D58,Résultats!$B$2:$AZ$212,S$2,FALSE)</f>
        <v>1816.393646</v>
      </c>
      <c r="T58" s="65">
        <f>VLOOKUP($D58,Résultats!$B$2:$AZ$212,T$2,FALSE)</f>
        <v>1886.7724929999999</v>
      </c>
      <c r="U58" s="65">
        <f>VLOOKUP($D58,Résultats!$B$2:$AZ$212,U$2,FALSE)</f>
        <v>1944.810729</v>
      </c>
      <c r="V58" s="65">
        <f>VLOOKUP($D58,Résultats!$B$2:$AZ$212,V$2,FALSE)</f>
        <v>1990.152261</v>
      </c>
      <c r="W58" s="65">
        <f>VLOOKUP($D58,Résultats!$B$2:$AZ$212,W$2,FALSE)</f>
        <v>2022.7131649999999</v>
      </c>
      <c r="X58" s="65">
        <f>VLOOKUP($D58,Résultats!$B$2:$AZ$212,X$2,FALSE)</f>
        <v>2042.627735</v>
      </c>
      <c r="Y58" s="65">
        <f>VLOOKUP($D58,Résultats!$B$2:$AZ$212,Y$2,FALSE)</f>
        <v>2050.301375</v>
      </c>
      <c r="Z58" s="65">
        <f>VLOOKUP($D58,Résultats!$B$2:$AZ$212,Z$2,FALSE)</f>
        <v>2046.1316529999999</v>
      </c>
      <c r="AA58" s="65">
        <f>VLOOKUP($D58,Résultats!$B$2:$AZ$212,AA$2,FALSE)</f>
        <v>2030.6251560000001</v>
      </c>
      <c r="AB58" s="65">
        <f>VLOOKUP($D58,Résultats!$B$2:$AZ$212,AB$2,FALSE)</f>
        <v>2004.5141860000001</v>
      </c>
      <c r="AC58" s="65">
        <f>VLOOKUP($D58,Résultats!$B$2:$AZ$212,AC$2,FALSE)</f>
        <v>1968.7953600000001</v>
      </c>
      <c r="AD58" s="65">
        <f>VLOOKUP($D58,Résultats!$B$2:$AZ$212,AD$2,FALSE)</f>
        <v>1924.7910879999999</v>
      </c>
      <c r="AE58" s="65">
        <f>VLOOKUP($D58,Résultats!$B$2:$AZ$212,AE$2,FALSE)</f>
        <v>1873.433618</v>
      </c>
      <c r="AF58" s="65">
        <f>VLOOKUP($D58,Résultats!$B$2:$AZ$212,AF$2,FALSE)</f>
        <v>1815.7127849999999</v>
      </c>
      <c r="AG58" s="65">
        <f>VLOOKUP($D58,Résultats!$B$2:$AZ$212,AG$2,FALSE)</f>
        <v>1752.739329</v>
      </c>
      <c r="AH58" s="65">
        <f>VLOOKUP($D58,Résultats!$B$2:$AZ$212,AH$2,FALSE)</f>
        <v>1685.6288850000001</v>
      </c>
      <c r="AI58" s="65">
        <f>VLOOKUP($D58,Résultats!$B$2:$AZ$212,AI$2,FALSE)</f>
        <v>1615.496721</v>
      </c>
      <c r="AJ58" s="65">
        <f>VLOOKUP($D58,Résultats!$B$2:$AZ$212,AJ$2,FALSE)</f>
        <v>1543.3671959999999</v>
      </c>
      <c r="AK58" s="65">
        <f>VLOOKUP($D58,Résultats!$B$2:$AZ$212,AK$2,FALSE)</f>
        <v>1470.151081</v>
      </c>
      <c r="AL58" s="65">
        <f>VLOOKUP($D58,Résultats!$B$2:$AZ$212,AL$2,FALSE)</f>
        <v>1396.64508</v>
      </c>
      <c r="AM58" s="226">
        <f>VLOOKUP($D58,Résultats!$B$2:$AZ$212,AM$2,FALSE)</f>
        <v>1323.5695490000001</v>
      </c>
    </row>
    <row r="59" spans="2:40" x14ac:dyDescent="0.3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4285.2968810000002</v>
      </c>
      <c r="G59" s="65">
        <f>VLOOKUP($D59,Résultats!$B$2:$AZ$212,G$2,FALSE)</f>
        <v>4851.9471219999996</v>
      </c>
      <c r="H59" s="65">
        <f>VLOOKUP($D59,Résultats!$B$2:$AZ$212,H$2,FALSE)</f>
        <v>5018.1849540000003</v>
      </c>
      <c r="I59" s="65">
        <f>VLOOKUP($D59,Résultats!$B$2:$AZ$212,I$2,FALSE)</f>
        <v>5239.9674009999999</v>
      </c>
      <c r="J59" s="65">
        <f>VLOOKUP($D59,Résultats!$B$2:$AZ$212,J$2,FALSE)</f>
        <v>5404.1528090000002</v>
      </c>
      <c r="K59" s="65">
        <f>VLOOKUP($D59,Résultats!$B$2:$AZ$212,K$2,FALSE)</f>
        <v>5519.1848669999999</v>
      </c>
      <c r="L59" s="65">
        <f>VLOOKUP($D59,Résultats!$B$2:$AZ$212,L$2,FALSE)</f>
        <v>5610.998321</v>
      </c>
      <c r="M59" s="65">
        <f>VLOOKUP($D59,Résultats!$B$2:$AZ$212,M$2,FALSE)</f>
        <v>5679.2221810000001</v>
      </c>
      <c r="N59" s="65">
        <f>VLOOKUP($D59,Résultats!$B$2:$AZ$212,N$2,FALSE)</f>
        <v>5723.2597720000003</v>
      </c>
      <c r="O59" s="65">
        <f>VLOOKUP($D59,Résultats!$B$2:$AZ$212,O$2,FALSE)</f>
        <v>5760.9738310000002</v>
      </c>
      <c r="P59" s="65">
        <f>VLOOKUP($D59,Résultats!$B$2:$AZ$212,P$2,FALSE)</f>
        <v>5790.614939</v>
      </c>
      <c r="Q59" s="65">
        <f>VLOOKUP($D59,Résultats!$B$2:$AZ$212,Q$2,FALSE)</f>
        <v>5809.1387649999997</v>
      </c>
      <c r="R59" s="65">
        <f>VLOOKUP($D59,Résultats!$B$2:$AZ$212,R$2,FALSE)</f>
        <v>5813.2846140000001</v>
      </c>
      <c r="S59" s="65">
        <f>VLOOKUP($D59,Résultats!$B$2:$AZ$212,S$2,FALSE)</f>
        <v>5800.9597169999997</v>
      </c>
      <c r="T59" s="65">
        <f>VLOOKUP($D59,Résultats!$B$2:$AZ$212,T$2,FALSE)</f>
        <v>5769.8164200000001</v>
      </c>
      <c r="U59" s="65">
        <f>VLOOKUP($D59,Résultats!$B$2:$AZ$212,U$2,FALSE)</f>
        <v>5719.2645590000002</v>
      </c>
      <c r="V59" s="65">
        <f>VLOOKUP($D59,Résultats!$B$2:$AZ$212,V$2,FALSE)</f>
        <v>5649.212544</v>
      </c>
      <c r="W59" s="65">
        <f>VLOOKUP($D59,Résultats!$B$2:$AZ$212,W$2,FALSE)</f>
        <v>5559.9912240000003</v>
      </c>
      <c r="X59" s="65">
        <f>VLOOKUP($D59,Résultats!$B$2:$AZ$212,X$2,FALSE)</f>
        <v>5452.3662000000004</v>
      </c>
      <c r="Y59" s="65">
        <f>VLOOKUP($D59,Résultats!$B$2:$AZ$212,Y$2,FALSE)</f>
        <v>5326.9385890000003</v>
      </c>
      <c r="Z59" s="65">
        <f>VLOOKUP($D59,Résultats!$B$2:$AZ$212,Z$2,FALSE)</f>
        <v>5185.1290339999996</v>
      </c>
      <c r="AA59" s="65">
        <f>VLOOKUP($D59,Résultats!$B$2:$AZ$212,AA$2,FALSE)</f>
        <v>5028.599322</v>
      </c>
      <c r="AB59" s="65">
        <f>VLOOKUP($D59,Résultats!$B$2:$AZ$212,AB$2,FALSE)</f>
        <v>4859.2596199999998</v>
      </c>
      <c r="AC59" s="65">
        <f>VLOOKUP($D59,Résultats!$B$2:$AZ$212,AC$2,FALSE)</f>
        <v>4679.3180259999999</v>
      </c>
      <c r="AD59" s="65">
        <f>VLOOKUP($D59,Résultats!$B$2:$AZ$212,AD$2,FALSE)</f>
        <v>4491.1393660000003</v>
      </c>
      <c r="AE59" s="65">
        <f>VLOOKUP($D59,Résultats!$B$2:$AZ$212,AE$2,FALSE)</f>
        <v>4296.7310850000003</v>
      </c>
      <c r="AF59" s="65">
        <f>VLOOKUP($D59,Résultats!$B$2:$AZ$212,AF$2,FALSE)</f>
        <v>4098.0591590000004</v>
      </c>
      <c r="AG59" s="65">
        <f>VLOOKUP($D59,Résultats!$B$2:$AZ$212,AG$2,FALSE)</f>
        <v>3897.135663</v>
      </c>
      <c r="AH59" s="65">
        <f>VLOOKUP($D59,Résultats!$B$2:$AZ$212,AH$2,FALSE)</f>
        <v>3695.8523580000001</v>
      </c>
      <c r="AI59" s="65">
        <f>VLOOKUP($D59,Résultats!$B$2:$AZ$212,AI$2,FALSE)</f>
        <v>3495.9312850000001</v>
      </c>
      <c r="AJ59" s="65">
        <f>VLOOKUP($D59,Résultats!$B$2:$AZ$212,AJ$2,FALSE)</f>
        <v>3298.9563069999999</v>
      </c>
      <c r="AK59" s="65">
        <f>VLOOKUP($D59,Résultats!$B$2:$AZ$212,AK$2,FALSE)</f>
        <v>3106.2695319999998</v>
      </c>
      <c r="AL59" s="65">
        <f>VLOOKUP($D59,Résultats!$B$2:$AZ$212,AL$2,FALSE)</f>
        <v>2918.977762</v>
      </c>
      <c r="AM59" s="226">
        <f>VLOOKUP($D59,Résultats!$B$2:$AZ$212,AM$2,FALSE)</f>
        <v>2737.9992579999998</v>
      </c>
    </row>
    <row r="60" spans="2:40" x14ac:dyDescent="0.3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7040.4805470000001</v>
      </c>
      <c r="G60" s="65">
        <f>VLOOKUP($D60,Résultats!$B$2:$AZ$212,G$2,FALSE)</f>
        <v>7691.976662</v>
      </c>
      <c r="H60" s="65">
        <f>VLOOKUP($D60,Résultats!$B$2:$AZ$212,H$2,FALSE)</f>
        <v>7870.6246959999999</v>
      </c>
      <c r="I60" s="65">
        <f>VLOOKUP($D60,Résultats!$B$2:$AZ$212,I$2,FALSE)</f>
        <v>8104.6473420000002</v>
      </c>
      <c r="J60" s="65">
        <f>VLOOKUP($D60,Résultats!$B$2:$AZ$212,J$2,FALSE)</f>
        <v>8285.9230810000008</v>
      </c>
      <c r="K60" s="65">
        <f>VLOOKUP($D60,Résultats!$B$2:$AZ$212,K$2,FALSE)</f>
        <v>8387.2859270000008</v>
      </c>
      <c r="L60" s="65">
        <f>VLOOKUP($D60,Résultats!$B$2:$AZ$212,L$2,FALSE)</f>
        <v>8454.3775459999997</v>
      </c>
      <c r="M60" s="65">
        <f>VLOOKUP($D60,Résultats!$B$2:$AZ$212,M$2,FALSE)</f>
        <v>8486.8580949999996</v>
      </c>
      <c r="N60" s="65">
        <f>VLOOKUP($D60,Résultats!$B$2:$AZ$212,N$2,FALSE)</f>
        <v>8484.6864069999901</v>
      </c>
      <c r="O60" s="65">
        <f>VLOOKUP($D60,Résultats!$B$2:$AZ$212,O$2,FALSE)</f>
        <v>8472.7164919999996</v>
      </c>
      <c r="P60" s="65">
        <f>VLOOKUP($D60,Résultats!$B$2:$AZ$212,P$2,FALSE)</f>
        <v>8450.1087609999995</v>
      </c>
      <c r="Q60" s="65">
        <f>VLOOKUP($D60,Résultats!$B$2:$AZ$212,Q$2,FALSE)</f>
        <v>8413.5387310000006</v>
      </c>
      <c r="R60" s="65">
        <f>VLOOKUP($D60,Résultats!$B$2:$AZ$212,R$2,FALSE)</f>
        <v>8359.2488499999999</v>
      </c>
      <c r="S60" s="65">
        <f>VLOOKUP($D60,Résultats!$B$2:$AZ$212,S$2,FALSE)</f>
        <v>8284.9760659999902</v>
      </c>
      <c r="T60" s="65">
        <f>VLOOKUP($D60,Résultats!$B$2:$AZ$212,T$2,FALSE)</f>
        <v>8187.9507750000002</v>
      </c>
      <c r="U60" s="65">
        <f>VLOOKUP($D60,Résultats!$B$2:$AZ$212,U$2,FALSE)</f>
        <v>8067.6264730000003</v>
      </c>
      <c r="V60" s="65">
        <f>VLOOKUP($D60,Résultats!$B$2:$AZ$212,V$2,FALSE)</f>
        <v>7924.0549600000004</v>
      </c>
      <c r="W60" s="65">
        <f>VLOOKUP($D60,Résultats!$B$2:$AZ$212,W$2,FALSE)</f>
        <v>7757.7933439999997</v>
      </c>
      <c r="X60" s="65">
        <f>VLOOKUP($D60,Résultats!$B$2:$AZ$212,X$2,FALSE)</f>
        <v>7569.9364130000004</v>
      </c>
      <c r="Y60" s="65">
        <f>VLOOKUP($D60,Résultats!$B$2:$AZ$212,Y$2,FALSE)</f>
        <v>7361.4109079999998</v>
      </c>
      <c r="Z60" s="65">
        <f>VLOOKUP($D60,Résultats!$B$2:$AZ$212,Z$2,FALSE)</f>
        <v>7134.19542</v>
      </c>
      <c r="AA60" s="65">
        <f>VLOOKUP($D60,Résultats!$B$2:$AZ$212,AA$2,FALSE)</f>
        <v>6890.5630069999997</v>
      </c>
      <c r="AB60" s="65">
        <f>VLOOKUP($D60,Résultats!$B$2:$AZ$212,AB$2,FALSE)</f>
        <v>6633.0513229999997</v>
      </c>
      <c r="AC60" s="65">
        <f>VLOOKUP($D60,Résultats!$B$2:$AZ$212,AC$2,FALSE)</f>
        <v>6364.5472959999997</v>
      </c>
      <c r="AD60" s="65">
        <f>VLOOKUP($D60,Résultats!$B$2:$AZ$212,AD$2,FALSE)</f>
        <v>6088.0550039999998</v>
      </c>
      <c r="AE60" s="65">
        <f>VLOOKUP($D60,Résultats!$B$2:$AZ$212,AE$2,FALSE)</f>
        <v>5806.1621729999997</v>
      </c>
      <c r="AF60" s="65">
        <f>VLOOKUP($D60,Résultats!$B$2:$AZ$212,AF$2,FALSE)</f>
        <v>5521.3638629999996</v>
      </c>
      <c r="AG60" s="65">
        <f>VLOOKUP($D60,Résultats!$B$2:$AZ$212,AG$2,FALSE)</f>
        <v>5236.1695989999998</v>
      </c>
      <c r="AH60" s="65">
        <f>VLOOKUP($D60,Résultats!$B$2:$AZ$212,AH$2,FALSE)</f>
        <v>4952.9048089999997</v>
      </c>
      <c r="AI60" s="65">
        <f>VLOOKUP($D60,Résultats!$B$2:$AZ$212,AI$2,FALSE)</f>
        <v>4673.6727330000003</v>
      </c>
      <c r="AJ60" s="65">
        <f>VLOOKUP($D60,Résultats!$B$2:$AZ$212,AJ$2,FALSE)</f>
        <v>4400.3726800000004</v>
      </c>
      <c r="AK60" s="65">
        <f>VLOOKUP($D60,Résultats!$B$2:$AZ$212,AK$2,FALSE)</f>
        <v>4134.5886860000001</v>
      </c>
      <c r="AL60" s="65">
        <f>VLOOKUP($D60,Résultats!$B$2:$AZ$212,AL$2,FALSE)</f>
        <v>3877.6015689999999</v>
      </c>
      <c r="AM60" s="226">
        <f>VLOOKUP($D60,Résultats!$B$2:$AZ$212,AM$2,FALSE)</f>
        <v>3630.4431589999999</v>
      </c>
    </row>
    <row r="61" spans="2:40" x14ac:dyDescent="0.3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7628.1928980000002</v>
      </c>
      <c r="G61" s="65">
        <f>VLOOKUP($D61,Résultats!$B$2:$AZ$212,G$2,FALSE)</f>
        <v>8010.4348810000001</v>
      </c>
      <c r="H61" s="65">
        <f>VLOOKUP($D61,Résultats!$B$2:$AZ$212,H$2,FALSE)</f>
        <v>8107.62147</v>
      </c>
      <c r="I61" s="65">
        <f>VLOOKUP($D61,Résultats!$B$2:$AZ$212,I$2,FALSE)</f>
        <v>8237.0403330000008</v>
      </c>
      <c r="J61" s="65">
        <f>VLOOKUP($D61,Résultats!$B$2:$AZ$212,J$2,FALSE)</f>
        <v>8357.0962380000001</v>
      </c>
      <c r="K61" s="65">
        <f>VLOOKUP($D61,Résultats!$B$2:$AZ$212,K$2,FALSE)</f>
        <v>8397.5249409999997</v>
      </c>
      <c r="L61" s="65">
        <f>VLOOKUP($D61,Résultats!$B$2:$AZ$212,L$2,FALSE)</f>
        <v>8406.9556479999901</v>
      </c>
      <c r="M61" s="65">
        <f>VLOOKUP($D61,Résultats!$B$2:$AZ$212,M$2,FALSE)</f>
        <v>8385.00233999999</v>
      </c>
      <c r="N61" s="65">
        <f>VLOOKUP($D61,Résultats!$B$2:$AZ$212,N$2,FALSE)</f>
        <v>8331.8743450000002</v>
      </c>
      <c r="O61" s="65">
        <f>VLOOKUP($D61,Résultats!$B$2:$AZ$212,O$2,FALSE)</f>
        <v>8270.9811109999901</v>
      </c>
      <c r="P61" s="65">
        <f>VLOOKUP($D61,Résultats!$B$2:$AZ$212,P$2,FALSE)</f>
        <v>8202.2196160000003</v>
      </c>
      <c r="Q61" s="65">
        <f>VLOOKUP($D61,Résultats!$B$2:$AZ$212,Q$2,FALSE)</f>
        <v>8122.8416639999996</v>
      </c>
      <c r="R61" s="65">
        <f>VLOOKUP($D61,Résultats!$B$2:$AZ$212,R$2,FALSE)</f>
        <v>8029.6198050000003</v>
      </c>
      <c r="S61" s="65">
        <f>VLOOKUP($D61,Résultats!$B$2:$AZ$212,S$2,FALSE)</f>
        <v>7920.6358389999996</v>
      </c>
      <c r="T61" s="65">
        <f>VLOOKUP($D61,Résultats!$B$2:$AZ$212,T$2,FALSE)</f>
        <v>7793.4402110000001</v>
      </c>
      <c r="U61" s="65">
        <f>VLOOKUP($D61,Résultats!$B$2:$AZ$212,U$2,FALSE)</f>
        <v>7647.5476280000003</v>
      </c>
      <c r="V61" s="65">
        <f>VLOOKUP($D61,Résultats!$B$2:$AZ$212,V$2,FALSE)</f>
        <v>7482.9914140000001</v>
      </c>
      <c r="W61" s="65">
        <f>VLOOKUP($D61,Résultats!$B$2:$AZ$212,W$2,FALSE)</f>
        <v>7300.2421530000001</v>
      </c>
      <c r="X61" s="65">
        <f>VLOOKUP($D61,Résultats!$B$2:$AZ$212,X$2,FALSE)</f>
        <v>7100.2448869999998</v>
      </c>
      <c r="Y61" s="65">
        <f>VLOOKUP($D61,Résultats!$B$2:$AZ$212,Y$2,FALSE)</f>
        <v>6883.8024370000003</v>
      </c>
      <c r="Z61" s="65">
        <f>VLOOKUP($D61,Résultats!$B$2:$AZ$212,Z$2,FALSE)</f>
        <v>6652.6699719999997</v>
      </c>
      <c r="AA61" s="65">
        <f>VLOOKUP($D61,Résultats!$B$2:$AZ$212,AA$2,FALSE)</f>
        <v>6408.8613500000001</v>
      </c>
      <c r="AB61" s="65">
        <f>VLOOKUP($D61,Résultats!$B$2:$AZ$212,AB$2,FALSE)</f>
        <v>6154.6049569999996</v>
      </c>
      <c r="AC61" s="65">
        <f>VLOOKUP($D61,Résultats!$B$2:$AZ$212,AC$2,FALSE)</f>
        <v>5892.425964</v>
      </c>
      <c r="AD61" s="65">
        <f>VLOOKUP($D61,Résultats!$B$2:$AZ$212,AD$2,FALSE)</f>
        <v>5624.919731</v>
      </c>
      <c r="AE61" s="65">
        <f>VLOOKUP($D61,Résultats!$B$2:$AZ$212,AE$2,FALSE)</f>
        <v>5354.3350520000004</v>
      </c>
      <c r="AF61" s="65">
        <f>VLOOKUP($D61,Résultats!$B$2:$AZ$212,AF$2,FALSE)</f>
        <v>5082.8245299999999</v>
      </c>
      <c r="AG61" s="65">
        <f>VLOOKUP($D61,Résultats!$B$2:$AZ$212,AG$2,FALSE)</f>
        <v>4812.5377479999997</v>
      </c>
      <c r="AH61" s="65">
        <f>VLOOKUP($D61,Résultats!$B$2:$AZ$212,AH$2,FALSE)</f>
        <v>4545.4515199999996</v>
      </c>
      <c r="AI61" s="65">
        <f>VLOOKUP($D61,Résultats!$B$2:$AZ$212,AI$2,FALSE)</f>
        <v>4283.3440229999997</v>
      </c>
      <c r="AJ61" s="65">
        <f>VLOOKUP($D61,Résultats!$B$2:$AZ$212,AJ$2,FALSE)</f>
        <v>4027.80663</v>
      </c>
      <c r="AK61" s="65">
        <f>VLOOKUP($D61,Résultats!$B$2:$AZ$212,AK$2,FALSE)</f>
        <v>3780.1514889999999</v>
      </c>
      <c r="AL61" s="65">
        <f>VLOOKUP($D61,Résultats!$B$2:$AZ$212,AL$2,FALSE)</f>
        <v>3541.4235229999999</v>
      </c>
      <c r="AM61" s="226">
        <f>VLOOKUP($D61,Résultats!$B$2:$AZ$212,AM$2,FALSE)</f>
        <v>3312.446614</v>
      </c>
    </row>
    <row r="62" spans="2:40" x14ac:dyDescent="0.3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9832.9914019999997</v>
      </c>
      <c r="G62" s="65">
        <f>VLOOKUP($D62,Résultats!$B$2:$AZ$212,G$2,FALSE)</f>
        <v>8882.8848330000001</v>
      </c>
      <c r="H62" s="65">
        <f>VLOOKUP($D62,Résultats!$B$2:$AZ$212,H$2,FALSE)</f>
        <v>8589.6904599999998</v>
      </c>
      <c r="I62" s="65">
        <f>VLOOKUP($D62,Résultats!$B$2:$AZ$212,I$2,FALSE)</f>
        <v>8317.9170799999902</v>
      </c>
      <c r="J62" s="65">
        <f>VLOOKUP($D62,Résultats!$B$2:$AZ$212,J$2,FALSE)</f>
        <v>8085.9850779999997</v>
      </c>
      <c r="K62" s="65">
        <f>VLOOKUP($D62,Résultats!$B$2:$AZ$212,K$2,FALSE)</f>
        <v>7811.9157020000002</v>
      </c>
      <c r="L62" s="65">
        <f>VLOOKUP($D62,Résultats!$B$2:$AZ$212,L$2,FALSE)</f>
        <v>7541.8208500000001</v>
      </c>
      <c r="M62" s="65">
        <f>VLOOKUP($D62,Résultats!$B$2:$AZ$212,M$2,FALSE)</f>
        <v>7274.2591050000001</v>
      </c>
      <c r="N62" s="65">
        <f>VLOOKUP($D62,Résultats!$B$2:$AZ$212,N$2,FALSE)</f>
        <v>7008.4781009999997</v>
      </c>
      <c r="O62" s="65">
        <f>VLOOKUP($D62,Résultats!$B$2:$AZ$212,O$2,FALSE)</f>
        <v>6755.2355269999998</v>
      </c>
      <c r="P62" s="65">
        <f>VLOOKUP($D62,Résultats!$B$2:$AZ$212,P$2,FALSE)</f>
        <v>6513.8636420000003</v>
      </c>
      <c r="Q62" s="65">
        <f>VLOOKUP($D62,Résultats!$B$2:$AZ$212,Q$2,FALSE)</f>
        <v>6282.1257029999997</v>
      </c>
      <c r="R62" s="65">
        <f>VLOOKUP($D62,Résultats!$B$2:$AZ$212,R$2,FALSE)</f>
        <v>6057.5470519999999</v>
      </c>
      <c r="S62" s="65">
        <f>VLOOKUP($D62,Résultats!$B$2:$AZ$212,S$2,FALSE)</f>
        <v>5838.3357999999998</v>
      </c>
      <c r="T62" s="65">
        <f>VLOOKUP($D62,Résultats!$B$2:$AZ$212,T$2,FALSE)</f>
        <v>5622.448257</v>
      </c>
      <c r="U62" s="65">
        <f>VLOOKUP($D62,Résultats!$B$2:$AZ$212,U$2,FALSE)</f>
        <v>5408.8366040000001</v>
      </c>
      <c r="V62" s="65">
        <f>VLOOKUP($D62,Résultats!$B$2:$AZ$212,V$2,FALSE)</f>
        <v>5196.7489500000001</v>
      </c>
      <c r="W62" s="65">
        <f>VLOOKUP($D62,Résultats!$B$2:$AZ$212,W$2,FALSE)</f>
        <v>4985.6904839999997</v>
      </c>
      <c r="X62" s="65">
        <f>VLOOKUP($D62,Résultats!$B$2:$AZ$212,X$2,FALSE)</f>
        <v>4775.441957</v>
      </c>
      <c r="Y62" s="65">
        <f>VLOOKUP($D62,Résultats!$B$2:$AZ$212,Y$2,FALSE)</f>
        <v>4565.7844429999996</v>
      </c>
      <c r="Z62" s="65">
        <f>VLOOKUP($D62,Résultats!$B$2:$AZ$212,Z$2,FALSE)</f>
        <v>4356.9890240000004</v>
      </c>
      <c r="AA62" s="65">
        <f>VLOOKUP($D62,Résultats!$B$2:$AZ$212,AA$2,FALSE)</f>
        <v>4149.4856970000001</v>
      </c>
      <c r="AB62" s="65">
        <f>VLOOKUP($D62,Résultats!$B$2:$AZ$212,AB$2,FALSE)</f>
        <v>3943.8351459999999</v>
      </c>
      <c r="AC62" s="65">
        <f>VLOOKUP($D62,Résultats!$B$2:$AZ$212,AC$2,FALSE)</f>
        <v>3740.7717729999999</v>
      </c>
      <c r="AD62" s="65">
        <f>VLOOKUP($D62,Résultats!$B$2:$AZ$212,AD$2,FALSE)</f>
        <v>3541.089669</v>
      </c>
      <c r="AE62" s="65">
        <f>VLOOKUP($D62,Résultats!$B$2:$AZ$212,AE$2,FALSE)</f>
        <v>3345.4451779999999</v>
      </c>
      <c r="AF62" s="65">
        <f>VLOOKUP($D62,Résultats!$B$2:$AZ$212,AF$2,FALSE)</f>
        <v>3154.4715350000001</v>
      </c>
      <c r="AG62" s="65">
        <f>VLOOKUP($D62,Résultats!$B$2:$AZ$212,AG$2,FALSE)</f>
        <v>2968.823046</v>
      </c>
      <c r="AH62" s="65">
        <f>VLOOKUP($D62,Résultats!$B$2:$AZ$212,AH$2,FALSE)</f>
        <v>2789.0940139999998</v>
      </c>
      <c r="AI62" s="65">
        <f>VLOOKUP($D62,Résultats!$B$2:$AZ$212,AI$2,FALSE)</f>
        <v>2615.8094129999999</v>
      </c>
      <c r="AJ62" s="65">
        <f>VLOOKUP($D62,Résultats!$B$2:$AZ$212,AJ$2,FALSE)</f>
        <v>2449.4220679999999</v>
      </c>
      <c r="AK62" s="65">
        <f>VLOOKUP($D62,Résultats!$B$2:$AZ$212,AK$2,FALSE)</f>
        <v>2290.271358</v>
      </c>
      <c r="AL62" s="65">
        <f>VLOOKUP($D62,Résultats!$B$2:$AZ$212,AL$2,FALSE)</f>
        <v>2138.5881730000001</v>
      </c>
      <c r="AM62" s="226">
        <f>VLOOKUP($D62,Résultats!$B$2:$AZ$212,AM$2,FALSE)</f>
        <v>1994.5164440000001</v>
      </c>
    </row>
    <row r="63" spans="2:40" x14ac:dyDescent="0.3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3292.8042599999999</v>
      </c>
      <c r="G63" s="65">
        <f>VLOOKUP($D63,Résultats!$B$2:$AZ$212,G$2,FALSE)</f>
        <v>2901.051316</v>
      </c>
      <c r="H63" s="65">
        <f>VLOOKUP($D63,Résultats!$B$2:$AZ$212,H$2,FALSE)</f>
        <v>2781.2904530000001</v>
      </c>
      <c r="I63" s="65">
        <f>VLOOKUP($D63,Résultats!$B$2:$AZ$212,I$2,FALSE)</f>
        <v>2665.6732900000002</v>
      </c>
      <c r="J63" s="65">
        <f>VLOOKUP($D63,Résultats!$B$2:$AZ$212,J$2,FALSE)</f>
        <v>2541.8514399999999</v>
      </c>
      <c r="K63" s="65">
        <f>VLOOKUP($D63,Résultats!$B$2:$AZ$212,K$2,FALSE)</f>
        <v>2415.6264190000002</v>
      </c>
      <c r="L63" s="65">
        <f>VLOOKUP($D63,Résultats!$B$2:$AZ$212,L$2,FALSE)</f>
        <v>2295.5335960000002</v>
      </c>
      <c r="M63" s="65">
        <f>VLOOKUP($D63,Résultats!$B$2:$AZ$212,M$2,FALSE)</f>
        <v>2181.0135829999999</v>
      </c>
      <c r="N63" s="65">
        <f>VLOOKUP($D63,Résultats!$B$2:$AZ$212,N$2,FALSE)</f>
        <v>2071.6675110000001</v>
      </c>
      <c r="O63" s="65">
        <f>VLOOKUP($D63,Résultats!$B$2:$AZ$212,O$2,FALSE)</f>
        <v>1969.2789829999999</v>
      </c>
      <c r="P63" s="65">
        <f>VLOOKUP($D63,Résultats!$B$2:$AZ$212,P$2,FALSE)</f>
        <v>1873.387457</v>
      </c>
      <c r="Q63" s="65">
        <f>VLOOKUP($D63,Résultats!$B$2:$AZ$212,Q$2,FALSE)</f>
        <v>1783.2291580000001</v>
      </c>
      <c r="R63" s="65">
        <f>VLOOKUP($D63,Résultats!$B$2:$AZ$212,R$2,FALSE)</f>
        <v>1698.008282</v>
      </c>
      <c r="S63" s="65">
        <f>VLOOKUP($D63,Résultats!$B$2:$AZ$212,S$2,FALSE)</f>
        <v>1617.083795</v>
      </c>
      <c r="T63" s="65">
        <f>VLOOKUP($D63,Résultats!$B$2:$AZ$212,T$2,FALSE)</f>
        <v>1539.7856429999999</v>
      </c>
      <c r="U63" s="65">
        <f>VLOOKUP($D63,Résultats!$B$2:$AZ$212,U$2,FALSE)</f>
        <v>1465.663509</v>
      </c>
      <c r="V63" s="65">
        <f>VLOOKUP($D63,Résultats!$B$2:$AZ$212,V$2,FALSE)</f>
        <v>1394.3441869999999</v>
      </c>
      <c r="W63" s="65">
        <f>VLOOKUP($D63,Résultats!$B$2:$AZ$212,W$2,FALSE)</f>
        <v>1325.5234049999999</v>
      </c>
      <c r="X63" s="65">
        <f>VLOOKUP($D63,Résultats!$B$2:$AZ$212,X$2,FALSE)</f>
        <v>1258.9676509999999</v>
      </c>
      <c r="Y63" s="65">
        <f>VLOOKUP($D63,Résultats!$B$2:$AZ$212,Y$2,FALSE)</f>
        <v>1194.4593950000001</v>
      </c>
      <c r="Z63" s="65">
        <f>VLOOKUP($D63,Résultats!$B$2:$AZ$212,Z$2,FALSE)</f>
        <v>1131.8875700000001</v>
      </c>
      <c r="AA63" s="65">
        <f>VLOOKUP($D63,Résultats!$B$2:$AZ$212,AA$2,FALSE)</f>
        <v>1071.1849179999999</v>
      </c>
      <c r="AB63" s="65">
        <f>VLOOKUP($D63,Résultats!$B$2:$AZ$212,AB$2,FALSE)</f>
        <v>1012.32466</v>
      </c>
      <c r="AC63" s="65">
        <f>VLOOKUP($D63,Résultats!$B$2:$AZ$212,AC$2,FALSE)</f>
        <v>955.32809729999997</v>
      </c>
      <c r="AD63" s="65">
        <f>VLOOKUP($D63,Résultats!$B$2:$AZ$212,AD$2,FALSE)</f>
        <v>900.2446817</v>
      </c>
      <c r="AE63" s="65">
        <f>VLOOKUP($D63,Résultats!$B$2:$AZ$212,AE$2,FALSE)</f>
        <v>847.0996116</v>
      </c>
      <c r="AF63" s="65">
        <f>VLOOKUP($D63,Résultats!$B$2:$AZ$212,AF$2,FALSE)</f>
        <v>795.92404929999998</v>
      </c>
      <c r="AG63" s="65">
        <f>VLOOKUP($D63,Résultats!$B$2:$AZ$212,AG$2,FALSE)</f>
        <v>746.76416059999997</v>
      </c>
      <c r="AH63" s="65">
        <f>VLOOKUP($D63,Résultats!$B$2:$AZ$212,AH$2,FALSE)</f>
        <v>699.66299079999999</v>
      </c>
      <c r="AI63" s="65">
        <f>VLOOKUP($D63,Résultats!$B$2:$AZ$212,AI$2,FALSE)</f>
        <v>654.65724869999997</v>
      </c>
      <c r="AJ63" s="65">
        <f>VLOOKUP($D63,Résultats!$B$2:$AZ$212,AJ$2,FALSE)</f>
        <v>611.77582970000003</v>
      </c>
      <c r="AK63" s="65">
        <f>VLOOKUP($D63,Résultats!$B$2:$AZ$212,AK$2,FALSE)</f>
        <v>571.03041900000005</v>
      </c>
      <c r="AL63" s="65">
        <f>VLOOKUP($D63,Résultats!$B$2:$AZ$212,AL$2,FALSE)</f>
        <v>532.41589380000005</v>
      </c>
      <c r="AM63" s="226">
        <f>VLOOKUP($D63,Résultats!$B$2:$AZ$212,AM$2,FALSE)</f>
        <v>495.91476879999999</v>
      </c>
    </row>
    <row r="64" spans="2:40" x14ac:dyDescent="0.3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1275.460922</v>
      </c>
      <c r="G64" s="224">
        <f>VLOOKUP($D64,Résultats!$B$2:$AZ$212,G$2,FALSE)</f>
        <v>1059.1767789999999</v>
      </c>
      <c r="H64" s="224">
        <f>VLOOKUP($D64,Résultats!$B$2:$AZ$212,H$2,FALSE)</f>
        <v>994.34247210000001</v>
      </c>
      <c r="I64" s="224">
        <f>VLOOKUP($D64,Résultats!$B$2:$AZ$212,I$2,FALSE)</f>
        <v>933.88519399999996</v>
      </c>
      <c r="J64" s="224">
        <f>VLOOKUP($D64,Résultats!$B$2:$AZ$212,J$2,FALSE)</f>
        <v>874.89834640000004</v>
      </c>
      <c r="K64" s="224">
        <f>VLOOKUP($D64,Résultats!$B$2:$AZ$212,K$2,FALSE)</f>
        <v>818.06736720000004</v>
      </c>
      <c r="L64" s="224">
        <f>VLOOKUP($D64,Résultats!$B$2:$AZ$212,L$2,FALSE)</f>
        <v>764.58679819999998</v>
      </c>
      <c r="M64" s="224">
        <f>VLOOKUP($D64,Résultats!$B$2:$AZ$212,M$2,FALSE)</f>
        <v>714.25695810000002</v>
      </c>
      <c r="N64" s="224">
        <f>VLOOKUP($D64,Résultats!$B$2:$AZ$212,N$2,FALSE)</f>
        <v>666.94106839999995</v>
      </c>
      <c r="O64" s="224">
        <f>VLOOKUP($D64,Résultats!$B$2:$AZ$212,O$2,FALSE)</f>
        <v>622.8806257</v>
      </c>
      <c r="P64" s="224">
        <f>VLOOKUP($D64,Résultats!$B$2:$AZ$212,P$2,FALSE)</f>
        <v>581.91637690000005</v>
      </c>
      <c r="Q64" s="224">
        <f>VLOOKUP($D64,Résultats!$B$2:$AZ$212,Q$2,FALSE)</f>
        <v>543.81368199999997</v>
      </c>
      <c r="R64" s="224">
        <f>VLOOKUP($D64,Résultats!$B$2:$AZ$212,R$2,FALSE)</f>
        <v>508.33139390000002</v>
      </c>
      <c r="S64" s="224">
        <f>VLOOKUP($D64,Résultats!$B$2:$AZ$212,S$2,FALSE)</f>
        <v>475.25254059999997</v>
      </c>
      <c r="T64" s="224">
        <f>VLOOKUP($D64,Résultats!$B$2:$AZ$212,T$2,FALSE)</f>
        <v>444.36081619999999</v>
      </c>
      <c r="U64" s="224">
        <f>VLOOKUP($D64,Résultats!$B$2:$AZ$212,U$2,FALSE)</f>
        <v>415.47556059999999</v>
      </c>
      <c r="V64" s="224">
        <f>VLOOKUP($D64,Résultats!$B$2:$AZ$212,V$2,FALSE)</f>
        <v>388.4337716</v>
      </c>
      <c r="W64" s="224">
        <f>VLOOKUP($D64,Résultats!$B$2:$AZ$212,W$2,FALSE)</f>
        <v>363.08873169999998</v>
      </c>
      <c r="X64" s="224">
        <f>VLOOKUP($D64,Résultats!$B$2:$AZ$212,X$2,FALSE)</f>
        <v>339.31016949999997</v>
      </c>
      <c r="Y64" s="224">
        <f>VLOOKUP($D64,Résultats!$B$2:$AZ$212,Y$2,FALSE)</f>
        <v>316.97644459999998</v>
      </c>
      <c r="Z64" s="224">
        <f>VLOOKUP($D64,Résultats!$B$2:$AZ$212,Z$2,FALSE)</f>
        <v>295.98704329999998</v>
      </c>
      <c r="AA64" s="224">
        <f>VLOOKUP($D64,Résultats!$B$2:$AZ$212,AA$2,FALSE)</f>
        <v>276.25289029999999</v>
      </c>
      <c r="AB64" s="224">
        <f>VLOOKUP($D64,Résultats!$B$2:$AZ$212,AB$2,FALSE)</f>
        <v>257.6950799</v>
      </c>
      <c r="AC64" s="224">
        <f>VLOOKUP($D64,Résultats!$B$2:$AZ$212,AC$2,FALSE)</f>
        <v>240.24560210000001</v>
      </c>
      <c r="AD64" s="224">
        <f>VLOOKUP($D64,Résultats!$B$2:$AZ$212,AD$2,FALSE)</f>
        <v>223.84420969999999</v>
      </c>
      <c r="AE64" s="224">
        <f>VLOOKUP($D64,Résultats!$B$2:$AZ$212,AE$2,FALSE)</f>
        <v>208.4329492</v>
      </c>
      <c r="AF64" s="224">
        <f>VLOOKUP($D64,Résultats!$B$2:$AZ$212,AF$2,FALSE)</f>
        <v>193.95870099999999</v>
      </c>
      <c r="AG64" s="224">
        <f>VLOOKUP($D64,Résultats!$B$2:$AZ$212,AG$2,FALSE)</f>
        <v>180.37400869999999</v>
      </c>
      <c r="AH64" s="224">
        <f>VLOOKUP($D64,Résultats!$B$2:$AZ$212,AH$2,FALSE)</f>
        <v>167.63473339999999</v>
      </c>
      <c r="AI64" s="224">
        <f>VLOOKUP($D64,Résultats!$B$2:$AZ$212,AI$2,FALSE)</f>
        <v>155.69947149999999</v>
      </c>
      <c r="AJ64" s="224">
        <f>VLOOKUP($D64,Résultats!$B$2:$AZ$212,AJ$2,FALSE)</f>
        <v>144.5291976</v>
      </c>
      <c r="AK64" s="224">
        <f>VLOOKUP($D64,Résultats!$B$2:$AZ$212,AK$2,FALSE)</f>
        <v>134.08592250000001</v>
      </c>
      <c r="AL64" s="224">
        <f>VLOOKUP($D64,Résultats!$B$2:$AZ$212,AL$2,FALSE)</f>
        <v>124.3325442</v>
      </c>
      <c r="AM64" s="227">
        <f>VLOOKUP($D64,Résultats!$B$2:$AZ$212,AM$2,FALSE)</f>
        <v>115.23317609999999</v>
      </c>
    </row>
    <row r="65" spans="2:39" s="3" customFormat="1" x14ac:dyDescent="0.35"/>
    <row r="66" spans="2:39" s="3" customFormat="1" x14ac:dyDescent="0.35"/>
    <row r="67" spans="2:39" x14ac:dyDescent="0.3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3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2759.2008080000001</v>
      </c>
      <c r="G68" s="51">
        <f t="shared" si="11"/>
        <v>2755.6376420000001</v>
      </c>
      <c r="H68" s="51">
        <f t="shared" si="11"/>
        <v>2743.5121869999998</v>
      </c>
      <c r="I68" s="51">
        <f t="shared" si="11"/>
        <v>3003.5617280000001</v>
      </c>
      <c r="J68" s="51">
        <f t="shared" si="11"/>
        <v>2987.706561</v>
      </c>
      <c r="K68" s="51">
        <f t="shared" si="11"/>
        <v>2880.6674109999999</v>
      </c>
      <c r="L68" s="51">
        <f t="shared" si="11"/>
        <v>2846.9923020000001</v>
      </c>
      <c r="M68" s="51">
        <f t="shared" si="11"/>
        <v>2809.9403860000002</v>
      </c>
      <c r="N68" s="51">
        <f t="shared" si="11"/>
        <v>2769.6942640000002</v>
      </c>
      <c r="O68" s="51">
        <f t="shared" si="11"/>
        <v>2820.0486940000001</v>
      </c>
      <c r="P68" s="51">
        <f t="shared" si="11"/>
        <v>2871.78431</v>
      </c>
      <c r="Q68" s="51">
        <f t="shared" si="11"/>
        <v>2915.863132</v>
      </c>
      <c r="R68" s="51">
        <f t="shared" si="11"/>
        <v>2949.040688</v>
      </c>
      <c r="S68" s="51">
        <f t="shared" si="11"/>
        <v>2976.3554250000002</v>
      </c>
      <c r="T68" s="51">
        <f t="shared" si="11"/>
        <v>2993.1755130000001</v>
      </c>
      <c r="U68" s="51">
        <f t="shared" si="11"/>
        <v>3008.1651299999999</v>
      </c>
      <c r="V68" s="51">
        <f t="shared" si="11"/>
        <v>3022.666017</v>
      </c>
      <c r="W68" s="51">
        <f t="shared" si="11"/>
        <v>3037.580829</v>
      </c>
      <c r="X68" s="51">
        <f t="shared" si="11"/>
        <v>3053.987693</v>
      </c>
      <c r="Y68" s="51">
        <f t="shared" si="11"/>
        <v>3068.38294</v>
      </c>
      <c r="Z68" s="51">
        <f t="shared" si="11"/>
        <v>3084.356205</v>
      </c>
      <c r="AA68" s="51">
        <f t="shared" si="11"/>
        <v>3101.5384880000001</v>
      </c>
      <c r="AB68" s="51">
        <f t="shared" si="11"/>
        <v>3119.9789000000001</v>
      </c>
      <c r="AC68" s="51">
        <f t="shared" si="11"/>
        <v>3141.7546480000001</v>
      </c>
      <c r="AD68" s="51">
        <f t="shared" si="11"/>
        <v>3168.885804</v>
      </c>
      <c r="AE68" s="51">
        <f t="shared" si="11"/>
        <v>3195.102202</v>
      </c>
      <c r="AF68" s="51">
        <f t="shared" si="11"/>
        <v>3218.5999149999998</v>
      </c>
      <c r="AG68" s="51">
        <f t="shared" si="11"/>
        <v>3240.8352100000002</v>
      </c>
      <c r="AH68" s="51">
        <f t="shared" si="11"/>
        <v>3261.4935230000001</v>
      </c>
      <c r="AI68" s="51">
        <f t="shared" si="11"/>
        <v>3280.8358950000002</v>
      </c>
      <c r="AJ68" s="51">
        <f t="shared" si="11"/>
        <v>3300.5744450000002</v>
      </c>
      <c r="AK68" s="51">
        <f t="shared" si="11"/>
        <v>3320.4457440000001</v>
      </c>
      <c r="AL68" s="51">
        <f t="shared" si="11"/>
        <v>3340.3713849999999</v>
      </c>
      <c r="AM68" s="100">
        <f t="shared" si="11"/>
        <v>3362.8835749999998</v>
      </c>
    </row>
    <row r="69" spans="2:39" x14ac:dyDescent="0.35">
      <c r="B69" s="230"/>
      <c r="C69" s="52" t="s">
        <v>45</v>
      </c>
      <c r="D69" s="52" t="s">
        <v>453</v>
      </c>
      <c r="E69" s="124">
        <f t="shared" ref="E69:AM69" si="12">E27/E$26</f>
        <v>7.5013559713442901E-4</v>
      </c>
      <c r="F69" s="124">
        <f t="shared" si="12"/>
        <v>8.7724856160595905E-3</v>
      </c>
      <c r="G69" s="124">
        <f t="shared" si="12"/>
        <v>1.6148784151352506E-2</v>
      </c>
      <c r="H69" s="124">
        <f t="shared" si="12"/>
        <v>1.9449728247188575E-2</v>
      </c>
      <c r="I69" s="124">
        <f t="shared" si="12"/>
        <v>3.4829760488944407E-2</v>
      </c>
      <c r="J69" s="123">
        <f t="shared" si="12"/>
        <v>6.1844014707440345E-2</v>
      </c>
      <c r="K69" s="67">
        <f t="shared" si="12"/>
        <v>0.10837706467183693</v>
      </c>
      <c r="L69" s="67">
        <f t="shared" si="12"/>
        <v>0.12491619733223991</v>
      </c>
      <c r="M69" s="67">
        <f t="shared" si="12"/>
        <v>0.14360901498498907</v>
      </c>
      <c r="N69" s="124">
        <f t="shared" si="12"/>
        <v>0.1646240216569983</v>
      </c>
      <c r="O69" s="123">
        <f t="shared" si="12"/>
        <v>0.1881077811630156</v>
      </c>
      <c r="P69" s="67">
        <f t="shared" si="12"/>
        <v>0.21417263875224671</v>
      </c>
      <c r="Q69" s="67">
        <f t="shared" si="12"/>
        <v>0.24288272423617996</v>
      </c>
      <c r="R69" s="67">
        <f t="shared" si="12"/>
        <v>0.27423915085026457</v>
      </c>
      <c r="S69" s="124">
        <f t="shared" si="12"/>
        <v>0.30816565538371476</v>
      </c>
      <c r="T69" s="124">
        <f t="shared" si="12"/>
        <v>0.34449637534502975</v>
      </c>
      <c r="U69" s="124">
        <f t="shared" si="12"/>
        <v>0.38296776513728159</v>
      </c>
      <c r="V69" s="124">
        <f t="shared" si="12"/>
        <v>0.42321674435922302</v>
      </c>
      <c r="W69" s="124">
        <f t="shared" si="12"/>
        <v>0.46478681868188731</v>
      </c>
      <c r="X69" s="118">
        <f t="shared" si="12"/>
        <v>0.5071431448626994</v>
      </c>
      <c r="Y69" s="118">
        <f t="shared" si="12"/>
        <v>0.54969627747962901</v>
      </c>
      <c r="Z69" s="118">
        <f t="shared" si="12"/>
        <v>0.59183289402204442</v>
      </c>
      <c r="AA69" s="118">
        <f t="shared" si="12"/>
        <v>0.6329504197982404</v>
      </c>
      <c r="AB69" s="118">
        <f t="shared" si="12"/>
        <v>0.67249155819611461</v>
      </c>
      <c r="AC69" s="118">
        <f t="shared" si="12"/>
        <v>0.709974557822314</v>
      </c>
      <c r="AD69" s="118">
        <f t="shared" si="12"/>
        <v>0.74501574150129901</v>
      </c>
      <c r="AE69" s="118">
        <f t="shared" si="12"/>
        <v>0.7773421533888073</v>
      </c>
      <c r="AF69" s="118">
        <f t="shared" si="12"/>
        <v>0.80679389907956311</v>
      </c>
      <c r="AG69" s="118">
        <f t="shared" si="12"/>
        <v>0.83331730156066774</v>
      </c>
      <c r="AH69" s="118">
        <f t="shared" si="12"/>
        <v>0.85695113091291586</v>
      </c>
      <c r="AI69" s="118">
        <f t="shared" si="12"/>
        <v>0.87780866985424155</v>
      </c>
      <c r="AJ69" s="118">
        <f t="shared" si="12"/>
        <v>0.89605829630060041</v>
      </c>
      <c r="AK69" s="118">
        <f t="shared" si="12"/>
        <v>0.91190476142289889</v>
      </c>
      <c r="AL69" s="118">
        <f t="shared" si="12"/>
        <v>0.92557266862109711</v>
      </c>
      <c r="AM69" s="118">
        <f t="shared" si="12"/>
        <v>0.93729294627751136</v>
      </c>
    </row>
    <row r="70" spans="2:39" x14ac:dyDescent="0.35">
      <c r="B70" s="230"/>
      <c r="C70" s="35" t="s">
        <v>27</v>
      </c>
      <c r="D70" s="54" t="s">
        <v>454</v>
      </c>
      <c r="E70" s="111">
        <f t="shared" ref="E70:AM70" si="13">E28/E$26</f>
        <v>2.2340808175305519E-6</v>
      </c>
      <c r="F70" s="111">
        <f t="shared" si="13"/>
        <v>1.8914602615613616E-4</v>
      </c>
      <c r="G70" s="111">
        <f t="shared" si="13"/>
        <v>4.5205550759420206E-4</v>
      </c>
      <c r="H70" s="111">
        <f t="shared" si="13"/>
        <v>5.9127824606962462E-4</v>
      </c>
      <c r="I70" s="111">
        <f t="shared" si="13"/>
        <v>1.1422891316052884E-3</v>
      </c>
      <c r="J70" s="110">
        <f t="shared" si="13"/>
        <v>2.1892999943109205E-3</v>
      </c>
      <c r="K70" s="68">
        <f t="shared" si="13"/>
        <v>4.1389135463788529E-3</v>
      </c>
      <c r="L70" s="68">
        <f t="shared" si="13"/>
        <v>5.138089537412455E-3</v>
      </c>
      <c r="M70" s="68">
        <f t="shared" si="13"/>
        <v>6.3502976856392272E-3</v>
      </c>
      <c r="N70" s="111">
        <f t="shared" si="13"/>
        <v>7.807356985593988E-3</v>
      </c>
      <c r="O70" s="110">
        <f t="shared" si="13"/>
        <v>9.5308191298912361E-3</v>
      </c>
      <c r="P70" s="68">
        <f t="shared" si="13"/>
        <v>1.154229392318116E-2</v>
      </c>
      <c r="Q70" s="68">
        <f t="shared" si="13"/>
        <v>1.3861007502872053E-2</v>
      </c>
      <c r="R70" s="68">
        <f t="shared" si="13"/>
        <v>1.6502729561525806E-2</v>
      </c>
      <c r="S70" s="111">
        <f t="shared" si="13"/>
        <v>1.9478620870691205E-2</v>
      </c>
      <c r="T70" s="111">
        <f t="shared" si="13"/>
        <v>2.2793743401842405E-2</v>
      </c>
      <c r="U70" s="111">
        <f t="shared" si="13"/>
        <v>2.6446060263320716E-2</v>
      </c>
      <c r="V70" s="111">
        <f t="shared" si="13"/>
        <v>3.0424662811829272E-2</v>
      </c>
      <c r="W70" s="111">
        <f t="shared" si="13"/>
        <v>3.4709144327431489E-2</v>
      </c>
      <c r="X70" s="116">
        <f t="shared" si="13"/>
        <v>3.9269440795352939E-2</v>
      </c>
      <c r="Y70" s="116">
        <f t="shared" si="13"/>
        <v>4.4065677017484657E-2</v>
      </c>
      <c r="Z70" s="116">
        <f t="shared" si="13"/>
        <v>4.9049643181533889E-2</v>
      </c>
      <c r="AA70" s="116">
        <f t="shared" si="13"/>
        <v>5.4171620487722283E-2</v>
      </c>
      <c r="AB70" s="116">
        <f t="shared" si="13"/>
        <v>5.9378390283344545E-2</v>
      </c>
      <c r="AC70" s="116">
        <f t="shared" si="13"/>
        <v>6.462290784840434E-2</v>
      </c>
      <c r="AD70" s="116">
        <f t="shared" si="13"/>
        <v>6.9858475499674388E-2</v>
      </c>
      <c r="AE70" s="116">
        <f t="shared" si="13"/>
        <v>7.5044598182152297E-2</v>
      </c>
      <c r="AF70" s="116">
        <f t="shared" si="13"/>
        <v>8.0151101849513351E-2</v>
      </c>
      <c r="AG70" s="116">
        <f t="shared" si="13"/>
        <v>8.5157781564586241E-2</v>
      </c>
      <c r="AH70" s="116">
        <f t="shared" si="13"/>
        <v>9.0051437057537265E-2</v>
      </c>
      <c r="AI70" s="116">
        <f t="shared" si="13"/>
        <v>9.4828131902037732E-2</v>
      </c>
      <c r="AJ70" s="116">
        <f t="shared" si="13"/>
        <v>9.9489351345323163E-2</v>
      </c>
      <c r="AK70" s="116">
        <f t="shared" si="13"/>
        <v>0.1040409343908858</v>
      </c>
      <c r="AL70" s="116">
        <f t="shared" si="13"/>
        <v>0.1084930077318334</v>
      </c>
      <c r="AM70" s="116">
        <f t="shared" si="13"/>
        <v>0.11286204723873025</v>
      </c>
    </row>
    <row r="71" spans="2:39" x14ac:dyDescent="0.35">
      <c r="B71" s="230"/>
      <c r="C71" s="35" t="s">
        <v>28</v>
      </c>
      <c r="D71" s="54" t="s">
        <v>455</v>
      </c>
      <c r="E71" s="111">
        <f t="shared" ref="E71:AM71" si="14">E29/E$26</f>
        <v>5.1212006321112518E-6</v>
      </c>
      <c r="F71" s="111">
        <f t="shared" si="14"/>
        <v>1.5431846753068942E-4</v>
      </c>
      <c r="G71" s="111">
        <f t="shared" si="14"/>
        <v>3.4045894329527379E-4</v>
      </c>
      <c r="H71" s="111">
        <f t="shared" si="14"/>
        <v>4.348643256090628E-4</v>
      </c>
      <c r="I71" s="111">
        <f t="shared" si="14"/>
        <v>8.2237642395475356E-4</v>
      </c>
      <c r="J71" s="110">
        <f t="shared" si="14"/>
        <v>1.5432438798329501E-3</v>
      </c>
      <c r="K71" s="68">
        <f t="shared" si="14"/>
        <v>2.8578701697958703E-3</v>
      </c>
      <c r="L71" s="68">
        <f t="shared" si="14"/>
        <v>3.4774194932122443E-3</v>
      </c>
      <c r="M71" s="68">
        <f t="shared" si="14"/>
        <v>4.2150316494294479E-3</v>
      </c>
      <c r="N71" s="111">
        <f t="shared" si="14"/>
        <v>5.0854856772740171E-3</v>
      </c>
      <c r="O71" s="110">
        <f t="shared" si="14"/>
        <v>6.0980530572356129E-3</v>
      </c>
      <c r="P71" s="68">
        <f t="shared" si="14"/>
        <v>7.261601453627275E-3</v>
      </c>
      <c r="Q71" s="68">
        <f t="shared" si="14"/>
        <v>8.5833235193153081E-3</v>
      </c>
      <c r="R71" s="68">
        <f t="shared" si="14"/>
        <v>1.0068122152677468E-2</v>
      </c>
      <c r="S71" s="111">
        <f t="shared" si="14"/>
        <v>1.1717948436887371E-2</v>
      </c>
      <c r="T71" s="111">
        <f t="shared" si="14"/>
        <v>1.3531008059533058E-2</v>
      </c>
      <c r="U71" s="111">
        <f t="shared" si="14"/>
        <v>1.5501226815962728E-2</v>
      </c>
      <c r="V71" s="111">
        <f t="shared" si="14"/>
        <v>1.7617478706050509E-2</v>
      </c>
      <c r="W71" s="111">
        <f t="shared" si="14"/>
        <v>1.9863425040071585E-2</v>
      </c>
      <c r="X71" s="116">
        <f t="shared" si="14"/>
        <v>2.2217681710218994E-2</v>
      </c>
      <c r="Y71" s="116">
        <f t="shared" si="14"/>
        <v>2.4654152317115933E-2</v>
      </c>
      <c r="Z71" s="116">
        <f t="shared" si="14"/>
        <v>2.7143145864373341E-2</v>
      </c>
      <c r="AA71" s="116">
        <f t="shared" si="14"/>
        <v>2.965452229461419E-2</v>
      </c>
      <c r="AB71" s="116">
        <f t="shared" si="14"/>
        <v>3.2157532251259779E-2</v>
      </c>
      <c r="AC71" s="116">
        <f t="shared" si="14"/>
        <v>3.462485342999324E-2</v>
      </c>
      <c r="AD71" s="116">
        <f t="shared" si="14"/>
        <v>3.7030946603338062E-2</v>
      </c>
      <c r="AE71" s="116">
        <f t="shared" si="14"/>
        <v>3.935447355057721E-2</v>
      </c>
      <c r="AF71" s="116">
        <f t="shared" si="14"/>
        <v>4.1579761770421844E-2</v>
      </c>
      <c r="AG71" s="116">
        <f t="shared" si="14"/>
        <v>4.3696531086503468E-2</v>
      </c>
      <c r="AH71" s="116">
        <f t="shared" si="14"/>
        <v>4.5698696057168288E-2</v>
      </c>
      <c r="AI71" s="116">
        <f t="shared" si="14"/>
        <v>4.758473108573448E-2</v>
      </c>
      <c r="AJ71" s="116">
        <f t="shared" si="14"/>
        <v>4.9356070773310487E-2</v>
      </c>
      <c r="AK71" s="116">
        <f t="shared" si="14"/>
        <v>5.1016413024094272E-2</v>
      </c>
      <c r="AL71" s="116">
        <f t="shared" si="14"/>
        <v>5.2571312755392924E-2</v>
      </c>
      <c r="AM71" s="116">
        <f t="shared" si="14"/>
        <v>5.4028322910346371E-2</v>
      </c>
    </row>
    <row r="72" spans="2:39" x14ac:dyDescent="0.35">
      <c r="B72" s="230"/>
      <c r="C72" s="35" t="s">
        <v>29</v>
      </c>
      <c r="D72" s="54" t="s">
        <v>456</v>
      </c>
      <c r="E72" s="111">
        <f t="shared" ref="E72:AM72" si="15">E30/E$26</f>
        <v>2.0965989211967974E-5</v>
      </c>
      <c r="F72" s="111">
        <f t="shared" si="15"/>
        <v>2.6025976084013963E-4</v>
      </c>
      <c r="G72" s="111">
        <f t="shared" si="15"/>
        <v>4.8233795973091876E-4</v>
      </c>
      <c r="H72" s="111">
        <f t="shared" si="15"/>
        <v>5.8147574396030929E-4</v>
      </c>
      <c r="I72" s="111">
        <f t="shared" si="15"/>
        <v>1.0413710182286622E-3</v>
      </c>
      <c r="J72" s="110">
        <f t="shared" si="15"/>
        <v>1.847478922813799E-3</v>
      </c>
      <c r="K72" s="68">
        <f t="shared" si="15"/>
        <v>3.2310517647606354E-3</v>
      </c>
      <c r="L72" s="68">
        <f t="shared" si="15"/>
        <v>3.7116781462937722E-3</v>
      </c>
      <c r="M72" s="68">
        <f t="shared" si="15"/>
        <v>4.2463884641287903E-3</v>
      </c>
      <c r="N72" s="111">
        <f t="shared" si="15"/>
        <v>4.8361288587338456E-3</v>
      </c>
      <c r="O72" s="110">
        <f t="shared" si="15"/>
        <v>5.4812688315941539E-3</v>
      </c>
      <c r="P72" s="68">
        <f t="shared" si="15"/>
        <v>6.1809303429198005E-3</v>
      </c>
      <c r="Q72" s="68">
        <f t="shared" si="15"/>
        <v>6.9327046726416789E-3</v>
      </c>
      <c r="R72" s="68">
        <f t="shared" si="15"/>
        <v>7.7322669784744592E-3</v>
      </c>
      <c r="S72" s="111">
        <f t="shared" si="15"/>
        <v>8.5729930188025178E-3</v>
      </c>
      <c r="T72" s="111">
        <f t="shared" si="15"/>
        <v>9.4456843800860002E-3</v>
      </c>
      <c r="U72" s="111">
        <f t="shared" si="15"/>
        <v>1.0338386676266006E-2</v>
      </c>
      <c r="V72" s="111">
        <f t="shared" si="15"/>
        <v>1.1236566249456067E-2</v>
      </c>
      <c r="W72" s="111">
        <f t="shared" si="15"/>
        <v>1.2123467177702549E-2</v>
      </c>
      <c r="X72" s="116">
        <f t="shared" si="15"/>
        <v>1.2980766501078366E-2</v>
      </c>
      <c r="Y72" s="116">
        <f t="shared" si="15"/>
        <v>1.3789622533229181E-2</v>
      </c>
      <c r="Z72" s="116">
        <f t="shared" si="15"/>
        <v>1.4531769351847608E-2</v>
      </c>
      <c r="AA72" s="116">
        <f t="shared" si="15"/>
        <v>1.5189688453738767E-2</v>
      </c>
      <c r="AB72" s="116">
        <f t="shared" si="15"/>
        <v>1.5748485545847762E-2</v>
      </c>
      <c r="AC72" s="116">
        <f t="shared" si="15"/>
        <v>1.6195204502169006E-2</v>
      </c>
      <c r="AD72" s="116">
        <f t="shared" si="15"/>
        <v>1.6521105365777326E-2</v>
      </c>
      <c r="AE72" s="116">
        <f t="shared" si="15"/>
        <v>1.6721077546927244E-2</v>
      </c>
      <c r="AF72" s="116">
        <f t="shared" si="15"/>
        <v>1.6792809559245888E-2</v>
      </c>
      <c r="AG72" s="116">
        <f t="shared" si="15"/>
        <v>1.673653674911783E-2</v>
      </c>
      <c r="AH72" s="116">
        <f t="shared" si="15"/>
        <v>1.6555182317312851E-2</v>
      </c>
      <c r="AI72" s="116">
        <f t="shared" si="15"/>
        <v>1.6252959476353204E-2</v>
      </c>
      <c r="AJ72" s="116">
        <f t="shared" si="15"/>
        <v>1.5835464271735281E-2</v>
      </c>
      <c r="AK72" s="116">
        <f t="shared" si="15"/>
        <v>1.5309098298580723E-2</v>
      </c>
      <c r="AL72" s="116">
        <f t="shared" si="15"/>
        <v>1.4680269083313323E-2</v>
      </c>
      <c r="AM72" s="116">
        <f t="shared" si="15"/>
        <v>1.3954015309614163E-2</v>
      </c>
    </row>
    <row r="73" spans="2:39" x14ac:dyDescent="0.35">
      <c r="B73" s="230"/>
      <c r="C73" s="35" t="s">
        <v>30</v>
      </c>
      <c r="D73" s="54" t="s">
        <v>457</v>
      </c>
      <c r="E73" s="111">
        <f t="shared" ref="E73:AM73" si="16">E31/E$26</f>
        <v>4.9252889380530971E-4</v>
      </c>
      <c r="F73" s="111">
        <f t="shared" si="16"/>
        <v>5.6886522519458468E-3</v>
      </c>
      <c r="G73" s="111">
        <f t="shared" si="16"/>
        <v>1.0412501888011296E-2</v>
      </c>
      <c r="H73" s="111">
        <f t="shared" si="16"/>
        <v>1.2514004378286366E-2</v>
      </c>
      <c r="I73" s="111">
        <f t="shared" si="16"/>
        <v>2.2361519606498327E-2</v>
      </c>
      <c r="J73" s="110">
        <f t="shared" si="16"/>
        <v>3.9612444088347007E-2</v>
      </c>
      <c r="K73" s="68">
        <f t="shared" si="16"/>
        <v>6.9243281552852615E-2</v>
      </c>
      <c r="L73" s="68">
        <f t="shared" si="16"/>
        <v>7.9597757338790306E-2</v>
      </c>
      <c r="M73" s="68">
        <f t="shared" si="16"/>
        <v>9.1252329151726E-2</v>
      </c>
      <c r="N73" s="111">
        <f t="shared" si="16"/>
        <v>0.10429991914804354</v>
      </c>
      <c r="O73" s="110">
        <f t="shared" si="16"/>
        <v>0.11882494019090863</v>
      </c>
      <c r="P73" s="68">
        <f t="shared" si="16"/>
        <v>0.13488920980280722</v>
      </c>
      <c r="Q73" s="68">
        <f t="shared" si="16"/>
        <v>0.15252410859728927</v>
      </c>
      <c r="R73" s="68">
        <f t="shared" si="16"/>
        <v>0.17172141359753257</v>
      </c>
      <c r="S73" s="111">
        <f t="shared" si="16"/>
        <v>0.19242447054185402</v>
      </c>
      <c r="T73" s="111">
        <f t="shared" si="16"/>
        <v>0.21452097587035149</v>
      </c>
      <c r="U73" s="111">
        <f t="shared" si="16"/>
        <v>0.23783821322335452</v>
      </c>
      <c r="V73" s="111">
        <f t="shared" si="16"/>
        <v>0.26214285552673416</v>
      </c>
      <c r="W73" s="111">
        <f t="shared" si="16"/>
        <v>0.28714537297996623</v>
      </c>
      <c r="X73" s="116">
        <f t="shared" si="16"/>
        <v>0.31251007749231291</v>
      </c>
      <c r="Y73" s="116">
        <f t="shared" si="16"/>
        <v>0.33787089690962757</v>
      </c>
      <c r="Z73" s="116">
        <f t="shared" si="16"/>
        <v>0.36285081054702628</v>
      </c>
      <c r="AA73" s="116">
        <f t="shared" si="16"/>
        <v>0.38708080317073912</v>
      </c>
      <c r="AB73" s="116">
        <f t="shared" si="16"/>
        <v>0.41022380215455945</v>
      </c>
      <c r="AC73" s="116">
        <f t="shared" si="16"/>
        <v>0.43198913857387883</v>
      </c>
      <c r="AD73" s="116">
        <f t="shared" si="16"/>
        <v>0.45215073076833412</v>
      </c>
      <c r="AE73" s="116">
        <f t="shared" si="16"/>
        <v>0.47055207688157696</v>
      </c>
      <c r="AF73" s="116">
        <f t="shared" si="16"/>
        <v>0.48710545902068109</v>
      </c>
      <c r="AG73" s="116">
        <f t="shared" si="16"/>
        <v>0.50178763146676619</v>
      </c>
      <c r="AH73" s="116">
        <f t="shared" si="16"/>
        <v>0.51463240112649455</v>
      </c>
      <c r="AI73" s="116">
        <f t="shared" si="16"/>
        <v>0.52571752541130989</v>
      </c>
      <c r="AJ73" s="116">
        <f t="shared" si="16"/>
        <v>0.53515406164395718</v>
      </c>
      <c r="AK73" s="116">
        <f t="shared" si="16"/>
        <v>0.54307461528574819</v>
      </c>
      <c r="AL73" s="116">
        <f t="shared" si="16"/>
        <v>0.5496224917517667</v>
      </c>
      <c r="AM73" s="116">
        <f t="shared" si="16"/>
        <v>0.55494168126233756</v>
      </c>
    </row>
    <row r="74" spans="2:39" x14ac:dyDescent="0.35">
      <c r="B74" s="230"/>
      <c r="C74" s="35" t="s">
        <v>31</v>
      </c>
      <c r="D74" s="54" t="s">
        <v>458</v>
      </c>
      <c r="E74" s="111">
        <f t="shared" ref="E74:AM74" si="17">E32/E$26</f>
        <v>1.9412443767383058E-4</v>
      </c>
      <c r="F74" s="111">
        <f t="shared" si="17"/>
        <v>2.1574981272620736E-3</v>
      </c>
      <c r="G74" s="111">
        <f t="shared" si="17"/>
        <v>3.8967152089730379E-3</v>
      </c>
      <c r="H74" s="111">
        <f t="shared" si="17"/>
        <v>4.6599149187595721E-3</v>
      </c>
      <c r="I74" s="111">
        <f t="shared" si="17"/>
        <v>8.2858586384278229E-3</v>
      </c>
      <c r="J74" s="110">
        <f t="shared" si="17"/>
        <v>1.4599734973772078E-2</v>
      </c>
      <c r="K74" s="68">
        <f t="shared" si="17"/>
        <v>2.5375506433290229E-2</v>
      </c>
      <c r="L74" s="68">
        <f t="shared" si="17"/>
        <v>2.899626225262621E-2</v>
      </c>
      <c r="M74" s="68">
        <f t="shared" si="17"/>
        <v>3.3035579239509179E-2</v>
      </c>
      <c r="N74" s="111">
        <f t="shared" si="17"/>
        <v>3.7517995668564522E-2</v>
      </c>
      <c r="O74" s="110">
        <f t="shared" si="17"/>
        <v>4.246972215579764E-2</v>
      </c>
      <c r="P74" s="68">
        <f t="shared" si="17"/>
        <v>4.7908326478738932E-2</v>
      </c>
      <c r="Q74" s="68">
        <f t="shared" si="17"/>
        <v>5.3840700160819488E-2</v>
      </c>
      <c r="R74" s="68">
        <f t="shared" si="17"/>
        <v>6.0259897811216635E-2</v>
      </c>
      <c r="S74" s="111">
        <f t="shared" si="17"/>
        <v>6.7142159878301494E-2</v>
      </c>
      <c r="T74" s="111">
        <f t="shared" si="17"/>
        <v>7.4444703704216089E-2</v>
      </c>
      <c r="U74" s="111">
        <f t="shared" si="17"/>
        <v>8.2104276369961121E-2</v>
      </c>
      <c r="V74" s="111">
        <f t="shared" si="17"/>
        <v>9.0037745377543651E-2</v>
      </c>
      <c r="W74" s="111">
        <f t="shared" si="17"/>
        <v>9.8143996911563336E-2</v>
      </c>
      <c r="X74" s="116">
        <f t="shared" si="17"/>
        <v>0.10630780266212421</v>
      </c>
      <c r="Y74" s="116">
        <f t="shared" si="17"/>
        <v>0.11440581992676573</v>
      </c>
      <c r="Z74" s="116">
        <f t="shared" si="17"/>
        <v>0.12231337125991905</v>
      </c>
      <c r="AA74" s="116">
        <f t="shared" si="17"/>
        <v>0.12990936419422566</v>
      </c>
      <c r="AB74" s="116">
        <f t="shared" si="17"/>
        <v>0.13708593865811078</v>
      </c>
      <c r="AC74" s="116">
        <f t="shared" si="17"/>
        <v>0.1437509039057209</v>
      </c>
      <c r="AD74" s="116">
        <f t="shared" si="17"/>
        <v>0.14983625916738777</v>
      </c>
      <c r="AE74" s="116">
        <f t="shared" si="17"/>
        <v>0.1552981590039291</v>
      </c>
      <c r="AF74" s="116">
        <f t="shared" si="17"/>
        <v>0.16011542531218889</v>
      </c>
      <c r="AG74" s="116">
        <f t="shared" si="17"/>
        <v>0.16428806338474705</v>
      </c>
      <c r="AH74" s="116">
        <f t="shared" si="17"/>
        <v>0.16783523273610376</v>
      </c>
      <c r="AI74" s="116">
        <f t="shared" si="17"/>
        <v>0.17078980474273309</v>
      </c>
      <c r="AJ74" s="116">
        <f t="shared" si="17"/>
        <v>0.17319537226799317</v>
      </c>
      <c r="AK74" s="116">
        <f t="shared" si="17"/>
        <v>0.17510213878682188</v>
      </c>
      <c r="AL74" s="116">
        <f t="shared" si="17"/>
        <v>0.1765629772930174</v>
      </c>
      <c r="AM74" s="116">
        <f t="shared" si="17"/>
        <v>0.17762949042920703</v>
      </c>
    </row>
    <row r="75" spans="2:39" x14ac:dyDescent="0.35">
      <c r="B75" s="230"/>
      <c r="C75" s="35" t="s">
        <v>32</v>
      </c>
      <c r="D75" s="54" t="s">
        <v>459</v>
      </c>
      <c r="E75" s="111">
        <f t="shared" ref="E75:AM75" si="18">E33/E$26</f>
        <v>2.6465265065318162E-6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0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35">
      <c r="B76" s="230"/>
      <c r="C76" s="35" t="s">
        <v>33</v>
      </c>
      <c r="D76" s="54" t="s">
        <v>460</v>
      </c>
      <c r="E76" s="126">
        <f t="shared" ref="E76:AM76" si="19">E34/E$26</f>
        <v>3.251446847871892E-5</v>
      </c>
      <c r="F76" s="126">
        <f t="shared" si="19"/>
        <v>3.2261098152737276E-4</v>
      </c>
      <c r="G76" s="126">
        <f t="shared" si="19"/>
        <v>5.6471464400180372E-4</v>
      </c>
      <c r="H76" s="126">
        <f t="shared" si="19"/>
        <v>6.6819063341015152E-4</v>
      </c>
      <c r="I76" s="126">
        <f t="shared" si="19"/>
        <v>1.1763456788859443E-3</v>
      </c>
      <c r="J76" s="125">
        <f t="shared" si="19"/>
        <v>2.0518128359795105E-3</v>
      </c>
      <c r="K76" s="69">
        <f t="shared" si="19"/>
        <v>3.5304412030230034E-3</v>
      </c>
      <c r="L76" s="69">
        <f t="shared" si="19"/>
        <v>3.9949905842773161E-3</v>
      </c>
      <c r="M76" s="69">
        <f t="shared" si="19"/>
        <v>4.509388798115235E-3</v>
      </c>
      <c r="N76" s="126">
        <f t="shared" si="19"/>
        <v>5.0771353548934523E-3</v>
      </c>
      <c r="O76" s="125">
        <f t="shared" si="19"/>
        <v>5.7029777904962662E-3</v>
      </c>
      <c r="P76" s="69">
        <f t="shared" si="19"/>
        <v>6.3902767022221106E-3</v>
      </c>
      <c r="Q76" s="69">
        <f t="shared" si="19"/>
        <v>7.1408797695241069E-3</v>
      </c>
      <c r="R76" s="69">
        <f t="shared" si="19"/>
        <v>7.9547207691832295E-3</v>
      </c>
      <c r="S76" s="126">
        <f t="shared" si="19"/>
        <v>8.8294626237388953E-3</v>
      </c>
      <c r="T76" s="126">
        <f t="shared" si="19"/>
        <v>9.7602598020452257E-3</v>
      </c>
      <c r="U76" s="126">
        <f t="shared" si="19"/>
        <v>1.0739601771795022E-2</v>
      </c>
      <c r="V76" s="126">
        <f t="shared" si="19"/>
        <v>1.1757435604900968E-2</v>
      </c>
      <c r="W76" s="126">
        <f t="shared" si="19"/>
        <v>1.2801412353791229E-2</v>
      </c>
      <c r="X76" s="119">
        <f t="shared" si="19"/>
        <v>1.3857375623026127E-2</v>
      </c>
      <c r="Y76" s="119">
        <f t="shared" si="19"/>
        <v>1.4910108664598428E-2</v>
      </c>
      <c r="Z76" s="119">
        <f t="shared" si="19"/>
        <v>1.5944153616329799E-2</v>
      </c>
      <c r="AA76" s="119">
        <f t="shared" si="19"/>
        <v>1.6944421145613071E-2</v>
      </c>
      <c r="AB76" s="119">
        <f t="shared" si="19"/>
        <v>1.7897409258120302E-2</v>
      </c>
      <c r="AC76" s="119">
        <f t="shared" si="19"/>
        <v>1.8791549670367513E-2</v>
      </c>
      <c r="AD76" s="119">
        <f t="shared" si="19"/>
        <v>1.9618224093631616E-2</v>
      </c>
      <c r="AE76" s="119">
        <f t="shared" si="19"/>
        <v>2.0371768301889203E-2</v>
      </c>
      <c r="AF76" s="119">
        <f t="shared" si="19"/>
        <v>2.1049341871992189E-2</v>
      </c>
      <c r="AG76" s="119">
        <f t="shared" si="19"/>
        <v>2.1650757210206931E-2</v>
      </c>
      <c r="AH76" s="119">
        <f t="shared" si="19"/>
        <v>2.2178181495655848E-2</v>
      </c>
      <c r="AI76" s="119">
        <f t="shared" si="19"/>
        <v>2.2635517446385412E-2</v>
      </c>
      <c r="AJ76" s="119">
        <f t="shared" si="19"/>
        <v>2.3027976034638419E-2</v>
      </c>
      <c r="AK76" s="119">
        <f t="shared" si="19"/>
        <v>2.3361561660861157E-2</v>
      </c>
      <c r="AL76" s="119">
        <f t="shared" si="19"/>
        <v>2.3642609990804961E-2</v>
      </c>
      <c r="AM76" s="119">
        <f t="shared" si="19"/>
        <v>2.3877389148091458E-2</v>
      </c>
    </row>
    <row r="77" spans="2:39" x14ac:dyDescent="0.35">
      <c r="B77" s="230"/>
      <c r="C77" s="52" t="s">
        <v>46</v>
      </c>
      <c r="D77" s="52" t="s">
        <v>461</v>
      </c>
      <c r="E77" s="124">
        <f t="shared" ref="E77:AM77" si="20">E35/E$26</f>
        <v>0.99924986430678464</v>
      </c>
      <c r="F77" s="124">
        <f t="shared" si="20"/>
        <v>0.99122751416648613</v>
      </c>
      <c r="G77" s="124">
        <f t="shared" si="20"/>
        <v>0.98385121602283576</v>
      </c>
      <c r="H77" s="124">
        <f t="shared" si="20"/>
        <v>0.98055027156327346</v>
      </c>
      <c r="I77" s="124">
        <f t="shared" si="20"/>
        <v>0.96517023937788027</v>
      </c>
      <c r="J77" s="123">
        <f t="shared" si="20"/>
        <v>0.93815598512520726</v>
      </c>
      <c r="K77" s="67">
        <f t="shared" si="20"/>
        <v>0.89162293543230564</v>
      </c>
      <c r="L77" s="67">
        <f t="shared" si="20"/>
        <v>0.87508380273800968</v>
      </c>
      <c r="M77" s="67">
        <f t="shared" si="20"/>
        <v>0.85639098465913144</v>
      </c>
      <c r="N77" s="124">
        <f t="shared" si="20"/>
        <v>0.83537597852352707</v>
      </c>
      <c r="O77" s="123">
        <f t="shared" si="20"/>
        <v>0.81189221869514272</v>
      </c>
      <c r="P77" s="67">
        <f t="shared" si="20"/>
        <v>0.78582736110846707</v>
      </c>
      <c r="Q77" s="67">
        <f t="shared" si="20"/>
        <v>0.75711727576381993</v>
      </c>
      <c r="R77" s="67">
        <f t="shared" si="20"/>
        <v>0.72576084918364481</v>
      </c>
      <c r="S77" s="124">
        <f t="shared" si="20"/>
        <v>0.69183434434750013</v>
      </c>
      <c r="T77" s="124">
        <f t="shared" si="20"/>
        <v>0.65550362498906356</v>
      </c>
      <c r="U77" s="124">
        <f t="shared" si="20"/>
        <v>0.61703223486271852</v>
      </c>
      <c r="V77" s="124">
        <f t="shared" si="20"/>
        <v>0.57678325564077693</v>
      </c>
      <c r="W77" s="124">
        <f t="shared" si="20"/>
        <v>0.53521318131811269</v>
      </c>
      <c r="X77" s="118">
        <f t="shared" si="20"/>
        <v>0.49285685546474139</v>
      </c>
      <c r="Y77" s="118">
        <f t="shared" si="20"/>
        <v>0.45030372252037093</v>
      </c>
      <c r="Z77" s="118">
        <f t="shared" si="20"/>
        <v>0.4081671063021724</v>
      </c>
      <c r="AA77" s="118">
        <f t="shared" si="20"/>
        <v>0.36704958020175954</v>
      </c>
      <c r="AB77" s="118">
        <f t="shared" si="20"/>
        <v>0.32750844180388528</v>
      </c>
      <c r="AC77" s="118">
        <f t="shared" si="20"/>
        <v>0.29002544192305113</v>
      </c>
      <c r="AD77" s="118">
        <f t="shared" si="20"/>
        <v>0.25498425837247368</v>
      </c>
      <c r="AE77" s="118">
        <f t="shared" si="20"/>
        <v>0.22265784651729897</v>
      </c>
      <c r="AF77" s="118">
        <f t="shared" si="20"/>
        <v>0.19320610073402059</v>
      </c>
      <c r="AG77" s="118">
        <f t="shared" si="20"/>
        <v>0.16668269837761976</v>
      </c>
      <c r="AH77" s="118">
        <f t="shared" si="20"/>
        <v>0.14304886930170979</v>
      </c>
      <c r="AI77" s="118">
        <f t="shared" si="20"/>
        <v>0.12219133005431836</v>
      </c>
      <c r="AJ77" s="118">
        <f t="shared" si="20"/>
        <v>0.10394170372969726</v>
      </c>
      <c r="AK77" s="118">
        <f t="shared" si="20"/>
        <v>8.8095238637333984E-2</v>
      </c>
      <c r="AL77" s="118">
        <f t="shared" si="20"/>
        <v>7.4427331348966161E-2</v>
      </c>
      <c r="AM77" s="118">
        <f t="shared" si="20"/>
        <v>6.2707053663015974E-2</v>
      </c>
    </row>
    <row r="78" spans="2:39" x14ac:dyDescent="0.35">
      <c r="B78" s="230"/>
      <c r="C78" s="35" t="s">
        <v>27</v>
      </c>
      <c r="D78" s="3" t="s">
        <v>462</v>
      </c>
      <c r="E78" s="111">
        <f t="shared" ref="E78:AM78" si="21">E36/E$26</f>
        <v>4.9987486978508215E-4</v>
      </c>
      <c r="F78" s="111">
        <f t="shared" si="21"/>
        <v>2.9870498472251823E-2</v>
      </c>
      <c r="G78" s="111">
        <f t="shared" si="21"/>
        <v>4.4988964263828993E-2</v>
      </c>
      <c r="H78" s="111">
        <f t="shared" si="21"/>
        <v>4.6234050645389026E-2</v>
      </c>
      <c r="I78" s="111">
        <f t="shared" si="21"/>
        <v>5.504357342110866E-2</v>
      </c>
      <c r="J78" s="110">
        <f t="shared" si="21"/>
        <v>4.8606581782714771E-2</v>
      </c>
      <c r="K78" s="68">
        <f t="shared" si="21"/>
        <v>5.4807854005330017E-2</v>
      </c>
      <c r="L78" s="68">
        <f t="shared" si="21"/>
        <v>6.020012606974727E-2</v>
      </c>
      <c r="M78" s="68">
        <f t="shared" si="21"/>
        <v>6.6262881137151633E-2</v>
      </c>
      <c r="N78" s="111">
        <f t="shared" si="21"/>
        <v>7.2603668864730686E-2</v>
      </c>
      <c r="O78" s="110">
        <f t="shared" si="21"/>
        <v>7.5110916293986515E-2</v>
      </c>
      <c r="P78" s="68">
        <f t="shared" si="21"/>
        <v>7.5883979357767292E-2</v>
      </c>
      <c r="Q78" s="68">
        <f t="shared" si="21"/>
        <v>7.5638392549901082E-2</v>
      </c>
      <c r="R78" s="68">
        <f t="shared" si="21"/>
        <v>7.4607606193868831E-2</v>
      </c>
      <c r="S78" s="111">
        <f t="shared" si="21"/>
        <v>7.2922436506385996E-2</v>
      </c>
      <c r="T78" s="111">
        <f t="shared" si="21"/>
        <v>7.07383968899922E-2</v>
      </c>
      <c r="U78" s="111">
        <f t="shared" si="21"/>
        <v>6.8104233526568414E-2</v>
      </c>
      <c r="V78" s="111">
        <f t="shared" si="21"/>
        <v>6.5071254678415902E-2</v>
      </c>
      <c r="W78" s="111">
        <f t="shared" si="21"/>
        <v>6.1705869687657296E-2</v>
      </c>
      <c r="X78" s="116">
        <f t="shared" si="21"/>
        <v>5.8063152875973294E-2</v>
      </c>
      <c r="Y78" s="116">
        <f t="shared" si="21"/>
        <v>5.4306454102498694E-2</v>
      </c>
      <c r="Z78" s="116">
        <f t="shared" si="21"/>
        <v>5.0379007829285394E-2</v>
      </c>
      <c r="AA78" s="116">
        <f t="shared" si="21"/>
        <v>4.6340078949876309E-2</v>
      </c>
      <c r="AB78" s="116">
        <f t="shared" si="21"/>
        <v>4.2280520903522772E-2</v>
      </c>
      <c r="AC78" s="116">
        <f t="shared" si="21"/>
        <v>3.8282587335890524E-2</v>
      </c>
      <c r="AD78" s="116">
        <f t="shared" si="21"/>
        <v>3.4463019892401268E-2</v>
      </c>
      <c r="AE78" s="116">
        <f t="shared" si="21"/>
        <v>3.0807064587287967E-2</v>
      </c>
      <c r="AF78" s="116">
        <f t="shared" si="21"/>
        <v>2.7363347096838537E-2</v>
      </c>
      <c r="AG78" s="116">
        <f t="shared" si="21"/>
        <v>2.4168815846702673E-2</v>
      </c>
      <c r="AH78" s="116">
        <f t="shared" si="21"/>
        <v>2.1244716174161168E-2</v>
      </c>
      <c r="AI78" s="116">
        <f t="shared" si="21"/>
        <v>1.8606593671153429E-2</v>
      </c>
      <c r="AJ78" s="116">
        <f t="shared" si="21"/>
        <v>1.6236587122336516E-2</v>
      </c>
      <c r="AK78" s="116">
        <f t="shared" si="21"/>
        <v>1.4121682829701433E-2</v>
      </c>
      <c r="AL78" s="116">
        <f t="shared" si="21"/>
        <v>1.2244938893224295E-2</v>
      </c>
      <c r="AM78" s="116">
        <f t="shared" si="21"/>
        <v>1.058995968660616E-2</v>
      </c>
    </row>
    <row r="79" spans="2:39" x14ac:dyDescent="0.35">
      <c r="B79" s="230"/>
      <c r="C79" s="35" t="s">
        <v>28</v>
      </c>
      <c r="D79" s="3" t="s">
        <v>463</v>
      </c>
      <c r="E79" s="111">
        <f t="shared" ref="E79:AM79" si="22">E37/E$26</f>
        <v>0.1799549530552044</v>
      </c>
      <c r="F79" s="111">
        <f t="shared" si="22"/>
        <v>0.19267217567442813</v>
      </c>
      <c r="G79" s="111">
        <f t="shared" si="22"/>
        <v>0.19815561475771129</v>
      </c>
      <c r="H79" s="111">
        <f t="shared" si="22"/>
        <v>0.19822083083022954</v>
      </c>
      <c r="I79" s="111">
        <f t="shared" si="22"/>
        <v>0.20385886236062734</v>
      </c>
      <c r="J79" s="110">
        <f t="shared" si="22"/>
        <v>0.19143947409900944</v>
      </c>
      <c r="K79" s="68">
        <f t="shared" si="22"/>
        <v>0.18592521099618187</v>
      </c>
      <c r="L79" s="68">
        <f t="shared" si="22"/>
        <v>0.18311324675299387</v>
      </c>
      <c r="M79" s="68">
        <f t="shared" si="22"/>
        <v>0.17967549362095256</v>
      </c>
      <c r="N79" s="111">
        <f t="shared" si="22"/>
        <v>0.17547077759337842</v>
      </c>
      <c r="O79" s="110">
        <f t="shared" si="22"/>
        <v>0.17131049056984829</v>
      </c>
      <c r="P79" s="68">
        <f t="shared" si="22"/>
        <v>0.16643517322510895</v>
      </c>
      <c r="Q79" s="68">
        <f t="shared" si="22"/>
        <v>0.16089758601879398</v>
      </c>
      <c r="R79" s="68">
        <f t="shared" si="22"/>
        <v>0.15470078346372412</v>
      </c>
      <c r="S79" s="111">
        <f t="shared" si="22"/>
        <v>0.14785559164191553</v>
      </c>
      <c r="T79" s="111">
        <f t="shared" si="22"/>
        <v>0.14041717736717299</v>
      </c>
      <c r="U79" s="111">
        <f t="shared" si="22"/>
        <v>0.13245984611223788</v>
      </c>
      <c r="V79" s="111">
        <f t="shared" si="22"/>
        <v>0.12407157684335061</v>
      </c>
      <c r="W79" s="111">
        <f t="shared" si="22"/>
        <v>0.11535696820135548</v>
      </c>
      <c r="X79" s="116">
        <f t="shared" si="22"/>
        <v>0.10643759935413728</v>
      </c>
      <c r="Y79" s="116">
        <f t="shared" si="22"/>
        <v>9.7406695528036019E-2</v>
      </c>
      <c r="Z79" s="116">
        <f t="shared" si="22"/>
        <v>8.8426295820783776E-2</v>
      </c>
      <c r="AA79" s="116">
        <f t="shared" si="22"/>
        <v>7.9632181401451618E-2</v>
      </c>
      <c r="AB79" s="116">
        <f t="shared" si="22"/>
        <v>7.1151437819018587E-2</v>
      </c>
      <c r="AC79" s="116">
        <f t="shared" si="22"/>
        <v>6.3089237641831275E-2</v>
      </c>
      <c r="AD79" s="116">
        <f t="shared" si="22"/>
        <v>5.5530749002654818E-2</v>
      </c>
      <c r="AE79" s="116">
        <f t="shared" si="22"/>
        <v>4.8542024102676891E-2</v>
      </c>
      <c r="AF79" s="116">
        <f t="shared" si="22"/>
        <v>4.2162442671909418E-2</v>
      </c>
      <c r="AG79" s="116">
        <f t="shared" si="22"/>
        <v>3.6407779400792178E-2</v>
      </c>
      <c r="AH79" s="116">
        <f t="shared" si="22"/>
        <v>3.1272708095456181E-2</v>
      </c>
      <c r="AI79" s="116">
        <f t="shared" si="22"/>
        <v>2.6729132308521024E-2</v>
      </c>
      <c r="AJ79" s="116">
        <f t="shared" si="22"/>
        <v>2.2748140474074321E-2</v>
      </c>
      <c r="AK79" s="116">
        <f t="shared" si="22"/>
        <v>1.9286971550648499E-2</v>
      </c>
      <c r="AL79" s="116">
        <f t="shared" si="22"/>
        <v>1.6297968376950397E-2</v>
      </c>
      <c r="AM79" s="116">
        <f t="shared" si="22"/>
        <v>1.3732053959078854E-2</v>
      </c>
    </row>
    <row r="80" spans="2:39" x14ac:dyDescent="0.35">
      <c r="B80" s="230"/>
      <c r="C80" s="35" t="s">
        <v>29</v>
      </c>
      <c r="D80" s="3" t="s">
        <v>464</v>
      </c>
      <c r="E80" s="111">
        <f t="shared" ref="E80:AM80" si="23">E38/E$26</f>
        <v>0.28392892595870206</v>
      </c>
      <c r="F80" s="111">
        <f t="shared" si="23"/>
        <v>0.28544685476186626</v>
      </c>
      <c r="G80" s="111">
        <f t="shared" si="23"/>
        <v>0.28379892061294465</v>
      </c>
      <c r="H80" s="111">
        <f t="shared" si="23"/>
        <v>0.28330307529995313</v>
      </c>
      <c r="I80" s="111">
        <f t="shared" si="23"/>
        <v>0.28183959550705795</v>
      </c>
      <c r="J80" s="110">
        <f t="shared" si="23"/>
        <v>0.27177621962587378</v>
      </c>
      <c r="K80" s="68">
        <f t="shared" si="23"/>
        <v>0.25903086203240977</v>
      </c>
      <c r="L80" s="68">
        <f t="shared" si="23"/>
        <v>0.2528277630376255</v>
      </c>
      <c r="M80" s="68">
        <f t="shared" si="23"/>
        <v>0.24570228092376331</v>
      </c>
      <c r="N80" s="111">
        <f t="shared" si="23"/>
        <v>0.23767395692595475</v>
      </c>
      <c r="O80" s="110">
        <f t="shared" si="23"/>
        <v>0.22989566339027193</v>
      </c>
      <c r="P80" s="68">
        <f t="shared" si="23"/>
        <v>0.22172543940112274</v>
      </c>
      <c r="Q80" s="68">
        <f t="shared" si="23"/>
        <v>0.2129818698568462</v>
      </c>
      <c r="R80" s="68">
        <f t="shared" si="23"/>
        <v>0.2036120482309195</v>
      </c>
      <c r="S80" s="111">
        <f t="shared" si="23"/>
        <v>0.19361008230393048</v>
      </c>
      <c r="T80" s="111">
        <f t="shared" si="23"/>
        <v>0.18298957920146527</v>
      </c>
      <c r="U80" s="111">
        <f t="shared" si="23"/>
        <v>0.17182245287844289</v>
      </c>
      <c r="V80" s="111">
        <f t="shared" si="23"/>
        <v>0.16020934425981606</v>
      </c>
      <c r="W80" s="111">
        <f t="shared" si="23"/>
        <v>0.14827469066832197</v>
      </c>
      <c r="X80" s="116">
        <f t="shared" si="23"/>
        <v>0.13617029169868367</v>
      </c>
      <c r="Y80" s="116">
        <f t="shared" si="23"/>
        <v>0.12403100021798452</v>
      </c>
      <c r="Z80" s="116">
        <f t="shared" si="23"/>
        <v>0.11206778119195866</v>
      </c>
      <c r="AA80" s="116">
        <f t="shared" si="23"/>
        <v>0.10045269249613774</v>
      </c>
      <c r="AB80" s="116">
        <f t="shared" si="23"/>
        <v>8.9333585076488822E-2</v>
      </c>
      <c r="AC80" s="116">
        <f t="shared" si="23"/>
        <v>7.8837072130274119E-2</v>
      </c>
      <c r="AD80" s="116">
        <f t="shared" si="23"/>
        <v>6.9047365614693518E-2</v>
      </c>
      <c r="AE80" s="116">
        <f t="shared" si="23"/>
        <v>6.0056222420643561E-2</v>
      </c>
      <c r="AF80" s="116">
        <f t="shared" si="23"/>
        <v>5.1899306658622094E-2</v>
      </c>
      <c r="AG80" s="116">
        <f t="shared" si="23"/>
        <v>4.4582290779295743E-2</v>
      </c>
      <c r="AH80" s="116">
        <f t="shared" si="23"/>
        <v>3.8086608305062698E-2</v>
      </c>
      <c r="AI80" s="116">
        <f t="shared" si="23"/>
        <v>3.2372233753556884E-2</v>
      </c>
      <c r="AJ80" s="116">
        <f t="shared" si="23"/>
        <v>2.7392167189854127E-2</v>
      </c>
      <c r="AK80" s="116">
        <f t="shared" si="23"/>
        <v>2.308649675379246E-2</v>
      </c>
      <c r="AL80" s="116">
        <f t="shared" si="23"/>
        <v>1.939028639775035E-2</v>
      </c>
      <c r="AM80" s="116">
        <f t="shared" si="23"/>
        <v>1.6236204733909056E-2</v>
      </c>
    </row>
    <row r="81" spans="2:39" x14ac:dyDescent="0.35">
      <c r="B81" s="230"/>
      <c r="C81" s="35" t="s">
        <v>30</v>
      </c>
      <c r="D81" s="3" t="s">
        <v>465</v>
      </c>
      <c r="E81" s="111">
        <f t="shared" ref="E81:AM81" si="24">E39/E$26</f>
        <v>0.2799299270122208</v>
      </c>
      <c r="F81" s="111">
        <f t="shared" si="24"/>
        <v>0.26956353174567493</v>
      </c>
      <c r="G81" s="111">
        <f t="shared" si="24"/>
        <v>0.26176554961575749</v>
      </c>
      <c r="H81" s="111">
        <f t="shared" si="24"/>
        <v>0.26264389821717238</v>
      </c>
      <c r="I81" s="111">
        <f t="shared" si="24"/>
        <v>0.25315350136196701</v>
      </c>
      <c r="J81" s="110">
        <f t="shared" si="24"/>
        <v>0.25473409153851639</v>
      </c>
      <c r="K81" s="68">
        <f t="shared" si="24"/>
        <v>0.23980081298597369</v>
      </c>
      <c r="L81" s="68">
        <f t="shared" si="24"/>
        <v>0.23285436811131918</v>
      </c>
      <c r="M81" s="68">
        <f t="shared" si="24"/>
        <v>0.22501704628690297</v>
      </c>
      <c r="N81" s="111">
        <f t="shared" si="24"/>
        <v>0.21641427268378094</v>
      </c>
      <c r="O81" s="110">
        <f t="shared" si="24"/>
        <v>0.20833032371036073</v>
      </c>
      <c r="P81" s="68">
        <f t="shared" si="24"/>
        <v>0.20018725657707906</v>
      </c>
      <c r="Q81" s="68">
        <f t="shared" si="24"/>
        <v>0.19168494901769623</v>
      </c>
      <c r="R81" s="68">
        <f t="shared" si="24"/>
        <v>0.1827393903016912</v>
      </c>
      <c r="S81" s="111">
        <f t="shared" si="24"/>
        <v>0.17332915490091375</v>
      </c>
      <c r="T81" s="111">
        <f t="shared" si="24"/>
        <v>0.16343721391389052</v>
      </c>
      <c r="U81" s="111">
        <f t="shared" si="24"/>
        <v>0.15311686622735368</v>
      </c>
      <c r="V81" s="111">
        <f t="shared" si="24"/>
        <v>0.14245162273248926</v>
      </c>
      <c r="W81" s="111">
        <f t="shared" si="24"/>
        <v>0.13154701866206703</v>
      </c>
      <c r="X81" s="116">
        <f t="shared" si="24"/>
        <v>0.120535837175687</v>
      </c>
      <c r="Y81" s="116">
        <f t="shared" si="24"/>
        <v>0.1095384105153446</v>
      </c>
      <c r="Z81" s="116">
        <f t="shared" si="24"/>
        <v>9.8747351069977979E-2</v>
      </c>
      <c r="AA81" s="116">
        <f t="shared" si="24"/>
        <v>8.831387589087368E-2</v>
      </c>
      <c r="AB81" s="116">
        <f t="shared" si="24"/>
        <v>7.8361966165860927E-2</v>
      </c>
      <c r="AC81" s="116">
        <f t="shared" si="24"/>
        <v>6.8999210819342113E-2</v>
      </c>
      <c r="AD81" s="116">
        <f t="shared" si="24"/>
        <v>6.028879827693532E-2</v>
      </c>
      <c r="AE81" s="116">
        <f t="shared" si="24"/>
        <v>5.2315154518490739E-2</v>
      </c>
      <c r="AF81" s="116">
        <f t="shared" si="24"/>
        <v>4.5103228867760664E-2</v>
      </c>
      <c r="AG81" s="116">
        <f t="shared" si="24"/>
        <v>3.8651691950730191E-2</v>
      </c>
      <c r="AH81" s="116">
        <f t="shared" si="24"/>
        <v>3.2938998143765434E-2</v>
      </c>
      <c r="AI81" s="116">
        <f t="shared" si="24"/>
        <v>2.7927071390445146E-2</v>
      </c>
      <c r="AJ81" s="116">
        <f t="shared" si="24"/>
        <v>2.3570676382668288E-2</v>
      </c>
      <c r="AK81" s="116">
        <f t="shared" si="24"/>
        <v>1.9814461928458451E-2</v>
      </c>
      <c r="AL81" s="116">
        <f t="shared" si="24"/>
        <v>1.659912653095608E-2</v>
      </c>
      <c r="AM81" s="116">
        <f t="shared" si="24"/>
        <v>1.386317773727864E-2</v>
      </c>
    </row>
    <row r="82" spans="2:39" x14ac:dyDescent="0.35">
      <c r="B82" s="230"/>
      <c r="C82" s="35" t="s">
        <v>31</v>
      </c>
      <c r="D82" s="3" t="s">
        <v>466</v>
      </c>
      <c r="E82" s="111">
        <f t="shared" ref="E82:AM82" si="25">E40/E$26</f>
        <v>0.1799549530552044</v>
      </c>
      <c r="F82" s="111">
        <f t="shared" si="25"/>
        <v>0.16076519001947173</v>
      </c>
      <c r="G82" s="111">
        <f t="shared" si="25"/>
        <v>0.14796398843792538</v>
      </c>
      <c r="H82" s="111">
        <f t="shared" si="25"/>
        <v>0.14509894039701601</v>
      </c>
      <c r="I82" s="111">
        <f t="shared" si="25"/>
        <v>0.13207153956650763</v>
      </c>
      <c r="J82" s="110">
        <f t="shared" si="25"/>
        <v>0.13902861988594067</v>
      </c>
      <c r="K82" s="68">
        <f t="shared" si="25"/>
        <v>0.12330134382875484</v>
      </c>
      <c r="L82" s="68">
        <f t="shared" si="25"/>
        <v>0.11866429398585708</v>
      </c>
      <c r="M82" s="68">
        <f t="shared" si="25"/>
        <v>0.11365023414414883</v>
      </c>
      <c r="N82" s="111">
        <f t="shared" si="25"/>
        <v>0.10842684079010677</v>
      </c>
      <c r="O82" s="110">
        <f t="shared" si="25"/>
        <v>0.10360256644561329</v>
      </c>
      <c r="P82" s="68">
        <f t="shared" si="25"/>
        <v>9.9007218895210136E-2</v>
      </c>
      <c r="Q82" s="68">
        <f t="shared" si="25"/>
        <v>9.4372577601492175E-2</v>
      </c>
      <c r="R82" s="68">
        <f t="shared" si="25"/>
        <v>8.9623289151444907E-2</v>
      </c>
      <c r="S82" s="111">
        <f t="shared" si="25"/>
        <v>8.4732215138586808E-2</v>
      </c>
      <c r="T82" s="111">
        <f t="shared" si="25"/>
        <v>7.9667114261869218E-2</v>
      </c>
      <c r="U82" s="111">
        <f t="shared" si="25"/>
        <v>7.4441710618459306E-2</v>
      </c>
      <c r="V82" s="111">
        <f t="shared" si="25"/>
        <v>6.908916867609062E-2</v>
      </c>
      <c r="W82" s="111">
        <f t="shared" si="25"/>
        <v>6.3655193321606254E-2</v>
      </c>
      <c r="X82" s="116">
        <f t="shared" si="25"/>
        <v>5.8200283847705737E-2</v>
      </c>
      <c r="Y82" s="116">
        <f t="shared" si="25"/>
        <v>5.2787482158273245E-2</v>
      </c>
      <c r="Z82" s="116">
        <f t="shared" si="25"/>
        <v>4.7503769396829439E-2</v>
      </c>
      <c r="AA82" s="116">
        <f t="shared" si="25"/>
        <v>4.2418292472919325E-2</v>
      </c>
      <c r="AB82" s="116">
        <f t="shared" si="25"/>
        <v>3.7585710627722514E-2</v>
      </c>
      <c r="AC82" s="116">
        <f t="shared" si="25"/>
        <v>3.305473521495686E-2</v>
      </c>
      <c r="AD82" s="116">
        <f t="shared" si="25"/>
        <v>2.8851951507558964E-2</v>
      </c>
      <c r="AE82" s="116">
        <f t="shared" si="25"/>
        <v>2.5015378074594651E-2</v>
      </c>
      <c r="AF82" s="116">
        <f t="shared" si="25"/>
        <v>2.1553559439524188E-2</v>
      </c>
      <c r="AG82" s="116">
        <f t="shared" si="25"/>
        <v>1.8463042164368487E-2</v>
      </c>
      <c r="AH82" s="116">
        <f t="shared" si="25"/>
        <v>1.5731376027019017E-2</v>
      </c>
      <c r="AI82" s="116">
        <f t="shared" si="25"/>
        <v>1.3339745970439645E-2</v>
      </c>
      <c r="AJ82" s="116">
        <f t="shared" si="25"/>
        <v>1.126397540171223E-2</v>
      </c>
      <c r="AK82" s="116">
        <f t="shared" si="25"/>
        <v>9.4763764102630665E-3</v>
      </c>
      <c r="AL82" s="116">
        <f t="shared" si="25"/>
        <v>7.9476338077899087E-3</v>
      </c>
      <c r="AM82" s="116">
        <f t="shared" si="25"/>
        <v>6.6476779292009838E-3</v>
      </c>
    </row>
    <row r="83" spans="2:39" x14ac:dyDescent="0.35">
      <c r="B83" s="230"/>
      <c r="C83" s="35" t="s">
        <v>32</v>
      </c>
      <c r="D83" s="3" t="s">
        <v>467</v>
      </c>
      <c r="E83" s="111">
        <f t="shared" ref="E83:AM83" si="26">E41/E$26</f>
        <v>5.9984984365781716E-2</v>
      </c>
      <c r="F83" s="111">
        <f t="shared" si="26"/>
        <v>4.4145192132025501E-2</v>
      </c>
      <c r="G83" s="111">
        <f t="shared" si="26"/>
        <v>4.0071323027746623E-2</v>
      </c>
      <c r="H83" s="111">
        <f t="shared" si="26"/>
        <v>3.8637293394315805E-2</v>
      </c>
      <c r="I83" s="111">
        <f t="shared" si="26"/>
        <v>3.3568703569524246E-2</v>
      </c>
      <c r="J83" s="110">
        <f t="shared" si="26"/>
        <v>2.7989208609566663E-2</v>
      </c>
      <c r="K83" s="68">
        <f t="shared" si="26"/>
        <v>2.4849945945391198E-2</v>
      </c>
      <c r="L83" s="68">
        <f t="shared" si="26"/>
        <v>2.3847507091011445E-2</v>
      </c>
      <c r="M83" s="68">
        <f t="shared" si="26"/>
        <v>2.2819250639433315E-2</v>
      </c>
      <c r="N83" s="111">
        <f t="shared" si="26"/>
        <v>2.1801182894026456E-2</v>
      </c>
      <c r="O83" s="110">
        <f t="shared" si="26"/>
        <v>2.0861602125938326E-2</v>
      </c>
      <c r="P83" s="68">
        <f t="shared" si="26"/>
        <v>1.997355993981317E-2</v>
      </c>
      <c r="Q83" s="68">
        <f t="shared" si="26"/>
        <v>1.907860754487567E-2</v>
      </c>
      <c r="R83" s="68">
        <f t="shared" si="26"/>
        <v>1.8159064921656993E-2</v>
      </c>
      <c r="S83" s="111">
        <f t="shared" si="26"/>
        <v>1.7207701301332316E-2</v>
      </c>
      <c r="T83" s="111">
        <f t="shared" si="26"/>
        <v>1.6218542915094333E-2</v>
      </c>
      <c r="U83" s="111">
        <f t="shared" si="26"/>
        <v>1.5193827471166784E-2</v>
      </c>
      <c r="V83" s="111">
        <f t="shared" si="26"/>
        <v>1.4139866974922886E-2</v>
      </c>
      <c r="W83" s="111">
        <f t="shared" si="26"/>
        <v>1.306582293418866E-2</v>
      </c>
      <c r="X83" s="116">
        <f t="shared" si="26"/>
        <v>1.1983616922846583E-2</v>
      </c>
      <c r="Y83" s="116">
        <f t="shared" si="26"/>
        <v>1.0906682876420895E-2</v>
      </c>
      <c r="Z83" s="116">
        <f t="shared" si="26"/>
        <v>9.8504230577349926E-3</v>
      </c>
      <c r="AA83" s="116">
        <f t="shared" si="26"/>
        <v>8.8285165300840858E-3</v>
      </c>
      <c r="AB83" s="116">
        <f t="shared" si="26"/>
        <v>7.8527569657602485E-3</v>
      </c>
      <c r="AC83" s="116">
        <f t="shared" si="26"/>
        <v>6.9335670924739884E-3</v>
      </c>
      <c r="AD83" s="116">
        <f t="shared" si="26"/>
        <v>6.0782194661881221E-3</v>
      </c>
      <c r="AE83" s="116">
        <f t="shared" si="26"/>
        <v>5.2933774197937225E-3</v>
      </c>
      <c r="AF83" s="116">
        <f t="shared" si="26"/>
        <v>4.5816773812970167E-3</v>
      </c>
      <c r="AG83" s="116">
        <f t="shared" si="26"/>
        <v>3.9433433549989107E-3</v>
      </c>
      <c r="AH83" s="116">
        <f t="shared" si="26"/>
        <v>3.3766041791400483E-3</v>
      </c>
      <c r="AI83" s="116">
        <f t="shared" si="26"/>
        <v>2.8781505635166798E-3</v>
      </c>
      <c r="AJ83" s="116">
        <f t="shared" si="26"/>
        <v>2.4434141902834735E-3</v>
      </c>
      <c r="AK83" s="116">
        <f t="shared" si="26"/>
        <v>2.0670728577337656E-3</v>
      </c>
      <c r="AL83" s="116">
        <f t="shared" si="26"/>
        <v>1.7434108288530918E-3</v>
      </c>
      <c r="AM83" s="116">
        <f t="shared" si="26"/>
        <v>1.4666040051654183E-3</v>
      </c>
    </row>
    <row r="84" spans="2:39" x14ac:dyDescent="0.35">
      <c r="B84" s="230"/>
      <c r="C84" s="56" t="s">
        <v>33</v>
      </c>
      <c r="D84" s="7" t="s">
        <v>468</v>
      </c>
      <c r="E84" s="113">
        <f t="shared" ref="E84:AM84" si="27">E42/E$26</f>
        <v>1.4996246089338389E-2</v>
      </c>
      <c r="F84" s="113">
        <f t="shared" si="27"/>
        <v>8.7640714586221594E-3</v>
      </c>
      <c r="G84" s="113">
        <f t="shared" si="27"/>
        <v>7.1068552960346009E-3</v>
      </c>
      <c r="H84" s="113">
        <f t="shared" si="27"/>
        <v>6.4121828156471763E-3</v>
      </c>
      <c r="I84" s="113">
        <f t="shared" si="27"/>
        <v>5.6344635511349807E-3</v>
      </c>
      <c r="J84" s="112">
        <f t="shared" si="27"/>
        <v>4.5817896404853793E-3</v>
      </c>
      <c r="K84" s="70">
        <f t="shared" si="27"/>
        <v>3.9069054716362045E-3</v>
      </c>
      <c r="L84" s="70">
        <f t="shared" si="27"/>
        <v>3.5764975875934068E-3</v>
      </c>
      <c r="M84" s="70">
        <f t="shared" si="27"/>
        <v>3.2637980790244424E-3</v>
      </c>
      <c r="N84" s="113">
        <f t="shared" si="27"/>
        <v>2.9852787408596081E-3</v>
      </c>
      <c r="O84" s="112">
        <f t="shared" si="27"/>
        <v>2.7806562254346664E-3</v>
      </c>
      <c r="P84" s="70">
        <f t="shared" si="27"/>
        <v>2.6147338540894807E-3</v>
      </c>
      <c r="Q84" s="70">
        <f t="shared" si="27"/>
        <v>2.4632933484341609E-3</v>
      </c>
      <c r="R84" s="70">
        <f t="shared" si="27"/>
        <v>2.3186668314967651E-3</v>
      </c>
      <c r="S84" s="113">
        <f t="shared" si="27"/>
        <v>2.1771626975632453E-3</v>
      </c>
      <c r="T84" s="113">
        <f t="shared" si="27"/>
        <v>2.0356003283259518E-3</v>
      </c>
      <c r="U84" s="113">
        <f t="shared" si="27"/>
        <v>1.8932979084828367E-3</v>
      </c>
      <c r="V84" s="113">
        <f t="shared" si="27"/>
        <v>1.750421455179909E-3</v>
      </c>
      <c r="W84" s="113">
        <f t="shared" si="27"/>
        <v>1.6076178353441933E-3</v>
      </c>
      <c r="X84" s="117">
        <f t="shared" si="27"/>
        <v>1.4660734286069698E-3</v>
      </c>
      <c r="Y84" s="117">
        <f t="shared" si="27"/>
        <v>1.3269972867206725E-3</v>
      </c>
      <c r="Z84" s="117">
        <f t="shared" si="27"/>
        <v>1.1924777900287945E-3</v>
      </c>
      <c r="AA84" s="117">
        <f t="shared" si="27"/>
        <v>1.0639423488592219E-3</v>
      </c>
      <c r="AB84" s="117">
        <f t="shared" si="27"/>
        <v>9.42464377243064E-4</v>
      </c>
      <c r="AC84" s="117">
        <f t="shared" si="27"/>
        <v>8.2903166536510517E-4</v>
      </c>
      <c r="AD84" s="117">
        <f t="shared" si="27"/>
        <v>7.241546568523805E-4</v>
      </c>
      <c r="AE84" s="117">
        <f t="shared" si="27"/>
        <v>6.2862538880376008E-4</v>
      </c>
      <c r="AF84" s="117">
        <f t="shared" si="27"/>
        <v>5.4253861371894065E-4</v>
      </c>
      <c r="AG84" s="117">
        <f t="shared" si="27"/>
        <v>4.6573488381718733E-4</v>
      </c>
      <c r="AH84" s="117">
        <f t="shared" si="27"/>
        <v>3.9785839488849415E-4</v>
      </c>
      <c r="AI84" s="117">
        <f t="shared" si="27"/>
        <v>3.3840237839753338E-4</v>
      </c>
      <c r="AJ84" s="117">
        <f t="shared" si="27"/>
        <v>2.8674295410416046E-4</v>
      </c>
      <c r="AK84" s="117">
        <f t="shared" si="27"/>
        <v>2.4217630248982619E-4</v>
      </c>
      <c r="AL84" s="117">
        <f t="shared" si="27"/>
        <v>2.0396650104820605E-4</v>
      </c>
      <c r="AM84" s="117">
        <f t="shared" si="27"/>
        <v>1.7137561668336974E-4</v>
      </c>
    </row>
    <row r="85" spans="2:39" x14ac:dyDescent="0.3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33963.92974</v>
      </c>
      <c r="G85" s="100">
        <f t="shared" si="28"/>
        <v>34255.391009999999</v>
      </c>
      <c r="H85" s="100">
        <f t="shared" si="28"/>
        <v>34333.114009999998</v>
      </c>
      <c r="I85" s="100">
        <f t="shared" si="28"/>
        <v>34664.838069999998</v>
      </c>
      <c r="J85" s="99">
        <f t="shared" si="28"/>
        <v>34954.891860000003</v>
      </c>
      <c r="K85" s="51">
        <f t="shared" si="28"/>
        <v>35115.33423</v>
      </c>
      <c r="L85" s="51">
        <f t="shared" si="28"/>
        <v>35229.615689999999</v>
      </c>
      <c r="M85" s="51">
        <f t="shared" si="28"/>
        <v>35297.95175</v>
      </c>
      <c r="N85" s="100">
        <f t="shared" si="28"/>
        <v>35320.723689999999</v>
      </c>
      <c r="O85" s="99">
        <f t="shared" si="28"/>
        <v>35392.077940000003</v>
      </c>
      <c r="P85" s="51">
        <f t="shared" si="28"/>
        <v>35509.614939999999</v>
      </c>
      <c r="Q85" s="51">
        <f t="shared" si="28"/>
        <v>35662.083910000001</v>
      </c>
      <c r="R85" s="51">
        <f t="shared" si="28"/>
        <v>35835.865149999998</v>
      </c>
      <c r="S85" s="100">
        <f t="shared" si="28"/>
        <v>36023.437299999998</v>
      </c>
      <c r="T85" s="100">
        <f t="shared" si="28"/>
        <v>36213.232470000003</v>
      </c>
      <c r="U85" s="100">
        <f t="shared" si="28"/>
        <v>36403.247219999997</v>
      </c>
      <c r="V85" s="100">
        <f t="shared" si="28"/>
        <v>36592.975709999999</v>
      </c>
      <c r="W85" s="100">
        <f t="shared" si="28"/>
        <v>36782.854149999999</v>
      </c>
      <c r="X85" s="104">
        <f t="shared" si="28"/>
        <v>36974.36292</v>
      </c>
      <c r="Y85" s="104">
        <f t="shared" si="28"/>
        <v>37165.363530000002</v>
      </c>
      <c r="Z85" s="104">
        <f t="shared" si="28"/>
        <v>37357.473550000002</v>
      </c>
      <c r="AA85" s="104">
        <f t="shared" si="28"/>
        <v>37551.815649999997</v>
      </c>
      <c r="AB85" s="104">
        <f t="shared" si="28"/>
        <v>37749.474260000003</v>
      </c>
      <c r="AC85" s="104">
        <f t="shared" si="28"/>
        <v>37953.526639999996</v>
      </c>
      <c r="AD85" s="104">
        <f t="shared" si="28"/>
        <v>38168.830600000001</v>
      </c>
      <c r="AE85" s="104">
        <f t="shared" si="28"/>
        <v>38393.595789999999</v>
      </c>
      <c r="AF85" s="104">
        <f t="shared" si="28"/>
        <v>38624.36724</v>
      </c>
      <c r="AG85" s="104">
        <f t="shared" si="28"/>
        <v>38859.415110000002</v>
      </c>
      <c r="AH85" s="104">
        <f t="shared" si="28"/>
        <v>39096.829640000004</v>
      </c>
      <c r="AI85" s="104">
        <f t="shared" si="28"/>
        <v>39335.110699999997</v>
      </c>
      <c r="AJ85" s="104">
        <f t="shared" si="28"/>
        <v>39574.587039999999</v>
      </c>
      <c r="AK85" s="104">
        <f t="shared" si="28"/>
        <v>39815.29838</v>
      </c>
      <c r="AL85" s="104">
        <f t="shared" si="28"/>
        <v>40057.202969999998</v>
      </c>
      <c r="AM85" s="104">
        <f t="shared" si="28"/>
        <v>40302.794479999997</v>
      </c>
    </row>
    <row r="86" spans="2:39" x14ac:dyDescent="0.3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3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0.99758768874428838</v>
      </c>
      <c r="G87" s="111">
        <f t="shared" si="29"/>
        <v>0.99508210693169952</v>
      </c>
      <c r="H87" s="111">
        <f t="shared" si="29"/>
        <v>0.99392088786530675</v>
      </c>
      <c r="I87" s="111">
        <f t="shared" si="29"/>
        <v>0.99142976582206777</v>
      </c>
      <c r="J87" s="110">
        <f t="shared" si="29"/>
        <v>0.98687628524678839</v>
      </c>
      <c r="K87" s="68">
        <f t="shared" si="29"/>
        <v>0.97906222805158827</v>
      </c>
      <c r="L87" s="68">
        <f t="shared" si="29"/>
        <v>0.9706594747131061</v>
      </c>
      <c r="M87" s="68">
        <f t="shared" si="29"/>
        <v>0.9615629793589936</v>
      </c>
      <c r="N87" s="111">
        <f t="shared" si="29"/>
        <v>0.95166795547614103</v>
      </c>
      <c r="O87" s="110">
        <f t="shared" si="29"/>
        <v>0.94053059349699186</v>
      </c>
      <c r="P87" s="68">
        <f t="shared" si="29"/>
        <v>0.92801921242123175</v>
      </c>
      <c r="Q87" s="68">
        <f t="shared" si="29"/>
        <v>0.91404564164741764</v>
      </c>
      <c r="R87" s="68">
        <f t="shared" si="29"/>
        <v>0.89855112232444601</v>
      </c>
      <c r="S87" s="111">
        <f t="shared" si="29"/>
        <v>0.88147161348203718</v>
      </c>
      <c r="T87" s="111">
        <f t="shared" si="29"/>
        <v>0.86279441212224928</v>
      </c>
      <c r="U87" s="111">
        <f t="shared" si="29"/>
        <v>0.8424859704040436</v>
      </c>
      <c r="V87" s="111">
        <f t="shared" si="29"/>
        <v>0.82053830024527408</v>
      </c>
      <c r="W87" s="111">
        <f t="shared" si="29"/>
        <v>0.79697574284077133</v>
      </c>
      <c r="X87" s="116">
        <f t="shared" si="29"/>
        <v>0.77185630139857997</v>
      </c>
      <c r="Y87" s="116">
        <f t="shared" si="29"/>
        <v>0.74530882948691546</v>
      </c>
      <c r="Z87" s="116">
        <f t="shared" si="29"/>
        <v>0.71747329712022245</v>
      </c>
      <c r="AA87" s="116">
        <f t="shared" si="29"/>
        <v>0.68853055151808618</v>
      </c>
      <c r="AB87" s="116">
        <f t="shared" si="29"/>
        <v>0.65869221909529185</v>
      </c>
      <c r="AC87" s="116">
        <f t="shared" si="29"/>
        <v>0.62817435507753394</v>
      </c>
      <c r="AD87" s="116">
        <f t="shared" si="29"/>
        <v>0.59719104284007074</v>
      </c>
      <c r="AE87" s="116">
        <f t="shared" si="29"/>
        <v>0.56602251554828908</v>
      </c>
      <c r="AF87" s="116">
        <f t="shared" si="29"/>
        <v>0.53495542054089074</v>
      </c>
      <c r="AG87" s="116">
        <f t="shared" si="29"/>
        <v>0.50424185476115357</v>
      </c>
      <c r="AH87" s="116">
        <f t="shared" si="29"/>
        <v>0.4741108033740814</v>
      </c>
      <c r="AI87" s="116">
        <f t="shared" si="29"/>
        <v>0.44475814580585382</v>
      </c>
      <c r="AJ87" s="116">
        <f t="shared" si="29"/>
        <v>0.41633359037572915</v>
      </c>
      <c r="AK87" s="116">
        <f t="shared" si="29"/>
        <v>0.38895974964686425</v>
      </c>
      <c r="AL87" s="116">
        <f t="shared" si="29"/>
        <v>0.3627308814068203</v>
      </c>
      <c r="AM87" s="116">
        <f t="shared" si="29"/>
        <v>0.33769675640615782</v>
      </c>
    </row>
    <row r="88" spans="2:39" x14ac:dyDescent="0.3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2.4123113234305023E-3</v>
      </c>
      <c r="G88" s="111">
        <f t="shared" si="29"/>
        <v>4.9178930595426889E-3</v>
      </c>
      <c r="H88" s="111">
        <f t="shared" si="29"/>
        <v>6.079112134693314E-3</v>
      </c>
      <c r="I88" s="111">
        <f t="shared" si="29"/>
        <v>8.5702343192858316E-3</v>
      </c>
      <c r="J88" s="110">
        <f t="shared" si="29"/>
        <v>1.3123714956330577E-2</v>
      </c>
      <c r="K88" s="68">
        <f t="shared" si="29"/>
        <v>2.0937771868674595E-2</v>
      </c>
      <c r="L88" s="68">
        <f t="shared" si="29"/>
        <v>2.934052537204955E-2</v>
      </c>
      <c r="M88" s="68">
        <f t="shared" si="29"/>
        <v>3.8437020442694668E-2</v>
      </c>
      <c r="N88" s="111">
        <f t="shared" si="29"/>
        <v>4.8332044580482944E-2</v>
      </c>
      <c r="O88" s="110">
        <f t="shared" si="29"/>
        <v>5.9469406559517761E-2</v>
      </c>
      <c r="P88" s="68">
        <f t="shared" si="29"/>
        <v>7.1980787381638683E-2</v>
      </c>
      <c r="Q88" s="68">
        <f t="shared" si="29"/>
        <v>8.5954358240418374E-2</v>
      </c>
      <c r="R88" s="68">
        <f t="shared" si="29"/>
        <v>0.10144887781507907</v>
      </c>
      <c r="S88" s="111">
        <f t="shared" si="29"/>
        <v>0.11852838626812549</v>
      </c>
      <c r="T88" s="111">
        <f t="shared" si="29"/>
        <v>0.13720558812627862</v>
      </c>
      <c r="U88" s="111">
        <f t="shared" si="29"/>
        <v>0.15751402943113602</v>
      </c>
      <c r="V88" s="111">
        <f t="shared" si="29"/>
        <v>0.17946169975472598</v>
      </c>
      <c r="W88" s="111">
        <f t="shared" si="29"/>
        <v>0.20302425713204203</v>
      </c>
      <c r="X88" s="116">
        <f t="shared" si="29"/>
        <v>0.22814369846619117</v>
      </c>
      <c r="Y88" s="116">
        <f t="shared" si="29"/>
        <v>0.25469117048617768</v>
      </c>
      <c r="Z88" s="116">
        <f t="shared" si="29"/>
        <v>0.28252670287977755</v>
      </c>
      <c r="AA88" s="116">
        <f t="shared" si="29"/>
        <v>0.31146944848191382</v>
      </c>
      <c r="AB88" s="116">
        <f t="shared" si="29"/>
        <v>0.34130778090470815</v>
      </c>
      <c r="AC88" s="116">
        <f t="shared" si="29"/>
        <v>0.37182564492246623</v>
      </c>
      <c r="AD88" s="116">
        <f t="shared" si="29"/>
        <v>0.40280895715992932</v>
      </c>
      <c r="AE88" s="116">
        <f t="shared" si="29"/>
        <v>0.43397748445171092</v>
      </c>
      <c r="AF88" s="116">
        <f t="shared" si="29"/>
        <v>0.46504457945910932</v>
      </c>
      <c r="AG88" s="116">
        <f t="shared" si="29"/>
        <v>0.49575814523884632</v>
      </c>
      <c r="AH88" s="116">
        <f t="shared" si="29"/>
        <v>0.52588919662591849</v>
      </c>
      <c r="AI88" s="116">
        <f t="shared" si="29"/>
        <v>0.55524185444837204</v>
      </c>
      <c r="AJ88" s="116">
        <f t="shared" si="29"/>
        <v>0.58366640962427085</v>
      </c>
      <c r="AK88" s="116">
        <f t="shared" si="29"/>
        <v>0.61104025035313569</v>
      </c>
      <c r="AL88" s="116">
        <f t="shared" si="29"/>
        <v>0.63726911834353672</v>
      </c>
      <c r="AM88" s="116">
        <f t="shared" si="29"/>
        <v>0.66230324359384229</v>
      </c>
    </row>
    <row r="89" spans="2:39" x14ac:dyDescent="0.3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1.7648931895947329E-5</v>
      </c>
      <c r="G89" s="111">
        <f t="shared" si="29"/>
        <v>2.2880852183856011E-5</v>
      </c>
      <c r="H89" s="111">
        <f t="shared" si="29"/>
        <v>2.5242329208692713E-5</v>
      </c>
      <c r="I89" s="111">
        <f t="shared" si="29"/>
        <v>2.8461159126366574E-5</v>
      </c>
      <c r="J89" s="110">
        <f t="shared" si="29"/>
        <v>3.0738643200597211E-5</v>
      </c>
      <c r="K89" s="68">
        <f t="shared" si="29"/>
        <v>3.3311960704638292E-5</v>
      </c>
      <c r="L89" s="68">
        <f t="shared" si="29"/>
        <v>3.613108389261569E-5</v>
      </c>
      <c r="M89" s="68">
        <f t="shared" si="29"/>
        <v>3.9228712895501079E-5</v>
      </c>
      <c r="N89" s="111">
        <f t="shared" si="29"/>
        <v>4.2598525732528672E-5</v>
      </c>
      <c r="O89" s="110">
        <f t="shared" si="29"/>
        <v>4.5979554655105958E-5</v>
      </c>
      <c r="P89" s="68">
        <f t="shared" si="29"/>
        <v>4.9208019404110162E-5</v>
      </c>
      <c r="Q89" s="68">
        <f t="shared" si="29"/>
        <v>5.2184912628679863E-5</v>
      </c>
      <c r="R89" s="68">
        <f t="shared" si="29"/>
        <v>5.4839753826900425E-5</v>
      </c>
      <c r="S89" s="111">
        <f t="shared" si="29"/>
        <v>5.712801262860055E-5</v>
      </c>
      <c r="T89" s="111">
        <f t="shared" si="29"/>
        <v>5.902344328887799E-5</v>
      </c>
      <c r="U89" s="111">
        <f t="shared" si="29"/>
        <v>6.0515212384396737E-5</v>
      </c>
      <c r="V89" s="111">
        <f t="shared" si="29"/>
        <v>6.1599436128502823E-5</v>
      </c>
      <c r="W89" s="111">
        <f t="shared" si="29"/>
        <v>6.2279139042830368E-5</v>
      </c>
      <c r="X89" s="116">
        <f t="shared" si="29"/>
        <v>6.2562164546417563E-5</v>
      </c>
      <c r="Y89" s="116">
        <f t="shared" si="29"/>
        <v>6.2470540968229295E-5</v>
      </c>
      <c r="Z89" s="116">
        <f t="shared" si="29"/>
        <v>6.2019387764513319E-5</v>
      </c>
      <c r="AA89" s="116">
        <f t="shared" si="29"/>
        <v>6.1227718479172927E-5</v>
      </c>
      <c r="AB89" s="116">
        <f t="shared" si="29"/>
        <v>6.0121173724658915E-5</v>
      </c>
      <c r="AC89" s="116">
        <f t="shared" si="29"/>
        <v>5.872992905620536E-5</v>
      </c>
      <c r="AD89" s="116">
        <f t="shared" si="29"/>
        <v>5.7091193357126323E-5</v>
      </c>
      <c r="AE89" s="116">
        <f t="shared" si="29"/>
        <v>5.5240630484326924E-5</v>
      </c>
      <c r="AF89" s="116">
        <f t="shared" si="29"/>
        <v>5.3217059511367678E-5</v>
      </c>
      <c r="AG89" s="116">
        <f t="shared" si="29"/>
        <v>5.1059117420668763E-5</v>
      </c>
      <c r="AH89" s="116">
        <f t="shared" si="29"/>
        <v>4.8804605196115839E-5</v>
      </c>
      <c r="AI89" s="116">
        <f t="shared" si="29"/>
        <v>4.6489526671142687E-5</v>
      </c>
      <c r="AJ89" s="116">
        <f t="shared" si="29"/>
        <v>4.4144045400505081E-5</v>
      </c>
      <c r="AK89" s="116">
        <f t="shared" si="29"/>
        <v>4.1794757058404844E-5</v>
      </c>
      <c r="AL89" s="116">
        <f t="shared" si="29"/>
        <v>3.9464486928454162E-5</v>
      </c>
      <c r="AM89" s="116">
        <f t="shared" si="29"/>
        <v>3.7171016956241594E-5</v>
      </c>
    </row>
    <row r="90" spans="2:39" x14ac:dyDescent="0.3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33963.92974</v>
      </c>
      <c r="G90" s="59">
        <f t="shared" si="30"/>
        <v>34255.391009999999</v>
      </c>
      <c r="H90" s="59">
        <f t="shared" si="30"/>
        <v>34333.114009999998</v>
      </c>
      <c r="I90" s="59">
        <f t="shared" si="30"/>
        <v>34664.838069999998</v>
      </c>
      <c r="J90" s="59">
        <f t="shared" si="30"/>
        <v>34954.891860000003</v>
      </c>
      <c r="K90" s="59">
        <f t="shared" si="30"/>
        <v>35115.33423</v>
      </c>
      <c r="L90" s="59">
        <f t="shared" si="30"/>
        <v>35229.615689999999</v>
      </c>
      <c r="M90" s="59">
        <f t="shared" si="30"/>
        <v>35297.95175</v>
      </c>
      <c r="N90" s="59">
        <f t="shared" si="30"/>
        <v>35320.723689999999</v>
      </c>
      <c r="O90" s="59">
        <f t="shared" si="30"/>
        <v>35392.077940000003</v>
      </c>
      <c r="P90" s="59">
        <f t="shared" si="30"/>
        <v>35509.614939999999</v>
      </c>
      <c r="Q90" s="59">
        <f t="shared" si="30"/>
        <v>35662.083910000001</v>
      </c>
      <c r="R90" s="59">
        <f t="shared" si="30"/>
        <v>35835.865149999998</v>
      </c>
      <c r="S90" s="59">
        <f t="shared" si="30"/>
        <v>36023.437299999998</v>
      </c>
      <c r="T90" s="59">
        <f t="shared" si="30"/>
        <v>36213.232470000003</v>
      </c>
      <c r="U90" s="59">
        <f t="shared" si="30"/>
        <v>36403.247219999997</v>
      </c>
      <c r="V90" s="59">
        <f t="shared" si="30"/>
        <v>36592.975709999999</v>
      </c>
      <c r="W90" s="59">
        <f t="shared" si="30"/>
        <v>36782.854149999999</v>
      </c>
      <c r="X90" s="59">
        <f t="shared" si="30"/>
        <v>36974.36292</v>
      </c>
      <c r="Y90" s="59">
        <f t="shared" si="30"/>
        <v>37165.363530000002</v>
      </c>
      <c r="Z90" s="59">
        <f t="shared" si="30"/>
        <v>37357.473550000002</v>
      </c>
      <c r="AA90" s="59">
        <f t="shared" si="30"/>
        <v>37551.815649999997</v>
      </c>
      <c r="AB90" s="59">
        <f t="shared" si="30"/>
        <v>37749.474260000003</v>
      </c>
      <c r="AC90" s="59">
        <f t="shared" si="30"/>
        <v>37953.526639999996</v>
      </c>
      <c r="AD90" s="59">
        <f t="shared" si="30"/>
        <v>38168.830600000001</v>
      </c>
      <c r="AE90" s="59">
        <f t="shared" si="30"/>
        <v>38393.595789999999</v>
      </c>
      <c r="AF90" s="59">
        <f t="shared" si="30"/>
        <v>38624.36724</v>
      </c>
      <c r="AG90" s="59">
        <f t="shared" si="30"/>
        <v>38859.415110000002</v>
      </c>
      <c r="AH90" s="59">
        <f t="shared" si="30"/>
        <v>39096.829640000004</v>
      </c>
      <c r="AI90" s="59">
        <f t="shared" si="30"/>
        <v>39335.110699999997</v>
      </c>
      <c r="AJ90" s="59">
        <f t="shared" si="30"/>
        <v>39574.587039999999</v>
      </c>
      <c r="AK90" s="59">
        <f t="shared" si="30"/>
        <v>39815.29838</v>
      </c>
      <c r="AL90" s="59">
        <f t="shared" si="30"/>
        <v>40057.202969999998</v>
      </c>
      <c r="AM90" s="59">
        <f t="shared" si="30"/>
        <v>40302.794479999997</v>
      </c>
    </row>
    <row r="91" spans="2:39" x14ac:dyDescent="0.3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2.4123113234305023E-3</v>
      </c>
      <c r="G91" s="128">
        <f t="shared" si="31"/>
        <v>4.9178930595426889E-3</v>
      </c>
      <c r="H91" s="128">
        <f t="shared" si="31"/>
        <v>6.079112134693314E-3</v>
      </c>
      <c r="I91" s="128">
        <f t="shared" si="31"/>
        <v>8.5702343192858316E-3</v>
      </c>
      <c r="J91" s="127">
        <f t="shared" si="31"/>
        <v>1.3123714956330577E-2</v>
      </c>
      <c r="K91" s="71">
        <f t="shared" si="31"/>
        <v>2.0937771868674595E-2</v>
      </c>
      <c r="L91" s="71">
        <f t="shared" si="31"/>
        <v>2.934052537204955E-2</v>
      </c>
      <c r="M91" s="71">
        <f t="shared" si="31"/>
        <v>3.8437020442694668E-2</v>
      </c>
      <c r="N91" s="128">
        <f t="shared" si="31"/>
        <v>4.8332044580482944E-2</v>
      </c>
      <c r="O91" s="127">
        <f t="shared" si="31"/>
        <v>5.9469406559517761E-2</v>
      </c>
      <c r="P91" s="71">
        <f t="shared" si="31"/>
        <v>7.1980787381638683E-2</v>
      </c>
      <c r="Q91" s="71">
        <f t="shared" si="31"/>
        <v>8.5954358240418374E-2</v>
      </c>
      <c r="R91" s="71">
        <f t="shared" si="31"/>
        <v>0.10144887781507907</v>
      </c>
      <c r="S91" s="128">
        <f t="shared" si="31"/>
        <v>0.11852838626812549</v>
      </c>
      <c r="T91" s="128">
        <f t="shared" si="31"/>
        <v>0.13720558812627862</v>
      </c>
      <c r="U91" s="128">
        <f t="shared" si="31"/>
        <v>0.15751402943113602</v>
      </c>
      <c r="V91" s="128">
        <f t="shared" si="31"/>
        <v>0.17946169975472598</v>
      </c>
      <c r="W91" s="128">
        <f t="shared" si="31"/>
        <v>0.20302425713204203</v>
      </c>
      <c r="X91" s="120">
        <f t="shared" si="31"/>
        <v>0.22814369846619117</v>
      </c>
      <c r="Y91" s="120">
        <f t="shared" si="31"/>
        <v>0.25469117048617768</v>
      </c>
      <c r="Z91" s="120">
        <f t="shared" si="31"/>
        <v>0.28252670287977755</v>
      </c>
      <c r="AA91" s="120">
        <f t="shared" si="31"/>
        <v>0.31146944848191382</v>
      </c>
      <c r="AB91" s="120">
        <f t="shared" si="31"/>
        <v>0.34130778090470815</v>
      </c>
      <c r="AC91" s="120">
        <f t="shared" si="31"/>
        <v>0.37182564492246623</v>
      </c>
      <c r="AD91" s="120">
        <f t="shared" si="31"/>
        <v>0.40280895715992932</v>
      </c>
      <c r="AE91" s="120">
        <f t="shared" si="31"/>
        <v>0.43397748445171092</v>
      </c>
      <c r="AF91" s="120">
        <f t="shared" si="31"/>
        <v>0.46504457945910932</v>
      </c>
      <c r="AG91" s="120">
        <f t="shared" si="31"/>
        <v>0.49575814523884632</v>
      </c>
      <c r="AH91" s="120">
        <f t="shared" si="31"/>
        <v>0.52588919662591849</v>
      </c>
      <c r="AI91" s="120">
        <f t="shared" si="31"/>
        <v>0.55524185444837204</v>
      </c>
      <c r="AJ91" s="120">
        <f t="shared" si="31"/>
        <v>0.58366640962427085</v>
      </c>
      <c r="AK91" s="120">
        <f t="shared" si="31"/>
        <v>0.61104025035313569</v>
      </c>
      <c r="AL91" s="120">
        <f t="shared" si="31"/>
        <v>0.63726911834353672</v>
      </c>
      <c r="AM91" s="120">
        <f t="shared" si="31"/>
        <v>0.66230324359384229</v>
      </c>
    </row>
    <row r="92" spans="2:39" x14ac:dyDescent="0.3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4.1269990508465817E-5</v>
      </c>
      <c r="G92" s="111">
        <f t="shared" si="31"/>
        <v>1.1164333161117813E-4</v>
      </c>
      <c r="H92" s="111">
        <f t="shared" si="31"/>
        <v>1.4997030171805264E-4</v>
      </c>
      <c r="I92" s="111">
        <f t="shared" si="31"/>
        <v>2.3595053484696694E-4</v>
      </c>
      <c r="J92" s="110">
        <f t="shared" si="31"/>
        <v>4.0290956946476442E-4</v>
      </c>
      <c r="K92" s="68">
        <f t="shared" si="31"/>
        <v>7.0939063079508669E-4</v>
      </c>
      <c r="L92" s="68">
        <f t="shared" si="31"/>
        <v>1.0672847336984392E-3</v>
      </c>
      <c r="M92" s="68">
        <f t="shared" si="31"/>
        <v>1.4878460045489748E-3</v>
      </c>
      <c r="N92" s="111">
        <f t="shared" si="31"/>
        <v>1.9833939860590634E-3</v>
      </c>
      <c r="O92" s="110">
        <f t="shared" si="31"/>
        <v>2.5847745106994413E-3</v>
      </c>
      <c r="P92" s="68">
        <f t="shared" si="31"/>
        <v>3.3091998180929867E-3</v>
      </c>
      <c r="Q92" s="68">
        <f t="shared" si="31"/>
        <v>4.1719544201476244E-3</v>
      </c>
      <c r="R92" s="68">
        <f t="shared" si="31"/>
        <v>5.1866908423166668E-3</v>
      </c>
      <c r="S92" s="111">
        <f t="shared" si="31"/>
        <v>6.3675293917607361E-3</v>
      </c>
      <c r="T92" s="111">
        <f t="shared" si="31"/>
        <v>7.7252248589450472E-3</v>
      </c>
      <c r="U92" s="111">
        <f t="shared" si="31"/>
        <v>9.2722122441471592E-3</v>
      </c>
      <c r="V92" s="111">
        <f t="shared" si="31"/>
        <v>1.1019454501203778E-2</v>
      </c>
      <c r="W92" s="111">
        <f t="shared" si="31"/>
        <v>1.2975783052441568E-2</v>
      </c>
      <c r="X92" s="116">
        <f t="shared" si="31"/>
        <v>1.5147571846249406E-2</v>
      </c>
      <c r="Y92" s="116">
        <f t="shared" si="31"/>
        <v>1.7535058802100729E-2</v>
      </c>
      <c r="Z92" s="116">
        <f t="shared" si="31"/>
        <v>2.0137006807838587E-2</v>
      </c>
      <c r="AA92" s="116">
        <f t="shared" si="31"/>
        <v>2.2948047032713852E-2</v>
      </c>
      <c r="AB92" s="116">
        <f t="shared" si="31"/>
        <v>2.5959000285690335E-2</v>
      </c>
      <c r="AC92" s="116">
        <f t="shared" si="31"/>
        <v>2.915955954495195E-2</v>
      </c>
      <c r="AD92" s="116">
        <f t="shared" si="31"/>
        <v>3.2538500301866724E-2</v>
      </c>
      <c r="AE92" s="116">
        <f t="shared" si="31"/>
        <v>3.6075843548906625E-2</v>
      </c>
      <c r="AF92" s="116">
        <f t="shared" si="31"/>
        <v>3.974867063738078E-2</v>
      </c>
      <c r="AG92" s="116">
        <f t="shared" si="31"/>
        <v>4.3535743737034331E-2</v>
      </c>
      <c r="AH92" s="116">
        <f t="shared" si="31"/>
        <v>4.7416125708140661E-2</v>
      </c>
      <c r="AI92" s="116">
        <f t="shared" si="31"/>
        <v>5.137063374274424E-2</v>
      </c>
      <c r="AJ92" s="116">
        <f t="shared" si="31"/>
        <v>5.5383800310655117E-2</v>
      </c>
      <c r="AK92" s="116">
        <f t="shared" si="31"/>
        <v>5.9441621821144812E-2</v>
      </c>
      <c r="AL92" s="116">
        <f t="shared" si="31"/>
        <v>6.3532018371476429E-2</v>
      </c>
      <c r="AM92" s="116">
        <f t="shared" si="31"/>
        <v>6.7648138526795284E-2</v>
      </c>
    </row>
    <row r="93" spans="2:39" x14ac:dyDescent="0.3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3.636634118770262E-5</v>
      </c>
      <c r="G93" s="111">
        <f t="shared" si="31"/>
        <v>8.9393909096120394E-5</v>
      </c>
      <c r="H93" s="111">
        <f t="shared" si="31"/>
        <v>1.1699997765509999E-4</v>
      </c>
      <c r="I93" s="111">
        <f t="shared" si="31"/>
        <v>1.7811786587699471E-4</v>
      </c>
      <c r="J93" s="110">
        <f t="shared" si="31"/>
        <v>2.9479955856456195E-4</v>
      </c>
      <c r="K93" s="68">
        <f t="shared" si="31"/>
        <v>5.0505966692033393E-4</v>
      </c>
      <c r="L93" s="68">
        <f t="shared" si="31"/>
        <v>7.4526340965600239E-4</v>
      </c>
      <c r="M93" s="68">
        <f t="shared" si="31"/>
        <v>1.0214789241984839E-3</v>
      </c>
      <c r="N93" s="111">
        <f t="shared" si="31"/>
        <v>1.3401602825426141E-3</v>
      </c>
      <c r="O93" s="110">
        <f t="shared" si="31"/>
        <v>1.7192702438425969E-3</v>
      </c>
      <c r="P93" s="68">
        <f t="shared" si="31"/>
        <v>2.1674975712930107E-3</v>
      </c>
      <c r="Q93" s="68">
        <f t="shared" si="31"/>
        <v>2.6920790958903894E-3</v>
      </c>
      <c r="R93" s="68">
        <f t="shared" si="31"/>
        <v>3.2990757724179016E-3</v>
      </c>
      <c r="S93" s="111">
        <f t="shared" si="31"/>
        <v>3.9946661780662449E-3</v>
      </c>
      <c r="T93" s="111">
        <f t="shared" si="31"/>
        <v>4.7828848237584575E-3</v>
      </c>
      <c r="U93" s="111">
        <f t="shared" si="31"/>
        <v>5.6685899461910699E-3</v>
      </c>
      <c r="V93" s="111">
        <f t="shared" si="31"/>
        <v>6.6555963125306599E-3</v>
      </c>
      <c r="W93" s="111">
        <f t="shared" si="31"/>
        <v>7.7463177446223273E-3</v>
      </c>
      <c r="X93" s="116">
        <f t="shared" si="31"/>
        <v>8.9416153515702018E-3</v>
      </c>
      <c r="Y93" s="116">
        <f t="shared" si="31"/>
        <v>1.0238846852468821E-2</v>
      </c>
      <c r="Z93" s="116">
        <f t="shared" si="31"/>
        <v>1.1634521521330234E-2</v>
      </c>
      <c r="AA93" s="116">
        <f t="shared" si="31"/>
        <v>1.3122857703952327E-2</v>
      </c>
      <c r="AB93" s="116">
        <f t="shared" si="31"/>
        <v>1.4696065920786679E-2</v>
      </c>
      <c r="AC93" s="116">
        <f t="shared" si="31"/>
        <v>1.6345750843774556E-2</v>
      </c>
      <c r="AD93" s="116">
        <f t="shared" si="31"/>
        <v>1.8063095131869194E-2</v>
      </c>
      <c r="AE93" s="116">
        <f t="shared" si="31"/>
        <v>1.9834956524138581E-2</v>
      </c>
      <c r="AF93" s="116">
        <f t="shared" si="31"/>
        <v>2.1646968819054757E-2</v>
      </c>
      <c r="AG93" s="116">
        <f t="shared" si="31"/>
        <v>2.3485879610296585E-2</v>
      </c>
      <c r="AH93" s="116">
        <f t="shared" si="31"/>
        <v>2.5338893207505608E-2</v>
      </c>
      <c r="AI93" s="116">
        <f t="shared" si="31"/>
        <v>2.7194358779318247E-2</v>
      </c>
      <c r="AJ93" s="116">
        <f t="shared" si="31"/>
        <v>2.9042675716067307E-2</v>
      </c>
      <c r="AK93" s="116">
        <f t="shared" si="31"/>
        <v>3.087520254821207E-2</v>
      </c>
      <c r="AL93" s="116">
        <f t="shared" si="31"/>
        <v>3.268444184633993E-2</v>
      </c>
      <c r="AM93" s="116">
        <f t="shared" si="31"/>
        <v>3.4465385041459289E-2</v>
      </c>
    </row>
    <row r="94" spans="2:39" x14ac:dyDescent="0.3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7.0856125731698084E-5</v>
      </c>
      <c r="G94" s="111">
        <f t="shared" si="31"/>
        <v>1.4582061239767471E-4</v>
      </c>
      <c r="H94" s="111">
        <f t="shared" si="31"/>
        <v>1.8063321815765584E-4</v>
      </c>
      <c r="I94" s="111">
        <f t="shared" si="31"/>
        <v>2.5521251113693724E-4</v>
      </c>
      <c r="J94" s="110">
        <f t="shared" si="31"/>
        <v>3.9130862097308739E-4</v>
      </c>
      <c r="K94" s="68">
        <f t="shared" si="31"/>
        <v>6.2426541055878764E-4</v>
      </c>
      <c r="L94" s="68">
        <f t="shared" si="31"/>
        <v>8.7376686339322366E-4</v>
      </c>
      <c r="M94" s="68">
        <f t="shared" si="31"/>
        <v>1.1422488904048094E-3</v>
      </c>
      <c r="N94" s="111">
        <f t="shared" si="31"/>
        <v>1.4319065502137224E-3</v>
      </c>
      <c r="O94" s="110">
        <f t="shared" si="31"/>
        <v>1.7545606430702835E-3</v>
      </c>
      <c r="P94" s="68">
        <f t="shared" si="31"/>
        <v>2.1125363371794423E-3</v>
      </c>
      <c r="Q94" s="68">
        <f t="shared" si="31"/>
        <v>2.5066510273375662E-3</v>
      </c>
      <c r="R94" s="68">
        <f t="shared" si="31"/>
        <v>2.9366826155723495E-3</v>
      </c>
      <c r="S94" s="111">
        <f t="shared" si="31"/>
        <v>3.4023700758839025E-3</v>
      </c>
      <c r="T94" s="111">
        <f t="shared" si="31"/>
        <v>3.9018753467273668E-3</v>
      </c>
      <c r="U94" s="111">
        <f t="shared" si="31"/>
        <v>4.4337534183303559E-3</v>
      </c>
      <c r="V94" s="111">
        <f t="shared" si="31"/>
        <v>4.9956817873667266E-3</v>
      </c>
      <c r="W94" s="111">
        <f t="shared" si="31"/>
        <v>5.5843045230354969E-3</v>
      </c>
      <c r="X94" s="116">
        <f t="shared" si="31"/>
        <v>6.1952333403450027E-3</v>
      </c>
      <c r="Y94" s="116">
        <f t="shared" si="31"/>
        <v>6.8222282635640877E-3</v>
      </c>
      <c r="Z94" s="116">
        <f t="shared" si="31"/>
        <v>7.458753398488319E-3</v>
      </c>
      <c r="AA94" s="116">
        <f t="shared" si="31"/>
        <v>8.0972789181233632E-3</v>
      </c>
      <c r="AB94" s="116">
        <f t="shared" si="31"/>
        <v>8.7296480774882168E-3</v>
      </c>
      <c r="AC94" s="116">
        <f t="shared" si="31"/>
        <v>9.3476393054366252E-3</v>
      </c>
      <c r="AD94" s="116">
        <f t="shared" si="31"/>
        <v>9.9432010369214716E-3</v>
      </c>
      <c r="AE94" s="116">
        <f t="shared" si="31"/>
        <v>1.0507253652575895E-2</v>
      </c>
      <c r="AF94" s="116">
        <f t="shared" si="31"/>
        <v>1.1031034135848798E-2</v>
      </c>
      <c r="AG94" s="116">
        <f t="shared" si="31"/>
        <v>1.1506867180945585E-2</v>
      </c>
      <c r="AH94" s="116">
        <f t="shared" si="31"/>
        <v>1.1928002275224892E-2</v>
      </c>
      <c r="AI94" s="116">
        <f t="shared" si="31"/>
        <v>1.2288735335884031E-2</v>
      </c>
      <c r="AJ94" s="116">
        <f t="shared" si="31"/>
        <v>1.2584537357183753E-2</v>
      </c>
      <c r="AK94" s="116">
        <f t="shared" si="31"/>
        <v>1.2811755464734507E-2</v>
      </c>
      <c r="AL94" s="116">
        <f t="shared" si="31"/>
        <v>1.2967570873309032E-2</v>
      </c>
      <c r="AM94" s="116">
        <f t="shared" si="31"/>
        <v>1.3049880247410578E-2</v>
      </c>
    </row>
    <row r="95" spans="2:39" x14ac:dyDescent="0.3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1.5702162417086665E-3</v>
      </c>
      <c r="G95" s="111">
        <f t="shared" si="31"/>
        <v>3.1857009008638376E-3</v>
      </c>
      <c r="H95" s="111">
        <f t="shared" si="31"/>
        <v>3.9311128772266009E-3</v>
      </c>
      <c r="I95" s="111">
        <f t="shared" si="31"/>
        <v>5.5280297347138308E-3</v>
      </c>
      <c r="J95" s="110">
        <f t="shared" si="31"/>
        <v>8.4413337961904353E-3</v>
      </c>
      <c r="K95" s="68">
        <f t="shared" si="31"/>
        <v>1.3429188624869312E-2</v>
      </c>
      <c r="L95" s="68">
        <f t="shared" si="31"/>
        <v>1.8776434177445893E-2</v>
      </c>
      <c r="M95" s="68">
        <f t="shared" si="31"/>
        <v>2.4545974166900492E-2</v>
      </c>
      <c r="N95" s="111">
        <f t="shared" si="31"/>
        <v>3.0799924275277498E-2</v>
      </c>
      <c r="O95" s="110">
        <f t="shared" si="31"/>
        <v>3.7813777260233959E-2</v>
      </c>
      <c r="P95" s="68">
        <f t="shared" si="31"/>
        <v>4.5664600326978368E-2</v>
      </c>
      <c r="Q95" s="68">
        <f t="shared" si="31"/>
        <v>5.4401826710300062E-2</v>
      </c>
      <c r="R95" s="68">
        <f t="shared" si="31"/>
        <v>6.4056406937338869E-2</v>
      </c>
      <c r="S95" s="111">
        <f t="shared" si="31"/>
        <v>7.466252924731312E-2</v>
      </c>
      <c r="T95" s="111">
        <f t="shared" si="31"/>
        <v>8.6222416338742253E-2</v>
      </c>
      <c r="U95" s="111">
        <f t="shared" si="31"/>
        <v>9.8751116054970445E-2</v>
      </c>
      <c r="V95" s="111">
        <f t="shared" si="31"/>
        <v>0.11224765871876126</v>
      </c>
      <c r="W95" s="111">
        <f t="shared" si="31"/>
        <v>0.12669096269681399</v>
      </c>
      <c r="X95" s="116">
        <f t="shared" si="31"/>
        <v>0.1420391457552124</v>
      </c>
      <c r="Y95" s="116">
        <f t="shared" si="31"/>
        <v>0.1582070706036223</v>
      </c>
      <c r="Z95" s="116">
        <f t="shared" si="31"/>
        <v>0.17510313258322574</v>
      </c>
      <c r="AA95" s="116">
        <f t="shared" si="31"/>
        <v>0.19261112502292549</v>
      </c>
      <c r="AB95" s="116">
        <f t="shared" si="31"/>
        <v>0.21059672548668759</v>
      </c>
      <c r="AC95" s="116">
        <f t="shared" si="31"/>
        <v>0.22892336605270999</v>
      </c>
      <c r="AD95" s="116">
        <f t="shared" si="31"/>
        <v>0.24745634224382027</v>
      </c>
      <c r="AE95" s="116">
        <f t="shared" si="31"/>
        <v>0.26602229459998178</v>
      </c>
      <c r="AF95" s="116">
        <f t="shared" si="31"/>
        <v>0.28444533451468912</v>
      </c>
      <c r="AG95" s="116">
        <f t="shared" si="31"/>
        <v>0.30257145833814381</v>
      </c>
      <c r="AH95" s="116">
        <f t="shared" si="31"/>
        <v>0.32026177736901529</v>
      </c>
      <c r="AI95" s="116">
        <f t="shared" si="31"/>
        <v>0.33739828931001337</v>
      </c>
      <c r="AJ95" s="116">
        <f t="shared" si="31"/>
        <v>0.35389138984177765</v>
      </c>
      <c r="AK95" s="116">
        <f t="shared" si="31"/>
        <v>0.36966855753599903</v>
      </c>
      <c r="AL95" s="116">
        <f t="shared" si="31"/>
        <v>0.38467492155007049</v>
      </c>
      <c r="AM95" s="116">
        <f t="shared" si="31"/>
        <v>0.39888205786766578</v>
      </c>
    </row>
    <row r="96" spans="2:39" x14ac:dyDescent="0.3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6.0110641602098666E-4</v>
      </c>
      <c r="G96" s="111">
        <f t="shared" si="31"/>
        <v>1.2055029229689708E-3</v>
      </c>
      <c r="H96" s="111">
        <f t="shared" si="31"/>
        <v>1.481540261544135E-3</v>
      </c>
      <c r="I96" s="111">
        <f t="shared" si="31"/>
        <v>2.0711056943356438E-3</v>
      </c>
      <c r="J96" s="110">
        <f t="shared" si="31"/>
        <v>3.141967766339415E-3</v>
      </c>
      <c r="K96" s="68">
        <f t="shared" si="31"/>
        <v>4.9658840595919341E-3</v>
      </c>
      <c r="L96" s="68">
        <f t="shared" si="31"/>
        <v>6.9078383040402673E-3</v>
      </c>
      <c r="M96" s="68">
        <f t="shared" si="31"/>
        <v>8.9877718641280645E-3</v>
      </c>
      <c r="N96" s="111">
        <f t="shared" si="31"/>
        <v>1.1224985288516325E-2</v>
      </c>
      <c r="O96" s="110">
        <f t="shared" si="31"/>
        <v>1.3714572917218207E-2</v>
      </c>
      <c r="P96" s="68">
        <f t="shared" si="31"/>
        <v>1.6479939004937012E-2</v>
      </c>
      <c r="Q96" s="68">
        <f t="shared" si="31"/>
        <v>1.953469223946986E-2</v>
      </c>
      <c r="R96" s="68">
        <f t="shared" si="31"/>
        <v>2.2886091393833699E-2</v>
      </c>
      <c r="S96" s="111">
        <f t="shared" si="31"/>
        <v>2.6542649437842514E-2</v>
      </c>
      <c r="T96" s="111">
        <f t="shared" si="31"/>
        <v>3.0501955104810338E-2</v>
      </c>
      <c r="U96" s="111">
        <f t="shared" si="31"/>
        <v>3.476608851269395E-2</v>
      </c>
      <c r="V96" s="111">
        <f t="shared" si="31"/>
        <v>3.9331657622112527E-2</v>
      </c>
      <c r="W96" s="111">
        <f t="shared" si="31"/>
        <v>4.4188464912802317E-2</v>
      </c>
      <c r="X96" s="116">
        <f t="shared" si="31"/>
        <v>4.9319363120482941E-2</v>
      </c>
      <c r="Y96" s="116">
        <f t="shared" si="31"/>
        <v>5.4692919453329505E-2</v>
      </c>
      <c r="Z96" s="116">
        <f t="shared" si="31"/>
        <v>6.0275886911522684E-2</v>
      </c>
      <c r="AA96" s="116">
        <f t="shared" si="31"/>
        <v>6.6027164361625215E-2</v>
      </c>
      <c r="AB96" s="116">
        <f t="shared" si="31"/>
        <v>7.1900143543879913E-2</v>
      </c>
      <c r="AC96" s="116">
        <f t="shared" si="31"/>
        <v>7.7847876984535228E-2</v>
      </c>
      <c r="AD96" s="116">
        <f t="shared" si="31"/>
        <v>8.3824558984523873E-2</v>
      </c>
      <c r="AE96" s="116">
        <f t="shared" si="31"/>
        <v>8.9772568082766693E-2</v>
      </c>
      <c r="AF96" s="116">
        <f t="shared" si="31"/>
        <v>9.5634295548397447E-2</v>
      </c>
      <c r="AG96" s="116">
        <f t="shared" si="31"/>
        <v>0.10135994911015529</v>
      </c>
      <c r="AH96" s="116">
        <f t="shared" si="31"/>
        <v>0.10690537845359678</v>
      </c>
      <c r="AI96" s="116">
        <f t="shared" si="31"/>
        <v>0.11223380680609094</v>
      </c>
      <c r="AJ96" s="116">
        <f t="shared" si="31"/>
        <v>0.11731808436326265</v>
      </c>
      <c r="AK96" s="116">
        <f t="shared" si="31"/>
        <v>0.12213705660542634</v>
      </c>
      <c r="AL96" s="116">
        <f t="shared" si="31"/>
        <v>0.12667563578516128</v>
      </c>
      <c r="AM96" s="116">
        <f t="shared" si="31"/>
        <v>0.13092724869533662</v>
      </c>
    </row>
    <row r="97" spans="2:40" x14ac:dyDescent="0.3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2.5997332692633229E-7</v>
      </c>
      <c r="G97" s="111">
        <f t="shared" si="31"/>
        <v>2.0214521468981476E-7</v>
      </c>
      <c r="H97" s="111">
        <f t="shared" si="31"/>
        <v>1.8599206696310972E-7</v>
      </c>
      <c r="I97" s="111">
        <f t="shared" si="31"/>
        <v>1.698766403612974E-7</v>
      </c>
      <c r="J97" s="110">
        <f t="shared" si="31"/>
        <v>1.5535673981627357E-7</v>
      </c>
      <c r="K97" s="68">
        <f t="shared" si="31"/>
        <v>1.4261213369632791E-7</v>
      </c>
      <c r="L97" s="68">
        <f t="shared" si="31"/>
        <v>1.3108729486682628E-7</v>
      </c>
      <c r="M97" s="68">
        <f t="shared" si="31"/>
        <v>1.2065191658040045E-7</v>
      </c>
      <c r="N97" s="111">
        <f t="shared" si="31"/>
        <v>1.1119092899877103E-7</v>
      </c>
      <c r="O97" s="110">
        <f t="shared" si="31"/>
        <v>1.023312108472374E-7</v>
      </c>
      <c r="P97" s="68">
        <f t="shared" si="31"/>
        <v>9.4055335030901352E-8</v>
      </c>
      <c r="Q97" s="68">
        <f t="shared" si="31"/>
        <v>8.6365025043765032E-8</v>
      </c>
      <c r="R97" s="68">
        <f t="shared" si="31"/>
        <v>7.9257788478423286E-8</v>
      </c>
      <c r="S97" s="111">
        <f t="shared" si="31"/>
        <v>7.2709291958654939E-8</v>
      </c>
      <c r="T97" s="111">
        <f t="shared" si="31"/>
        <v>6.6699564088927622E-8</v>
      </c>
      <c r="U97" s="111">
        <f t="shared" si="31"/>
        <v>6.1187877184105783E-8</v>
      </c>
      <c r="V97" s="111">
        <f t="shared" si="31"/>
        <v>5.6133614447722109E-8</v>
      </c>
      <c r="W97" s="111">
        <f t="shared" si="31"/>
        <v>5.1498020036055303E-8</v>
      </c>
      <c r="X97" s="116">
        <f t="shared" si="31"/>
        <v>4.7244415374500251E-8</v>
      </c>
      <c r="Y97" s="116">
        <f t="shared" si="31"/>
        <v>4.3343903220526358E-8</v>
      </c>
      <c r="Z97" s="116">
        <f t="shared" si="31"/>
        <v>3.9765287607357478E-8</v>
      </c>
      <c r="AA97" s="116">
        <f t="shared" si="31"/>
        <v>3.648093058317941E-8</v>
      </c>
      <c r="AB97" s="116">
        <f t="shared" si="31"/>
        <v>3.346579614060034E-8</v>
      </c>
      <c r="AC97" s="116">
        <f t="shared" si="31"/>
        <v>3.0695531433755592E-8</v>
      </c>
      <c r="AD97" s="116">
        <f t="shared" si="31"/>
        <v>2.8147100215325959E-8</v>
      </c>
      <c r="AE97" s="116">
        <f t="shared" si="31"/>
        <v>2.580470804086673E-8</v>
      </c>
      <c r="AF97" s="116">
        <f t="shared" si="31"/>
        <v>2.3654380803779868E-8</v>
      </c>
      <c r="AG97" s="116">
        <f t="shared" si="31"/>
        <v>2.1681629808761163E-8</v>
      </c>
      <c r="AH97" s="116">
        <f t="shared" si="31"/>
        <v>1.9872928320640169E-8</v>
      </c>
      <c r="AI97" s="116">
        <f t="shared" si="31"/>
        <v>1.821538074379946E-8</v>
      </c>
      <c r="AJ97" s="116">
        <f t="shared" si="31"/>
        <v>1.6696193199240521E-8</v>
      </c>
      <c r="AK97" s="116">
        <f t="shared" si="31"/>
        <v>1.5303793636922129E-8</v>
      </c>
      <c r="AL97" s="116">
        <f t="shared" si="31"/>
        <v>1.4027609826398223E-8</v>
      </c>
      <c r="AM97" s="116">
        <f t="shared" si="31"/>
        <v>1.2857139701743083E-8</v>
      </c>
    </row>
    <row r="98" spans="2:40" x14ac:dyDescent="0.3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9.2236235087677463E-5</v>
      </c>
      <c r="G98" s="111">
        <f t="shared" si="31"/>
        <v>1.796292355326993E-4</v>
      </c>
      <c r="H98" s="111">
        <f t="shared" si="31"/>
        <v>2.1866950870851114E-4</v>
      </c>
      <c r="I98" s="111">
        <f t="shared" si="31"/>
        <v>3.0164810171288368E-4</v>
      </c>
      <c r="J98" s="110">
        <f t="shared" si="31"/>
        <v>4.512402871441754E-4</v>
      </c>
      <c r="K98" s="68">
        <f t="shared" si="31"/>
        <v>7.0384086530734982E-4</v>
      </c>
      <c r="L98" s="68">
        <f t="shared" si="31"/>
        <v>9.698068071658831E-4</v>
      </c>
      <c r="M98" s="68">
        <f t="shared" si="31"/>
        <v>1.2515799382042047E-3</v>
      </c>
      <c r="N98" s="111">
        <f t="shared" si="31"/>
        <v>1.5515630019640745E-3</v>
      </c>
      <c r="O98" s="110">
        <f t="shared" ref="O98:AM106" si="32">O56/O$48</f>
        <v>1.8823486615547386E-3</v>
      </c>
      <c r="P98" s="68">
        <f t="shared" si="32"/>
        <v>2.2469202582121833E-3</v>
      </c>
      <c r="Q98" s="68">
        <f t="shared" si="32"/>
        <v>2.6470683863634033E-3</v>
      </c>
      <c r="R98" s="68">
        <f t="shared" si="32"/>
        <v>3.083851000594582E-3</v>
      </c>
      <c r="S98" s="111">
        <f t="shared" si="32"/>
        <v>3.5585692262631472E-3</v>
      </c>
      <c r="T98" s="111">
        <f t="shared" si="32"/>
        <v>4.0711649594422413E-3</v>
      </c>
      <c r="U98" s="111">
        <f t="shared" si="32"/>
        <v>4.6222080816888181E-3</v>
      </c>
      <c r="V98" s="111">
        <f t="shared" si="32"/>
        <v>5.2115946899580524E-3</v>
      </c>
      <c r="W98" s="111">
        <f t="shared" si="32"/>
        <v>5.8383727136628412E-3</v>
      </c>
      <c r="X98" s="116">
        <f t="shared" si="32"/>
        <v>6.5007218168993946E-3</v>
      </c>
      <c r="Y98" s="116">
        <f t="shared" si="32"/>
        <v>7.1950031777342875E-3</v>
      </c>
      <c r="Z98" s="116">
        <f t="shared" si="32"/>
        <v>7.9173618875519481E-3</v>
      </c>
      <c r="AA98" s="116">
        <f t="shared" si="32"/>
        <v>8.6629389330206731E-3</v>
      </c>
      <c r="AB98" s="116">
        <f t="shared" si="32"/>
        <v>9.4261642016309228E-3</v>
      </c>
      <c r="AC98" s="116">
        <f t="shared" si="32"/>
        <v>1.0201421361248238E-2</v>
      </c>
      <c r="AD98" s="116">
        <f t="shared" si="32"/>
        <v>1.0983231335884835E-2</v>
      </c>
      <c r="AE98" s="116">
        <f t="shared" si="32"/>
        <v>1.1764542244767952E-2</v>
      </c>
      <c r="AF98" s="116">
        <f t="shared" si="32"/>
        <v>1.2538252142509403E-2</v>
      </c>
      <c r="AG98" s="116">
        <f t="shared" si="32"/>
        <v>1.3298225684488437E-2</v>
      </c>
      <c r="AH98" s="116">
        <f t="shared" si="32"/>
        <v>1.4038999771951841E-2</v>
      </c>
      <c r="AI98" s="116">
        <f t="shared" si="32"/>
        <v>1.4756012213282014E-2</v>
      </c>
      <c r="AJ98" s="116">
        <f t="shared" si="32"/>
        <v>1.5445905259407101E-2</v>
      </c>
      <c r="AK98" s="116">
        <f t="shared" si="32"/>
        <v>1.610604115482708E-2</v>
      </c>
      <c r="AL98" s="116">
        <f t="shared" si="32"/>
        <v>1.6734515859782709E-2</v>
      </c>
      <c r="AM98" s="116">
        <f t="shared" si="32"/>
        <v>1.7330520469160282E-2</v>
      </c>
    </row>
    <row r="99" spans="2:40" x14ac:dyDescent="0.3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0.99758768874428838</v>
      </c>
      <c r="G99" s="128">
        <f t="shared" si="33"/>
        <v>0.99508210693169952</v>
      </c>
      <c r="H99" s="128">
        <f t="shared" si="33"/>
        <v>0.99392088786530675</v>
      </c>
      <c r="I99" s="128">
        <f t="shared" si="33"/>
        <v>0.99142976582206777</v>
      </c>
      <c r="J99" s="127">
        <f t="shared" si="33"/>
        <v>0.98687628524678839</v>
      </c>
      <c r="K99" s="71">
        <f t="shared" si="33"/>
        <v>0.97906222805158827</v>
      </c>
      <c r="L99" s="71">
        <f t="shared" si="33"/>
        <v>0.9706594747131061</v>
      </c>
      <c r="M99" s="71">
        <f t="shared" si="33"/>
        <v>0.9615629793589936</v>
      </c>
      <c r="N99" s="128">
        <f t="shared" si="33"/>
        <v>0.95166795547614103</v>
      </c>
      <c r="O99" s="127">
        <f t="shared" si="33"/>
        <v>0.94053059349699186</v>
      </c>
      <c r="P99" s="71">
        <f t="shared" si="33"/>
        <v>0.92801921242123175</v>
      </c>
      <c r="Q99" s="71">
        <f t="shared" si="33"/>
        <v>0.91404564164741764</v>
      </c>
      <c r="R99" s="71">
        <f t="shared" si="33"/>
        <v>0.89855112232444601</v>
      </c>
      <c r="S99" s="128">
        <f t="shared" si="33"/>
        <v>0.88147161348203718</v>
      </c>
      <c r="T99" s="128">
        <f t="shared" si="32"/>
        <v>0.86279441212224928</v>
      </c>
      <c r="U99" s="128">
        <f t="shared" si="32"/>
        <v>0.8424859704040436</v>
      </c>
      <c r="V99" s="128">
        <f t="shared" si="32"/>
        <v>0.82053830024527408</v>
      </c>
      <c r="W99" s="128">
        <f t="shared" si="32"/>
        <v>0.79697574284077133</v>
      </c>
      <c r="X99" s="120">
        <f t="shared" si="33"/>
        <v>0.77185630139857997</v>
      </c>
      <c r="Y99" s="120">
        <f t="shared" si="32"/>
        <v>0.74530882948691546</v>
      </c>
      <c r="Z99" s="120">
        <f t="shared" si="32"/>
        <v>0.71747329712022245</v>
      </c>
      <c r="AA99" s="120">
        <f t="shared" si="32"/>
        <v>0.68853055151808618</v>
      </c>
      <c r="AB99" s="120">
        <f t="shared" si="32"/>
        <v>0.65869221909529185</v>
      </c>
      <c r="AC99" s="120">
        <f t="shared" si="33"/>
        <v>0.62817435507753394</v>
      </c>
      <c r="AD99" s="120">
        <f t="shared" si="32"/>
        <v>0.59719104284007074</v>
      </c>
      <c r="AE99" s="120">
        <f t="shared" si="32"/>
        <v>0.56602251554828908</v>
      </c>
      <c r="AF99" s="120">
        <f t="shared" si="32"/>
        <v>0.53495542054089074</v>
      </c>
      <c r="AG99" s="120">
        <f t="shared" si="32"/>
        <v>0.50424185476115357</v>
      </c>
      <c r="AH99" s="120">
        <f t="shared" si="33"/>
        <v>0.4741108033740814</v>
      </c>
      <c r="AI99" s="120">
        <f t="shared" si="32"/>
        <v>0.44475814580585382</v>
      </c>
      <c r="AJ99" s="120">
        <f t="shared" si="32"/>
        <v>0.41633359037572915</v>
      </c>
      <c r="AK99" s="120">
        <f t="shared" si="32"/>
        <v>0.38895974964686425</v>
      </c>
      <c r="AL99" s="120">
        <f t="shared" si="32"/>
        <v>0.3627308814068203</v>
      </c>
      <c r="AM99" s="120">
        <f t="shared" si="33"/>
        <v>0.33769675640615782</v>
      </c>
      <c r="AN99" s="232"/>
    </row>
    <row r="100" spans="2:40" x14ac:dyDescent="0.3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1.5509726504928285E-2</v>
      </c>
      <c r="G100" s="130">
        <f t="shared" si="33"/>
        <v>2.0126906824643482E-2</v>
      </c>
      <c r="H100" s="130">
        <f t="shared" si="33"/>
        <v>2.22130929859106E-2</v>
      </c>
      <c r="I100" s="130">
        <f t="shared" si="33"/>
        <v>2.5057715378504295E-2</v>
      </c>
      <c r="J100" s="129">
        <f t="shared" si="33"/>
        <v>2.7070512416112504E-2</v>
      </c>
      <c r="K100" s="72">
        <f t="shared" si="33"/>
        <v>2.9345930192503252E-2</v>
      </c>
      <c r="L100" s="72">
        <f t="shared" si="33"/>
        <v>3.1839334010061129E-2</v>
      </c>
      <c r="M100" s="72">
        <f t="shared" si="33"/>
        <v>3.4579666254997359E-2</v>
      </c>
      <c r="N100" s="130">
        <f t="shared" si="33"/>
        <v>3.7561339644227427E-2</v>
      </c>
      <c r="O100" s="129">
        <f t="shared" si="33"/>
        <v>4.0553298323799974E-2</v>
      </c>
      <c r="P100" s="72">
        <f t="shared" si="33"/>
        <v>4.3410611621799808E-2</v>
      </c>
      <c r="Q100" s="72">
        <f t="shared" si="33"/>
        <v>4.6045673526653987E-2</v>
      </c>
      <c r="R100" s="72">
        <f t="shared" si="33"/>
        <v>4.8396120527314804E-2</v>
      </c>
      <c r="S100" s="130">
        <f t="shared" si="33"/>
        <v>5.0422552153289384E-2</v>
      </c>
      <c r="T100" s="130">
        <f t="shared" si="32"/>
        <v>5.2101741940961829E-2</v>
      </c>
      <c r="U100" s="130">
        <f t="shared" si="32"/>
        <v>5.3424100252559836E-2</v>
      </c>
      <c r="V100" s="130">
        <f t="shared" si="32"/>
        <v>5.4386182658988792E-2</v>
      </c>
      <c r="W100" s="130">
        <f t="shared" si="32"/>
        <v>5.4990652893639032E-2</v>
      </c>
      <c r="X100" s="121">
        <f t="shared" si="33"/>
        <v>5.5244433539519119E-2</v>
      </c>
      <c r="Y100" s="121">
        <f t="shared" si="32"/>
        <v>5.5166993680688475E-2</v>
      </c>
      <c r="Z100" s="121">
        <f t="shared" si="32"/>
        <v>5.4771681769684333E-2</v>
      </c>
      <c r="AA100" s="121">
        <f t="shared" si="32"/>
        <v>5.4075285598074674E-2</v>
      </c>
      <c r="AB100" s="121">
        <f t="shared" si="32"/>
        <v>5.3100453060455417E-2</v>
      </c>
      <c r="AC100" s="121">
        <f t="shared" si="33"/>
        <v>5.187384504935693E-2</v>
      </c>
      <c r="AD100" s="121">
        <f t="shared" si="32"/>
        <v>5.0428348412644319E-2</v>
      </c>
      <c r="AE100" s="121">
        <f t="shared" si="32"/>
        <v>4.8795471730416942E-2</v>
      </c>
      <c r="AF100" s="121">
        <f t="shared" si="32"/>
        <v>4.7009515358988702E-2</v>
      </c>
      <c r="AG100" s="121">
        <f t="shared" si="32"/>
        <v>4.510462455594072E-2</v>
      </c>
      <c r="AH100" s="121">
        <f t="shared" si="33"/>
        <v>4.3114209016974402E-2</v>
      </c>
      <c r="AI100" s="121">
        <f t="shared" si="32"/>
        <v>4.1070094687695902E-2</v>
      </c>
      <c r="AJ100" s="121">
        <f t="shared" si="32"/>
        <v>3.8998946329876848E-2</v>
      </c>
      <c r="AK100" s="121">
        <f t="shared" si="32"/>
        <v>3.6924276366555764E-2</v>
      </c>
      <c r="AL100" s="121">
        <f t="shared" si="32"/>
        <v>3.4866265651298418E-2</v>
      </c>
      <c r="AM100" s="121">
        <f t="shared" si="33"/>
        <v>3.2840639615121799E-2</v>
      </c>
    </row>
    <row r="101" spans="2:40" x14ac:dyDescent="0.3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0.12617199816996208</v>
      </c>
      <c r="G101" s="130">
        <f t="shared" si="33"/>
        <v>0.1416403952470896</v>
      </c>
      <c r="H101" s="130">
        <f t="shared" si="33"/>
        <v>0.14616166050473559</v>
      </c>
      <c r="I101" s="130">
        <f t="shared" si="33"/>
        <v>0.15116087922922758</v>
      </c>
      <c r="J101" s="129">
        <f t="shared" si="33"/>
        <v>0.15460361973495745</v>
      </c>
      <c r="K101" s="72">
        <f t="shared" si="33"/>
        <v>0.15717306948725573</v>
      </c>
      <c r="L101" s="72">
        <f t="shared" si="33"/>
        <v>0.15926935934735995</v>
      </c>
      <c r="M101" s="72">
        <f t="shared" si="33"/>
        <v>0.16089381676374465</v>
      </c>
      <c r="N101" s="130">
        <f t="shared" si="33"/>
        <v>0.16203687733669991</v>
      </c>
      <c r="O101" s="129">
        <f t="shared" si="33"/>
        <v>0.16277580086613019</v>
      </c>
      <c r="P101" s="72">
        <f t="shared" si="33"/>
        <v>0.16307174687149678</v>
      </c>
      <c r="Q101" s="72">
        <f t="shared" si="33"/>
        <v>0.16289397948982615</v>
      </c>
      <c r="R101" s="72">
        <f t="shared" si="33"/>
        <v>0.16221973683813801</v>
      </c>
      <c r="S101" s="130">
        <f t="shared" si="33"/>
        <v>0.16103293166307592</v>
      </c>
      <c r="T101" s="130">
        <f t="shared" si="32"/>
        <v>0.15932895316041915</v>
      </c>
      <c r="U101" s="130">
        <f t="shared" si="32"/>
        <v>0.15710863716184714</v>
      </c>
      <c r="V101" s="130">
        <f t="shared" si="32"/>
        <v>0.15437969813578739</v>
      </c>
      <c r="W101" s="130">
        <f t="shared" si="32"/>
        <v>0.15115714515590412</v>
      </c>
      <c r="X101" s="121">
        <f t="shared" si="33"/>
        <v>0.14746342517914574</v>
      </c>
      <c r="Y101" s="121">
        <f t="shared" si="32"/>
        <v>0.14333072740429617</v>
      </c>
      <c r="Z101" s="121">
        <f t="shared" si="32"/>
        <v>0.13879763649059718</v>
      </c>
      <c r="AA101" s="121">
        <f t="shared" si="32"/>
        <v>0.13391095037504533</v>
      </c>
      <c r="AB101" s="121">
        <f t="shared" si="32"/>
        <v>0.12872390186236199</v>
      </c>
      <c r="AC101" s="121">
        <f t="shared" si="33"/>
        <v>0.12329073053960607</v>
      </c>
      <c r="AD101" s="121">
        <f t="shared" si="32"/>
        <v>0.11766510253002092</v>
      </c>
      <c r="AE101" s="121">
        <f t="shared" si="32"/>
        <v>0.11191270305864728</v>
      </c>
      <c r="AF101" s="121">
        <f t="shared" si="32"/>
        <v>0.10610035715370855</v>
      </c>
      <c r="AG101" s="121">
        <f t="shared" si="32"/>
        <v>0.10028806794874066</v>
      </c>
      <c r="AH101" s="121">
        <f t="shared" si="33"/>
        <v>9.4530743081499627E-2</v>
      </c>
      <c r="AI101" s="121">
        <f t="shared" si="32"/>
        <v>8.8875592893653668E-2</v>
      </c>
      <c r="AJ101" s="121">
        <f t="shared" si="32"/>
        <v>8.3360473317525233E-2</v>
      </c>
      <c r="AK101" s="121">
        <f t="shared" si="32"/>
        <v>7.801698488740548E-2</v>
      </c>
      <c r="AL101" s="121">
        <f t="shared" si="32"/>
        <v>7.2870234204472722E-2</v>
      </c>
      <c r="AM101" s="121">
        <f t="shared" si="33"/>
        <v>6.7935717444077337E-2</v>
      </c>
    </row>
    <row r="102" spans="2:40" x14ac:dyDescent="0.3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0.20729287219989403</v>
      </c>
      <c r="G102" s="130">
        <f t="shared" si="33"/>
        <v>0.22454791596903742</v>
      </c>
      <c r="H102" s="130">
        <f t="shared" si="33"/>
        <v>0.22924296041738512</v>
      </c>
      <c r="I102" s="130">
        <f t="shared" si="33"/>
        <v>0.23380023658653717</v>
      </c>
      <c r="J102" s="129">
        <f t="shared" si="33"/>
        <v>0.23704616550342833</v>
      </c>
      <c r="K102" s="72">
        <f t="shared" si="33"/>
        <v>0.23884966812688091</v>
      </c>
      <c r="L102" s="72">
        <f t="shared" si="33"/>
        <v>0.23997927256412827</v>
      </c>
      <c r="M102" s="72">
        <f t="shared" si="33"/>
        <v>0.24043486021819949</v>
      </c>
      <c r="N102" s="130">
        <f t="shared" si="33"/>
        <v>0.24021836249641096</v>
      </c>
      <c r="O102" s="129">
        <f t="shared" si="33"/>
        <v>0.23939584746517992</v>
      </c>
      <c r="P102" s="72">
        <f t="shared" si="33"/>
        <v>0.23796678097687082</v>
      </c>
      <c r="Q102" s="72">
        <f t="shared" si="33"/>
        <v>0.23592392279242999</v>
      </c>
      <c r="R102" s="72">
        <f t="shared" si="33"/>
        <v>0.23326488184421579</v>
      </c>
      <c r="S102" s="130">
        <f t="shared" si="33"/>
        <v>0.22998849324131518</v>
      </c>
      <c r="T102" s="130">
        <f t="shared" si="32"/>
        <v>0.22610383598821548</v>
      </c>
      <c r="U102" s="130">
        <f t="shared" si="32"/>
        <v>0.22161831949342239</v>
      </c>
      <c r="V102" s="130">
        <f t="shared" si="32"/>
        <v>0.21654579345495925</v>
      </c>
      <c r="W102" s="130">
        <f t="shared" si="32"/>
        <v>0.21090786789855456</v>
      </c>
      <c r="X102" s="121">
        <f t="shared" si="33"/>
        <v>0.20473473550791882</v>
      </c>
      <c r="Y102" s="121">
        <f t="shared" si="32"/>
        <v>0.19807181226837309</v>
      </c>
      <c r="Z102" s="121">
        <f t="shared" si="32"/>
        <v>0.19097103583440803</v>
      </c>
      <c r="AA102" s="121">
        <f t="shared" si="32"/>
        <v>0.18349480278725219</v>
      </c>
      <c r="AB102" s="121">
        <f t="shared" si="32"/>
        <v>0.17571241594822676</v>
      </c>
      <c r="AC102" s="121">
        <f t="shared" si="33"/>
        <v>0.16769317266270253</v>
      </c>
      <c r="AD102" s="121">
        <f t="shared" si="32"/>
        <v>0.1595033148330198</v>
      </c>
      <c r="AE102" s="121">
        <f t="shared" si="32"/>
        <v>0.15122736106192672</v>
      </c>
      <c r="AF102" s="121">
        <f t="shared" si="32"/>
        <v>0.14295027355896692</v>
      </c>
      <c r="AG102" s="121">
        <f t="shared" si="32"/>
        <v>0.13474648509705786</v>
      </c>
      <c r="AH102" s="121">
        <f t="shared" si="33"/>
        <v>0.12668302915110738</v>
      </c>
      <c r="AI102" s="121">
        <f t="shared" si="32"/>
        <v>0.11881681911727786</v>
      </c>
      <c r="AJ102" s="121">
        <f t="shared" si="32"/>
        <v>0.11119187865567176</v>
      </c>
      <c r="AK102" s="121">
        <f t="shared" si="32"/>
        <v>0.10384422205101154</v>
      </c>
      <c r="AL102" s="121">
        <f t="shared" si="32"/>
        <v>9.6801605741270752E-2</v>
      </c>
      <c r="AM102" s="121">
        <f t="shared" si="33"/>
        <v>9.0079191923070845E-2</v>
      </c>
    </row>
    <row r="103" spans="2:40" x14ac:dyDescent="0.3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0.22459688723876156</v>
      </c>
      <c r="G103" s="130">
        <f t="shared" si="33"/>
        <v>0.23384450285975586</v>
      </c>
      <c r="H103" s="130">
        <f t="shared" si="33"/>
        <v>0.23614582317346869</v>
      </c>
      <c r="I103" s="130">
        <f t="shared" si="33"/>
        <v>0.23761946662974853</v>
      </c>
      <c r="J103" s="129">
        <f t="shared" si="33"/>
        <v>0.2390823084640491</v>
      </c>
      <c r="K103" s="72">
        <f t="shared" si="33"/>
        <v>0.23914125054306792</v>
      </c>
      <c r="L103" s="72">
        <f t="shared" si="33"/>
        <v>0.23863319208407721</v>
      </c>
      <c r="M103" s="72">
        <f t="shared" si="33"/>
        <v>0.23754926063096538</v>
      </c>
      <c r="N103" s="130">
        <f t="shared" si="33"/>
        <v>0.23589194882093881</v>
      </c>
      <c r="O103" s="129">
        <f t="shared" si="33"/>
        <v>0.23369583229958238</v>
      </c>
      <c r="P103" s="72">
        <f t="shared" si="33"/>
        <v>0.23098587889108776</v>
      </c>
      <c r="Q103" s="72">
        <f t="shared" si="33"/>
        <v>0.22777249037099243</v>
      </c>
      <c r="R103" s="72">
        <f t="shared" si="33"/>
        <v>0.22406658166030075</v>
      </c>
      <c r="S103" s="130">
        <f t="shared" si="33"/>
        <v>0.21987451594465141</v>
      </c>
      <c r="T103" s="130">
        <f t="shared" si="32"/>
        <v>0.21520973631548335</v>
      </c>
      <c r="U103" s="130">
        <f t="shared" si="32"/>
        <v>0.21007872132347649</v>
      </c>
      <c r="V103" s="130">
        <f t="shared" si="32"/>
        <v>0.20449256363578747</v>
      </c>
      <c r="W103" s="130">
        <f t="shared" si="32"/>
        <v>0.19846861592713028</v>
      </c>
      <c r="X103" s="121">
        <f t="shared" si="33"/>
        <v>0.19203156799111118</v>
      </c>
      <c r="Y103" s="121">
        <f t="shared" si="32"/>
        <v>0.18522090955583881</v>
      </c>
      <c r="Z103" s="121">
        <f t="shared" si="32"/>
        <v>0.17808136738947111</v>
      </c>
      <c r="AA103" s="121">
        <f t="shared" si="32"/>
        <v>0.17066714988520137</v>
      </c>
      <c r="AB103" s="121">
        <f t="shared" si="32"/>
        <v>0.16303816351481021</v>
      </c>
      <c r="AC103" s="121">
        <f t="shared" si="33"/>
        <v>0.15525371383511571</v>
      </c>
      <c r="AD103" s="121">
        <f t="shared" si="32"/>
        <v>0.14736945414827562</v>
      </c>
      <c r="AE103" s="121">
        <f t="shared" si="32"/>
        <v>0.1394590671133385</v>
      </c>
      <c r="AF103" s="121">
        <f t="shared" si="32"/>
        <v>0.13159631841777197</v>
      </c>
      <c r="AG103" s="121">
        <f t="shared" si="32"/>
        <v>0.12384483231096166</v>
      </c>
      <c r="AH103" s="121">
        <f t="shared" si="33"/>
        <v>0.11626138389874825</v>
      </c>
      <c r="AI103" s="121">
        <f t="shared" si="32"/>
        <v>0.10889365624691123</v>
      </c>
      <c r="AJ103" s="121">
        <f t="shared" si="32"/>
        <v>0.10177760353958706</v>
      </c>
      <c r="AK103" s="121">
        <f t="shared" si="32"/>
        <v>9.4942186616861921E-2</v>
      </c>
      <c r="AL103" s="121">
        <f t="shared" si="32"/>
        <v>8.8409156416943913E-2</v>
      </c>
      <c r="AM103" s="121">
        <f t="shared" si="33"/>
        <v>8.2189005917288949E-2</v>
      </c>
    </row>
    <row r="104" spans="2:40" x14ac:dyDescent="0.3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0.28951277067386844</v>
      </c>
      <c r="G104" s="130">
        <f t="shared" si="33"/>
        <v>0.25931348529657317</v>
      </c>
      <c r="H104" s="130">
        <f t="shared" si="33"/>
        <v>0.25018675723670541</v>
      </c>
      <c r="I104" s="130">
        <f t="shared" si="33"/>
        <v>0.23995257278292517</v>
      </c>
      <c r="J104" s="129">
        <f t="shared" si="33"/>
        <v>0.23132627931980673</v>
      </c>
      <c r="K104" s="72">
        <f t="shared" si="33"/>
        <v>0.22246451225077804</v>
      </c>
      <c r="L104" s="72">
        <f t="shared" si="33"/>
        <v>0.21407616013650588</v>
      </c>
      <c r="M104" s="72">
        <f t="shared" si="33"/>
        <v>0.20608162072746899</v>
      </c>
      <c r="N104" s="130">
        <f t="shared" si="33"/>
        <v>0.19842396669194634</v>
      </c>
      <c r="O104" s="129">
        <f t="shared" si="33"/>
        <v>0.19086857625178477</v>
      </c>
      <c r="P104" s="72">
        <f t="shared" si="33"/>
        <v>0.18343943331985904</v>
      </c>
      <c r="Q104" s="72">
        <f t="shared" si="33"/>
        <v>0.17615699965414611</v>
      </c>
      <c r="R104" s="72">
        <f t="shared" si="33"/>
        <v>0.16903588141780918</v>
      </c>
      <c r="S104" s="130">
        <f t="shared" si="33"/>
        <v>0.16207048070895777</v>
      </c>
      <c r="T104" s="130">
        <f t="shared" si="32"/>
        <v>0.15525949697138428</v>
      </c>
      <c r="U104" s="130">
        <f t="shared" si="32"/>
        <v>0.14858115737071878</v>
      </c>
      <c r="V104" s="130">
        <f t="shared" si="32"/>
        <v>0.14201493180506364</v>
      </c>
      <c r="W104" s="130">
        <f t="shared" si="32"/>
        <v>0.13554387225277351</v>
      </c>
      <c r="X104" s="121">
        <f t="shared" si="33"/>
        <v>0.12915548990884412</v>
      </c>
      <c r="Y104" s="121">
        <f t="shared" si="32"/>
        <v>0.12285052557913186</v>
      </c>
      <c r="Z104" s="121">
        <f t="shared" si="32"/>
        <v>0.11662964890193973</v>
      </c>
      <c r="AA104" s="121">
        <f t="shared" si="32"/>
        <v>0.11050026810088477</v>
      </c>
      <c r="AB104" s="121">
        <f t="shared" si="32"/>
        <v>0.10447390919504689</v>
      </c>
      <c r="AC104" s="121">
        <f t="shared" si="33"/>
        <v>9.8561901993516568E-2</v>
      </c>
      <c r="AD104" s="121">
        <f t="shared" si="32"/>
        <v>9.2774381958665511E-2</v>
      </c>
      <c r="AE104" s="121">
        <f t="shared" si="32"/>
        <v>8.7135500313605813E-2</v>
      </c>
      <c r="AF104" s="121">
        <f t="shared" si="32"/>
        <v>8.1670503891988169E-2</v>
      </c>
      <c r="AG104" s="121">
        <f t="shared" si="32"/>
        <v>7.6399066676533928E-2</v>
      </c>
      <c r="AH104" s="121">
        <f t="shared" si="33"/>
        <v>7.133811205874542E-2</v>
      </c>
      <c r="AI104" s="121">
        <f t="shared" si="32"/>
        <v>6.6500624161202629E-2</v>
      </c>
      <c r="AJ104" s="121">
        <f t="shared" si="32"/>
        <v>6.189381244899024E-2</v>
      </c>
      <c r="AK104" s="121">
        <f t="shared" si="32"/>
        <v>5.7522395942923486E-2</v>
      </c>
      <c r="AL104" s="121">
        <f t="shared" si="32"/>
        <v>5.3388355013245702E-2</v>
      </c>
      <c r="AM104" s="121">
        <f t="shared" si="33"/>
        <v>4.9488291562257952E-2</v>
      </c>
    </row>
    <row r="105" spans="2:40" x14ac:dyDescent="0.3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9.6950037442869827E-2</v>
      </c>
      <c r="G105" s="130">
        <f t="shared" si="33"/>
        <v>8.4688898023470557E-2</v>
      </c>
      <c r="H105" s="130">
        <f t="shared" si="33"/>
        <v>8.1008977286182393E-2</v>
      </c>
      <c r="I105" s="130">
        <f t="shared" si="33"/>
        <v>7.6898478066365308E-2</v>
      </c>
      <c r="J105" s="129">
        <f t="shared" si="33"/>
        <v>7.2718046165913666E-2</v>
      </c>
      <c r="K105" s="72">
        <f t="shared" si="33"/>
        <v>6.8791212499303617E-2</v>
      </c>
      <c r="L105" s="72">
        <f t="shared" si="33"/>
        <v>6.5159200605517595E-2</v>
      </c>
      <c r="M105" s="72">
        <f t="shared" si="33"/>
        <v>6.1788672567948649E-2</v>
      </c>
      <c r="N105" s="130">
        <f t="shared" si="33"/>
        <v>5.8653031268057806E-2</v>
      </c>
      <c r="O105" s="129">
        <f t="shared" si="33"/>
        <v>5.5641801714454514E-2</v>
      </c>
      <c r="P105" s="72">
        <f t="shared" si="33"/>
        <v>5.2757188726642951E-2</v>
      </c>
      <c r="Q105" s="72">
        <f t="shared" si="33"/>
        <v>5.0003504071728266E-2</v>
      </c>
      <c r="R105" s="72">
        <f t="shared" si="33"/>
        <v>4.7382929779776789E-2</v>
      </c>
      <c r="S105" s="130">
        <f t="shared" si="33"/>
        <v>4.4889769444627657E-2</v>
      </c>
      <c r="T105" s="130">
        <f t="shared" si="32"/>
        <v>4.2519972340928115E-2</v>
      </c>
      <c r="U105" s="130">
        <f t="shared" si="32"/>
        <v>4.0261889279887157E-2</v>
      </c>
      <c r="V105" s="130">
        <f t="shared" si="32"/>
        <v>3.8104148677336414E-2</v>
      </c>
      <c r="W105" s="130">
        <f t="shared" si="32"/>
        <v>3.6036447840467542E-2</v>
      </c>
      <c r="X105" s="121">
        <f t="shared" si="33"/>
        <v>3.4049745595995246E-2</v>
      </c>
      <c r="Y105" s="121">
        <f t="shared" si="32"/>
        <v>3.2139047800133276E-2</v>
      </c>
      <c r="Z105" s="121">
        <f t="shared" si="32"/>
        <v>3.0298825440779841E-2</v>
      </c>
      <c r="AA105" s="121">
        <f t="shared" si="32"/>
        <v>2.852551599592229E-2</v>
      </c>
      <c r="AB105" s="121">
        <f t="shared" si="32"/>
        <v>2.6816920761004524E-2</v>
      </c>
      <c r="AC105" s="121">
        <f t="shared" si="33"/>
        <v>2.5170996791986127E-2</v>
      </c>
      <c r="AD105" s="121">
        <f t="shared" si="32"/>
        <v>2.3585859654290796E-2</v>
      </c>
      <c r="AE105" s="121">
        <f t="shared" si="32"/>
        <v>2.2063565398597954E-2</v>
      </c>
      <c r="AF105" s="121">
        <f t="shared" si="32"/>
        <v>2.0606785461477505E-2</v>
      </c>
      <c r="AG105" s="121">
        <f t="shared" si="32"/>
        <v>1.9217071551028805E-2</v>
      </c>
      <c r="AH105" s="121">
        <f t="shared" si="33"/>
        <v>1.7895645177433368E-2</v>
      </c>
      <c r="AI105" s="121">
        <f t="shared" si="32"/>
        <v>1.664307630129537E-2</v>
      </c>
      <c r="AJ105" s="121">
        <f t="shared" si="32"/>
        <v>1.5458805143857796E-2</v>
      </c>
      <c r="AK105" s="121">
        <f t="shared" si="32"/>
        <v>1.4341985172383883E-2</v>
      </c>
      <c r="AL105" s="121">
        <f t="shared" si="32"/>
        <v>1.3291389670884952E-2</v>
      </c>
      <c r="AM105" s="121">
        <f t="shared" si="33"/>
        <v>1.230472415618958E-2</v>
      </c>
    </row>
    <row r="106" spans="2:40" x14ac:dyDescent="0.3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3.7553396552280113E-2</v>
      </c>
      <c r="G106" s="132">
        <f t="shared" si="33"/>
        <v>3.0920002597278774E-2</v>
      </c>
      <c r="H106" s="132">
        <f t="shared" si="33"/>
        <v>2.8961616234705185E-2</v>
      </c>
      <c r="I106" s="132">
        <f t="shared" si="33"/>
        <v>2.6940417033368823E-2</v>
      </c>
      <c r="J106" s="131">
        <f t="shared" si="33"/>
        <v>2.5029353542391417E-2</v>
      </c>
      <c r="K106" s="73">
        <f t="shared" si="33"/>
        <v>2.3296584957494225E-2</v>
      </c>
      <c r="L106" s="73">
        <f t="shared" si="33"/>
        <v>2.1702955971132819E-2</v>
      </c>
      <c r="M106" s="73">
        <f t="shared" si="33"/>
        <v>2.0235082283492554E-2</v>
      </c>
      <c r="N106" s="132">
        <f t="shared" si="33"/>
        <v>1.8882429314120319E-2</v>
      </c>
      <c r="O106" s="131">
        <f t="shared" si="33"/>
        <v>1.7599436426308908E-2</v>
      </c>
      <c r="P106" s="73">
        <f t="shared" si="33"/>
        <v>1.6387572151465298E-2</v>
      </c>
      <c r="Q106" s="73">
        <f t="shared" si="33"/>
        <v>1.5249071909886601E-2</v>
      </c>
      <c r="R106" s="73">
        <f t="shared" si="33"/>
        <v>1.418499014248021E-2</v>
      </c>
      <c r="S106" s="132">
        <f t="shared" si="33"/>
        <v>1.319287042605454E-2</v>
      </c>
      <c r="T106" s="132">
        <f t="shared" si="32"/>
        <v>1.2270675272308823E-2</v>
      </c>
      <c r="U106" s="132">
        <f t="shared" si="32"/>
        <v>1.1413145593554004E-2</v>
      </c>
      <c r="V106" s="132">
        <f t="shared" si="32"/>
        <v>1.0614981811764769E-2</v>
      </c>
      <c r="W106" s="132">
        <f t="shared" si="32"/>
        <v>9.8711407825866054E-3</v>
      </c>
      <c r="X106" s="122">
        <f t="shared" si="33"/>
        <v>9.176903743660229E-3</v>
      </c>
      <c r="Y106" s="122">
        <f t="shared" si="32"/>
        <v>8.5288132415047031E-3</v>
      </c>
      <c r="Z106" s="122">
        <f t="shared" si="32"/>
        <v>7.923101194299044E-3</v>
      </c>
      <c r="AA106" s="122">
        <f t="shared" si="32"/>
        <v>7.3565787836945779E-3</v>
      </c>
      <c r="AB106" s="122">
        <f t="shared" si="32"/>
        <v>6.8264548037178406E-3</v>
      </c>
      <c r="AC106" s="122">
        <f t="shared" si="33"/>
        <v>6.3299941630931408E-3</v>
      </c>
      <c r="AD106" s="122">
        <f t="shared" si="32"/>
        <v>5.8645812874340451E-3</v>
      </c>
      <c r="AE106" s="122">
        <f t="shared" si="32"/>
        <v>5.4288467884086146E-3</v>
      </c>
      <c r="AF106" s="122">
        <f t="shared" si="32"/>
        <v>5.0216667575367635E-3</v>
      </c>
      <c r="AG106" s="122">
        <f t="shared" si="32"/>
        <v>4.6417067315452955E-3</v>
      </c>
      <c r="AH106" s="122">
        <f t="shared" si="33"/>
        <v>4.2876809946884474E-3</v>
      </c>
      <c r="AI106" s="122">
        <f t="shared" si="32"/>
        <v>3.9582822757887907E-3</v>
      </c>
      <c r="AJ106" s="122">
        <f t="shared" si="32"/>
        <v>3.6520708972633668E-3</v>
      </c>
      <c r="AK106" s="122">
        <f t="shared" si="32"/>
        <v>3.3676985469322509E-3</v>
      </c>
      <c r="AL106" s="122">
        <f t="shared" si="32"/>
        <v>3.1038748335253524E-3</v>
      </c>
      <c r="AM106" s="122">
        <f t="shared" si="33"/>
        <v>2.8591857608579407E-3</v>
      </c>
    </row>
    <row r="107" spans="2:40" s="3" customFormat="1" x14ac:dyDescent="0.35"/>
    <row r="108" spans="2:40" s="3" customFormat="1" x14ac:dyDescent="0.35"/>
    <row r="109" spans="2:40" s="3" customFormat="1" x14ac:dyDescent="0.35"/>
    <row r="110" spans="2:40" s="3" customFormat="1" x14ac:dyDescent="0.35"/>
    <row r="111" spans="2:40" s="3" customFormat="1" x14ac:dyDescent="0.35"/>
    <row r="112" spans="2:40" s="3" customFormat="1" x14ac:dyDescent="0.35"/>
    <row r="113" s="3" customFormat="1" x14ac:dyDescent="0.35"/>
    <row r="114" s="3" customFormat="1" x14ac:dyDescent="0.35"/>
    <row r="115" s="3" customFormat="1" x14ac:dyDescent="0.35"/>
    <row r="116" s="3" customFormat="1" x14ac:dyDescent="0.35"/>
    <row r="117" s="3" customFormat="1" x14ac:dyDescent="0.35"/>
    <row r="118" s="3" customFormat="1" x14ac:dyDescent="0.35"/>
    <row r="119" s="3" customFormat="1" x14ac:dyDescent="0.35"/>
    <row r="120" s="3" customFormat="1" x14ac:dyDescent="0.35"/>
    <row r="121" s="3" customFormat="1" x14ac:dyDescent="0.35"/>
    <row r="122" s="3" customFormat="1" x14ac:dyDescent="0.35"/>
    <row r="123" s="3" customFormat="1" x14ac:dyDescent="0.35"/>
    <row r="124" s="3" customFormat="1" x14ac:dyDescent="0.35"/>
    <row r="125" s="3" customFormat="1" x14ac:dyDescent="0.35"/>
    <row r="126" s="3" customFormat="1" x14ac:dyDescent="0.35"/>
    <row r="127" s="3" customFormat="1" x14ac:dyDescent="0.35"/>
    <row r="128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  <row r="525" s="3" customFormat="1" x14ac:dyDescent="0.35"/>
    <row r="526" s="3" customFormat="1" x14ac:dyDescent="0.35"/>
    <row r="527" s="3" customFormat="1" x14ac:dyDescent="0.35"/>
    <row r="528" s="3" customFormat="1" x14ac:dyDescent="0.35"/>
    <row r="529" s="3" customFormat="1" x14ac:dyDescent="0.35"/>
    <row r="530" s="3" customFormat="1" x14ac:dyDescent="0.35"/>
    <row r="531" s="3" customFormat="1" x14ac:dyDescent="0.35"/>
    <row r="532" s="3" customFormat="1" x14ac:dyDescent="0.35"/>
    <row r="533" s="3" customFormat="1" x14ac:dyDescent="0.35"/>
    <row r="534" s="3" customFormat="1" x14ac:dyDescent="0.35"/>
    <row r="535" s="3" customFormat="1" x14ac:dyDescent="0.35"/>
    <row r="536" s="3" customFormat="1" x14ac:dyDescent="0.35"/>
    <row r="537" s="3" customFormat="1" x14ac:dyDescent="0.35"/>
    <row r="538" s="3" customFormat="1" x14ac:dyDescent="0.35"/>
    <row r="539" s="3" customFormat="1" x14ac:dyDescent="0.35"/>
    <row r="540" s="3" customFormat="1" x14ac:dyDescent="0.35"/>
    <row r="541" s="3" customFormat="1" x14ac:dyDescent="0.35"/>
    <row r="542" s="3" customFormat="1" x14ac:dyDescent="0.35"/>
    <row r="543" s="3" customFormat="1" x14ac:dyDescent="0.35"/>
    <row r="544" s="3" customFormat="1" x14ac:dyDescent="0.35"/>
    <row r="545" s="3" customFormat="1" x14ac:dyDescent="0.35"/>
    <row r="546" s="3" customFormat="1" x14ac:dyDescent="0.35"/>
    <row r="547" s="3" customFormat="1" x14ac:dyDescent="0.35"/>
    <row r="548" s="3" customFormat="1" x14ac:dyDescent="0.35"/>
    <row r="549" s="3" customFormat="1" x14ac:dyDescent="0.35"/>
    <row r="550" s="3" customFormat="1" x14ac:dyDescent="0.35"/>
    <row r="551" s="3" customFormat="1" x14ac:dyDescent="0.35"/>
    <row r="552" s="3" customFormat="1" x14ac:dyDescent="0.35"/>
    <row r="553" s="3" customFormat="1" x14ac:dyDescent="0.35"/>
    <row r="554" s="3" customFormat="1" x14ac:dyDescent="0.35"/>
    <row r="555" s="3" customFormat="1" x14ac:dyDescent="0.35"/>
    <row r="556" s="3" customFormat="1" x14ac:dyDescent="0.35"/>
    <row r="557" s="3" customFormat="1" x14ac:dyDescent="0.35"/>
    <row r="558" s="3" customFormat="1" x14ac:dyDescent="0.35"/>
    <row r="559" s="3" customFormat="1" x14ac:dyDescent="0.35"/>
    <row r="560" s="3" customFormat="1" x14ac:dyDescent="0.35"/>
    <row r="561" s="3" customFormat="1" x14ac:dyDescent="0.35"/>
    <row r="562" s="3" customFormat="1" x14ac:dyDescent="0.35"/>
    <row r="563" s="3" customFormat="1" x14ac:dyDescent="0.35"/>
    <row r="564" s="3" customFormat="1" x14ac:dyDescent="0.35"/>
    <row r="565" s="3" customFormat="1" x14ac:dyDescent="0.35"/>
    <row r="566" s="3" customFormat="1" x14ac:dyDescent="0.35"/>
    <row r="567" s="3" customFormat="1" x14ac:dyDescent="0.35"/>
    <row r="568" s="3" customFormat="1" x14ac:dyDescent="0.35"/>
    <row r="569" s="3" customFormat="1" x14ac:dyDescent="0.35"/>
    <row r="570" s="3" customFormat="1" x14ac:dyDescent="0.35"/>
    <row r="571" s="3" customFormat="1" x14ac:dyDescent="0.35"/>
    <row r="572" s="3" customFormat="1" x14ac:dyDescent="0.35"/>
    <row r="573" s="3" customFormat="1" x14ac:dyDescent="0.35"/>
    <row r="574" s="3" customFormat="1" x14ac:dyDescent="0.35"/>
    <row r="575" s="3" customFormat="1" x14ac:dyDescent="0.35"/>
    <row r="576" s="3" customFormat="1" x14ac:dyDescent="0.35"/>
    <row r="577" s="3" customFormat="1" x14ac:dyDescent="0.35"/>
    <row r="578" s="3" customFormat="1" x14ac:dyDescent="0.35"/>
    <row r="579" s="3" customFormat="1" x14ac:dyDescent="0.35"/>
    <row r="580" s="3" customFormat="1" x14ac:dyDescent="0.35"/>
    <row r="581" s="3" customFormat="1" x14ac:dyDescent="0.35"/>
    <row r="582" s="3" customFormat="1" x14ac:dyDescent="0.35"/>
    <row r="583" s="3" customFormat="1" x14ac:dyDescent="0.35"/>
    <row r="584" s="3" customFormat="1" x14ac:dyDescent="0.35"/>
    <row r="585" s="3" customFormat="1" x14ac:dyDescent="0.35"/>
    <row r="586" s="3" customFormat="1" x14ac:dyDescent="0.35"/>
    <row r="587" s="3" customFormat="1" x14ac:dyDescent="0.35"/>
    <row r="588" s="3" customFormat="1" x14ac:dyDescent="0.35"/>
    <row r="589" s="3" customFormat="1" x14ac:dyDescent="0.35"/>
    <row r="590" s="3" customFormat="1" x14ac:dyDescent="0.35"/>
    <row r="591" s="3" customFormat="1" x14ac:dyDescent="0.35"/>
    <row r="592" s="3" customFormat="1" x14ac:dyDescent="0.35"/>
    <row r="593" s="3" customFormat="1" x14ac:dyDescent="0.35"/>
    <row r="594" s="3" customFormat="1" x14ac:dyDescent="0.35"/>
    <row r="595" s="3" customFormat="1" x14ac:dyDescent="0.35"/>
    <row r="596" s="3" customFormat="1" x14ac:dyDescent="0.35"/>
    <row r="597" s="3" customFormat="1" x14ac:dyDescent="0.35"/>
    <row r="598" s="3" customFormat="1" x14ac:dyDescent="0.35"/>
    <row r="599" s="3" customFormat="1" x14ac:dyDescent="0.35"/>
    <row r="600" s="3" customFormat="1" x14ac:dyDescent="0.35"/>
    <row r="601" s="3" customFormat="1" x14ac:dyDescent="0.35"/>
    <row r="602" s="3" customFormat="1" x14ac:dyDescent="0.35"/>
    <row r="603" s="3" customFormat="1" x14ac:dyDescent="0.35"/>
    <row r="604" s="3" customFormat="1" x14ac:dyDescent="0.35"/>
    <row r="605" s="3" customFormat="1" x14ac:dyDescent="0.35"/>
    <row r="606" s="3" customFormat="1" x14ac:dyDescent="0.35"/>
    <row r="607" s="3" customFormat="1" x14ac:dyDescent="0.35"/>
    <row r="608" s="3" customFormat="1" x14ac:dyDescent="0.35"/>
    <row r="609" s="3" customFormat="1" x14ac:dyDescent="0.35"/>
    <row r="610" s="3" customFormat="1" x14ac:dyDescent="0.35"/>
    <row r="611" s="3" customFormat="1" x14ac:dyDescent="0.35"/>
    <row r="612" s="3" customFormat="1" x14ac:dyDescent="0.35"/>
    <row r="613" s="3" customFormat="1" x14ac:dyDescent="0.35"/>
    <row r="614" s="3" customFormat="1" x14ac:dyDescent="0.35"/>
    <row r="615" s="3" customFormat="1" x14ac:dyDescent="0.35"/>
    <row r="616" s="3" customFormat="1" x14ac:dyDescent="0.35"/>
    <row r="617" s="3" customFormat="1" x14ac:dyDescent="0.35"/>
    <row r="618" s="3" customFormat="1" x14ac:dyDescent="0.35"/>
    <row r="619" s="3" customFormat="1" x14ac:dyDescent="0.35"/>
    <row r="620" s="3" customFormat="1" x14ac:dyDescent="0.35"/>
    <row r="621" s="3" customFormat="1" x14ac:dyDescent="0.35"/>
    <row r="622" s="3" customFormat="1" x14ac:dyDescent="0.35"/>
    <row r="623" s="3" customFormat="1" x14ac:dyDescent="0.35"/>
    <row r="624" s="3" customFormat="1" x14ac:dyDescent="0.35"/>
    <row r="625" s="3" customFormat="1" x14ac:dyDescent="0.35"/>
    <row r="626" s="3" customFormat="1" x14ac:dyDescent="0.35"/>
    <row r="627" s="3" customFormat="1" x14ac:dyDescent="0.35"/>
    <row r="628" s="3" customFormat="1" x14ac:dyDescent="0.35"/>
    <row r="629" s="3" customFormat="1" x14ac:dyDescent="0.35"/>
    <row r="630" s="3" customFormat="1" x14ac:dyDescent="0.35"/>
    <row r="631" s="3" customFormat="1" x14ac:dyDescent="0.35"/>
    <row r="632" s="3" customFormat="1" x14ac:dyDescent="0.35"/>
    <row r="633" s="3" customFormat="1" x14ac:dyDescent="0.35"/>
    <row r="634" s="3" customFormat="1" x14ac:dyDescent="0.35"/>
    <row r="635" s="3" customFormat="1" x14ac:dyDescent="0.35"/>
    <row r="636" s="3" customFormat="1" x14ac:dyDescent="0.35"/>
    <row r="637" s="3" customFormat="1" x14ac:dyDescent="0.35"/>
    <row r="638" s="3" customFormat="1" x14ac:dyDescent="0.35"/>
    <row r="639" s="3" customFormat="1" x14ac:dyDescent="0.35"/>
    <row r="640" s="3" customFormat="1" x14ac:dyDescent="0.35"/>
    <row r="641" s="3" customFormat="1" x14ac:dyDescent="0.35"/>
    <row r="642" s="3" customFormat="1" x14ac:dyDescent="0.35"/>
    <row r="643" s="3" customFormat="1" x14ac:dyDescent="0.35"/>
    <row r="644" s="3" customFormat="1" x14ac:dyDescent="0.35"/>
    <row r="645" s="3" customFormat="1" x14ac:dyDescent="0.35"/>
    <row r="646" s="3" customFormat="1" x14ac:dyDescent="0.35"/>
    <row r="647" s="3" customFormat="1" x14ac:dyDescent="0.35"/>
    <row r="648" s="3" customFormat="1" x14ac:dyDescent="0.35"/>
  </sheetData>
  <pageMargins left="0.7" right="0.7" top="0.75" bottom="0.75" header="0.3" footer="0.3"/>
  <pageSetup paperSize="9" scale="6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AW32"/>
  <sheetViews>
    <sheetView showGridLines="0" zoomScaleNormal="100" workbookViewId="0">
      <selection activeCell="AX8" sqref="AX8"/>
    </sheetView>
  </sheetViews>
  <sheetFormatPr baseColWidth="10" defaultRowHeight="14.5" x14ac:dyDescent="0.35"/>
  <cols>
    <col min="1" max="1" width="15.7265625" customWidth="1"/>
    <col min="2" max="2" width="33.81640625" bestFit="1" customWidth="1"/>
    <col min="3" max="16" width="8.81640625" hidden="1" customWidth="1"/>
    <col min="17" max="17" width="14" customWidth="1"/>
    <col min="18" max="26" width="8.81640625" hidden="1" customWidth="1"/>
    <col min="27" max="27" width="14" customWidth="1"/>
    <col min="28" max="46" width="14" hidden="1" customWidth="1"/>
    <col min="47" max="47" width="14" customWidth="1"/>
  </cols>
  <sheetData>
    <row r="1" spans="1:49" s="244" customFormat="1" ht="45" customHeight="1" x14ac:dyDescent="0.3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</row>
    <row r="2" spans="1:49" x14ac:dyDescent="0.35">
      <c r="B2" s="245" t="s">
        <v>1</v>
      </c>
      <c r="C2" s="246">
        <f t="shared" ref="C2:AU2" si="0">C3+C4+C7</f>
        <v>1099450.1183000002</v>
      </c>
      <c r="D2" s="247">
        <f t="shared" si="0"/>
        <v>1138707.6063000001</v>
      </c>
      <c r="E2" s="247">
        <f t="shared" si="0"/>
        <v>1157204.5750000002</v>
      </c>
      <c r="F2" s="247">
        <f t="shared" si="0"/>
        <v>1191039.9668999999</v>
      </c>
      <c r="G2" s="247">
        <f t="shared" si="0"/>
        <v>1205655.8903999999</v>
      </c>
      <c r="H2" s="247">
        <f t="shared" si="0"/>
        <v>1235170.6485000001</v>
      </c>
      <c r="I2" s="247">
        <f t="shared" si="0"/>
        <v>1273215.0752000001</v>
      </c>
      <c r="J2" s="247">
        <f t="shared" si="0"/>
        <v>1316928.0296</v>
      </c>
      <c r="K2" s="247">
        <f t="shared" si="0"/>
        <v>1374675.0913</v>
      </c>
      <c r="L2" s="247">
        <f t="shared" si="0"/>
        <v>1425033.8481999999</v>
      </c>
      <c r="M2" s="247">
        <f t="shared" si="0"/>
        <v>1418469.4081999999</v>
      </c>
      <c r="N2" s="247">
        <f t="shared" si="0"/>
        <v>1417980.9979000001</v>
      </c>
      <c r="O2" s="247">
        <f t="shared" si="0"/>
        <v>1416238.2963999999</v>
      </c>
      <c r="P2" s="247">
        <f t="shared" si="0"/>
        <v>1411665.4446</v>
      </c>
      <c r="Q2" s="247">
        <f t="shared" si="0"/>
        <v>1416884.2135999999</v>
      </c>
      <c r="R2" s="247">
        <f t="shared" si="0"/>
        <v>1422957.9473999999</v>
      </c>
      <c r="S2" s="247">
        <f t="shared" si="0"/>
        <v>1425169.7201999999</v>
      </c>
      <c r="T2" s="247">
        <f t="shared" si="0"/>
        <v>1425459.4693</v>
      </c>
      <c r="U2" s="247">
        <f t="shared" si="0"/>
        <v>1432904.5935999998</v>
      </c>
      <c r="V2" s="247">
        <f t="shared" si="0"/>
        <v>1437787.997</v>
      </c>
      <c r="W2" s="247">
        <f t="shared" si="0"/>
        <v>1444710.5316999999</v>
      </c>
      <c r="X2" s="247">
        <f t="shared" si="0"/>
        <v>1453653.7371</v>
      </c>
      <c r="Y2" s="247">
        <f t="shared" si="0"/>
        <v>1464118.1917999999</v>
      </c>
      <c r="Z2" s="247">
        <f t="shared" si="0"/>
        <v>1475296.3081999999</v>
      </c>
      <c r="AA2" s="247">
        <f t="shared" si="0"/>
        <v>1486905.3551</v>
      </c>
      <c r="AB2" s="247">
        <f t="shared" si="0"/>
        <v>1498714.0681</v>
      </c>
      <c r="AC2" s="247">
        <f t="shared" si="0"/>
        <v>1510577.2818</v>
      </c>
      <c r="AD2" s="247">
        <f t="shared" si="0"/>
        <v>1522378.9715</v>
      </c>
      <c r="AE2" s="247">
        <f t="shared" si="0"/>
        <v>1534143.0334000001</v>
      </c>
      <c r="AF2" s="247">
        <f t="shared" si="0"/>
        <v>1545997.5496999999</v>
      </c>
      <c r="AG2" s="247">
        <f t="shared" si="0"/>
        <v>1557813.3317</v>
      </c>
      <c r="AH2" s="247">
        <f t="shared" si="0"/>
        <v>1569653.5781</v>
      </c>
      <c r="AI2" s="247">
        <f t="shared" si="0"/>
        <v>1581519.0027000001</v>
      </c>
      <c r="AJ2" s="247">
        <f t="shared" si="0"/>
        <v>1593570.6853</v>
      </c>
      <c r="AK2" s="247">
        <f t="shared" si="0"/>
        <v>1606291.7776000001</v>
      </c>
      <c r="AL2" s="247">
        <f t="shared" si="0"/>
        <v>1619580.9639999999</v>
      </c>
      <c r="AM2" s="247">
        <f t="shared" si="0"/>
        <v>1633298.6683</v>
      </c>
      <c r="AN2" s="247">
        <f t="shared" si="0"/>
        <v>1647232.6340999999</v>
      </c>
      <c r="AO2" s="247">
        <f t="shared" si="0"/>
        <v>1661430.9874999998</v>
      </c>
      <c r="AP2" s="247">
        <f t="shared" si="0"/>
        <v>1675887.4919</v>
      </c>
      <c r="AQ2" s="247">
        <f t="shared" si="0"/>
        <v>1690560.0548</v>
      </c>
      <c r="AR2" s="247">
        <f t="shared" si="0"/>
        <v>1705587.5663999999</v>
      </c>
      <c r="AS2" s="247">
        <f t="shared" si="0"/>
        <v>1721004.8234000001</v>
      </c>
      <c r="AT2" s="247">
        <f t="shared" si="0"/>
        <v>1736795.4530000002</v>
      </c>
      <c r="AU2" s="248">
        <f t="shared" si="0"/>
        <v>1753281.8426999999</v>
      </c>
    </row>
    <row r="3" spans="1:49" x14ac:dyDescent="0.35">
      <c r="B3" s="249" t="s">
        <v>494</v>
      </c>
      <c r="C3" s="250">
        <f>Résultats!E286</f>
        <v>269949.78960000002</v>
      </c>
      <c r="D3" s="251">
        <f>Résultats!F286</f>
        <v>277098.31140000001</v>
      </c>
      <c r="E3" s="251">
        <f>Résultats!G286</f>
        <v>283661.62070000003</v>
      </c>
      <c r="F3" s="251">
        <f>Résultats!H286</f>
        <v>284996.64429999999</v>
      </c>
      <c r="G3" s="251">
        <f>Résultats!I286</f>
        <v>276969.51199999999</v>
      </c>
      <c r="H3" s="251">
        <f>Résultats!J286</f>
        <v>276303.0477</v>
      </c>
      <c r="I3" s="251">
        <f>Résultats!K286</f>
        <v>278571.86729999998</v>
      </c>
      <c r="J3" s="251">
        <f>Résultats!L286</f>
        <v>278773.96799999999</v>
      </c>
      <c r="K3" s="251">
        <f>Résultats!M286</f>
        <v>284082.55699999997</v>
      </c>
      <c r="L3" s="251">
        <f>Résultats!N286</f>
        <v>292883.9534</v>
      </c>
      <c r="M3" s="251">
        <f>Résultats!O286</f>
        <v>300271.29129999998</v>
      </c>
      <c r="N3" s="251">
        <f>Résultats!P286</f>
        <v>308741.62339999998</v>
      </c>
      <c r="O3" s="251">
        <f>Résultats!Q286</f>
        <v>317294.46519999998</v>
      </c>
      <c r="P3" s="251">
        <f>Résultats!R286</f>
        <v>328505.0049</v>
      </c>
      <c r="Q3" s="251">
        <f>Résultats!S286</f>
        <v>327771.79889999999</v>
      </c>
      <c r="R3" s="251">
        <f>Résultats!T286</f>
        <v>326916.10869999998</v>
      </c>
      <c r="S3" s="251">
        <f>Résultats!U286</f>
        <v>327134.4252</v>
      </c>
      <c r="T3" s="251">
        <f>Résultats!V286</f>
        <v>326502.01040000003</v>
      </c>
      <c r="U3" s="251">
        <f>Résultats!W286</f>
        <v>334300.17070000002</v>
      </c>
      <c r="V3" s="251">
        <f>Résultats!X286</f>
        <v>340827.66019999998</v>
      </c>
      <c r="W3" s="251">
        <f>Résultats!Y286</f>
        <v>348257.47120000003</v>
      </c>
      <c r="X3" s="251">
        <f>Résultats!Z286</f>
        <v>356397.26329999999</v>
      </c>
      <c r="Y3" s="251">
        <f>Résultats!AA286</f>
        <v>364922.50579999998</v>
      </c>
      <c r="Z3" s="251">
        <f>Résultats!AB286</f>
        <v>373559.03529999999</v>
      </c>
      <c r="AA3" s="251">
        <f>Résultats!AC286</f>
        <v>382158.28810000001</v>
      </c>
      <c r="AB3" s="251">
        <f>Résultats!AD286</f>
        <v>390812.56430000003</v>
      </c>
      <c r="AC3" s="251">
        <f>Résultats!AE286</f>
        <v>399413.94660000002</v>
      </c>
      <c r="AD3" s="251">
        <f>Résultats!AF286</f>
        <v>407877.0747</v>
      </c>
      <c r="AE3" s="251">
        <f>Résultats!AG286</f>
        <v>416224.11219999997</v>
      </c>
      <c r="AF3" s="251">
        <f>Résultats!AH286</f>
        <v>424551.97399999999</v>
      </c>
      <c r="AG3" s="251">
        <f>Résultats!AI286</f>
        <v>432799.76610000001</v>
      </c>
      <c r="AH3" s="251">
        <f>Résultats!AJ286</f>
        <v>441002.83840000001</v>
      </c>
      <c r="AI3" s="251">
        <f>Résultats!AK286</f>
        <v>449151.73580000002</v>
      </c>
      <c r="AJ3" s="251">
        <f>Résultats!AL286</f>
        <v>457380.5355</v>
      </c>
      <c r="AK3" s="251">
        <f>Résultats!AM286</f>
        <v>466064.6655</v>
      </c>
      <c r="AL3" s="251">
        <f>Résultats!AN286</f>
        <v>474975.88179999997</v>
      </c>
      <c r="AM3" s="251">
        <f>Résultats!AO286</f>
        <v>484084.60710000002</v>
      </c>
      <c r="AN3" s="251">
        <f>Résultats!AP286</f>
        <v>493290.54960000003</v>
      </c>
      <c r="AO3" s="251">
        <f>Résultats!AQ286</f>
        <v>502677.88569999998</v>
      </c>
      <c r="AP3" s="251">
        <f>Résultats!AR286</f>
        <v>512297.02639999997</v>
      </c>
      <c r="AQ3" s="251">
        <f>Résultats!AS286</f>
        <v>522140.49290000001</v>
      </c>
      <c r="AR3" s="251">
        <f>Résultats!AT286</f>
        <v>532332.80050000001</v>
      </c>
      <c r="AS3" s="251">
        <f>Résultats!AU286</f>
        <v>542913.16570000001</v>
      </c>
      <c r="AT3" s="251">
        <f>Résultats!AV286</f>
        <v>553871.21979999996</v>
      </c>
      <c r="AU3" s="252">
        <f>Résultats!AW286</f>
        <v>565435.97930000001</v>
      </c>
      <c r="AV3" s="253"/>
      <c r="AW3" s="253"/>
    </row>
    <row r="4" spans="1:49" x14ac:dyDescent="0.35">
      <c r="B4" s="254" t="s">
        <v>495</v>
      </c>
      <c r="C4" s="255">
        <f>Résultats!E292</f>
        <v>248850.0986</v>
      </c>
      <c r="D4" s="256">
        <f>Résultats!F292</f>
        <v>262898.17729999998</v>
      </c>
      <c r="E4" s="256">
        <f>Résultats!G292</f>
        <v>272240.82209999999</v>
      </c>
      <c r="F4" s="256">
        <f>Résultats!H292</f>
        <v>287789.47009999998</v>
      </c>
      <c r="G4" s="256">
        <f>Résultats!I292</f>
        <v>299413.09159999999</v>
      </c>
      <c r="H4" s="256">
        <f>Résultats!J292</f>
        <v>315290.95510000002</v>
      </c>
      <c r="I4" s="256">
        <f>Résultats!K292</f>
        <v>335060.05550000002</v>
      </c>
      <c r="J4" s="256">
        <f>Résultats!L292</f>
        <v>357365.90419999999</v>
      </c>
      <c r="K4" s="256">
        <f>Résultats!M292</f>
        <v>382935.52250000002</v>
      </c>
      <c r="L4" s="256">
        <f>Résultats!N292</f>
        <v>405770.19300000003</v>
      </c>
      <c r="M4" s="256">
        <f>Résultats!O292</f>
        <v>397123.66720000003</v>
      </c>
      <c r="N4" s="256">
        <f>Résultats!P292</f>
        <v>389392.62219999998</v>
      </c>
      <c r="O4" s="256">
        <f>Résultats!Q292</f>
        <v>380425.12880000001</v>
      </c>
      <c r="P4" s="256">
        <f>Résultats!R292</f>
        <v>367197.6053</v>
      </c>
      <c r="Q4" s="256">
        <f>Résultats!S292</f>
        <v>367272.4362</v>
      </c>
      <c r="R4" s="256">
        <f>Résultats!T292</f>
        <v>369710.45490000001</v>
      </c>
      <c r="S4" s="256">
        <f>Résultats!U292</f>
        <v>370777.34509999998</v>
      </c>
      <c r="T4" s="256">
        <f>Résultats!V292</f>
        <v>371582.92599999998</v>
      </c>
      <c r="U4" s="256">
        <f>Résultats!W292</f>
        <v>372093.5822</v>
      </c>
      <c r="V4" s="256">
        <f>Résultats!X292</f>
        <v>372283.69959999999</v>
      </c>
      <c r="W4" s="256">
        <f>Résultats!Y292</f>
        <v>372768.83199999999</v>
      </c>
      <c r="X4" s="256">
        <f>Résultats!Z292</f>
        <v>373645.0575</v>
      </c>
      <c r="Y4" s="256">
        <f>Résultats!AA292</f>
        <v>374910.7929</v>
      </c>
      <c r="Z4" s="256">
        <f>Résultats!AB292</f>
        <v>376259.24680000002</v>
      </c>
      <c r="AA4" s="256">
        <f>Résultats!AC292</f>
        <v>377670.1202</v>
      </c>
      <c r="AB4" s="256">
        <f>Résultats!AD292</f>
        <v>379191.38429999998</v>
      </c>
      <c r="AC4" s="256">
        <f>Résultats!AE292</f>
        <v>380718.92910000001</v>
      </c>
      <c r="AD4" s="256">
        <f>Résultats!AF292</f>
        <v>382220.42200000002</v>
      </c>
      <c r="AE4" s="256">
        <f>Résultats!AG292</f>
        <v>383687.38439999998</v>
      </c>
      <c r="AF4" s="256">
        <f>Résultats!AH292</f>
        <v>385126.25229999999</v>
      </c>
      <c r="AG4" s="256">
        <f>Résultats!AI292</f>
        <v>386515.52140000003</v>
      </c>
      <c r="AH4" s="256">
        <f>Résultats!AJ292</f>
        <v>387874.0674</v>
      </c>
      <c r="AI4" s="256">
        <f>Résultats!AK292</f>
        <v>389222.85979999998</v>
      </c>
      <c r="AJ4" s="256">
        <f>Résultats!AL292</f>
        <v>390576.57530000003</v>
      </c>
      <c r="AK4" s="256">
        <f>Résultats!AM292</f>
        <v>391988.55430000002</v>
      </c>
      <c r="AL4" s="256">
        <f>Résultats!AN292</f>
        <v>393352.87469999999</v>
      </c>
      <c r="AM4" s="256">
        <f>Résultats!AO292</f>
        <v>394756.71950000001</v>
      </c>
      <c r="AN4" s="256">
        <f>Résultats!AP292</f>
        <v>396205.43790000002</v>
      </c>
      <c r="AO4" s="256">
        <f>Résultats!AQ292</f>
        <v>397699.35519999999</v>
      </c>
      <c r="AP4" s="256">
        <f>Résultats!AR292</f>
        <v>399228.25839999999</v>
      </c>
      <c r="AQ4" s="256">
        <f>Résultats!AS292</f>
        <v>400783.26949999999</v>
      </c>
      <c r="AR4" s="256">
        <f>Résultats!AT292</f>
        <v>402369.16480000003</v>
      </c>
      <c r="AS4" s="256">
        <f>Résultats!AU292</f>
        <v>403986.39399999997</v>
      </c>
      <c r="AT4" s="256">
        <f>Résultats!AV292</f>
        <v>405635.65120000002</v>
      </c>
      <c r="AU4" s="257">
        <f>Résultats!AW292</f>
        <v>407340.65639999998</v>
      </c>
      <c r="AV4" s="253"/>
      <c r="AW4" s="253"/>
    </row>
    <row r="5" spans="1:49" x14ac:dyDescent="0.35">
      <c r="B5" s="258" t="s">
        <v>496</v>
      </c>
      <c r="C5" s="259">
        <f>Résultats!E287</f>
        <v>163461.30420000001</v>
      </c>
      <c r="D5" s="212">
        <f>Résultats!F287</f>
        <v>168432.15779999999</v>
      </c>
      <c r="E5" s="212">
        <f>Résultats!G287</f>
        <v>175098.72990000001</v>
      </c>
      <c r="F5" s="212">
        <f>Résultats!H287</f>
        <v>184374.18</v>
      </c>
      <c r="G5" s="212">
        <f>Résultats!I287</f>
        <v>192029.0019</v>
      </c>
      <c r="H5" s="212">
        <f>Résultats!J287</f>
        <v>200638.5802</v>
      </c>
      <c r="I5" s="212">
        <f>Résultats!K287</f>
        <v>215033.34400000001</v>
      </c>
      <c r="J5" s="212">
        <f>Résultats!L287</f>
        <v>230857.4271</v>
      </c>
      <c r="K5" s="212">
        <f>Résultats!M287</f>
        <v>247452.2377</v>
      </c>
      <c r="L5" s="212">
        <f>Résultats!N287</f>
        <v>260429.45439999999</v>
      </c>
      <c r="M5" s="212">
        <f>Résultats!O287</f>
        <v>261226.35209999999</v>
      </c>
      <c r="N5" s="212">
        <f>Résultats!P287</f>
        <v>258835.65419999999</v>
      </c>
      <c r="O5" s="212">
        <f>Résultats!Q287</f>
        <v>254987.51869999999</v>
      </c>
      <c r="P5" s="212">
        <f>Résultats!R287</f>
        <v>253645.94279999999</v>
      </c>
      <c r="Q5" s="212">
        <f>Résultats!S287</f>
        <v>254244.54190000001</v>
      </c>
      <c r="R5" s="212">
        <f>Résultats!T287</f>
        <v>257247.87239999999</v>
      </c>
      <c r="S5" s="212">
        <f>Résultats!U287</f>
        <v>258662.38130000001</v>
      </c>
      <c r="T5" s="212">
        <f>Résultats!V287</f>
        <v>259598.75200000001</v>
      </c>
      <c r="U5" s="212">
        <f>Résultats!W287</f>
        <v>260225.21340000001</v>
      </c>
      <c r="V5" s="212">
        <f>Résultats!X287</f>
        <v>260548.47659999999</v>
      </c>
      <c r="W5" s="212">
        <f>Résultats!Y287</f>
        <v>261366.0202</v>
      </c>
      <c r="X5" s="212">
        <f>Résultats!Z287</f>
        <v>262545.52870000002</v>
      </c>
      <c r="Y5" s="212">
        <f>Résultats!AA287</f>
        <v>263951.55859999999</v>
      </c>
      <c r="Z5" s="212">
        <f>Résultats!AB287</f>
        <v>265418.41739999998</v>
      </c>
      <c r="AA5" s="212">
        <f>Résultats!AC287</f>
        <v>266854.7966</v>
      </c>
      <c r="AB5" s="212">
        <f>Résultats!AD287</f>
        <v>268306.8198</v>
      </c>
      <c r="AC5" s="212">
        <f>Résultats!AE287</f>
        <v>269656.16759999999</v>
      </c>
      <c r="AD5" s="212">
        <f>Résultats!AF287</f>
        <v>270886.90509999997</v>
      </c>
      <c r="AE5" s="212">
        <f>Résultats!AG287</f>
        <v>272000.36869999999</v>
      </c>
      <c r="AF5" s="212">
        <f>Résultats!AH287</f>
        <v>273011.39309999999</v>
      </c>
      <c r="AG5" s="212">
        <f>Résultats!AI287</f>
        <v>273907.6556</v>
      </c>
      <c r="AH5" s="212">
        <f>Résultats!AJ287</f>
        <v>274722.91239999997</v>
      </c>
      <c r="AI5" s="212">
        <f>Résultats!AK287</f>
        <v>275496.46010000003</v>
      </c>
      <c r="AJ5" s="212">
        <f>Résultats!AL287</f>
        <v>276244.30780000001</v>
      </c>
      <c r="AK5" s="212">
        <f>Résultats!AM287</f>
        <v>276995.60759999999</v>
      </c>
      <c r="AL5" s="212">
        <f>Résultats!AN287</f>
        <v>277652.01760000002</v>
      </c>
      <c r="AM5" s="212">
        <f>Résultats!AO287</f>
        <v>278352.4155</v>
      </c>
      <c r="AN5" s="212">
        <f>Résultats!AP287</f>
        <v>279117.47879999998</v>
      </c>
      <c r="AO5" s="212">
        <f>Résultats!AQ287</f>
        <v>279936.6925</v>
      </c>
      <c r="AP5" s="212">
        <f>Résultats!AR287</f>
        <v>280803.67700000003</v>
      </c>
      <c r="AQ5" s="212">
        <f>Résultats!AS287</f>
        <v>281704.21919999999</v>
      </c>
      <c r="AR5" s="212">
        <f>Résultats!AT287</f>
        <v>282637.46189999999</v>
      </c>
      <c r="AS5" s="212">
        <f>Résultats!AU287</f>
        <v>283608.38860000001</v>
      </c>
      <c r="AT5" s="212">
        <f>Résultats!AV287</f>
        <v>284621.89929999999</v>
      </c>
      <c r="AU5" s="260">
        <f>Résultats!AW287</f>
        <v>285676.54440000001</v>
      </c>
    </row>
    <row r="6" spans="1:49" x14ac:dyDescent="0.35">
      <c r="B6" s="261" t="s">
        <v>497</v>
      </c>
      <c r="C6" s="262">
        <f>Résultats!E290</f>
        <v>47168.089030000003</v>
      </c>
      <c r="D6" s="263">
        <f>Résultats!F290</f>
        <v>49526.52809</v>
      </c>
      <c r="E6" s="263">
        <f>Résultats!G290</f>
        <v>49189.34431</v>
      </c>
      <c r="F6" s="263">
        <f>Résultats!H290</f>
        <v>50577.711130000003</v>
      </c>
      <c r="G6" s="263">
        <f>Résultats!I290</f>
        <v>51404.830750000001</v>
      </c>
      <c r="H6" s="263">
        <f>Résultats!J290</f>
        <v>52652.448080000002</v>
      </c>
      <c r="I6" s="263">
        <f>Résultats!K290</f>
        <v>53241.804889999999</v>
      </c>
      <c r="J6" s="263">
        <f>Résultats!L290</f>
        <v>54442.71228</v>
      </c>
      <c r="K6" s="263">
        <f>Résultats!M290</f>
        <v>56441.568650000001</v>
      </c>
      <c r="L6" s="263">
        <f>Résultats!N290</f>
        <v>57912.180339999999</v>
      </c>
      <c r="M6" s="263">
        <f>Résultats!O290</f>
        <v>56785.025840000002</v>
      </c>
      <c r="N6" s="263">
        <f>Résultats!P290</f>
        <v>56680.2667</v>
      </c>
      <c r="O6" s="263">
        <f>Résultats!Q290</f>
        <v>56742.69515</v>
      </c>
      <c r="P6" s="263">
        <f>Résultats!R290</f>
        <v>55967.581510000004</v>
      </c>
      <c r="Q6" s="263">
        <f>Résultats!S290</f>
        <v>56546.978179999998</v>
      </c>
      <c r="R6" s="263">
        <f>Résultats!T290</f>
        <v>56501.006809999999</v>
      </c>
      <c r="S6" s="263">
        <f>Résultats!U290</f>
        <v>56360.293389999999</v>
      </c>
      <c r="T6" s="263">
        <f>Résultats!V290</f>
        <v>56198.591569999997</v>
      </c>
      <c r="U6" s="263">
        <f>Résultats!W290</f>
        <v>55960.595520000003</v>
      </c>
      <c r="V6" s="263">
        <f>Résultats!X290</f>
        <v>55644.724889999998</v>
      </c>
      <c r="W6" s="263">
        <f>Résultats!Y290</f>
        <v>55356.474040000001</v>
      </c>
      <c r="X6" s="263">
        <f>Résultats!Z290</f>
        <v>55139.171679999999</v>
      </c>
      <c r="Y6" s="263">
        <f>Résultats!AA290</f>
        <v>54997.89673</v>
      </c>
      <c r="Z6" s="263">
        <f>Résultats!AB290</f>
        <v>54916.742639999997</v>
      </c>
      <c r="AA6" s="263">
        <f>Résultats!AC290</f>
        <v>54897.89544</v>
      </c>
      <c r="AB6" s="263">
        <f>Résultats!AD290</f>
        <v>54887.818339999998</v>
      </c>
      <c r="AC6" s="263">
        <f>Résultats!AE290</f>
        <v>54911.457419999999</v>
      </c>
      <c r="AD6" s="263">
        <f>Résultats!AF290</f>
        <v>54970.214</v>
      </c>
      <c r="AE6" s="263">
        <f>Résultats!AG290</f>
        <v>55064.413890000003</v>
      </c>
      <c r="AF6" s="263">
        <f>Résultats!AH290</f>
        <v>55194.209069999997</v>
      </c>
      <c r="AG6" s="263">
        <f>Résultats!AI290</f>
        <v>55354.686560000002</v>
      </c>
      <c r="AH6" s="263">
        <f>Résultats!AJ290</f>
        <v>55541.614670000003</v>
      </c>
      <c r="AI6" s="263">
        <f>Résultats!AK290</f>
        <v>55747.534919999998</v>
      </c>
      <c r="AJ6" s="263">
        <f>Résultats!AL290</f>
        <v>55971.356330000002</v>
      </c>
      <c r="AK6" s="263">
        <f>Résultats!AM290</f>
        <v>56216.844140000001</v>
      </c>
      <c r="AL6" s="263">
        <f>Résultats!AN290</f>
        <v>56525.655129999999</v>
      </c>
      <c r="AM6" s="263">
        <f>Résultats!AO290</f>
        <v>56852.20781</v>
      </c>
      <c r="AN6" s="263">
        <f>Résultats!AP290</f>
        <v>57178.643239999998</v>
      </c>
      <c r="AO6" s="263">
        <f>Résultats!AQ290</f>
        <v>57502.324869999997</v>
      </c>
      <c r="AP6" s="263">
        <f>Résultats!AR290</f>
        <v>57817.721720000001</v>
      </c>
      <c r="AQ6" s="263">
        <f>Résultats!AS290</f>
        <v>58123.835480000002</v>
      </c>
      <c r="AR6" s="263">
        <f>Résultats!AT290</f>
        <v>58422.001089999998</v>
      </c>
      <c r="AS6" s="263">
        <f>Résultats!AU290</f>
        <v>58710.520080000002</v>
      </c>
      <c r="AT6" s="263">
        <f>Résultats!AV290</f>
        <v>58987.733760000003</v>
      </c>
      <c r="AU6" s="264">
        <f>Résultats!AW290</f>
        <v>59263.858800000002</v>
      </c>
      <c r="AV6" s="253"/>
    </row>
    <row r="7" spans="1:49" x14ac:dyDescent="0.35">
      <c r="B7" s="258" t="s">
        <v>498</v>
      </c>
      <c r="C7" s="259">
        <f>Résultats!E291</f>
        <v>580650.23010000004</v>
      </c>
      <c r="D7" s="212">
        <f>Résultats!F291</f>
        <v>598711.1176</v>
      </c>
      <c r="E7" s="212">
        <f>Résultats!G291</f>
        <v>601302.13219999999</v>
      </c>
      <c r="F7" s="212">
        <f>Résultats!H291</f>
        <v>618253.85250000004</v>
      </c>
      <c r="G7" s="212">
        <f>Résultats!I291</f>
        <v>629273.2868</v>
      </c>
      <c r="H7" s="212">
        <f>Résultats!J291</f>
        <v>643576.64569999999</v>
      </c>
      <c r="I7" s="212">
        <f>Résultats!K291</f>
        <v>659583.15240000002</v>
      </c>
      <c r="J7" s="212">
        <f>Résultats!L291</f>
        <v>680788.15740000003</v>
      </c>
      <c r="K7" s="212">
        <f>Résultats!M291</f>
        <v>707657.01179999998</v>
      </c>
      <c r="L7" s="212">
        <f>Résultats!N291</f>
        <v>726379.70180000004</v>
      </c>
      <c r="M7" s="212">
        <f>Résultats!O291</f>
        <v>721074.4497</v>
      </c>
      <c r="N7" s="212">
        <f>Résultats!P291</f>
        <v>719846.75230000005</v>
      </c>
      <c r="O7" s="212">
        <f>Résultats!Q291</f>
        <v>718518.70239999995</v>
      </c>
      <c r="P7" s="212">
        <f>Résultats!R291</f>
        <v>715962.83440000005</v>
      </c>
      <c r="Q7" s="212">
        <f>Résultats!S291</f>
        <v>721839.97849999997</v>
      </c>
      <c r="R7" s="212">
        <f>Résultats!T291</f>
        <v>726331.38379999995</v>
      </c>
      <c r="S7" s="212">
        <f>Résultats!U291</f>
        <v>727257.94990000001</v>
      </c>
      <c r="T7" s="212">
        <f>Résultats!V291</f>
        <v>727374.53289999999</v>
      </c>
      <c r="U7" s="212">
        <f>Résultats!W291</f>
        <v>726510.84069999994</v>
      </c>
      <c r="V7" s="212">
        <f>Résultats!X291</f>
        <v>724676.6372</v>
      </c>
      <c r="W7" s="212">
        <f>Résultats!Y291</f>
        <v>723684.22849999997</v>
      </c>
      <c r="X7" s="212">
        <f>Résultats!Z291</f>
        <v>723611.41630000004</v>
      </c>
      <c r="Y7" s="212">
        <f>Résultats!AA291</f>
        <v>724284.89309999999</v>
      </c>
      <c r="Z7" s="212">
        <f>Résultats!AB291</f>
        <v>725478.02610000002</v>
      </c>
      <c r="AA7" s="212">
        <f>Résultats!AC291</f>
        <v>727076.94680000003</v>
      </c>
      <c r="AB7" s="212">
        <f>Résultats!AD291</f>
        <v>728710.11950000003</v>
      </c>
      <c r="AC7" s="212">
        <f>Résultats!AE291</f>
        <v>730444.40610000002</v>
      </c>
      <c r="AD7" s="212">
        <f>Résultats!AF291</f>
        <v>732281.47479999997</v>
      </c>
      <c r="AE7" s="212">
        <f>Résultats!AG291</f>
        <v>734231.5368</v>
      </c>
      <c r="AF7" s="212">
        <f>Résultats!AH291</f>
        <v>736319.32339999999</v>
      </c>
      <c r="AG7" s="212">
        <f>Résultats!AI291</f>
        <v>738498.0442</v>
      </c>
      <c r="AH7" s="212">
        <f>Résultats!AJ291</f>
        <v>740776.67229999998</v>
      </c>
      <c r="AI7" s="212">
        <f>Résultats!AK291</f>
        <v>743144.40709999995</v>
      </c>
      <c r="AJ7" s="212">
        <f>Résultats!AL291</f>
        <v>745613.57449999999</v>
      </c>
      <c r="AK7" s="212">
        <f>Résultats!AM291</f>
        <v>748238.55779999995</v>
      </c>
      <c r="AL7" s="212">
        <f>Résultats!AN291</f>
        <v>751252.20750000002</v>
      </c>
      <c r="AM7" s="212">
        <f>Résultats!AO291</f>
        <v>754457.34169999999</v>
      </c>
      <c r="AN7" s="212">
        <f>Résultats!AP291</f>
        <v>757736.64659999998</v>
      </c>
      <c r="AO7" s="212">
        <f>Résultats!AQ291</f>
        <v>761053.74659999995</v>
      </c>
      <c r="AP7" s="212">
        <f>Résultats!AR291</f>
        <v>764362.2071</v>
      </c>
      <c r="AQ7" s="212">
        <f>Résultats!AS291</f>
        <v>767636.29240000003</v>
      </c>
      <c r="AR7" s="212">
        <f>Résultats!AT291</f>
        <v>770885.60109999997</v>
      </c>
      <c r="AS7" s="212">
        <f>Résultats!AU291</f>
        <v>774105.26370000001</v>
      </c>
      <c r="AT7" s="212">
        <f>Résultats!AV291</f>
        <v>777288.58200000005</v>
      </c>
      <c r="AU7" s="260">
        <f>Résultats!AW291</f>
        <v>780505.20700000005</v>
      </c>
    </row>
    <row r="8" spans="1:49" x14ac:dyDescent="0.35">
      <c r="B8" s="258" t="s">
        <v>499</v>
      </c>
      <c r="C8" s="259">
        <f>Résultats!E288</f>
        <v>533482.14110000001</v>
      </c>
      <c r="D8" s="212">
        <f>Résultats!F288</f>
        <v>549193.36679999996</v>
      </c>
      <c r="E8" s="212">
        <f>Résultats!G288</f>
        <v>552124.96250000002</v>
      </c>
      <c r="F8" s="212">
        <f>Résultats!H288</f>
        <v>567688.65919999999</v>
      </c>
      <c r="G8" s="212">
        <f>Résultats!I288</f>
        <v>577881.25549999997</v>
      </c>
      <c r="H8" s="212">
        <f>Résultats!J288</f>
        <v>590937.35290000006</v>
      </c>
      <c r="I8" s="212">
        <f>Résultats!K288</f>
        <v>606360.11289999995</v>
      </c>
      <c r="J8" s="212">
        <f>Résultats!L288</f>
        <v>626367.41280000005</v>
      </c>
      <c r="K8" s="212">
        <f>Résultats!M288</f>
        <v>651238.4939</v>
      </c>
      <c r="L8" s="212">
        <f>Résultats!N288</f>
        <v>668491.18689999997</v>
      </c>
      <c r="M8" s="212">
        <f>Résultats!O288</f>
        <v>664317.64309999999</v>
      </c>
      <c r="N8" s="212">
        <f>Résultats!P288</f>
        <v>663194.65740000003</v>
      </c>
      <c r="O8" s="212">
        <f>Résultats!Q288</f>
        <v>661804.39410000003</v>
      </c>
      <c r="P8" s="212">
        <f>Résultats!R288</f>
        <v>660026.71649999998</v>
      </c>
      <c r="Q8" s="212">
        <f>Résultats!S288</f>
        <v>665324.86040000001</v>
      </c>
      <c r="R8" s="212">
        <f>Résultats!T288</f>
        <v>667743.85620000004</v>
      </c>
      <c r="S8" s="212">
        <f>Résultats!U288</f>
        <v>668140.43449999997</v>
      </c>
      <c r="T8" s="212">
        <f>Résultats!V288</f>
        <v>667750.47380000004</v>
      </c>
      <c r="U8" s="212">
        <f>Résultats!W288</f>
        <v>666462.33330000006</v>
      </c>
      <c r="V8" s="212">
        <f>Résultats!X288</f>
        <v>664289.99549999996</v>
      </c>
      <c r="W8" s="212">
        <f>Résultats!Y288</f>
        <v>662929.51</v>
      </c>
      <c r="X8" s="212">
        <f>Résultats!Z288</f>
        <v>662412.23970000003</v>
      </c>
      <c r="Y8" s="212">
        <f>Résultats!AA288</f>
        <v>662558.826</v>
      </c>
      <c r="Z8" s="212">
        <f>Résultats!AB288</f>
        <v>663158.82960000006</v>
      </c>
      <c r="AA8" s="212">
        <f>Résultats!AC288</f>
        <v>664096.04749999999</v>
      </c>
      <c r="AB8" s="212">
        <f>Résultats!AD288</f>
        <v>665055.92790000001</v>
      </c>
      <c r="AC8" s="212">
        <f>Résultats!AE288</f>
        <v>666079.41209999996</v>
      </c>
      <c r="AD8" s="212">
        <f>Résultats!AF288</f>
        <v>667166.51040000003</v>
      </c>
      <c r="AE8" s="212">
        <f>Résultats!AG288</f>
        <v>668326.72279999999</v>
      </c>
      <c r="AF8" s="212">
        <f>Résultats!AH288</f>
        <v>669583.97770000005</v>
      </c>
      <c r="AG8" s="212">
        <f>Résultats!AI288</f>
        <v>670896.83920000005</v>
      </c>
      <c r="AH8" s="212">
        <f>Résultats!AJ288</f>
        <v>672278.1409</v>
      </c>
      <c r="AI8" s="212">
        <f>Résultats!AK288</f>
        <v>673724.4878</v>
      </c>
      <c r="AJ8" s="212">
        <f>Résultats!AL288</f>
        <v>675248.83380000002</v>
      </c>
      <c r="AK8" s="212">
        <f>Résultats!AM288</f>
        <v>676900.44010000001</v>
      </c>
      <c r="AL8" s="212">
        <f>Résultats!AN288</f>
        <v>678865.23569999996</v>
      </c>
      <c r="AM8" s="212">
        <f>Résultats!AO288</f>
        <v>680994.88060000003</v>
      </c>
      <c r="AN8" s="212">
        <f>Résultats!AP288</f>
        <v>683192.07830000005</v>
      </c>
      <c r="AO8" s="212">
        <f>Résultats!AQ288</f>
        <v>685423.75899999996</v>
      </c>
      <c r="AP8" s="212">
        <f>Résultats!AR288</f>
        <v>687650.06400000001</v>
      </c>
      <c r="AQ8" s="212">
        <f>Résultats!AS288</f>
        <v>689846.94270000001</v>
      </c>
      <c r="AR8" s="212">
        <f>Résultats!AT288</f>
        <v>692022.50080000004</v>
      </c>
      <c r="AS8" s="212">
        <f>Résultats!AU288</f>
        <v>694173.76789999998</v>
      </c>
      <c r="AT8" s="212">
        <f>Résultats!AV288</f>
        <v>696295.97400000005</v>
      </c>
      <c r="AU8" s="260">
        <f>Résultats!AW288</f>
        <v>698446.62540000002</v>
      </c>
    </row>
    <row r="9" spans="1:49" x14ac:dyDescent="0.35">
      <c r="B9" s="261" t="s">
        <v>500</v>
      </c>
      <c r="C9" s="262">
        <f>Résultats!E289</f>
        <v>85388.794450000001</v>
      </c>
      <c r="D9" s="263">
        <f>Résultats!F289</f>
        <v>94623.995599999995</v>
      </c>
      <c r="E9" s="263">
        <f>Résultats!G289</f>
        <v>97309.359849999906</v>
      </c>
      <c r="F9" s="263">
        <f>Résultats!H289</f>
        <v>103596.1063</v>
      </c>
      <c r="G9" s="263">
        <f>Résultats!I289</f>
        <v>107572.5223</v>
      </c>
      <c r="H9" s="263">
        <f>Résultats!J289</f>
        <v>114868.0243</v>
      </c>
      <c r="I9" s="263">
        <f>Résultats!K289</f>
        <v>120276.8656</v>
      </c>
      <c r="J9" s="263">
        <f>Résultats!L289</f>
        <v>126789.0052</v>
      </c>
      <c r="K9" s="263">
        <f>Résultats!M289</f>
        <v>135783.91769999999</v>
      </c>
      <c r="L9" s="263">
        <f>Résultats!N289</f>
        <v>145676.47020000001</v>
      </c>
      <c r="M9" s="263">
        <f>Résultats!O289</f>
        <v>136439.42850000001</v>
      </c>
      <c r="N9" s="263">
        <f>Résultats!P289</f>
        <v>131129.28270000001</v>
      </c>
      <c r="O9" s="263">
        <f>Résultats!Q289</f>
        <v>126022.7035</v>
      </c>
      <c r="P9" s="263">
        <f>Résultats!R289</f>
        <v>114450.42359999999</v>
      </c>
      <c r="Q9" s="263">
        <f>Résultats!S289</f>
        <v>113928.7288</v>
      </c>
      <c r="R9" s="263">
        <f>Résultats!T289</f>
        <v>113380.2453</v>
      </c>
      <c r="S9" s="263">
        <f>Résultats!U289</f>
        <v>113038.1263</v>
      </c>
      <c r="T9" s="263">
        <f>Résultats!V289</f>
        <v>112910.2295</v>
      </c>
      <c r="U9" s="263">
        <f>Résultats!W289</f>
        <v>112796.1578</v>
      </c>
      <c r="V9" s="263">
        <f>Résultats!X289</f>
        <v>112663.7157</v>
      </c>
      <c r="W9" s="263">
        <f>Résultats!Y289</f>
        <v>112333.9613</v>
      </c>
      <c r="X9" s="263">
        <f>Résultats!Z289</f>
        <v>112034.8887</v>
      </c>
      <c r="Y9" s="263">
        <f>Résultats!AA289</f>
        <v>111899.4519</v>
      </c>
      <c r="Z9" s="263">
        <f>Résultats!AB289</f>
        <v>111786.1216</v>
      </c>
      <c r="AA9" s="263">
        <f>Résultats!AC289</f>
        <v>111765.3897</v>
      </c>
      <c r="AB9" s="263">
        <f>Résultats!AD289</f>
        <v>111839.3548</v>
      </c>
      <c r="AC9" s="263">
        <f>Résultats!AE289</f>
        <v>112021.8523</v>
      </c>
      <c r="AD9" s="263">
        <f>Résultats!AF289</f>
        <v>112296.5661</v>
      </c>
      <c r="AE9" s="263">
        <f>Résultats!AG289</f>
        <v>112653.7951</v>
      </c>
      <c r="AF9" s="263">
        <f>Résultats!AH289</f>
        <v>113085.2648</v>
      </c>
      <c r="AG9" s="263">
        <f>Résultats!AI289</f>
        <v>113581.8208</v>
      </c>
      <c r="AH9" s="263">
        <f>Résultats!AJ289</f>
        <v>114128.6684</v>
      </c>
      <c r="AI9" s="263">
        <f>Résultats!AK289</f>
        <v>114707.5166</v>
      </c>
      <c r="AJ9" s="263">
        <f>Résultats!AL289</f>
        <v>115317.0693</v>
      </c>
      <c r="AK9" s="263">
        <f>Résultats!AM289</f>
        <v>115981.6838</v>
      </c>
      <c r="AL9" s="263">
        <f>Résultats!AN289</f>
        <v>116693.6134</v>
      </c>
      <c r="AM9" s="263">
        <f>Résultats!AO289</f>
        <v>117401.11599999999</v>
      </c>
      <c r="AN9" s="263">
        <f>Résultats!AP289</f>
        <v>118088.8266</v>
      </c>
      <c r="AO9" s="263">
        <f>Résultats!AQ289</f>
        <v>118767.6309</v>
      </c>
      <c r="AP9" s="263">
        <f>Résultats!AR289</f>
        <v>119433.6747</v>
      </c>
      <c r="AQ9" s="263">
        <f>Résultats!AS289</f>
        <v>120092.29610000001</v>
      </c>
      <c r="AR9" s="263">
        <f>Résultats!AT289</f>
        <v>120749.1532</v>
      </c>
      <c r="AS9" s="263">
        <f>Résultats!AU289</f>
        <v>121399.7055</v>
      </c>
      <c r="AT9" s="263">
        <f>Résultats!AV289</f>
        <v>122039.7453</v>
      </c>
      <c r="AU9" s="264">
        <f>Résultats!AW289</f>
        <v>122694.535</v>
      </c>
    </row>
    <row r="10" spans="1:49" x14ac:dyDescent="0.35">
      <c r="B10" s="249" t="s">
        <v>501</v>
      </c>
      <c r="C10" s="250">
        <f t="shared" ref="C10:AU10" si="1">C5+C8</f>
        <v>696943.44530000002</v>
      </c>
      <c r="D10" s="251">
        <f t="shared" si="1"/>
        <v>717625.52459999989</v>
      </c>
      <c r="E10" s="251">
        <f t="shared" si="1"/>
        <v>727223.69240000006</v>
      </c>
      <c r="F10" s="251">
        <f t="shared" si="1"/>
        <v>752062.83920000005</v>
      </c>
      <c r="G10" s="251">
        <f t="shared" si="1"/>
        <v>769910.2574</v>
      </c>
      <c r="H10" s="251">
        <f t="shared" si="1"/>
        <v>791575.93310000002</v>
      </c>
      <c r="I10" s="251">
        <f t="shared" si="1"/>
        <v>821393.45689999999</v>
      </c>
      <c r="J10" s="251">
        <f t="shared" si="1"/>
        <v>857224.83990000002</v>
      </c>
      <c r="K10" s="251">
        <f t="shared" si="1"/>
        <v>898690.73160000006</v>
      </c>
      <c r="L10" s="251">
        <f t="shared" si="1"/>
        <v>928920.64130000002</v>
      </c>
      <c r="M10" s="251">
        <f t="shared" si="1"/>
        <v>925543.9952</v>
      </c>
      <c r="N10" s="251">
        <f t="shared" si="1"/>
        <v>922030.31160000002</v>
      </c>
      <c r="O10" s="251">
        <f t="shared" si="1"/>
        <v>916791.91280000005</v>
      </c>
      <c r="P10" s="251">
        <f t="shared" si="1"/>
        <v>913672.65929999994</v>
      </c>
      <c r="Q10" s="251">
        <f t="shared" si="1"/>
        <v>919569.40229999996</v>
      </c>
      <c r="R10" s="251">
        <f t="shared" si="1"/>
        <v>924991.72860000003</v>
      </c>
      <c r="S10" s="251">
        <f t="shared" si="1"/>
        <v>926802.81579999998</v>
      </c>
      <c r="T10" s="251">
        <f t="shared" si="1"/>
        <v>927349.22580000001</v>
      </c>
      <c r="U10" s="251">
        <f t="shared" si="1"/>
        <v>926687.54670000006</v>
      </c>
      <c r="V10" s="251">
        <f t="shared" si="1"/>
        <v>924838.4720999999</v>
      </c>
      <c r="W10" s="251">
        <f t="shared" si="1"/>
        <v>924295.53020000004</v>
      </c>
      <c r="X10" s="251">
        <f t="shared" si="1"/>
        <v>924957.76840000006</v>
      </c>
      <c r="Y10" s="251">
        <f t="shared" si="1"/>
        <v>926510.38459999999</v>
      </c>
      <c r="Z10" s="251">
        <f t="shared" si="1"/>
        <v>928577.24699999997</v>
      </c>
      <c r="AA10" s="251">
        <f t="shared" si="1"/>
        <v>930950.84409999999</v>
      </c>
      <c r="AB10" s="251">
        <f t="shared" si="1"/>
        <v>933362.74769999995</v>
      </c>
      <c r="AC10" s="251">
        <f t="shared" si="1"/>
        <v>935735.57969999989</v>
      </c>
      <c r="AD10" s="251">
        <f t="shared" si="1"/>
        <v>938053.4155</v>
      </c>
      <c r="AE10" s="251">
        <f t="shared" si="1"/>
        <v>940327.09149999998</v>
      </c>
      <c r="AF10" s="251">
        <f t="shared" si="1"/>
        <v>942595.37080000003</v>
      </c>
      <c r="AG10" s="251">
        <f t="shared" si="1"/>
        <v>944804.49479999999</v>
      </c>
      <c r="AH10" s="251">
        <f t="shared" si="1"/>
        <v>947001.05330000003</v>
      </c>
      <c r="AI10" s="251">
        <f t="shared" si="1"/>
        <v>949220.94790000003</v>
      </c>
      <c r="AJ10" s="251">
        <f t="shared" si="1"/>
        <v>951493.14159999997</v>
      </c>
      <c r="AK10" s="251">
        <f t="shared" si="1"/>
        <v>953896.0477</v>
      </c>
      <c r="AL10" s="251">
        <f t="shared" si="1"/>
        <v>956517.25329999998</v>
      </c>
      <c r="AM10" s="251">
        <f t="shared" si="1"/>
        <v>959347.29610000004</v>
      </c>
      <c r="AN10" s="251">
        <f t="shared" si="1"/>
        <v>962309.55710000009</v>
      </c>
      <c r="AO10" s="251">
        <f t="shared" si="1"/>
        <v>965360.45149999997</v>
      </c>
      <c r="AP10" s="251">
        <f t="shared" si="1"/>
        <v>968453.74100000004</v>
      </c>
      <c r="AQ10" s="251">
        <f t="shared" si="1"/>
        <v>971551.16189999995</v>
      </c>
      <c r="AR10" s="251">
        <f t="shared" si="1"/>
        <v>974659.96270000003</v>
      </c>
      <c r="AS10" s="251">
        <f t="shared" si="1"/>
        <v>977782.15650000004</v>
      </c>
      <c r="AT10" s="251">
        <f t="shared" si="1"/>
        <v>980917.87330000009</v>
      </c>
      <c r="AU10" s="252">
        <f t="shared" si="1"/>
        <v>984123.16980000003</v>
      </c>
    </row>
    <row r="11" spans="1:49" x14ac:dyDescent="0.3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49" s="244" customFormat="1" ht="45" customHeight="1" x14ac:dyDescent="0.3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</row>
    <row r="13" spans="1:49" x14ac:dyDescent="0.35">
      <c r="B13" s="245" t="s">
        <v>1</v>
      </c>
      <c r="C13" s="246">
        <f t="shared" ref="C13:AU13" si="2">C14+C15+C18</f>
        <v>1099450.1183000002</v>
      </c>
      <c r="D13" s="247">
        <f t="shared" si="2"/>
        <v>1138707.6063000001</v>
      </c>
      <c r="E13" s="247">
        <f t="shared" si="2"/>
        <v>1157204.5750000002</v>
      </c>
      <c r="F13" s="247">
        <f t="shared" si="2"/>
        <v>1191039.9668999999</v>
      </c>
      <c r="G13" s="247">
        <f t="shared" si="2"/>
        <v>1205655.8903999999</v>
      </c>
      <c r="H13" s="247">
        <f t="shared" si="2"/>
        <v>1235180.6798</v>
      </c>
      <c r="I13" s="247">
        <f t="shared" si="2"/>
        <v>1273175.4017</v>
      </c>
      <c r="J13" s="247">
        <f t="shared" si="2"/>
        <v>1316909.1527</v>
      </c>
      <c r="K13" s="247">
        <f t="shared" si="2"/>
        <v>1374709.2163</v>
      </c>
      <c r="L13" s="247">
        <f t="shared" si="2"/>
        <v>1425186.4659000002</v>
      </c>
      <c r="M13" s="247">
        <f t="shared" si="2"/>
        <v>1418608.6488999999</v>
      </c>
      <c r="N13" s="247">
        <f t="shared" si="2"/>
        <v>1418160.5537</v>
      </c>
      <c r="O13" s="247">
        <f t="shared" si="2"/>
        <v>1416275.3099000002</v>
      </c>
      <c r="P13" s="247">
        <f t="shared" si="2"/>
        <v>1411716.2165999999</v>
      </c>
      <c r="Q13" s="247">
        <f t="shared" si="2"/>
        <v>1416894.9446999999</v>
      </c>
      <c r="R13" s="247">
        <f t="shared" si="2"/>
        <v>1423154.3344999999</v>
      </c>
      <c r="S13" s="247">
        <f t="shared" si="2"/>
        <v>1425270.7875000001</v>
      </c>
      <c r="T13" s="247">
        <f t="shared" si="2"/>
        <v>1425526.4443000001</v>
      </c>
      <c r="U13" s="247">
        <f t="shared" si="2"/>
        <v>1431018.2807</v>
      </c>
      <c r="V13" s="247">
        <f t="shared" si="2"/>
        <v>1433877.8065999998</v>
      </c>
      <c r="W13" s="247">
        <f t="shared" si="2"/>
        <v>1438818.9506000001</v>
      </c>
      <c r="X13" s="247">
        <f t="shared" si="2"/>
        <v>1445883.0447</v>
      </c>
      <c r="Y13" s="247">
        <f t="shared" si="2"/>
        <v>1454977.4696</v>
      </c>
      <c r="Z13" s="247">
        <f t="shared" si="2"/>
        <v>1465285.9068999998</v>
      </c>
      <c r="AA13" s="247">
        <f t="shared" si="2"/>
        <v>1476457.0567000001</v>
      </c>
      <c r="AB13" s="247">
        <f t="shared" si="2"/>
        <v>1488104.5767000001</v>
      </c>
      <c r="AC13" s="247">
        <f t="shared" si="2"/>
        <v>1499926.5418000002</v>
      </c>
      <c r="AD13" s="247">
        <f t="shared" si="2"/>
        <v>1511682.3215999999</v>
      </c>
      <c r="AE13" s="247">
        <f t="shared" si="2"/>
        <v>1523305.9323</v>
      </c>
      <c r="AF13" s="247">
        <f t="shared" si="2"/>
        <v>1534883.8254</v>
      </c>
      <c r="AG13" s="247">
        <f t="shared" si="2"/>
        <v>1546339.6009</v>
      </c>
      <c r="AH13" s="247">
        <f t="shared" si="2"/>
        <v>1557771.0134000001</v>
      </c>
      <c r="AI13" s="247">
        <f t="shared" si="2"/>
        <v>1569215.7877</v>
      </c>
      <c r="AJ13" s="247">
        <f t="shared" si="2"/>
        <v>1580917.8415999999</v>
      </c>
      <c r="AK13" s="247">
        <f t="shared" si="2"/>
        <v>1592933.2831999999</v>
      </c>
      <c r="AL13" s="247">
        <f t="shared" si="2"/>
        <v>1605610.8999000001</v>
      </c>
      <c r="AM13" s="247">
        <f t="shared" si="2"/>
        <v>1618901.8832</v>
      </c>
      <c r="AN13" s="247">
        <f t="shared" si="2"/>
        <v>1632652.8023000001</v>
      </c>
      <c r="AO13" s="247">
        <f t="shared" si="2"/>
        <v>1646900.1528</v>
      </c>
      <c r="AP13" s="247">
        <f t="shared" si="2"/>
        <v>1661587.3171000001</v>
      </c>
      <c r="AQ13" s="247">
        <f t="shared" si="2"/>
        <v>1676612.4129000001</v>
      </c>
      <c r="AR13" s="247">
        <f t="shared" si="2"/>
        <v>1692048.3481999999</v>
      </c>
      <c r="AS13" s="247">
        <f t="shared" si="2"/>
        <v>1707880.3295</v>
      </c>
      <c r="AT13" s="247">
        <f t="shared" si="2"/>
        <v>1724057.5884</v>
      </c>
      <c r="AU13" s="248">
        <f t="shared" si="2"/>
        <v>1740889.6809999999</v>
      </c>
    </row>
    <row r="14" spans="1:49" x14ac:dyDescent="0.35">
      <c r="B14" s="249" t="s">
        <v>494</v>
      </c>
      <c r="C14" s="250">
        <f>Résultats!E294</f>
        <v>269949.78960000002</v>
      </c>
      <c r="D14" s="251">
        <f>Résultats!F294</f>
        <v>277098.31140000001</v>
      </c>
      <c r="E14" s="251">
        <f>Résultats!G294</f>
        <v>283661.62070000003</v>
      </c>
      <c r="F14" s="251">
        <f>Résultats!H294</f>
        <v>284996.64429999999</v>
      </c>
      <c r="G14" s="251">
        <f>Résultats!I294</f>
        <v>276969.51199999999</v>
      </c>
      <c r="H14" s="251">
        <f>Résultats!J294</f>
        <v>276308.41389999999</v>
      </c>
      <c r="I14" s="251">
        <f>Résultats!K294</f>
        <v>278550.93329999998</v>
      </c>
      <c r="J14" s="251">
        <f>Résultats!L294</f>
        <v>278764.20939999999</v>
      </c>
      <c r="K14" s="251">
        <f>Résultats!M294</f>
        <v>284099.9154</v>
      </c>
      <c r="L14" s="251">
        <f>Résultats!N294</f>
        <v>292961.30810000002</v>
      </c>
      <c r="M14" s="251">
        <f>Résultats!O294</f>
        <v>300343.14889999997</v>
      </c>
      <c r="N14" s="251">
        <f>Résultats!P294</f>
        <v>308835.91889999999</v>
      </c>
      <c r="O14" s="251">
        <f>Résultats!Q294</f>
        <v>317314.234</v>
      </c>
      <c r="P14" s="251">
        <f>Résultats!R294</f>
        <v>328532.7561</v>
      </c>
      <c r="Q14" s="251">
        <f>Résultats!S294</f>
        <v>327772.34159999999</v>
      </c>
      <c r="R14" s="251">
        <f>Résultats!T294</f>
        <v>327038.72879999998</v>
      </c>
      <c r="S14" s="251">
        <f>Résultats!U294</f>
        <v>327195.06109999999</v>
      </c>
      <c r="T14" s="251">
        <f>Résultats!V294</f>
        <v>326543.52740000002</v>
      </c>
      <c r="U14" s="251">
        <f>Résultats!W294</f>
        <v>333088.902</v>
      </c>
      <c r="V14" s="251">
        <f>Résultats!X294</f>
        <v>338184.02559999999</v>
      </c>
      <c r="W14" s="251">
        <f>Résultats!Y294</f>
        <v>344113.3798</v>
      </c>
      <c r="X14" s="251">
        <f>Résultats!Z294</f>
        <v>350623.45990000002</v>
      </c>
      <c r="Y14" s="251">
        <f>Résultats!AA294</f>
        <v>357798.94620000001</v>
      </c>
      <c r="Z14" s="251">
        <f>Résultats!AB294</f>
        <v>365383.53129999997</v>
      </c>
      <c r="AA14" s="251">
        <f>Résultats!AC294</f>
        <v>373240.85989999998</v>
      </c>
      <c r="AB14" s="251">
        <f>Résultats!AD294</f>
        <v>381318.61729999998</v>
      </c>
      <c r="AC14" s="251">
        <f>Résultats!AE294</f>
        <v>389447.84820000001</v>
      </c>
      <c r="AD14" s="251">
        <f>Résultats!AF294</f>
        <v>397482.09659999999</v>
      </c>
      <c r="AE14" s="251">
        <f>Résultats!AG294</f>
        <v>405387.81689999998</v>
      </c>
      <c r="AF14" s="251">
        <f>Résultats!AH294</f>
        <v>413224.62709999998</v>
      </c>
      <c r="AG14" s="251">
        <f>Résultats!AI294</f>
        <v>420971.95390000002</v>
      </c>
      <c r="AH14" s="251">
        <f>Résultats!AJ294</f>
        <v>428678.00809999998</v>
      </c>
      <c r="AI14" s="251">
        <f>Résultats!AK294</f>
        <v>436349.19910000003</v>
      </c>
      <c r="AJ14" s="251">
        <f>Résultats!AL294</f>
        <v>444180.10710000002</v>
      </c>
      <c r="AK14" s="251">
        <f>Résultats!AM294</f>
        <v>452217.70049999998</v>
      </c>
      <c r="AL14" s="251">
        <f>Résultats!AN294</f>
        <v>460567.34629999998</v>
      </c>
      <c r="AM14" s="251">
        <f>Résultats!AO294</f>
        <v>469275.8015</v>
      </c>
      <c r="AN14" s="251">
        <f>Résultats!AP294</f>
        <v>478283.6459</v>
      </c>
      <c r="AO14" s="251">
        <f>Résultats!AQ294</f>
        <v>487664.86200000002</v>
      </c>
      <c r="AP14" s="251">
        <f>Résultats!AR294</f>
        <v>497429.6335</v>
      </c>
      <c r="AQ14" s="251">
        <f>Résultats!AS294</f>
        <v>507528.60690000001</v>
      </c>
      <c r="AR14" s="251">
        <f>Résultats!AT294</f>
        <v>518039.05310000002</v>
      </c>
      <c r="AS14" s="251">
        <f>Résultats!AU294</f>
        <v>528962.24529999995</v>
      </c>
      <c r="AT14" s="251">
        <f>Résultats!AV294</f>
        <v>540261.25959999999</v>
      </c>
      <c r="AU14" s="252">
        <f>Résultats!AW294</f>
        <v>552155.88769999996</v>
      </c>
    </row>
    <row r="15" spans="1:49" x14ac:dyDescent="0.35">
      <c r="B15" s="254" t="s">
        <v>495</v>
      </c>
      <c r="C15" s="255">
        <f>Résultats!E300</f>
        <v>248850.0986</v>
      </c>
      <c r="D15" s="256">
        <f>Résultats!F300</f>
        <v>262898.17729999998</v>
      </c>
      <c r="E15" s="256">
        <f>Résultats!G300</f>
        <v>272240.82209999999</v>
      </c>
      <c r="F15" s="256">
        <f>Résultats!H300</f>
        <v>287789.47009999998</v>
      </c>
      <c r="G15" s="256">
        <f>Résultats!I300</f>
        <v>299413.09159999999</v>
      </c>
      <c r="H15" s="256">
        <f>Résultats!J300</f>
        <v>315292.64840000001</v>
      </c>
      <c r="I15" s="256">
        <f>Résultats!K300</f>
        <v>335053.10080000001</v>
      </c>
      <c r="J15" s="256">
        <f>Résultats!L300</f>
        <v>357362.45140000002</v>
      </c>
      <c r="K15" s="256">
        <f>Résultats!M300</f>
        <v>382942.01069999998</v>
      </c>
      <c r="L15" s="256">
        <f>Résultats!N300</f>
        <v>405799.8578</v>
      </c>
      <c r="M15" s="256">
        <f>Résultats!O300</f>
        <v>397150.04029999999</v>
      </c>
      <c r="N15" s="256">
        <f>Résultats!P300</f>
        <v>389425.6348</v>
      </c>
      <c r="O15" s="256">
        <f>Résultats!Q300</f>
        <v>380431.73060000001</v>
      </c>
      <c r="P15" s="256">
        <f>Résultats!R300</f>
        <v>367206.25199999998</v>
      </c>
      <c r="Q15" s="256">
        <f>Résultats!S300</f>
        <v>367278.2893</v>
      </c>
      <c r="R15" s="256">
        <f>Résultats!T300</f>
        <v>369729.21130000002</v>
      </c>
      <c r="S15" s="256">
        <f>Résultats!U300</f>
        <v>370794.36940000003</v>
      </c>
      <c r="T15" s="256">
        <f>Résultats!V300</f>
        <v>371595.8676</v>
      </c>
      <c r="U15" s="256">
        <f>Résultats!W300</f>
        <v>371955.77679999999</v>
      </c>
      <c r="V15" s="256">
        <f>Résultats!X300</f>
        <v>371970.85479999997</v>
      </c>
      <c r="W15" s="256">
        <f>Résultats!Y300</f>
        <v>372287.85710000002</v>
      </c>
      <c r="X15" s="256">
        <f>Résultats!Z300</f>
        <v>373036.79599999997</v>
      </c>
      <c r="Y15" s="256">
        <f>Résultats!AA300</f>
        <v>374207.3738</v>
      </c>
      <c r="Z15" s="256">
        <f>Résultats!AB300</f>
        <v>375507.39649999997</v>
      </c>
      <c r="AA15" s="256">
        <f>Résultats!AC300</f>
        <v>376905.74060000002</v>
      </c>
      <c r="AB15" s="256">
        <f>Résultats!AD300</f>
        <v>378420.81660000002</v>
      </c>
      <c r="AC15" s="256">
        <f>Résultats!AE300</f>
        <v>379955.01400000002</v>
      </c>
      <c r="AD15" s="256">
        <f>Résultats!AF300</f>
        <v>381463.80239999999</v>
      </c>
      <c r="AE15" s="256">
        <f>Résultats!AG300</f>
        <v>382927.05219999998</v>
      </c>
      <c r="AF15" s="256">
        <f>Résultats!AH300</f>
        <v>384350.82169999997</v>
      </c>
      <c r="AG15" s="256">
        <f>Résultats!AI300</f>
        <v>385715.85430000001</v>
      </c>
      <c r="AH15" s="256">
        <f>Résultats!AJ300</f>
        <v>387043.33960000001</v>
      </c>
      <c r="AI15" s="256">
        <f>Résultats!AK300</f>
        <v>388364.48599999998</v>
      </c>
      <c r="AJ15" s="256">
        <f>Résultats!AL300</f>
        <v>389700.35269999999</v>
      </c>
      <c r="AK15" s="256">
        <f>Résultats!AM300</f>
        <v>391066.27789999999</v>
      </c>
      <c r="AL15" s="256">
        <f>Résultats!AN300</f>
        <v>392414.32260000001</v>
      </c>
      <c r="AM15" s="256">
        <f>Résultats!AO300</f>
        <v>393821.4388</v>
      </c>
      <c r="AN15" s="256">
        <f>Résultats!AP300</f>
        <v>395295.39510000002</v>
      </c>
      <c r="AO15" s="256">
        <f>Résultats!AQ300</f>
        <v>396835.28889999999</v>
      </c>
      <c r="AP15" s="256">
        <f>Résultats!AR300</f>
        <v>398427.79479999997</v>
      </c>
      <c r="AQ15" s="256">
        <f>Résultats!AS300</f>
        <v>400058.66210000002</v>
      </c>
      <c r="AR15" s="256">
        <f>Résultats!AT300</f>
        <v>401725.6177</v>
      </c>
      <c r="AS15" s="256">
        <f>Résultats!AU300</f>
        <v>403424.10110000003</v>
      </c>
      <c r="AT15" s="256">
        <f>Résultats!AV300</f>
        <v>405150.54550000001</v>
      </c>
      <c r="AU15" s="257">
        <f>Résultats!AW300</f>
        <v>406925.15269999998</v>
      </c>
    </row>
    <row r="16" spans="1:49" x14ac:dyDescent="0.35">
      <c r="B16" s="258" t="s">
        <v>496</v>
      </c>
      <c r="C16" s="259">
        <f>Résultats!E295</f>
        <v>163461.30420000001</v>
      </c>
      <c r="D16" s="212">
        <f>Résultats!F295</f>
        <v>168432.15779999999</v>
      </c>
      <c r="E16" s="212">
        <f>Résultats!G295</f>
        <v>175098.72990000001</v>
      </c>
      <c r="F16" s="212">
        <f>Résultats!H295</f>
        <v>184374.18</v>
      </c>
      <c r="G16" s="212">
        <f>Résultats!I295</f>
        <v>192029.0019</v>
      </c>
      <c r="H16" s="212">
        <f>Résultats!J295</f>
        <v>200639.6243</v>
      </c>
      <c r="I16" s="212">
        <f>Résultats!K295</f>
        <v>215029.0196</v>
      </c>
      <c r="J16" s="212">
        <f>Résultats!L295</f>
        <v>230855.26449999999</v>
      </c>
      <c r="K16" s="212">
        <f>Résultats!M295</f>
        <v>247456.30189999999</v>
      </c>
      <c r="L16" s="212">
        <f>Résultats!N295</f>
        <v>260447.91740000001</v>
      </c>
      <c r="M16" s="212">
        <f>Résultats!O295</f>
        <v>261243.1918</v>
      </c>
      <c r="N16" s="212">
        <f>Résultats!P295</f>
        <v>258856.96090000001</v>
      </c>
      <c r="O16" s="212">
        <f>Résultats!Q295</f>
        <v>254991.8308</v>
      </c>
      <c r="P16" s="212">
        <f>Résultats!R295</f>
        <v>253651.76060000001</v>
      </c>
      <c r="Q16" s="212">
        <f>Résultats!S295</f>
        <v>254250.64300000001</v>
      </c>
      <c r="R16" s="212">
        <f>Résultats!T295</f>
        <v>257250.7139</v>
      </c>
      <c r="S16" s="212">
        <f>Résultats!U295</f>
        <v>258678.62469999999</v>
      </c>
      <c r="T16" s="212">
        <f>Résultats!V295</f>
        <v>259612.70939999999</v>
      </c>
      <c r="U16" s="212">
        <f>Résultats!W295</f>
        <v>260239.3106</v>
      </c>
      <c r="V16" s="212">
        <f>Résultats!X295</f>
        <v>260424.08069999999</v>
      </c>
      <c r="W16" s="212">
        <f>Résultats!Y295</f>
        <v>261052.23050000001</v>
      </c>
      <c r="X16" s="212">
        <f>Résultats!Z295</f>
        <v>262015.0116</v>
      </c>
      <c r="Y16" s="212">
        <f>Résultats!AA295</f>
        <v>263186.19829999999</v>
      </c>
      <c r="Z16" s="212">
        <f>Résultats!AB295</f>
        <v>264436.98729999998</v>
      </c>
      <c r="AA16" s="212">
        <f>Résultats!AC295</f>
        <v>265691.13530000002</v>
      </c>
      <c r="AB16" s="212">
        <f>Résultats!AD295</f>
        <v>266971.90889999998</v>
      </c>
      <c r="AC16" s="212">
        <f>Résultats!AE295</f>
        <v>268184.73910000001</v>
      </c>
      <c r="AD16" s="212">
        <f>Résultats!AF295</f>
        <v>269305.63069999998</v>
      </c>
      <c r="AE16" s="212">
        <f>Résultats!AG295</f>
        <v>270325.62929999997</v>
      </c>
      <c r="AF16" s="212">
        <f>Résultats!AH295</f>
        <v>271254.04060000001</v>
      </c>
      <c r="AG16" s="212">
        <f>Résultats!AI295</f>
        <v>272074.60430000001</v>
      </c>
      <c r="AH16" s="212">
        <f>Résultats!AJ295</f>
        <v>272821.12359999999</v>
      </c>
      <c r="AI16" s="212">
        <f>Résultats!AK295</f>
        <v>273538.89529999997</v>
      </c>
      <c r="AJ16" s="212">
        <f>Résultats!AL295</f>
        <v>274245.06790000002</v>
      </c>
      <c r="AK16" s="212">
        <f>Résultats!AM295</f>
        <v>274964.7732</v>
      </c>
      <c r="AL16" s="212">
        <f>Résultats!AN295</f>
        <v>275606.86910000001</v>
      </c>
      <c r="AM16" s="212">
        <f>Résultats!AO295</f>
        <v>276300.38250000001</v>
      </c>
      <c r="AN16" s="212">
        <f>Résultats!AP295</f>
        <v>277071.17099999997</v>
      </c>
      <c r="AO16" s="212">
        <f>Résultats!AQ295</f>
        <v>277912.7303</v>
      </c>
      <c r="AP16" s="212">
        <f>Résultats!AR295</f>
        <v>278819.6091</v>
      </c>
      <c r="AQ16" s="212">
        <f>Résultats!AS295</f>
        <v>279776.11420000001</v>
      </c>
      <c r="AR16" s="212">
        <f>Résultats!AT295</f>
        <v>280777.04989999998</v>
      </c>
      <c r="AS16" s="212">
        <f>Résultats!AU295</f>
        <v>281823.19890000002</v>
      </c>
      <c r="AT16" s="212">
        <f>Résultats!AV295</f>
        <v>282915.4534</v>
      </c>
      <c r="AU16" s="260">
        <f>Résultats!AW295</f>
        <v>284048.6741</v>
      </c>
    </row>
    <row r="17" spans="1:49" x14ac:dyDescent="0.35">
      <c r="B17" s="261" t="s">
        <v>497</v>
      </c>
      <c r="C17" s="262">
        <f>Résultats!E298</f>
        <v>47168.089030000003</v>
      </c>
      <c r="D17" s="263">
        <f>Résultats!F298</f>
        <v>49526.52809</v>
      </c>
      <c r="E17" s="263">
        <f>Résultats!G298</f>
        <v>49189.34431</v>
      </c>
      <c r="F17" s="263">
        <f>Résultats!H298</f>
        <v>50577.711130000003</v>
      </c>
      <c r="G17" s="263">
        <f>Résultats!I298</f>
        <v>51404.830750000001</v>
      </c>
      <c r="H17" s="263">
        <f>Résultats!J298</f>
        <v>52652.689769999997</v>
      </c>
      <c r="I17" s="263">
        <f>Résultats!K298</f>
        <v>53240.859380000002</v>
      </c>
      <c r="J17" s="263">
        <f>Résultats!L298</f>
        <v>54442.262060000001</v>
      </c>
      <c r="K17" s="263">
        <f>Résultats!M298</f>
        <v>56442.382989999998</v>
      </c>
      <c r="L17" s="263">
        <f>Résultats!N298</f>
        <v>57915.791259999998</v>
      </c>
      <c r="M17" s="263">
        <f>Résultats!O298</f>
        <v>56788.232689999997</v>
      </c>
      <c r="N17" s="263">
        <f>Résultats!P298</f>
        <v>56684.35194</v>
      </c>
      <c r="O17" s="263">
        <f>Résultats!Q298</f>
        <v>56743.52996</v>
      </c>
      <c r="P17" s="263">
        <f>Résultats!R298</f>
        <v>55968.697870000004</v>
      </c>
      <c r="Q17" s="263">
        <f>Résultats!S298</f>
        <v>56546.68561</v>
      </c>
      <c r="R17" s="263">
        <f>Résultats!T298</f>
        <v>56508.177020000003</v>
      </c>
      <c r="S17" s="263">
        <f>Résultats!U298</f>
        <v>56360.858650000002</v>
      </c>
      <c r="T17" s="263">
        <f>Résultats!V298</f>
        <v>56198.060409999998</v>
      </c>
      <c r="U17" s="263">
        <f>Résultats!W298</f>
        <v>55884.403010000002</v>
      </c>
      <c r="V17" s="263">
        <f>Résultats!X298</f>
        <v>55537.285069999998</v>
      </c>
      <c r="W17" s="263">
        <f>Résultats!Y298</f>
        <v>55240.881099999999</v>
      </c>
      <c r="X17" s="263">
        <f>Résultats!Z298</f>
        <v>55048.522700000001</v>
      </c>
      <c r="Y17" s="263">
        <f>Résultats!AA298</f>
        <v>54961.14789</v>
      </c>
      <c r="Z17" s="263">
        <f>Résultats!AB298</f>
        <v>54951.390099999997</v>
      </c>
      <c r="AA17" s="263">
        <f>Résultats!AC298</f>
        <v>55008.789599999996</v>
      </c>
      <c r="AB17" s="263">
        <f>Résultats!AD298</f>
        <v>55085.410669999997</v>
      </c>
      <c r="AC17" s="263">
        <f>Résultats!AE298</f>
        <v>55189.510479999997</v>
      </c>
      <c r="AD17" s="263">
        <f>Résultats!AF298</f>
        <v>55317.195679999997</v>
      </c>
      <c r="AE17" s="263">
        <f>Résultats!AG298</f>
        <v>55467.478309999999</v>
      </c>
      <c r="AF17" s="263">
        <f>Résultats!AH298</f>
        <v>55641.412539999998</v>
      </c>
      <c r="AG17" s="263">
        <f>Résultats!AI298</f>
        <v>55836.161919999999</v>
      </c>
      <c r="AH17" s="263">
        <f>Résultats!AJ298</f>
        <v>56049.970939999999</v>
      </c>
      <c r="AI17" s="263">
        <f>Résultats!AK298</f>
        <v>56276.260260000003</v>
      </c>
      <c r="AJ17" s="263">
        <f>Résultats!AL298</f>
        <v>56515.886870000002</v>
      </c>
      <c r="AK17" s="263">
        <f>Résultats!AM298</f>
        <v>56764.041160000001</v>
      </c>
      <c r="AL17" s="263">
        <f>Résultats!AN298</f>
        <v>57071.879670000002</v>
      </c>
      <c r="AM17" s="263">
        <f>Résultats!AO298</f>
        <v>57397.390930000001</v>
      </c>
      <c r="AN17" s="263">
        <f>Résultats!AP298</f>
        <v>57723.53527</v>
      </c>
      <c r="AO17" s="263">
        <f>Résultats!AQ298</f>
        <v>58046.771220000002</v>
      </c>
      <c r="AP17" s="263">
        <f>Résultats!AR298</f>
        <v>58360.430099999998</v>
      </c>
      <c r="AQ17" s="263">
        <f>Résultats!AS298</f>
        <v>58662.009149999998</v>
      </c>
      <c r="AR17" s="263">
        <f>Résultats!AT298</f>
        <v>58951.914729999997</v>
      </c>
      <c r="AS17" s="263">
        <f>Résultats!AU298</f>
        <v>59228.238969999999</v>
      </c>
      <c r="AT17" s="263">
        <f>Résultats!AV298</f>
        <v>59489.470780000003</v>
      </c>
      <c r="AU17" s="264">
        <f>Résultats!AW298</f>
        <v>59746.327429999998</v>
      </c>
      <c r="AW17" s="253"/>
    </row>
    <row r="18" spans="1:49" x14ac:dyDescent="0.35">
      <c r="B18" s="258" t="s">
        <v>498</v>
      </c>
      <c r="C18" s="259">
        <f>Résultats!E299</f>
        <v>580650.23010000004</v>
      </c>
      <c r="D18" s="212">
        <f>Résultats!F299</f>
        <v>598711.1176</v>
      </c>
      <c r="E18" s="212">
        <f>Résultats!G299</f>
        <v>601302.13219999999</v>
      </c>
      <c r="F18" s="212">
        <f>Résultats!H299</f>
        <v>618253.85250000004</v>
      </c>
      <c r="G18" s="212">
        <f>Résultats!I299</f>
        <v>629273.2868</v>
      </c>
      <c r="H18" s="212">
        <f>Résultats!J299</f>
        <v>643579.61750000005</v>
      </c>
      <c r="I18" s="212">
        <f>Résultats!K299</f>
        <v>659571.3676</v>
      </c>
      <c r="J18" s="212">
        <f>Résultats!L299</f>
        <v>680782.49190000002</v>
      </c>
      <c r="K18" s="212">
        <f>Résultats!M299</f>
        <v>707667.29020000005</v>
      </c>
      <c r="L18" s="212">
        <f>Résultats!N299</f>
        <v>726425.3</v>
      </c>
      <c r="M18" s="212">
        <f>Résultats!O299</f>
        <v>721115.45970000001</v>
      </c>
      <c r="N18" s="212">
        <f>Résultats!P299</f>
        <v>719899</v>
      </c>
      <c r="O18" s="212">
        <f>Résultats!Q299</f>
        <v>718529.34530000004</v>
      </c>
      <c r="P18" s="212">
        <f>Résultats!R299</f>
        <v>715977.20849999995</v>
      </c>
      <c r="Q18" s="212">
        <f>Résultats!S299</f>
        <v>721844.3138</v>
      </c>
      <c r="R18" s="212">
        <f>Résultats!T299</f>
        <v>726386.39439999999</v>
      </c>
      <c r="S18" s="212">
        <f>Résultats!U299</f>
        <v>727281.35699999996</v>
      </c>
      <c r="T18" s="212">
        <f>Résultats!V299</f>
        <v>727387.04929999996</v>
      </c>
      <c r="U18" s="212">
        <f>Résultats!W299</f>
        <v>725973.60190000001</v>
      </c>
      <c r="V18" s="212">
        <f>Résultats!X299</f>
        <v>723722.92619999999</v>
      </c>
      <c r="W18" s="212">
        <f>Résultats!Y299</f>
        <v>722417.71369999996</v>
      </c>
      <c r="X18" s="212">
        <f>Résultats!Z299</f>
        <v>722222.78879999998</v>
      </c>
      <c r="Y18" s="212">
        <f>Résultats!AA299</f>
        <v>722971.1496</v>
      </c>
      <c r="Z18" s="212">
        <f>Résultats!AB299</f>
        <v>724394.9791</v>
      </c>
      <c r="AA18" s="212">
        <f>Résultats!AC299</f>
        <v>726310.45620000002</v>
      </c>
      <c r="AB18" s="212">
        <f>Résultats!AD299</f>
        <v>728365.14280000003</v>
      </c>
      <c r="AC18" s="212">
        <f>Résultats!AE299</f>
        <v>730523.67960000003</v>
      </c>
      <c r="AD18" s="212">
        <f>Résultats!AF299</f>
        <v>732736.42260000005</v>
      </c>
      <c r="AE18" s="212">
        <f>Résultats!AG299</f>
        <v>734991.06319999998</v>
      </c>
      <c r="AF18" s="212">
        <f>Résultats!AH299</f>
        <v>737308.37659999996</v>
      </c>
      <c r="AG18" s="212">
        <f>Résultats!AI299</f>
        <v>739651.79269999999</v>
      </c>
      <c r="AH18" s="212">
        <f>Résultats!AJ299</f>
        <v>742049.66570000001</v>
      </c>
      <c r="AI18" s="212">
        <f>Résultats!AK299</f>
        <v>744502.10259999998</v>
      </c>
      <c r="AJ18" s="212">
        <f>Résultats!AL299</f>
        <v>747037.38179999997</v>
      </c>
      <c r="AK18" s="212">
        <f>Résultats!AM299</f>
        <v>749649.30480000004</v>
      </c>
      <c r="AL18" s="212">
        <f>Résultats!AN299</f>
        <v>752629.23100000003</v>
      </c>
      <c r="AM18" s="212">
        <f>Résultats!AO299</f>
        <v>755804.64289999998</v>
      </c>
      <c r="AN18" s="212">
        <f>Résultats!AP299</f>
        <v>759073.76130000001</v>
      </c>
      <c r="AO18" s="212">
        <f>Résultats!AQ299</f>
        <v>762400.00190000003</v>
      </c>
      <c r="AP18" s="212">
        <f>Résultats!AR299</f>
        <v>765729.88879999996</v>
      </c>
      <c r="AQ18" s="212">
        <f>Résultats!AS299</f>
        <v>769025.14390000002</v>
      </c>
      <c r="AR18" s="212">
        <f>Résultats!AT299</f>
        <v>772283.67740000004</v>
      </c>
      <c r="AS18" s="212">
        <f>Résultats!AU299</f>
        <v>775493.98309999995</v>
      </c>
      <c r="AT18" s="212">
        <f>Résultats!AV299</f>
        <v>778645.78330000001</v>
      </c>
      <c r="AU18" s="260">
        <f>Résultats!AW299</f>
        <v>781808.64060000004</v>
      </c>
    </row>
    <row r="19" spans="1:49" x14ac:dyDescent="0.35">
      <c r="B19" s="258" t="s">
        <v>499</v>
      </c>
      <c r="C19" s="259">
        <f>Résultats!E296</f>
        <v>533482.14110000001</v>
      </c>
      <c r="D19" s="212">
        <f>Résultats!F296</f>
        <v>549193.36679999996</v>
      </c>
      <c r="E19" s="212">
        <f>Résultats!G296</f>
        <v>552124.96250000002</v>
      </c>
      <c r="F19" s="212">
        <f>Résultats!H296</f>
        <v>567688.65919999999</v>
      </c>
      <c r="G19" s="212">
        <f>Résultats!I296</f>
        <v>577881.25549999997</v>
      </c>
      <c r="H19" s="212">
        <f>Résultats!J296</f>
        <v>590940.08299999998</v>
      </c>
      <c r="I19" s="212">
        <f>Résultats!K296</f>
        <v>606349.27320000005</v>
      </c>
      <c r="J19" s="212">
        <f>Résultats!L296</f>
        <v>626362.19720000005</v>
      </c>
      <c r="K19" s="212">
        <f>Résultats!M296</f>
        <v>651247.95819999999</v>
      </c>
      <c r="L19" s="212">
        <f>Résultats!N296</f>
        <v>668533.17559999996</v>
      </c>
      <c r="M19" s="212">
        <f>Résultats!O296</f>
        <v>664355.44770000002</v>
      </c>
      <c r="N19" s="212">
        <f>Résultats!P296</f>
        <v>663242.82180000003</v>
      </c>
      <c r="O19" s="212">
        <f>Résultats!Q296</f>
        <v>661814.20250000001</v>
      </c>
      <c r="P19" s="212">
        <f>Résultats!R296</f>
        <v>660039.97490000003</v>
      </c>
      <c r="Q19" s="212">
        <f>Résultats!S296</f>
        <v>665329.48710000003</v>
      </c>
      <c r="R19" s="212">
        <f>Résultats!T296</f>
        <v>667791.52099999995</v>
      </c>
      <c r="S19" s="212">
        <f>Résultats!U296</f>
        <v>668163.18579999998</v>
      </c>
      <c r="T19" s="212">
        <f>Résultats!V296</f>
        <v>667763.46</v>
      </c>
      <c r="U19" s="212">
        <f>Résultats!W296</f>
        <v>666004.39399999997</v>
      </c>
      <c r="V19" s="212">
        <f>Résultats!X296</f>
        <v>663450.01280000003</v>
      </c>
      <c r="W19" s="212">
        <f>Résultats!Y296</f>
        <v>661788.00329999998</v>
      </c>
      <c r="X19" s="212">
        <f>Résultats!Z296</f>
        <v>661125.7439</v>
      </c>
      <c r="Y19" s="212">
        <f>Résultats!AA296</f>
        <v>661293.7929</v>
      </c>
      <c r="Z19" s="212">
        <f>Résultats!AB296</f>
        <v>662051.90729999996</v>
      </c>
      <c r="AA19" s="212">
        <f>Résultats!AC296</f>
        <v>663226.95680000004</v>
      </c>
      <c r="AB19" s="212">
        <f>Résultats!AD296</f>
        <v>664517.39099999995</v>
      </c>
      <c r="AC19" s="212">
        <f>Résultats!AE296</f>
        <v>665879.68209999998</v>
      </c>
      <c r="AD19" s="212">
        <f>Résultats!AF296</f>
        <v>667268.51540000003</v>
      </c>
      <c r="AE19" s="212">
        <f>Résultats!AG296</f>
        <v>668672.63630000001</v>
      </c>
      <c r="AF19" s="212">
        <f>Résultats!AH296</f>
        <v>670111.35759999999</v>
      </c>
      <c r="AG19" s="212">
        <f>Résultats!AI296</f>
        <v>671551.41249999998</v>
      </c>
      <c r="AH19" s="212">
        <f>Résultats!AJ296</f>
        <v>673022.36860000005</v>
      </c>
      <c r="AI19" s="212">
        <f>Résultats!AK296</f>
        <v>674530.77480000001</v>
      </c>
      <c r="AJ19" s="212">
        <f>Résultats!AL296</f>
        <v>676103.37170000002</v>
      </c>
      <c r="AK19" s="212">
        <f>Résultats!AM296</f>
        <v>677738.67590000003</v>
      </c>
      <c r="AL19" s="212">
        <f>Résultats!AN296</f>
        <v>679670.60820000002</v>
      </c>
      <c r="AM19" s="212">
        <f>Résultats!AO296</f>
        <v>681771.43649999995</v>
      </c>
      <c r="AN19" s="212">
        <f>Résultats!AP296</f>
        <v>683958.21149999998</v>
      </c>
      <c r="AO19" s="212">
        <f>Résultats!AQ296</f>
        <v>686198.50930000003</v>
      </c>
      <c r="AP19" s="212">
        <f>Résultats!AR296</f>
        <v>688446.68669999996</v>
      </c>
      <c r="AQ19" s="212">
        <f>Résultats!AS296</f>
        <v>690667.94030000002</v>
      </c>
      <c r="AR19" s="212">
        <f>Résultats!AT296</f>
        <v>692859.92449999996</v>
      </c>
      <c r="AS19" s="212">
        <f>Résultats!AU296</f>
        <v>695013.45440000005</v>
      </c>
      <c r="AT19" s="212">
        <f>Résultats!AV296</f>
        <v>697120.18319999997</v>
      </c>
      <c r="AU19" s="260">
        <f>Résultats!AW296</f>
        <v>699237.08840000001</v>
      </c>
    </row>
    <row r="20" spans="1:49" x14ac:dyDescent="0.35">
      <c r="B20" s="261" t="s">
        <v>500</v>
      </c>
      <c r="C20" s="262">
        <f>Résultats!E297</f>
        <v>85388.794450000001</v>
      </c>
      <c r="D20" s="263">
        <f>Résultats!F297</f>
        <v>94623.995599999995</v>
      </c>
      <c r="E20" s="263">
        <f>Résultats!G297</f>
        <v>97309.359849999906</v>
      </c>
      <c r="F20" s="263">
        <f>Résultats!H297</f>
        <v>103596.1063</v>
      </c>
      <c r="G20" s="263">
        <f>Résultats!I297</f>
        <v>107572.5223</v>
      </c>
      <c r="H20" s="263">
        <f>Résultats!J297</f>
        <v>114868.6753</v>
      </c>
      <c r="I20" s="263">
        <f>Résultats!K297</f>
        <v>120274.23480000001</v>
      </c>
      <c r="J20" s="263">
        <f>Résultats!L297</f>
        <v>126787.716</v>
      </c>
      <c r="K20" s="263">
        <f>Résultats!M297</f>
        <v>135786.35060000001</v>
      </c>
      <c r="L20" s="263">
        <f>Résultats!N297</f>
        <v>145687.709</v>
      </c>
      <c r="M20" s="263">
        <f>Résultats!O297</f>
        <v>136449.0134</v>
      </c>
      <c r="N20" s="263">
        <f>Résultats!P297</f>
        <v>131141.04810000001</v>
      </c>
      <c r="O20" s="263">
        <f>Résultats!Q297</f>
        <v>126025.0264</v>
      </c>
      <c r="P20" s="263">
        <f>Résultats!R297</f>
        <v>114453.29180000001</v>
      </c>
      <c r="Q20" s="263">
        <f>Résultats!S297</f>
        <v>113928.52860000001</v>
      </c>
      <c r="R20" s="263">
        <f>Résultats!T297</f>
        <v>113396.0398</v>
      </c>
      <c r="S20" s="263">
        <f>Résultats!U297</f>
        <v>113038.90700000001</v>
      </c>
      <c r="T20" s="263">
        <f>Résultats!V297</f>
        <v>112909.2058</v>
      </c>
      <c r="U20" s="263">
        <f>Résultats!W297</f>
        <v>112644.30220000001</v>
      </c>
      <c r="V20" s="263">
        <f>Résultats!X297</f>
        <v>112474.84050000001</v>
      </c>
      <c r="W20" s="263">
        <f>Résultats!Y297</f>
        <v>112165.531</v>
      </c>
      <c r="X20" s="263">
        <f>Résultats!Z297</f>
        <v>111954.77469999999</v>
      </c>
      <c r="Y20" s="263">
        <f>Résultats!AA297</f>
        <v>111957.8659</v>
      </c>
      <c r="Z20" s="263">
        <f>Résultats!AB297</f>
        <v>112011.07060000001</v>
      </c>
      <c r="AA20" s="263">
        <f>Résultats!AC297</f>
        <v>112159.22840000001</v>
      </c>
      <c r="AB20" s="263">
        <f>Résultats!AD297</f>
        <v>112397.6134</v>
      </c>
      <c r="AC20" s="263">
        <f>Résultats!AE297</f>
        <v>112722.93399999999</v>
      </c>
      <c r="AD20" s="263">
        <f>Résultats!AF297</f>
        <v>113114.63340000001</v>
      </c>
      <c r="AE20" s="263">
        <f>Résultats!AG297</f>
        <v>113561.5545</v>
      </c>
      <c r="AF20" s="263">
        <f>Résultats!AH297</f>
        <v>114060.5193</v>
      </c>
      <c r="AG20" s="263">
        <f>Résultats!AI297</f>
        <v>114608.5377</v>
      </c>
      <c r="AH20" s="263">
        <f>Résultats!AJ297</f>
        <v>115193.05560000001</v>
      </c>
      <c r="AI20" s="263">
        <f>Résultats!AK297</f>
        <v>115800.0249</v>
      </c>
      <c r="AJ20" s="263">
        <f>Résultats!AL297</f>
        <v>116433.40850000001</v>
      </c>
      <c r="AK20" s="263">
        <f>Résultats!AM297</f>
        <v>117083.413</v>
      </c>
      <c r="AL20" s="263">
        <f>Résultats!AN297</f>
        <v>117793.3147</v>
      </c>
      <c r="AM20" s="263">
        <f>Résultats!AO297</f>
        <v>118510.97779999999</v>
      </c>
      <c r="AN20" s="263">
        <f>Résultats!AP297</f>
        <v>119218.2678</v>
      </c>
      <c r="AO20" s="263">
        <f>Résultats!AQ297</f>
        <v>119920.81269999999</v>
      </c>
      <c r="AP20" s="263">
        <f>Résultats!AR297</f>
        <v>120610.7043</v>
      </c>
      <c r="AQ20" s="263">
        <f>Résultats!AS297</f>
        <v>121289.3722</v>
      </c>
      <c r="AR20" s="263">
        <f>Résultats!AT297</f>
        <v>121959.7473</v>
      </c>
      <c r="AS20" s="263">
        <f>Résultats!AU297</f>
        <v>122616.4734</v>
      </c>
      <c r="AT20" s="263">
        <f>Résultats!AV297</f>
        <v>123255.08500000001</v>
      </c>
      <c r="AU20" s="264">
        <f>Résultats!AW297</f>
        <v>123901.0043</v>
      </c>
    </row>
    <row r="21" spans="1:49" x14ac:dyDescent="0.35">
      <c r="B21" s="249" t="s">
        <v>501</v>
      </c>
      <c r="C21" s="250">
        <f t="shared" ref="C21:AU21" si="3">C16+C19</f>
        <v>696943.44530000002</v>
      </c>
      <c r="D21" s="251">
        <f t="shared" si="3"/>
        <v>717625.52459999989</v>
      </c>
      <c r="E21" s="251">
        <f t="shared" si="3"/>
        <v>727223.69240000006</v>
      </c>
      <c r="F21" s="251">
        <f t="shared" si="3"/>
        <v>752062.83920000005</v>
      </c>
      <c r="G21" s="251">
        <f t="shared" si="3"/>
        <v>769910.2574</v>
      </c>
      <c r="H21" s="251">
        <f t="shared" si="3"/>
        <v>791579.70730000001</v>
      </c>
      <c r="I21" s="251">
        <f t="shared" si="3"/>
        <v>821378.29280000005</v>
      </c>
      <c r="J21" s="251">
        <f t="shared" si="3"/>
        <v>857217.4617000001</v>
      </c>
      <c r="K21" s="251">
        <f t="shared" si="3"/>
        <v>898704.26009999996</v>
      </c>
      <c r="L21" s="251">
        <f t="shared" si="3"/>
        <v>928981.09299999999</v>
      </c>
      <c r="M21" s="251">
        <f t="shared" si="3"/>
        <v>925598.63950000005</v>
      </c>
      <c r="N21" s="251">
        <f t="shared" si="3"/>
        <v>922099.7827000001</v>
      </c>
      <c r="O21" s="251">
        <f t="shared" si="3"/>
        <v>916806.03330000001</v>
      </c>
      <c r="P21" s="251">
        <f t="shared" si="3"/>
        <v>913691.73550000007</v>
      </c>
      <c r="Q21" s="251">
        <f t="shared" si="3"/>
        <v>919580.13010000007</v>
      </c>
      <c r="R21" s="251">
        <f t="shared" si="3"/>
        <v>925042.23489999992</v>
      </c>
      <c r="S21" s="251">
        <f t="shared" si="3"/>
        <v>926841.81049999991</v>
      </c>
      <c r="T21" s="251">
        <f t="shared" si="3"/>
        <v>927376.16940000001</v>
      </c>
      <c r="U21" s="251">
        <f t="shared" si="3"/>
        <v>926243.70459999994</v>
      </c>
      <c r="V21" s="251">
        <f t="shared" si="3"/>
        <v>923874.09349999996</v>
      </c>
      <c r="W21" s="251">
        <f t="shared" si="3"/>
        <v>922840.23380000005</v>
      </c>
      <c r="X21" s="251">
        <f t="shared" si="3"/>
        <v>923140.75549999997</v>
      </c>
      <c r="Y21" s="251">
        <f t="shared" si="3"/>
        <v>924479.99120000005</v>
      </c>
      <c r="Z21" s="251">
        <f t="shared" si="3"/>
        <v>926488.8946</v>
      </c>
      <c r="AA21" s="251">
        <f t="shared" si="3"/>
        <v>928918.09210000001</v>
      </c>
      <c r="AB21" s="251">
        <f t="shared" si="3"/>
        <v>931489.29989999998</v>
      </c>
      <c r="AC21" s="251">
        <f t="shared" si="3"/>
        <v>934064.42119999998</v>
      </c>
      <c r="AD21" s="251">
        <f t="shared" si="3"/>
        <v>936574.14610000001</v>
      </c>
      <c r="AE21" s="251">
        <f t="shared" si="3"/>
        <v>938998.26560000004</v>
      </c>
      <c r="AF21" s="251">
        <f t="shared" si="3"/>
        <v>941365.39819999994</v>
      </c>
      <c r="AG21" s="251">
        <f t="shared" si="3"/>
        <v>943626.01679999998</v>
      </c>
      <c r="AH21" s="251">
        <f t="shared" si="3"/>
        <v>945843.49219999998</v>
      </c>
      <c r="AI21" s="251">
        <f t="shared" si="3"/>
        <v>948069.67009999999</v>
      </c>
      <c r="AJ21" s="251">
        <f t="shared" si="3"/>
        <v>950348.43960000004</v>
      </c>
      <c r="AK21" s="251">
        <f t="shared" si="3"/>
        <v>952703.44910000009</v>
      </c>
      <c r="AL21" s="251">
        <f t="shared" si="3"/>
        <v>955277.47730000003</v>
      </c>
      <c r="AM21" s="251">
        <f t="shared" si="3"/>
        <v>958071.8189999999</v>
      </c>
      <c r="AN21" s="251">
        <f t="shared" si="3"/>
        <v>961029.38249999995</v>
      </c>
      <c r="AO21" s="251">
        <f t="shared" si="3"/>
        <v>964111.23959999997</v>
      </c>
      <c r="AP21" s="251">
        <f t="shared" si="3"/>
        <v>967266.29579999996</v>
      </c>
      <c r="AQ21" s="251">
        <f t="shared" si="3"/>
        <v>970444.05450000009</v>
      </c>
      <c r="AR21" s="251">
        <f t="shared" si="3"/>
        <v>973636.97439999995</v>
      </c>
      <c r="AS21" s="251">
        <f t="shared" si="3"/>
        <v>976836.65330000012</v>
      </c>
      <c r="AT21" s="251">
        <f t="shared" si="3"/>
        <v>980035.63659999997</v>
      </c>
      <c r="AU21" s="252">
        <f t="shared" si="3"/>
        <v>983285.76249999995</v>
      </c>
      <c r="AW21" s="253"/>
    </row>
    <row r="22" spans="1:49" x14ac:dyDescent="0.3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3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35">
      <c r="B24" s="245" t="s">
        <v>1</v>
      </c>
      <c r="C24" s="247">
        <f t="shared" ref="C24:AU25" si="4">C2-C13</f>
        <v>0</v>
      </c>
      <c r="D24" s="247">
        <f t="shared" si="4"/>
        <v>0</v>
      </c>
      <c r="E24" s="247">
        <f t="shared" si="4"/>
        <v>0</v>
      </c>
      <c r="F24" s="247">
        <f t="shared" si="4"/>
        <v>0</v>
      </c>
      <c r="G24" s="247">
        <f t="shared" si="4"/>
        <v>0</v>
      </c>
      <c r="H24" s="247">
        <f t="shared" si="4"/>
        <v>-10.031299999915063</v>
      </c>
      <c r="I24" s="247">
        <f t="shared" si="4"/>
        <v>39.673500000033528</v>
      </c>
      <c r="J24" s="247">
        <f t="shared" si="4"/>
        <v>18.876900000032037</v>
      </c>
      <c r="K24" s="247">
        <f t="shared" si="4"/>
        <v>-34.125</v>
      </c>
      <c r="L24" s="247">
        <f t="shared" si="4"/>
        <v>-152.61770000029355</v>
      </c>
      <c r="M24" s="247">
        <f t="shared" si="4"/>
        <v>-139.24069999996573</v>
      </c>
      <c r="N24" s="247">
        <f t="shared" si="4"/>
        <v>-179.55579999997281</v>
      </c>
      <c r="O24" s="247">
        <f t="shared" si="4"/>
        <v>-37.013500000350177</v>
      </c>
      <c r="P24" s="247">
        <f t="shared" si="4"/>
        <v>-50.771999999880791</v>
      </c>
      <c r="Q24" s="247">
        <f t="shared" si="4"/>
        <v>-10.731099999975413</v>
      </c>
      <c r="R24" s="247">
        <f t="shared" si="4"/>
        <v>-196.38709999993443</v>
      </c>
      <c r="S24" s="247">
        <f t="shared" si="4"/>
        <v>-101.06730000022799</v>
      </c>
      <c r="T24" s="247">
        <f t="shared" si="4"/>
        <v>-66.975000000093132</v>
      </c>
      <c r="U24" s="247">
        <f t="shared" si="4"/>
        <v>1886.3128999997862</v>
      </c>
      <c r="V24" s="247">
        <f t="shared" si="4"/>
        <v>3910.190400000196</v>
      </c>
      <c r="W24" s="247">
        <f t="shared" si="4"/>
        <v>5891.5810999998357</v>
      </c>
      <c r="X24" s="247">
        <f t="shared" si="4"/>
        <v>7770.6924000000581</v>
      </c>
      <c r="Y24" s="247">
        <f t="shared" si="4"/>
        <v>9140.7221999999601</v>
      </c>
      <c r="Z24" s="247">
        <f t="shared" si="4"/>
        <v>10010.401300000027</v>
      </c>
      <c r="AA24" s="247">
        <f t="shared" si="4"/>
        <v>10448.298399999971</v>
      </c>
      <c r="AB24" s="247">
        <f t="shared" si="4"/>
        <v>10609.491399999941</v>
      </c>
      <c r="AC24" s="247">
        <f t="shared" si="4"/>
        <v>10650.739999999758</v>
      </c>
      <c r="AD24" s="247">
        <f t="shared" si="4"/>
        <v>10696.649900000077</v>
      </c>
      <c r="AE24" s="247">
        <f t="shared" si="4"/>
        <v>10837.101100000087</v>
      </c>
      <c r="AF24" s="247">
        <f t="shared" si="4"/>
        <v>11113.724299999885</v>
      </c>
      <c r="AG24" s="247">
        <f t="shared" si="4"/>
        <v>11473.730800000019</v>
      </c>
      <c r="AH24" s="247">
        <f t="shared" si="4"/>
        <v>11882.564699999988</v>
      </c>
      <c r="AI24" s="247">
        <f t="shared" si="4"/>
        <v>12303.215000000084</v>
      </c>
      <c r="AJ24" s="247">
        <f t="shared" si="4"/>
        <v>12652.843700000085</v>
      </c>
      <c r="AK24" s="247">
        <f t="shared" si="4"/>
        <v>13358.4944000002</v>
      </c>
      <c r="AL24" s="247">
        <f t="shared" si="4"/>
        <v>13970.064099999843</v>
      </c>
      <c r="AM24" s="247">
        <f t="shared" si="4"/>
        <v>14396.785099999979</v>
      </c>
      <c r="AN24" s="247">
        <f t="shared" si="4"/>
        <v>14579.831799999811</v>
      </c>
      <c r="AO24" s="247">
        <f t="shared" si="4"/>
        <v>14530.834699999774</v>
      </c>
      <c r="AP24" s="247">
        <f t="shared" si="4"/>
        <v>14300.174799999921</v>
      </c>
      <c r="AQ24" s="247">
        <f t="shared" si="4"/>
        <v>13947.64189999993</v>
      </c>
      <c r="AR24" s="247">
        <f t="shared" si="4"/>
        <v>13539.218200000003</v>
      </c>
      <c r="AS24" s="247">
        <f t="shared" si="4"/>
        <v>13124.493900000118</v>
      </c>
      <c r="AT24" s="247">
        <f t="shared" si="4"/>
        <v>12737.864600000205</v>
      </c>
      <c r="AU24" s="247">
        <f t="shared" si="4"/>
        <v>12392.161700000055</v>
      </c>
      <c r="AV24" s="268"/>
    </row>
    <row r="25" spans="1:49" x14ac:dyDescent="0.35">
      <c r="B25" s="249" t="s">
        <v>494</v>
      </c>
      <c r="C25" s="251">
        <f t="shared" si="4"/>
        <v>0</v>
      </c>
      <c r="D25" s="251">
        <f t="shared" si="4"/>
        <v>0</v>
      </c>
      <c r="E25" s="251">
        <f t="shared" si="4"/>
        <v>0</v>
      </c>
      <c r="F25" s="251">
        <f t="shared" si="4"/>
        <v>0</v>
      </c>
      <c r="G25" s="251">
        <f t="shared" si="4"/>
        <v>0</v>
      </c>
      <c r="H25" s="251">
        <f t="shared" si="4"/>
        <v>-5.3661999999894761</v>
      </c>
      <c r="I25" s="251">
        <f t="shared" si="4"/>
        <v>20.934000000008382</v>
      </c>
      <c r="J25" s="251">
        <f t="shared" si="4"/>
        <v>9.7586000000010245</v>
      </c>
      <c r="K25" s="251">
        <f t="shared" si="4"/>
        <v>-17.35840000002645</v>
      </c>
      <c r="L25" s="251">
        <f t="shared" si="4"/>
        <v>-77.354700000025332</v>
      </c>
      <c r="M25" s="251">
        <f t="shared" si="4"/>
        <v>-71.857599999988452</v>
      </c>
      <c r="N25" s="251">
        <f t="shared" si="4"/>
        <v>-94.295500000007451</v>
      </c>
      <c r="O25" s="251">
        <f t="shared" si="4"/>
        <v>-19.768800000019837</v>
      </c>
      <c r="P25" s="251">
        <f t="shared" si="4"/>
        <v>-27.751199999998789</v>
      </c>
      <c r="Q25" s="251">
        <f t="shared" si="4"/>
        <v>-0.54269999999087304</v>
      </c>
      <c r="R25" s="251">
        <f t="shared" si="4"/>
        <v>-122.62010000000009</v>
      </c>
      <c r="S25" s="251">
        <f t="shared" si="4"/>
        <v>-60.635899999993853</v>
      </c>
      <c r="T25" s="251">
        <f t="shared" si="4"/>
        <v>-41.516999999992549</v>
      </c>
      <c r="U25" s="251">
        <f t="shared" si="4"/>
        <v>1211.2687000000151</v>
      </c>
      <c r="V25" s="251">
        <f t="shared" si="4"/>
        <v>2643.6345999999903</v>
      </c>
      <c r="W25" s="251">
        <f t="shared" si="4"/>
        <v>4144.0914000000339</v>
      </c>
      <c r="X25" s="251">
        <f t="shared" si="4"/>
        <v>5773.8033999999752</v>
      </c>
      <c r="Y25" s="251">
        <f t="shared" si="4"/>
        <v>7123.5595999999787</v>
      </c>
      <c r="Z25" s="251">
        <f t="shared" si="4"/>
        <v>8175.5040000000154</v>
      </c>
      <c r="AA25" s="251">
        <f t="shared" si="4"/>
        <v>8917.4282000000239</v>
      </c>
      <c r="AB25" s="251">
        <f t="shared" si="4"/>
        <v>9493.9470000000438</v>
      </c>
      <c r="AC25" s="251">
        <f t="shared" si="4"/>
        <v>9966.0984000000171</v>
      </c>
      <c r="AD25" s="251">
        <f t="shared" si="4"/>
        <v>10394.978100000008</v>
      </c>
      <c r="AE25" s="251">
        <f t="shared" si="4"/>
        <v>10836.295299999998</v>
      </c>
      <c r="AF25" s="251">
        <f t="shared" si="4"/>
        <v>11327.346900000004</v>
      </c>
      <c r="AG25" s="251">
        <f t="shared" si="4"/>
        <v>11827.812199999986</v>
      </c>
      <c r="AH25" s="251">
        <f t="shared" si="4"/>
        <v>12324.830300000031</v>
      </c>
      <c r="AI25" s="251">
        <f t="shared" si="4"/>
        <v>12802.536699999997</v>
      </c>
      <c r="AJ25" s="251">
        <f t="shared" si="4"/>
        <v>13200.428399999975</v>
      </c>
      <c r="AK25" s="251">
        <f t="shared" si="4"/>
        <v>13846.965000000026</v>
      </c>
      <c r="AL25" s="251">
        <f t="shared" si="4"/>
        <v>14408.535499999998</v>
      </c>
      <c r="AM25" s="251">
        <f t="shared" si="4"/>
        <v>14808.805600000022</v>
      </c>
      <c r="AN25" s="251">
        <f t="shared" si="4"/>
        <v>15006.903700000024</v>
      </c>
      <c r="AO25" s="251">
        <f t="shared" si="4"/>
        <v>15013.023699999962</v>
      </c>
      <c r="AP25" s="251">
        <f t="shared" si="4"/>
        <v>14867.392899999977</v>
      </c>
      <c r="AQ25" s="251">
        <f t="shared" si="4"/>
        <v>14611.885999999999</v>
      </c>
      <c r="AR25" s="251">
        <f t="shared" si="4"/>
        <v>14293.747399999993</v>
      </c>
      <c r="AS25" s="251">
        <f t="shared" si="4"/>
        <v>13950.920400000061</v>
      </c>
      <c r="AT25" s="251">
        <f t="shared" si="4"/>
        <v>13609.960199999972</v>
      </c>
      <c r="AU25" s="251">
        <f t="shared" si="4"/>
        <v>13280.091600000043</v>
      </c>
      <c r="AV25" s="268"/>
    </row>
    <row r="26" spans="1:49" x14ac:dyDescent="0.35">
      <c r="B26" s="254" t="s">
        <v>495</v>
      </c>
      <c r="C26" s="256">
        <f t="shared" ref="C26:E26" si="5">SUM(C27:C28)</f>
        <v>0</v>
      </c>
      <c r="D26" s="256">
        <f t="shared" si="5"/>
        <v>0</v>
      </c>
      <c r="E26" s="256">
        <f t="shared" si="5"/>
        <v>0</v>
      </c>
      <c r="F26" s="256">
        <f>SUM(F27:F28)</f>
        <v>0</v>
      </c>
      <c r="G26" s="256">
        <f t="shared" ref="G26:AU26" si="6">SUM(G27:G28)</f>
        <v>0</v>
      </c>
      <c r="H26" s="256">
        <f t="shared" si="6"/>
        <v>-1.2857899999944493</v>
      </c>
      <c r="I26" s="256">
        <f t="shared" si="6"/>
        <v>5.2699100000099861</v>
      </c>
      <c r="J26" s="256">
        <f t="shared" si="6"/>
        <v>2.6128200000093784</v>
      </c>
      <c r="K26" s="256">
        <f t="shared" si="6"/>
        <v>-4.8785399999906076</v>
      </c>
      <c r="L26" s="256">
        <f t="shared" si="6"/>
        <v>-22.073920000017097</v>
      </c>
      <c r="M26" s="256">
        <f t="shared" si="6"/>
        <v>-20.046550000006391</v>
      </c>
      <c r="N26" s="256">
        <f t="shared" si="6"/>
        <v>-25.391940000015893</v>
      </c>
      <c r="O26" s="256">
        <f t="shared" si="6"/>
        <v>-5.1469100000103936</v>
      </c>
      <c r="P26" s="256">
        <f t="shared" si="6"/>
        <v>-6.9341600000188919</v>
      </c>
      <c r="Q26" s="256">
        <f t="shared" si="6"/>
        <v>-5.8085300000020652</v>
      </c>
      <c r="R26" s="256">
        <f t="shared" si="6"/>
        <v>-10.011710000013409</v>
      </c>
      <c r="S26" s="256">
        <f t="shared" si="6"/>
        <v>-16.808659999980591</v>
      </c>
      <c r="T26" s="256">
        <f t="shared" si="6"/>
        <v>-13.426239999986137</v>
      </c>
      <c r="U26" s="256">
        <f t="shared" si="6"/>
        <v>62.095310000011523</v>
      </c>
      <c r="V26" s="256">
        <f t="shared" si="6"/>
        <v>231.83572000000277</v>
      </c>
      <c r="W26" s="256">
        <f t="shared" si="6"/>
        <v>429.38263999999617</v>
      </c>
      <c r="X26" s="256">
        <f t="shared" si="6"/>
        <v>621.16608000002452</v>
      </c>
      <c r="Y26" s="256">
        <f t="shared" si="6"/>
        <v>802.10914000000048</v>
      </c>
      <c r="Z26" s="256">
        <f t="shared" si="6"/>
        <v>946.78263999999763</v>
      </c>
      <c r="AA26" s="256">
        <f t="shared" si="6"/>
        <v>1052.7671399999817</v>
      </c>
      <c r="AB26" s="256">
        <f t="shared" si="6"/>
        <v>1137.3185700000176</v>
      </c>
      <c r="AC26" s="256">
        <f t="shared" si="6"/>
        <v>1193.3754399999816</v>
      </c>
      <c r="AD26" s="256">
        <f t="shared" si="6"/>
        <v>1234.2927199999976</v>
      </c>
      <c r="AE26" s="256">
        <f t="shared" si="6"/>
        <v>1271.6749800000252</v>
      </c>
      <c r="AF26" s="256">
        <f t="shared" si="6"/>
        <v>1310.1490299999787</v>
      </c>
      <c r="AG26" s="256">
        <f t="shared" si="6"/>
        <v>1351.5759399999952</v>
      </c>
      <c r="AH26" s="256">
        <f t="shared" si="6"/>
        <v>1393.4325299999837</v>
      </c>
      <c r="AI26" s="256">
        <f t="shared" si="6"/>
        <v>1428.8394600000465</v>
      </c>
      <c r="AJ26" s="256">
        <f t="shared" si="6"/>
        <v>1454.7093599999862</v>
      </c>
      <c r="AK26" s="256">
        <f t="shared" si="6"/>
        <v>1483.6373799999928</v>
      </c>
      <c r="AL26" s="256">
        <f t="shared" si="6"/>
        <v>1498.9239600000074</v>
      </c>
      <c r="AM26" s="256">
        <f t="shared" si="6"/>
        <v>1506.8498799999943</v>
      </c>
      <c r="AN26" s="256">
        <f t="shared" si="6"/>
        <v>1501.4157700000069</v>
      </c>
      <c r="AO26" s="256">
        <f t="shared" si="6"/>
        <v>1479.5158500000034</v>
      </c>
      <c r="AP26" s="256">
        <f t="shared" si="6"/>
        <v>1441.3595200000273</v>
      </c>
      <c r="AQ26" s="256">
        <f t="shared" si="6"/>
        <v>1389.9313299999849</v>
      </c>
      <c r="AR26" s="256">
        <f t="shared" si="6"/>
        <v>1330.4983600000123</v>
      </c>
      <c r="AS26" s="256">
        <f t="shared" si="6"/>
        <v>1267.4708099999916</v>
      </c>
      <c r="AT26" s="256">
        <f t="shared" si="6"/>
        <v>1204.708879999991</v>
      </c>
      <c r="AU26" s="256">
        <f t="shared" si="6"/>
        <v>1145.4016700000138</v>
      </c>
      <c r="AV26" s="268"/>
    </row>
    <row r="27" spans="1:49" x14ac:dyDescent="0.35">
      <c r="B27" s="258" t="s">
        <v>496</v>
      </c>
      <c r="C27" s="212">
        <f t="shared" ref="C27:AU28" si="7">C5-C16</f>
        <v>0</v>
      </c>
      <c r="D27" s="212">
        <f t="shared" si="7"/>
        <v>0</v>
      </c>
      <c r="E27" s="212">
        <f t="shared" si="7"/>
        <v>0</v>
      </c>
      <c r="F27" s="212">
        <f t="shared" si="7"/>
        <v>0</v>
      </c>
      <c r="G27" s="212">
        <f t="shared" si="7"/>
        <v>0</v>
      </c>
      <c r="H27" s="212">
        <f t="shared" si="7"/>
        <v>-1.0440999999991618</v>
      </c>
      <c r="I27" s="212">
        <f t="shared" si="7"/>
        <v>4.3244000000122469</v>
      </c>
      <c r="J27" s="212">
        <f t="shared" si="7"/>
        <v>2.1626000000105705</v>
      </c>
      <c r="K27" s="212">
        <f t="shared" si="7"/>
        <v>-4.0641999999934342</v>
      </c>
      <c r="L27" s="212">
        <f t="shared" si="7"/>
        <v>-18.463000000017928</v>
      </c>
      <c r="M27" s="212">
        <f t="shared" si="7"/>
        <v>-16.839700000011362</v>
      </c>
      <c r="N27" s="212">
        <f t="shared" si="7"/>
        <v>-21.306700000015553</v>
      </c>
      <c r="O27" s="212">
        <f t="shared" si="7"/>
        <v>-4.3121000000101048</v>
      </c>
      <c r="P27" s="212">
        <f t="shared" si="7"/>
        <v>-5.8178000000189058</v>
      </c>
      <c r="Q27" s="212">
        <f t="shared" si="7"/>
        <v>-6.1010999999998603</v>
      </c>
      <c r="R27" s="212">
        <f t="shared" si="7"/>
        <v>-2.8415000000095461</v>
      </c>
      <c r="S27" s="212">
        <f t="shared" si="7"/>
        <v>-16.243399999977555</v>
      </c>
      <c r="T27" s="212">
        <f t="shared" si="7"/>
        <v>-13.957399999984773</v>
      </c>
      <c r="U27" s="212">
        <f t="shared" si="7"/>
        <v>-14.097199999989243</v>
      </c>
      <c r="V27" s="212">
        <f t="shared" si="7"/>
        <v>124.39590000000317</v>
      </c>
      <c r="W27" s="212">
        <f t="shared" si="7"/>
        <v>313.7896999999939</v>
      </c>
      <c r="X27" s="212">
        <f t="shared" si="7"/>
        <v>530.5171000000264</v>
      </c>
      <c r="Y27" s="212">
        <f t="shared" si="7"/>
        <v>765.36030000000028</v>
      </c>
      <c r="Z27" s="212">
        <f t="shared" si="7"/>
        <v>981.43009999999776</v>
      </c>
      <c r="AA27" s="212">
        <f t="shared" si="7"/>
        <v>1163.6612999999779</v>
      </c>
      <c r="AB27" s="212">
        <f t="shared" si="7"/>
        <v>1334.9109000000171</v>
      </c>
      <c r="AC27" s="212">
        <f t="shared" si="7"/>
        <v>1471.42849999998</v>
      </c>
      <c r="AD27" s="212">
        <f t="shared" si="7"/>
        <v>1581.2743999999948</v>
      </c>
      <c r="AE27" s="212">
        <f t="shared" si="7"/>
        <v>1674.7394000000204</v>
      </c>
      <c r="AF27" s="212">
        <f t="shared" si="7"/>
        <v>1757.352499999979</v>
      </c>
      <c r="AG27" s="212">
        <f t="shared" si="7"/>
        <v>1833.0512999999919</v>
      </c>
      <c r="AH27" s="212">
        <f t="shared" si="7"/>
        <v>1901.7887999999803</v>
      </c>
      <c r="AI27" s="212">
        <f t="shared" si="7"/>
        <v>1957.564800000051</v>
      </c>
      <c r="AJ27" s="212">
        <f t="shared" si="7"/>
        <v>1999.2398999999859</v>
      </c>
      <c r="AK27" s="212">
        <f t="shared" si="7"/>
        <v>2030.8343999999925</v>
      </c>
      <c r="AL27" s="212">
        <f t="shared" si="7"/>
        <v>2045.1485000000102</v>
      </c>
      <c r="AM27" s="212">
        <f t="shared" si="7"/>
        <v>2052.0329999999958</v>
      </c>
      <c r="AN27" s="212">
        <f t="shared" si="7"/>
        <v>2046.3078000000096</v>
      </c>
      <c r="AO27" s="212">
        <f t="shared" si="7"/>
        <v>2023.962200000009</v>
      </c>
      <c r="AP27" s="212">
        <f t="shared" si="7"/>
        <v>1984.0679000000237</v>
      </c>
      <c r="AQ27" s="212">
        <f t="shared" si="7"/>
        <v>1928.1049999999814</v>
      </c>
      <c r="AR27" s="212">
        <f t="shared" si="7"/>
        <v>1860.4120000000112</v>
      </c>
      <c r="AS27" s="212">
        <f t="shared" si="7"/>
        <v>1785.1896999999881</v>
      </c>
      <c r="AT27" s="212">
        <f t="shared" si="7"/>
        <v>1706.4458999999915</v>
      </c>
      <c r="AU27" s="212">
        <f t="shared" si="7"/>
        <v>1627.8703000000096</v>
      </c>
      <c r="AV27" s="268"/>
    </row>
    <row r="28" spans="1:49" x14ac:dyDescent="0.35">
      <c r="B28" s="261" t="s">
        <v>497</v>
      </c>
      <c r="C28" s="263">
        <f t="shared" si="7"/>
        <v>0</v>
      </c>
      <c r="D28" s="263">
        <f t="shared" si="7"/>
        <v>0</v>
      </c>
      <c r="E28" s="263">
        <f t="shared" si="7"/>
        <v>0</v>
      </c>
      <c r="F28" s="263">
        <f t="shared" si="7"/>
        <v>0</v>
      </c>
      <c r="G28" s="263">
        <f t="shared" si="7"/>
        <v>0</v>
      </c>
      <c r="H28" s="263">
        <f t="shared" si="7"/>
        <v>-0.24168999999528751</v>
      </c>
      <c r="I28" s="263">
        <f t="shared" si="7"/>
        <v>0.94550999999773921</v>
      </c>
      <c r="J28" s="263">
        <f t="shared" si="7"/>
        <v>0.45021999999880791</v>
      </c>
      <c r="K28" s="263">
        <f t="shared" si="7"/>
        <v>-0.81433999999717344</v>
      </c>
      <c r="L28" s="263">
        <f t="shared" si="7"/>
        <v>-3.6109199999991688</v>
      </c>
      <c r="M28" s="263">
        <f t="shared" si="7"/>
        <v>-3.2068499999950291</v>
      </c>
      <c r="N28" s="263">
        <f t="shared" si="7"/>
        <v>-4.0852400000003399</v>
      </c>
      <c r="O28" s="263">
        <f t="shared" si="7"/>
        <v>-0.83481000000028871</v>
      </c>
      <c r="P28" s="263">
        <f t="shared" si="7"/>
        <v>-1.116359999999986</v>
      </c>
      <c r="Q28" s="263">
        <f t="shared" si="7"/>
        <v>0.29256999999779509</v>
      </c>
      <c r="R28" s="263">
        <f t="shared" si="7"/>
        <v>-7.1702100000038627</v>
      </c>
      <c r="S28" s="263">
        <f t="shared" si="7"/>
        <v>-0.56526000000303611</v>
      </c>
      <c r="T28" s="263">
        <f t="shared" si="7"/>
        <v>0.53115999999863561</v>
      </c>
      <c r="U28" s="263">
        <f t="shared" si="7"/>
        <v>76.192510000000766</v>
      </c>
      <c r="V28" s="263">
        <f t="shared" si="7"/>
        <v>107.4398199999996</v>
      </c>
      <c r="W28" s="263">
        <f t="shared" si="7"/>
        <v>115.59294000000227</v>
      </c>
      <c r="X28" s="263">
        <f t="shared" si="7"/>
        <v>90.648979999998119</v>
      </c>
      <c r="Y28" s="263">
        <f t="shared" si="7"/>
        <v>36.7488400000002</v>
      </c>
      <c r="Z28" s="263">
        <f t="shared" si="7"/>
        <v>-34.647460000000137</v>
      </c>
      <c r="AA28" s="263">
        <f t="shared" si="7"/>
        <v>-110.89415999999619</v>
      </c>
      <c r="AB28" s="263">
        <f t="shared" si="7"/>
        <v>-197.59232999999949</v>
      </c>
      <c r="AC28" s="263">
        <f t="shared" si="7"/>
        <v>-278.05305999999837</v>
      </c>
      <c r="AD28" s="263">
        <f t="shared" si="7"/>
        <v>-346.98167999999714</v>
      </c>
      <c r="AE28" s="263">
        <f t="shared" si="7"/>
        <v>-403.06441999999515</v>
      </c>
      <c r="AF28" s="263">
        <f t="shared" si="7"/>
        <v>-447.20347000000038</v>
      </c>
      <c r="AG28" s="263">
        <f t="shared" si="7"/>
        <v>-481.47535999999673</v>
      </c>
      <c r="AH28" s="263">
        <f t="shared" si="7"/>
        <v>-508.35626999999658</v>
      </c>
      <c r="AI28" s="263">
        <f t="shared" si="7"/>
        <v>-528.72534000000451</v>
      </c>
      <c r="AJ28" s="263">
        <f t="shared" si="7"/>
        <v>-544.53053999999975</v>
      </c>
      <c r="AK28" s="263">
        <f t="shared" si="7"/>
        <v>-547.19701999999961</v>
      </c>
      <c r="AL28" s="263">
        <f t="shared" si="7"/>
        <v>-546.22454000000289</v>
      </c>
      <c r="AM28" s="263">
        <f t="shared" si="7"/>
        <v>-545.18312000000151</v>
      </c>
      <c r="AN28" s="263">
        <f t="shared" si="7"/>
        <v>-544.89203000000271</v>
      </c>
      <c r="AO28" s="263">
        <f t="shared" si="7"/>
        <v>-544.44635000000562</v>
      </c>
      <c r="AP28" s="263">
        <f t="shared" si="7"/>
        <v>-542.7083799999964</v>
      </c>
      <c r="AQ28" s="263">
        <f t="shared" si="7"/>
        <v>-538.17366999999649</v>
      </c>
      <c r="AR28" s="263">
        <f t="shared" si="7"/>
        <v>-529.91363999999885</v>
      </c>
      <c r="AS28" s="263">
        <f t="shared" si="7"/>
        <v>-517.71888999999646</v>
      </c>
      <c r="AT28" s="263">
        <f t="shared" si="7"/>
        <v>-501.73702000000048</v>
      </c>
      <c r="AU28" s="263">
        <f t="shared" si="7"/>
        <v>-482.46862999999576</v>
      </c>
      <c r="AV28" s="268"/>
    </row>
    <row r="29" spans="1:49" x14ac:dyDescent="0.35">
      <c r="B29" s="258" t="s">
        <v>498</v>
      </c>
      <c r="C29" s="212">
        <f t="shared" ref="C29:E29" si="8">SUM(C30:C31)</f>
        <v>0</v>
      </c>
      <c r="D29" s="212">
        <f t="shared" si="8"/>
        <v>0</v>
      </c>
      <c r="E29" s="212">
        <f t="shared" si="8"/>
        <v>0</v>
      </c>
      <c r="F29" s="212">
        <f>SUM(F30:F31)</f>
        <v>0</v>
      </c>
      <c r="G29" s="212">
        <f t="shared" ref="G29:AU29" si="9">SUM(G30:G31)</f>
        <v>0</v>
      </c>
      <c r="H29" s="212">
        <f t="shared" si="9"/>
        <v>-3.3810999999259366</v>
      </c>
      <c r="I29" s="212">
        <f t="shared" si="9"/>
        <v>13.470499999893946</v>
      </c>
      <c r="J29" s="212">
        <f t="shared" si="9"/>
        <v>6.5047999999951571</v>
      </c>
      <c r="K29" s="212">
        <f t="shared" si="9"/>
        <v>-11.897200000006706</v>
      </c>
      <c r="L29" s="212">
        <f t="shared" si="9"/>
        <v>-53.227499999979045</v>
      </c>
      <c r="M29" s="212">
        <f t="shared" si="9"/>
        <v>-47.389500000019325</v>
      </c>
      <c r="N29" s="212">
        <f t="shared" si="9"/>
        <v>-59.929800000012619</v>
      </c>
      <c r="O29" s="212">
        <f t="shared" si="9"/>
        <v>-12.131299999979092</v>
      </c>
      <c r="P29" s="212">
        <f t="shared" si="9"/>
        <v>-16.126600000061444</v>
      </c>
      <c r="Q29" s="212">
        <f t="shared" si="9"/>
        <v>-4.4265000000305008</v>
      </c>
      <c r="R29" s="212">
        <f t="shared" si="9"/>
        <v>-63.459299999914947</v>
      </c>
      <c r="S29" s="212">
        <f t="shared" si="9"/>
        <v>-23.532000000006519</v>
      </c>
      <c r="T29" s="212">
        <f t="shared" si="9"/>
        <v>-11.96249999992142</v>
      </c>
      <c r="U29" s="212">
        <f t="shared" si="9"/>
        <v>609.79490000008082</v>
      </c>
      <c r="V29" s="212">
        <f t="shared" si="9"/>
        <v>1028.8578999999299</v>
      </c>
      <c r="W29" s="212">
        <f t="shared" si="9"/>
        <v>1309.9370000000199</v>
      </c>
      <c r="X29" s="212">
        <f t="shared" si="9"/>
        <v>1366.6098000000347</v>
      </c>
      <c r="Y29" s="212">
        <f t="shared" si="9"/>
        <v>1206.6190999999963</v>
      </c>
      <c r="Z29" s="212">
        <f t="shared" si="9"/>
        <v>881.97330000008515</v>
      </c>
      <c r="AA29" s="212">
        <f t="shared" si="9"/>
        <v>475.25199999993492</v>
      </c>
      <c r="AB29" s="212">
        <f t="shared" si="9"/>
        <v>-19.721699999936391</v>
      </c>
      <c r="AC29" s="212">
        <f t="shared" si="9"/>
        <v>-501.35170000001381</v>
      </c>
      <c r="AD29" s="212">
        <f t="shared" si="9"/>
        <v>-920.07230000001437</v>
      </c>
      <c r="AE29" s="212">
        <f t="shared" si="9"/>
        <v>-1253.6729000000196</v>
      </c>
      <c r="AF29" s="212">
        <f t="shared" si="9"/>
        <v>-1502.6343999999372</v>
      </c>
      <c r="AG29" s="212">
        <f t="shared" si="9"/>
        <v>-1681.2901999999303</v>
      </c>
      <c r="AH29" s="212">
        <f t="shared" si="9"/>
        <v>-1808.6149000000587</v>
      </c>
      <c r="AI29" s="212">
        <f t="shared" si="9"/>
        <v>-1898.7953000000125</v>
      </c>
      <c r="AJ29" s="212">
        <f t="shared" si="9"/>
        <v>-1970.8770999999979</v>
      </c>
      <c r="AK29" s="212">
        <f t="shared" si="9"/>
        <v>-1939.9650000000256</v>
      </c>
      <c r="AL29" s="212">
        <f t="shared" si="9"/>
        <v>-1905.0738000000565</v>
      </c>
      <c r="AM29" s="212">
        <f t="shared" si="9"/>
        <v>-1886.4176999999181</v>
      </c>
      <c r="AN29" s="212">
        <f t="shared" si="9"/>
        <v>-1895.5743999999249</v>
      </c>
      <c r="AO29" s="212">
        <f t="shared" si="9"/>
        <v>-1927.9321000000637</v>
      </c>
      <c r="AP29" s="212">
        <f t="shared" si="9"/>
        <v>-1973.6522999999434</v>
      </c>
      <c r="AQ29" s="212">
        <f t="shared" si="9"/>
        <v>-2018.0736999999936</v>
      </c>
      <c r="AR29" s="212">
        <f t="shared" si="9"/>
        <v>-2048.0177999999287</v>
      </c>
      <c r="AS29" s="212">
        <f t="shared" si="9"/>
        <v>-2056.4544000000751</v>
      </c>
      <c r="AT29" s="212">
        <f t="shared" si="9"/>
        <v>-2039.5488999999361</v>
      </c>
      <c r="AU29" s="212">
        <f t="shared" si="9"/>
        <v>-1996.9322999999858</v>
      </c>
      <c r="AV29" s="268"/>
    </row>
    <row r="30" spans="1:49" x14ac:dyDescent="0.35">
      <c r="B30" s="258" t="s">
        <v>499</v>
      </c>
      <c r="C30" s="212">
        <f t="shared" ref="C30:AU31" si="10">C8-C19</f>
        <v>0</v>
      </c>
      <c r="D30" s="212">
        <f t="shared" si="10"/>
        <v>0</v>
      </c>
      <c r="E30" s="212">
        <f t="shared" si="10"/>
        <v>0</v>
      </c>
      <c r="F30" s="212">
        <f t="shared" si="10"/>
        <v>0</v>
      </c>
      <c r="G30" s="212">
        <f t="shared" si="10"/>
        <v>0</v>
      </c>
      <c r="H30" s="212">
        <f t="shared" si="10"/>
        <v>-2.7300999999279156</v>
      </c>
      <c r="I30" s="212">
        <f t="shared" si="10"/>
        <v>10.839699999894947</v>
      </c>
      <c r="J30" s="212">
        <f t="shared" si="10"/>
        <v>5.2155999999959022</v>
      </c>
      <c r="K30" s="212">
        <f t="shared" si="10"/>
        <v>-9.4642999999923632</v>
      </c>
      <c r="L30" s="212">
        <f t="shared" si="10"/>
        <v>-41.988699999987148</v>
      </c>
      <c r="M30" s="212">
        <f t="shared" si="10"/>
        <v>-37.804600000032224</v>
      </c>
      <c r="N30" s="212">
        <f t="shared" si="10"/>
        <v>-48.164400000008754</v>
      </c>
      <c r="O30" s="212">
        <f t="shared" si="10"/>
        <v>-9.8083999999798834</v>
      </c>
      <c r="P30" s="212">
        <f t="shared" si="10"/>
        <v>-13.258400000049733</v>
      </c>
      <c r="Q30" s="212">
        <f t="shared" si="10"/>
        <v>-4.626700000022538</v>
      </c>
      <c r="R30" s="212">
        <f t="shared" si="10"/>
        <v>-47.664799999911338</v>
      </c>
      <c r="S30" s="212">
        <f t="shared" si="10"/>
        <v>-22.751300000003539</v>
      </c>
      <c r="T30" s="212">
        <f t="shared" si="10"/>
        <v>-12.986199999926612</v>
      </c>
      <c r="U30" s="212">
        <f t="shared" si="10"/>
        <v>457.9393000000855</v>
      </c>
      <c r="V30" s="212">
        <f t="shared" si="10"/>
        <v>839.98269999993499</v>
      </c>
      <c r="W30" s="212">
        <f t="shared" si="10"/>
        <v>1141.5067000000272</v>
      </c>
      <c r="X30" s="212">
        <f t="shared" si="10"/>
        <v>1286.4958000000333</v>
      </c>
      <c r="Y30" s="212">
        <f t="shared" si="10"/>
        <v>1265.0331000000006</v>
      </c>
      <c r="Z30" s="212">
        <f t="shared" si="10"/>
        <v>1106.9223000000929</v>
      </c>
      <c r="AA30" s="212">
        <f t="shared" si="10"/>
        <v>869.09069999994244</v>
      </c>
      <c r="AB30" s="212">
        <f t="shared" si="10"/>
        <v>538.53690000006463</v>
      </c>
      <c r="AC30" s="212">
        <f t="shared" si="10"/>
        <v>199.72999999998137</v>
      </c>
      <c r="AD30" s="212">
        <f t="shared" si="10"/>
        <v>-102.00500000000466</v>
      </c>
      <c r="AE30" s="212">
        <f t="shared" si="10"/>
        <v>-345.91350000002421</v>
      </c>
      <c r="AF30" s="212">
        <f t="shared" si="10"/>
        <v>-527.3798999999417</v>
      </c>
      <c r="AG30" s="212">
        <f t="shared" si="10"/>
        <v>-654.5732999999309</v>
      </c>
      <c r="AH30" s="212">
        <f t="shared" si="10"/>
        <v>-744.22770000004675</v>
      </c>
      <c r="AI30" s="212">
        <f t="shared" si="10"/>
        <v>-806.28700000001118</v>
      </c>
      <c r="AJ30" s="212">
        <f t="shared" si="10"/>
        <v>-854.53789999999572</v>
      </c>
      <c r="AK30" s="212">
        <f t="shared" si="10"/>
        <v>-838.23580000002403</v>
      </c>
      <c r="AL30" s="212">
        <f t="shared" si="10"/>
        <v>-805.37250000005588</v>
      </c>
      <c r="AM30" s="212">
        <f t="shared" si="10"/>
        <v>-776.55589999991935</v>
      </c>
      <c r="AN30" s="212">
        <f t="shared" si="10"/>
        <v>-766.13319999992382</v>
      </c>
      <c r="AO30" s="212">
        <f t="shared" si="10"/>
        <v>-774.75030000007246</v>
      </c>
      <c r="AP30" s="212">
        <f t="shared" si="10"/>
        <v>-796.62269999994896</v>
      </c>
      <c r="AQ30" s="212">
        <f t="shared" si="10"/>
        <v>-820.99760000000242</v>
      </c>
      <c r="AR30" s="212">
        <f t="shared" si="10"/>
        <v>-837.42369999992661</v>
      </c>
      <c r="AS30" s="212">
        <f t="shared" si="10"/>
        <v>-839.68650000006892</v>
      </c>
      <c r="AT30" s="212">
        <f t="shared" si="10"/>
        <v>-824.20919999992475</v>
      </c>
      <c r="AU30" s="212">
        <f t="shared" si="10"/>
        <v>-790.46299999998882</v>
      </c>
      <c r="AV30" s="268"/>
    </row>
    <row r="31" spans="1:49" x14ac:dyDescent="0.35">
      <c r="B31" s="261" t="s">
        <v>500</v>
      </c>
      <c r="C31" s="263">
        <f t="shared" si="10"/>
        <v>0</v>
      </c>
      <c r="D31" s="263">
        <f t="shared" si="10"/>
        <v>0</v>
      </c>
      <c r="E31" s="263">
        <f t="shared" si="10"/>
        <v>0</v>
      </c>
      <c r="F31" s="263">
        <f t="shared" si="10"/>
        <v>0</v>
      </c>
      <c r="G31" s="263">
        <f t="shared" si="10"/>
        <v>0</v>
      </c>
      <c r="H31" s="263">
        <f t="shared" si="10"/>
        <v>-0.65099999999802094</v>
      </c>
      <c r="I31" s="263">
        <f t="shared" si="10"/>
        <v>2.6307999999989988</v>
      </c>
      <c r="J31" s="263">
        <f t="shared" si="10"/>
        <v>1.2891999999992549</v>
      </c>
      <c r="K31" s="263">
        <f t="shared" si="10"/>
        <v>-2.4329000000143424</v>
      </c>
      <c r="L31" s="263">
        <f t="shared" si="10"/>
        <v>-11.238799999991897</v>
      </c>
      <c r="M31" s="263">
        <f t="shared" si="10"/>
        <v>-9.5848999999871012</v>
      </c>
      <c r="N31" s="263">
        <f t="shared" si="10"/>
        <v>-11.765400000003865</v>
      </c>
      <c r="O31" s="263">
        <f t="shared" si="10"/>
        <v>-2.3228999999992084</v>
      </c>
      <c r="P31" s="263">
        <f t="shared" si="10"/>
        <v>-2.8682000000117114</v>
      </c>
      <c r="Q31" s="263">
        <f t="shared" si="10"/>
        <v>0.20019999999203719</v>
      </c>
      <c r="R31" s="263">
        <f t="shared" si="10"/>
        <v>-15.794500000003609</v>
      </c>
      <c r="S31" s="263">
        <f t="shared" si="10"/>
        <v>-0.78070000000298023</v>
      </c>
      <c r="T31" s="263">
        <f t="shared" si="10"/>
        <v>1.0237000000051921</v>
      </c>
      <c r="U31" s="263">
        <f t="shared" si="10"/>
        <v>151.85559999999532</v>
      </c>
      <c r="V31" s="263">
        <f t="shared" si="10"/>
        <v>188.87519999999495</v>
      </c>
      <c r="W31" s="263">
        <f t="shared" si="10"/>
        <v>168.43029999999271</v>
      </c>
      <c r="X31" s="263">
        <f t="shared" si="10"/>
        <v>80.114000000001397</v>
      </c>
      <c r="Y31" s="263">
        <f t="shared" si="10"/>
        <v>-58.414000000004307</v>
      </c>
      <c r="Z31" s="263">
        <f t="shared" si="10"/>
        <v>-224.9490000000078</v>
      </c>
      <c r="AA31" s="263">
        <f t="shared" si="10"/>
        <v>-393.83870000000752</v>
      </c>
      <c r="AB31" s="263">
        <f t="shared" si="10"/>
        <v>-558.25860000000102</v>
      </c>
      <c r="AC31" s="263">
        <f t="shared" si="10"/>
        <v>-701.08169999999518</v>
      </c>
      <c r="AD31" s="263">
        <f t="shared" si="10"/>
        <v>-818.06730000000971</v>
      </c>
      <c r="AE31" s="263">
        <f t="shared" si="10"/>
        <v>-907.75939999999537</v>
      </c>
      <c r="AF31" s="263">
        <f t="shared" si="10"/>
        <v>-975.25449999999546</v>
      </c>
      <c r="AG31" s="263">
        <f t="shared" si="10"/>
        <v>-1026.7168999999994</v>
      </c>
      <c r="AH31" s="263">
        <f t="shared" si="10"/>
        <v>-1064.3872000000119</v>
      </c>
      <c r="AI31" s="263">
        <f t="shared" si="10"/>
        <v>-1092.5083000000013</v>
      </c>
      <c r="AJ31" s="263">
        <f t="shared" si="10"/>
        <v>-1116.3392000000022</v>
      </c>
      <c r="AK31" s="263">
        <f t="shared" si="10"/>
        <v>-1101.7292000000016</v>
      </c>
      <c r="AL31" s="263">
        <f t="shared" si="10"/>
        <v>-1099.7013000000006</v>
      </c>
      <c r="AM31" s="263">
        <f t="shared" si="10"/>
        <v>-1109.8617999999988</v>
      </c>
      <c r="AN31" s="263">
        <f t="shared" si="10"/>
        <v>-1129.4412000000011</v>
      </c>
      <c r="AO31" s="263">
        <f t="shared" si="10"/>
        <v>-1153.1817999999912</v>
      </c>
      <c r="AP31" s="263">
        <f t="shared" si="10"/>
        <v>-1177.0295999999944</v>
      </c>
      <c r="AQ31" s="263">
        <f t="shared" si="10"/>
        <v>-1197.0760999999911</v>
      </c>
      <c r="AR31" s="263">
        <f t="shared" si="10"/>
        <v>-1210.5941000000021</v>
      </c>
      <c r="AS31" s="263">
        <f t="shared" si="10"/>
        <v>-1216.7679000000062</v>
      </c>
      <c r="AT31" s="263">
        <f t="shared" si="10"/>
        <v>-1215.3397000000114</v>
      </c>
      <c r="AU31" s="263">
        <f t="shared" si="10"/>
        <v>-1206.469299999997</v>
      </c>
      <c r="AV31" s="268"/>
    </row>
    <row r="32" spans="1:49" x14ac:dyDescent="0.35">
      <c r="B32" s="249" t="s">
        <v>501</v>
      </c>
      <c r="C32" s="251">
        <f t="shared" ref="C32:E32" si="11">SUM(C27,C30)</f>
        <v>0</v>
      </c>
      <c r="D32" s="251">
        <f t="shared" si="11"/>
        <v>0</v>
      </c>
      <c r="E32" s="251">
        <f t="shared" si="11"/>
        <v>0</v>
      </c>
      <c r="F32" s="251">
        <f>SUM(F27,F30)</f>
        <v>0</v>
      </c>
      <c r="G32" s="251">
        <f t="shared" ref="G32:AU32" si="12">SUM(G27,G30)</f>
        <v>0</v>
      </c>
      <c r="H32" s="251">
        <f t="shared" si="12"/>
        <v>-3.7741999999270774</v>
      </c>
      <c r="I32" s="251">
        <f t="shared" si="12"/>
        <v>15.164099999907194</v>
      </c>
      <c r="J32" s="251">
        <f t="shared" si="12"/>
        <v>7.3782000000064727</v>
      </c>
      <c r="K32" s="251">
        <f t="shared" si="12"/>
        <v>-13.528499999985797</v>
      </c>
      <c r="L32" s="251">
        <f t="shared" si="12"/>
        <v>-60.451700000005076</v>
      </c>
      <c r="M32" s="251">
        <f t="shared" si="12"/>
        <v>-54.644300000043586</v>
      </c>
      <c r="N32" s="251">
        <f t="shared" si="12"/>
        <v>-69.471100000024308</v>
      </c>
      <c r="O32" s="251">
        <f t="shared" si="12"/>
        <v>-14.120499999989988</v>
      </c>
      <c r="P32" s="251">
        <f t="shared" si="12"/>
        <v>-19.076200000068638</v>
      </c>
      <c r="Q32" s="251">
        <f t="shared" si="12"/>
        <v>-10.727800000022398</v>
      </c>
      <c r="R32" s="251">
        <f t="shared" si="12"/>
        <v>-50.506299999920884</v>
      </c>
      <c r="S32" s="251">
        <f t="shared" si="12"/>
        <v>-38.994699999981094</v>
      </c>
      <c r="T32" s="251">
        <f t="shared" si="12"/>
        <v>-26.943599999911385</v>
      </c>
      <c r="U32" s="251">
        <f t="shared" si="12"/>
        <v>443.84210000009625</v>
      </c>
      <c r="V32" s="251">
        <f t="shared" si="12"/>
        <v>964.37859999993816</v>
      </c>
      <c r="W32" s="251">
        <f t="shared" si="12"/>
        <v>1455.2964000000211</v>
      </c>
      <c r="X32" s="251">
        <f t="shared" si="12"/>
        <v>1817.0129000000597</v>
      </c>
      <c r="Y32" s="251">
        <f t="shared" si="12"/>
        <v>2030.3934000000008</v>
      </c>
      <c r="Z32" s="251">
        <f t="shared" si="12"/>
        <v>2088.3524000000907</v>
      </c>
      <c r="AA32" s="251">
        <f t="shared" si="12"/>
        <v>2032.7519999999204</v>
      </c>
      <c r="AB32" s="251">
        <f t="shared" si="12"/>
        <v>1873.4478000000818</v>
      </c>
      <c r="AC32" s="251">
        <f t="shared" si="12"/>
        <v>1671.1584999999614</v>
      </c>
      <c r="AD32" s="251">
        <f t="shared" si="12"/>
        <v>1479.2693999999901</v>
      </c>
      <c r="AE32" s="251">
        <f t="shared" si="12"/>
        <v>1328.8258999999962</v>
      </c>
      <c r="AF32" s="251">
        <f t="shared" si="12"/>
        <v>1229.9726000000373</v>
      </c>
      <c r="AG32" s="251">
        <f t="shared" si="12"/>
        <v>1178.478000000061</v>
      </c>
      <c r="AH32" s="251">
        <f t="shared" si="12"/>
        <v>1157.5610999999335</v>
      </c>
      <c r="AI32" s="251">
        <f t="shared" si="12"/>
        <v>1151.2778000000399</v>
      </c>
      <c r="AJ32" s="251">
        <f t="shared" si="12"/>
        <v>1144.7019999999902</v>
      </c>
      <c r="AK32" s="251">
        <f t="shared" si="12"/>
        <v>1192.5985999999684</v>
      </c>
      <c r="AL32" s="251">
        <f t="shared" si="12"/>
        <v>1239.7759999999544</v>
      </c>
      <c r="AM32" s="251">
        <f t="shared" si="12"/>
        <v>1275.4771000000765</v>
      </c>
      <c r="AN32" s="251">
        <f t="shared" si="12"/>
        <v>1280.1746000000858</v>
      </c>
      <c r="AO32" s="251">
        <f t="shared" si="12"/>
        <v>1249.2118999999366</v>
      </c>
      <c r="AP32" s="251">
        <f t="shared" si="12"/>
        <v>1187.4452000000747</v>
      </c>
      <c r="AQ32" s="251">
        <f t="shared" si="12"/>
        <v>1107.107399999979</v>
      </c>
      <c r="AR32" s="251">
        <f t="shared" si="12"/>
        <v>1022.9883000000846</v>
      </c>
      <c r="AS32" s="251">
        <f t="shared" si="12"/>
        <v>945.50319999991916</v>
      </c>
      <c r="AT32" s="251">
        <f t="shared" si="12"/>
        <v>882.23670000006678</v>
      </c>
      <c r="AU32" s="251">
        <f t="shared" si="12"/>
        <v>837.40730000002077</v>
      </c>
      <c r="AV32" s="268"/>
    </row>
  </sheetData>
  <pageMargins left="0.7" right="0.7" top="0.75" bottom="0.75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4.5" x14ac:dyDescent="0.35"/>
  <cols>
    <col min="2" max="2" width="68.54296875" customWidth="1"/>
  </cols>
  <sheetData>
    <row r="4" spans="2:2" x14ac:dyDescent="0.35">
      <c r="B4" t="str">
        <f>Résultats!B1&amp;" : Energie finale par usage et énergie primaire (Mtep)"</f>
        <v>SNBC3 : Energie finale par usage et énergie primaire (Mtep)</v>
      </c>
    </row>
    <row r="5" spans="2:2" x14ac:dyDescent="0.35">
      <c r="B5" t="str">
        <f>Résultats!B1&amp;" : Ventilation du mix énergie (Mtep)"</f>
        <v>SNBC3 : Ventilation du mix énergie (Mtep)</v>
      </c>
    </row>
    <row r="6" spans="2:2" x14ac:dyDescent="0.35">
      <c r="B6" t="str">
        <f>Résultats!B1&amp;" : Ventilation du mix electrique (%)"</f>
        <v>SNBC3 : Ventilation du mix electrique (%)</v>
      </c>
    </row>
    <row r="7" spans="2:2" x14ac:dyDescent="0.35">
      <c r="B7" t="str">
        <f>Résultats!B1&amp;" : Ventilation du mix carburant (%)"</f>
        <v>SNBC3 : Ventilation du mix carburant (%)</v>
      </c>
    </row>
    <row r="8" spans="2:2" x14ac:dyDescent="0.35">
      <c r="B8" t="str">
        <f>Résultats!B1&amp;" : Ventilation du mix gaz (%)"</f>
        <v>SNBC3 : Ventilation du mix gaz (%)</v>
      </c>
    </row>
    <row r="9" spans="2:2" x14ac:dyDescent="0.35">
      <c r="B9" t="str">
        <f>Résultats!B1&amp;" : Emissions CO2 (Mt.eqCO2)"</f>
        <v>SNBC3 : Emissions CO2 (Mt.eqCO2)</v>
      </c>
    </row>
    <row r="10" spans="2:2" x14ac:dyDescent="0.35">
      <c r="B10" t="str">
        <f>Résultats!B1&amp;" : Ventilation du parc auto (%)"</f>
        <v>SNBC3 : Ventilation du parc auto (%)</v>
      </c>
    </row>
    <row r="11" spans="2:2" x14ac:dyDescent="0.3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Résultats</vt:lpstr>
      <vt:lpstr>T CO2</vt:lpstr>
      <vt:lpstr>T logement</vt:lpstr>
      <vt:lpstr>T parc auto</vt:lpstr>
      <vt:lpstr>T transport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CALLONNEC Gaël</cp:lastModifiedBy>
  <cp:lastPrinted>2018-11-29T16:44:02Z</cp:lastPrinted>
  <dcterms:created xsi:type="dcterms:W3CDTF">2016-06-15T08:53:28Z</dcterms:created>
  <dcterms:modified xsi:type="dcterms:W3CDTF">2023-08-08T15:19:31Z</dcterms:modified>
</cp:coreProperties>
</file>