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4 ensemble résidentiel\"/>
    </mc:Choice>
  </mc:AlternateContent>
  <xr:revisionPtr revIDLastSave="0" documentId="13_ncr:1_{4A01C56C-D0E1-4170-AA37-EA8735C0098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Q20" i="32"/>
  <c r="Q20" i="32"/>
  <c r="AQ19" i="32"/>
  <c r="Q19" i="32"/>
  <c r="AQ18" i="32"/>
  <c r="Q18" i="32"/>
  <c r="AQ17" i="32"/>
  <c r="Q17" i="32"/>
  <c r="AQ16" i="32"/>
  <c r="Q16" i="32"/>
  <c r="AQ14" i="32"/>
  <c r="Q14" i="32"/>
  <c r="AQ9" i="32"/>
  <c r="Q9" i="32"/>
  <c r="AQ8" i="32"/>
  <c r="Q8" i="32"/>
  <c r="AQ7" i="32"/>
  <c r="Q7" i="32"/>
  <c r="AQ6" i="32"/>
  <c r="Q6" i="32"/>
  <c r="AQ5" i="32"/>
  <c r="Q5" i="32"/>
  <c r="AQ4" i="32"/>
  <c r="Q4" i="32"/>
  <c r="AQ3" i="32"/>
  <c r="Q3" i="32"/>
  <c r="H29" i="31"/>
  <c r="T2" i="14"/>
  <c r="X2" i="25"/>
  <c r="T2" i="25"/>
  <c r="G4" i="14" l="1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Q94" i="16" l="1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P68" i="16" l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P72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3" i="32"/>
  <c r="A1" i="32"/>
  <c r="A26" i="25"/>
  <c r="A4" i="25"/>
  <c r="A3" i="31"/>
  <c r="A4" i="16"/>
  <c r="A31" i="13"/>
  <c r="A4" i="13"/>
  <c r="AU20" i="32" l="1"/>
  <c r="AT20" i="32"/>
  <c r="AS20" i="32"/>
  <c r="AR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AU19" i="32"/>
  <c r="AT19" i="32"/>
  <c r="AS19" i="32"/>
  <c r="AR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AU18" i="32"/>
  <c r="AT18" i="32"/>
  <c r="AS18" i="32"/>
  <c r="AR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AU17" i="32"/>
  <c r="AT17" i="32"/>
  <c r="AS17" i="32"/>
  <c r="AR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AU16" i="32"/>
  <c r="AT16" i="32"/>
  <c r="AS16" i="32"/>
  <c r="AR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AU14" i="32"/>
  <c r="AT14" i="32"/>
  <c r="AS14" i="32"/>
  <c r="AR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AU9" i="32"/>
  <c r="AT9" i="32"/>
  <c r="AS9" i="32"/>
  <c r="AR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AU8" i="32"/>
  <c r="AT8" i="32"/>
  <c r="AS8" i="32"/>
  <c r="AR8" i="32"/>
  <c r="AP8" i="32"/>
  <c r="AO8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U7" i="32"/>
  <c r="AT7" i="32"/>
  <c r="AS7" i="32"/>
  <c r="AR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AU6" i="32"/>
  <c r="AT6" i="32"/>
  <c r="AS6" i="32"/>
  <c r="AR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AU5" i="32"/>
  <c r="AT5" i="32"/>
  <c r="AS5" i="32"/>
  <c r="AR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AU4" i="32"/>
  <c r="AT4" i="32"/>
  <c r="AS4" i="32"/>
  <c r="AR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AU3" i="32"/>
  <c r="AT3" i="32"/>
  <c r="AS3" i="32"/>
  <c r="AR3" i="32"/>
  <c r="AP3" i="32"/>
  <c r="AO3" i="32"/>
  <c r="AN3" i="32"/>
  <c r="AM3" i="32"/>
  <c r="AL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S31" i="32" l="1"/>
  <c r="AS31" i="32"/>
  <c r="AA21" i="32"/>
  <c r="C30" i="32"/>
  <c r="J31" i="32"/>
  <c r="K21" i="32"/>
  <c r="AH31" i="32"/>
  <c r="S30" i="32"/>
  <c r="V31" i="32"/>
  <c r="AU30" i="32"/>
  <c r="AP31" i="32"/>
  <c r="O30" i="32"/>
  <c r="AI30" i="32"/>
  <c r="AM30" i="32"/>
  <c r="AQ30" i="32"/>
  <c r="F31" i="32"/>
  <c r="R31" i="32"/>
  <c r="Z31" i="32"/>
  <c r="AL31" i="32"/>
  <c r="S21" i="32"/>
  <c r="AM21" i="32"/>
  <c r="AF13" i="32"/>
  <c r="D25" i="32"/>
  <c r="AB25" i="32"/>
  <c r="E28" i="32"/>
  <c r="H13" i="32"/>
  <c r="AN13" i="32"/>
  <c r="E2" i="32"/>
  <c r="I2" i="32"/>
  <c r="M25" i="32"/>
  <c r="Q2" i="32"/>
  <c r="U2" i="32"/>
  <c r="Y2" i="32"/>
  <c r="AC25" i="32"/>
  <c r="AG2" i="32"/>
  <c r="AK2" i="32"/>
  <c r="AO2" i="32"/>
  <c r="AS25" i="32"/>
  <c r="L2" i="32"/>
  <c r="P2" i="32"/>
  <c r="AF2" i="32"/>
  <c r="AR2" i="32"/>
  <c r="C27" i="32"/>
  <c r="G27" i="32"/>
  <c r="K27" i="32"/>
  <c r="O27" i="32"/>
  <c r="S27" i="32"/>
  <c r="W27" i="32"/>
  <c r="AA27" i="32"/>
  <c r="AE27" i="32"/>
  <c r="AI27" i="32"/>
  <c r="AM27" i="32"/>
  <c r="AQ27" i="32"/>
  <c r="AU27" i="32"/>
  <c r="F28" i="32"/>
  <c r="J28" i="32"/>
  <c r="N28" i="32"/>
  <c r="R28" i="32"/>
  <c r="V28" i="32"/>
  <c r="Z28" i="32"/>
  <c r="AD28" i="32"/>
  <c r="AH28" i="32"/>
  <c r="AL28" i="32"/>
  <c r="AP28" i="32"/>
  <c r="AT28" i="32"/>
  <c r="D30" i="32"/>
  <c r="H30" i="32"/>
  <c r="L30" i="32"/>
  <c r="P30" i="32"/>
  <c r="T30" i="32"/>
  <c r="X30" i="32"/>
  <c r="AB30" i="32"/>
  <c r="AF30" i="32"/>
  <c r="AJ30" i="32"/>
  <c r="AN30" i="32"/>
  <c r="AR30" i="32"/>
  <c r="C31" i="32"/>
  <c r="G31" i="32"/>
  <c r="K31" i="32"/>
  <c r="O31" i="32"/>
  <c r="W31" i="32"/>
  <c r="AA31" i="32"/>
  <c r="AE31" i="32"/>
  <c r="AI31" i="32"/>
  <c r="AM31" i="32"/>
  <c r="AQ31" i="32"/>
  <c r="AU31" i="32"/>
  <c r="D13" i="32"/>
  <c r="L13" i="32"/>
  <c r="P13" i="32"/>
  <c r="J2" i="32"/>
  <c r="N2" i="32"/>
  <c r="Z2" i="32"/>
  <c r="C13" i="32"/>
  <c r="K13" i="32"/>
  <c r="S13" i="32"/>
  <c r="AA13" i="32"/>
  <c r="AI13" i="32"/>
  <c r="AQ13" i="32"/>
  <c r="AP27" i="32"/>
  <c r="AC28" i="32"/>
  <c r="G21" i="32"/>
  <c r="W30" i="32"/>
  <c r="AE21" i="32"/>
  <c r="AD21" i="32"/>
  <c r="AT30" i="32"/>
  <c r="AD2" i="32"/>
  <c r="R10" i="32"/>
  <c r="C21" i="32"/>
  <c r="W21" i="32"/>
  <c r="AI21" i="32"/>
  <c r="G30" i="32"/>
  <c r="AE30" i="32"/>
  <c r="N31" i="32"/>
  <c r="AD31" i="32"/>
  <c r="AT31" i="32"/>
  <c r="T25" i="32"/>
  <c r="K30" i="32"/>
  <c r="AA30" i="32"/>
  <c r="H28" i="32"/>
  <c r="O2" i="32"/>
  <c r="S2" i="32"/>
  <c r="AA2" i="32"/>
  <c r="AI2" i="32"/>
  <c r="I31" i="32"/>
  <c r="AM2" i="32"/>
  <c r="AU2" i="32"/>
  <c r="T13" i="32"/>
  <c r="X13" i="32"/>
  <c r="AB13" i="32"/>
  <c r="AJ13" i="32"/>
  <c r="AR13" i="32"/>
  <c r="AP2" i="32"/>
  <c r="AT2" i="32"/>
  <c r="I27" i="32"/>
  <c r="J27" i="32"/>
  <c r="M28" i="32"/>
  <c r="AU25" i="32"/>
  <c r="X25" i="32"/>
  <c r="Y27" i="32"/>
  <c r="AB28" i="32"/>
  <c r="F30" i="32"/>
  <c r="N30" i="32"/>
  <c r="V21" i="32"/>
  <c r="AD30" i="32"/>
  <c r="AL21" i="32"/>
  <c r="Q31" i="32"/>
  <c r="Y31" i="32"/>
  <c r="AG31" i="32"/>
  <c r="AO31" i="32"/>
  <c r="V30" i="32"/>
  <c r="M27" i="32"/>
  <c r="AK27" i="32"/>
  <c r="T28" i="32"/>
  <c r="AN28" i="32"/>
  <c r="J30" i="32"/>
  <c r="R30" i="32"/>
  <c r="Z30" i="32"/>
  <c r="AH30" i="32"/>
  <c r="AP30" i="32"/>
  <c r="AP32" i="32" s="1"/>
  <c r="E31" i="32"/>
  <c r="M31" i="32"/>
  <c r="U31" i="32"/>
  <c r="AC31" i="32"/>
  <c r="AK31" i="32"/>
  <c r="Z21" i="32"/>
  <c r="AH21" i="32"/>
  <c r="AP21" i="32"/>
  <c r="AL30" i="32"/>
  <c r="F2" i="32"/>
  <c r="R2" i="32"/>
  <c r="V2" i="32"/>
  <c r="AH2" i="32"/>
  <c r="AL2" i="32"/>
  <c r="AC27" i="32"/>
  <c r="AF28" i="32"/>
  <c r="H25" i="32"/>
  <c r="O21" i="32"/>
  <c r="C25" i="32"/>
  <c r="AQ25" i="32"/>
  <c r="E27" i="32"/>
  <c r="U27" i="32"/>
  <c r="AS27" i="32"/>
  <c r="L28" i="32"/>
  <c r="X28" i="32"/>
  <c r="AR28" i="32"/>
  <c r="AT21" i="32"/>
  <c r="G25" i="32"/>
  <c r="K25" i="32"/>
  <c r="W25" i="32"/>
  <c r="AE25" i="32"/>
  <c r="Q27" i="32"/>
  <c r="AG27" i="32"/>
  <c r="AO27" i="32"/>
  <c r="D28" i="32"/>
  <c r="P28" i="32"/>
  <c r="AJ28" i="32"/>
  <c r="G13" i="32"/>
  <c r="O13" i="32"/>
  <c r="W13" i="32"/>
  <c r="AE13" i="32"/>
  <c r="F21" i="32"/>
  <c r="J21" i="32"/>
  <c r="N21" i="32"/>
  <c r="AJ25" i="32"/>
  <c r="AM25" i="32"/>
  <c r="O25" i="32"/>
  <c r="AI25" i="32"/>
  <c r="Z10" i="32"/>
  <c r="AM13" i="32"/>
  <c r="AU13" i="32"/>
  <c r="AK28" i="32"/>
  <c r="G2" i="32"/>
  <c r="W2" i="32"/>
  <c r="AE2" i="32"/>
  <c r="S25" i="32"/>
  <c r="AA25" i="32"/>
  <c r="C2" i="32"/>
  <c r="K2" i="32"/>
  <c r="AQ2" i="32"/>
  <c r="AN25" i="32"/>
  <c r="R27" i="32"/>
  <c r="AH27" i="32"/>
  <c r="U28" i="32"/>
  <c r="AS28" i="32"/>
  <c r="F13" i="32"/>
  <c r="J25" i="32"/>
  <c r="N13" i="32"/>
  <c r="R25" i="32"/>
  <c r="V13" i="32"/>
  <c r="Z25" i="32"/>
  <c r="AD13" i="32"/>
  <c r="AH25" i="32"/>
  <c r="AL13" i="32"/>
  <c r="AP25" i="32"/>
  <c r="AT13" i="32"/>
  <c r="E13" i="32"/>
  <c r="I13" i="32"/>
  <c r="M13" i="32"/>
  <c r="Q13" i="32"/>
  <c r="U13" i="32"/>
  <c r="Y13" i="32"/>
  <c r="AC13" i="32"/>
  <c r="AG13" i="32"/>
  <c r="AK13" i="32"/>
  <c r="AO13" i="32"/>
  <c r="AS13" i="32"/>
  <c r="D21" i="32"/>
  <c r="H21" i="32"/>
  <c r="L21" i="32"/>
  <c r="P21" i="32"/>
  <c r="T21" i="32"/>
  <c r="X27" i="32"/>
  <c r="AB27" i="32"/>
  <c r="AF27" i="32"/>
  <c r="AJ21" i="32"/>
  <c r="AN21" i="32"/>
  <c r="AR27" i="32"/>
  <c r="C28" i="32"/>
  <c r="G28" i="32"/>
  <c r="K28" i="32"/>
  <c r="O28" i="32"/>
  <c r="S28" i="32"/>
  <c r="W28" i="32"/>
  <c r="AA28" i="32"/>
  <c r="AE28" i="32"/>
  <c r="AI28" i="32"/>
  <c r="AM28" i="32"/>
  <c r="AQ28" i="32"/>
  <c r="AU28" i="32"/>
  <c r="E30" i="32"/>
  <c r="I21" i="32"/>
  <c r="M21" i="32"/>
  <c r="Q30" i="32"/>
  <c r="U30" i="32"/>
  <c r="Y21" i="32"/>
  <c r="AC21" i="32"/>
  <c r="AG30" i="32"/>
  <c r="AK30" i="32"/>
  <c r="AO21" i="32"/>
  <c r="AS30" i="32"/>
  <c r="D31" i="32"/>
  <c r="H31" i="32"/>
  <c r="L31" i="32"/>
  <c r="P31" i="32"/>
  <c r="T31" i="32"/>
  <c r="X31" i="32"/>
  <c r="AB31" i="32"/>
  <c r="AF31" i="32"/>
  <c r="AJ31" i="32"/>
  <c r="AN31" i="32"/>
  <c r="AR31" i="32"/>
  <c r="Z13" i="32"/>
  <c r="AR21" i="32"/>
  <c r="Q21" i="32"/>
  <c r="M2" i="32"/>
  <c r="T27" i="32"/>
  <c r="AC2" i="32"/>
  <c r="P27" i="32"/>
  <c r="AH13" i="32"/>
  <c r="AG21" i="32"/>
  <c r="AS2" i="32"/>
  <c r="J13" i="32"/>
  <c r="AP13" i="32"/>
  <c r="AF21" i="32"/>
  <c r="R13" i="32"/>
  <c r="E25" i="32"/>
  <c r="I25" i="32"/>
  <c r="Q25" i="32"/>
  <c r="U25" i="32"/>
  <c r="Y25" i="32"/>
  <c r="AG25" i="32"/>
  <c r="AK25" i="32"/>
  <c r="AO25" i="32"/>
  <c r="H27" i="32"/>
  <c r="L27" i="32"/>
  <c r="AN27" i="32"/>
  <c r="AB21" i="32"/>
  <c r="AS21" i="32"/>
  <c r="E21" i="32"/>
  <c r="U21" i="32"/>
  <c r="AK21" i="32"/>
  <c r="F25" i="32"/>
  <c r="N25" i="32"/>
  <c r="V25" i="32"/>
  <c r="AD25" i="32"/>
  <c r="AL25" i="32"/>
  <c r="AT25" i="32"/>
  <c r="D27" i="32"/>
  <c r="AJ27" i="32"/>
  <c r="I30" i="32"/>
  <c r="M30" i="32"/>
  <c r="Y30" i="32"/>
  <c r="AC30" i="32"/>
  <c r="AO30" i="32"/>
  <c r="X21" i="32"/>
  <c r="L10" i="32"/>
  <c r="X10" i="32"/>
  <c r="AJ10" i="32"/>
  <c r="L25" i="32"/>
  <c r="E10" i="32"/>
  <c r="I10" i="32"/>
  <c r="M10" i="32"/>
  <c r="Q10" i="32"/>
  <c r="U10" i="32"/>
  <c r="Y10" i="32"/>
  <c r="AC10" i="32"/>
  <c r="AG10" i="32"/>
  <c r="AK10" i="32"/>
  <c r="AO10" i="32"/>
  <c r="AS10" i="32"/>
  <c r="AQ21" i="32"/>
  <c r="AU21" i="32"/>
  <c r="R21" i="32"/>
  <c r="P25" i="32"/>
  <c r="AF25" i="32"/>
  <c r="Z27" i="32"/>
  <c r="H10" i="32"/>
  <c r="T10" i="32"/>
  <c r="AF10" i="32"/>
  <c r="AN10" i="32"/>
  <c r="AR25" i="32"/>
  <c r="D2" i="32"/>
  <c r="H2" i="32"/>
  <c r="T2" i="32"/>
  <c r="X2" i="32"/>
  <c r="AB2" i="32"/>
  <c r="AJ2" i="32"/>
  <c r="AN2" i="32"/>
  <c r="F27" i="32"/>
  <c r="N27" i="32"/>
  <c r="V27" i="32"/>
  <c r="AD27" i="32"/>
  <c r="AL27" i="32"/>
  <c r="AT27" i="32"/>
  <c r="F10" i="32"/>
  <c r="J10" i="32"/>
  <c r="N10" i="32"/>
  <c r="V10" i="32"/>
  <c r="AD10" i="32"/>
  <c r="AH10" i="32"/>
  <c r="AL10" i="32"/>
  <c r="AP10" i="32"/>
  <c r="AT10" i="32"/>
  <c r="D10" i="32"/>
  <c r="P10" i="32"/>
  <c r="AB10" i="32"/>
  <c r="AR10" i="32"/>
  <c r="I28" i="32"/>
  <c r="Q28" i="32"/>
  <c r="Y28" i="32"/>
  <c r="AG28" i="32"/>
  <c r="AO28" i="32"/>
  <c r="C10" i="32"/>
  <c r="G10" i="32"/>
  <c r="K10" i="32"/>
  <c r="O10" i="32"/>
  <c r="S10" i="32"/>
  <c r="W10" i="32"/>
  <c r="AA10" i="32"/>
  <c r="AE10" i="32"/>
  <c r="AI10" i="32"/>
  <c r="AM10" i="32"/>
  <c r="AQ10" i="32"/>
  <c r="AU10" i="32"/>
  <c r="AK26" i="32" l="1"/>
  <c r="AI29" i="32"/>
  <c r="AS24" i="32"/>
  <c r="S24" i="32"/>
  <c r="AS26" i="32"/>
  <c r="AS32" i="32"/>
  <c r="S26" i="32"/>
  <c r="S32" i="32"/>
  <c r="AN24" i="32"/>
  <c r="K29" i="32"/>
  <c r="AL29" i="32"/>
  <c r="J29" i="32"/>
  <c r="W32" i="32"/>
  <c r="AU32" i="32"/>
  <c r="O29" i="32"/>
  <c r="AM29" i="32"/>
  <c r="C32" i="32"/>
  <c r="C29" i="32"/>
  <c r="AQ29" i="32"/>
  <c r="AG24" i="32"/>
  <c r="Q24" i="32"/>
  <c r="S29" i="32"/>
  <c r="AU29" i="32"/>
  <c r="AH26" i="32"/>
  <c r="V29" i="32"/>
  <c r="AM32" i="32"/>
  <c r="Z29" i="32"/>
  <c r="AC24" i="32"/>
  <c r="AK24" i="32"/>
  <c r="U24" i="32"/>
  <c r="E24" i="32"/>
  <c r="F29" i="32"/>
  <c r="P24" i="32"/>
  <c r="O32" i="32"/>
  <c r="AI32" i="32"/>
  <c r="R29" i="32"/>
  <c r="C24" i="32"/>
  <c r="AE24" i="32"/>
  <c r="AQ32" i="32"/>
  <c r="AF24" i="32"/>
  <c r="H32" i="32"/>
  <c r="X32" i="32"/>
  <c r="AA29" i="32"/>
  <c r="AN32" i="32"/>
  <c r="AN29" i="32"/>
  <c r="X29" i="32"/>
  <c r="H29" i="32"/>
  <c r="AI26" i="32"/>
  <c r="C26" i="32"/>
  <c r="L24" i="32"/>
  <c r="AJ32" i="32"/>
  <c r="W24" i="32"/>
  <c r="H24" i="32"/>
  <c r="E26" i="32"/>
  <c r="P29" i="32"/>
  <c r="AA26" i="32"/>
  <c r="W29" i="32"/>
  <c r="AF29" i="32"/>
  <c r="AQ26" i="32"/>
  <c r="K26" i="32"/>
  <c r="L32" i="32"/>
  <c r="P32" i="32"/>
  <c r="N24" i="32"/>
  <c r="D24" i="32"/>
  <c r="K24" i="32"/>
  <c r="AP26" i="32"/>
  <c r="AO24" i="32"/>
  <c r="Y24" i="32"/>
  <c r="I24" i="32"/>
  <c r="AE29" i="32"/>
  <c r="T32" i="32"/>
  <c r="Z24" i="32"/>
  <c r="AJ29" i="32"/>
  <c r="T29" i="32"/>
  <c r="D29" i="32"/>
  <c r="AU26" i="32"/>
  <c r="AE26" i="32"/>
  <c r="O26" i="32"/>
  <c r="AR32" i="32"/>
  <c r="AB32" i="32"/>
  <c r="AT29" i="32"/>
  <c r="D32" i="32"/>
  <c r="J24" i="32"/>
  <c r="AR29" i="32"/>
  <c r="AB29" i="32"/>
  <c r="L29" i="32"/>
  <c r="AM26" i="32"/>
  <c r="W26" i="32"/>
  <c r="G26" i="32"/>
  <c r="AD24" i="32"/>
  <c r="AQ24" i="32"/>
  <c r="AR24" i="32"/>
  <c r="G29" i="32"/>
  <c r="AC26" i="32"/>
  <c r="AI24" i="32"/>
  <c r="AA24" i="32"/>
  <c r="G32" i="32"/>
  <c r="O24" i="32"/>
  <c r="I29" i="32"/>
  <c r="AE32" i="32"/>
  <c r="X24" i="32"/>
  <c r="AG29" i="32"/>
  <c r="V24" i="32"/>
  <c r="K32" i="32"/>
  <c r="AB24" i="32"/>
  <c r="AT24" i="32"/>
  <c r="AM24" i="32"/>
  <c r="N29" i="32"/>
  <c r="AD29" i="32"/>
  <c r="AA32" i="32"/>
  <c r="AJ24" i="32"/>
  <c r="AS29" i="32"/>
  <c r="AU24" i="32"/>
  <c r="Q29" i="32"/>
  <c r="F24" i="32"/>
  <c r="R24" i="32"/>
  <c r="I26" i="32"/>
  <c r="T24" i="32"/>
  <c r="AP24" i="32"/>
  <c r="Q26" i="32"/>
  <c r="AK32" i="32"/>
  <c r="E29" i="32"/>
  <c r="AF26" i="32"/>
  <c r="M26" i="32"/>
  <c r="J32" i="32"/>
  <c r="AF32" i="32"/>
  <c r="AP29" i="32"/>
  <c r="J26" i="32"/>
  <c r="AC29" i="32"/>
  <c r="M24" i="32"/>
  <c r="Y26" i="32"/>
  <c r="Y29" i="32"/>
  <c r="AO29" i="32"/>
  <c r="AL24" i="32"/>
  <c r="Q32" i="32"/>
  <c r="M29" i="32"/>
  <c r="R32" i="32"/>
  <c r="G24" i="32"/>
  <c r="U29" i="32"/>
  <c r="AH32" i="32"/>
  <c r="AH29" i="32"/>
  <c r="AG26" i="32"/>
  <c r="R26" i="32"/>
  <c r="AK29" i="32"/>
  <c r="X26" i="32"/>
  <c r="P26" i="32"/>
  <c r="E32" i="32"/>
  <c r="AH24" i="32"/>
  <c r="AG32" i="32"/>
  <c r="L26" i="32"/>
  <c r="U26" i="32"/>
  <c r="AR26" i="32"/>
  <c r="AB26" i="32"/>
  <c r="AO26" i="32"/>
  <c r="U32" i="32"/>
  <c r="AC32" i="32"/>
  <c r="T26" i="32"/>
  <c r="D26" i="32"/>
  <c r="AN26" i="32"/>
  <c r="M32" i="32"/>
  <c r="H26" i="32"/>
  <c r="AJ26" i="32"/>
  <c r="I32" i="32"/>
  <c r="Y32" i="32"/>
  <c r="AO32" i="32"/>
  <c r="AL26" i="32"/>
  <c r="AL32" i="32"/>
  <c r="F32" i="32"/>
  <c r="F26" i="32"/>
  <c r="AT26" i="32"/>
  <c r="AT32" i="32"/>
  <c r="N32" i="32"/>
  <c r="N26" i="32"/>
  <c r="AD26" i="32"/>
  <c r="AD32" i="32"/>
  <c r="V32" i="32"/>
  <c r="V26" i="32"/>
  <c r="Z26" i="32"/>
  <c r="Z32" i="32"/>
  <c r="G76" i="3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<sst xmlns="http://schemas.openxmlformats.org/spreadsheetml/2006/main" count="1237" uniqueCount="529">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</sst>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02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230.62025049110002</c:v>
                </c:pt>
                <c:pt idx="1">
                  <c:v>226.0457750905</c:v>
                </c:pt>
                <c:pt idx="2">
                  <c:v>197.84139664689999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0.15570178751855712</c:v>
                </c:pt>
                <c:pt idx="1">
                  <c:v>9.4932141769555611E-2</c:v>
                </c:pt>
                <c:pt idx="2">
                  <c:v>4.6698668328042994E-2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0.76005197272240088</c:v>
                </c:pt>
                <c:pt idx="1">
                  <c:v>0.6935773235496987</c:v>
                </c:pt>
                <c:pt idx="2">
                  <c:v>0.49797024549694074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8.4246239877600937E-2</c:v>
                </c:pt>
                <c:pt idx="1">
                  <c:v>0.21149053453078756</c:v>
                </c:pt>
                <c:pt idx="2">
                  <c:v>0.45546436152809044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2.4818026799999999</c:v>
                </c:pt>
                <c:pt idx="1">
                  <c:v>2.6924602150000001</c:v>
                </c:pt>
                <c:pt idx="2">
                  <c:v>3.7373226430000002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69.119158371000012</c:v>
                </c:pt>
                <c:pt idx="1">
                  <c:v>65.272715204999997</c:v>
                </c:pt>
                <c:pt idx="2">
                  <c:v>59.388095684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10.3264477517</c:v>
                </c:pt>
                <c:pt idx="1">
                  <c:v>9.9634861010999991</c:v>
                </c:pt>
                <c:pt idx="2">
                  <c:v>12.8035103327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23.560882792000001</c:v>
                </c:pt>
                <c:pt idx="1">
                  <c:v>17.757056709899999</c:v>
                </c:pt>
                <c:pt idx="2">
                  <c:v>17.110011841199999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36.428070756299995</c:v>
                </c:pt>
                <c:pt idx="1">
                  <c:v>35.853919918499997</c:v>
                </c:pt>
                <c:pt idx="2">
                  <c:v>46.463733244499998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8.6413757760026126E-3</c:v>
                </c:pt>
                <c:pt idx="1">
                  <c:v>6.9572056909540797E-3</c:v>
                </c:pt>
                <c:pt idx="2">
                  <c:v>7.0660959973306405E-3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0.69408091301753316</c:v>
                </c:pt>
                <c:pt idx="1">
                  <c:v>0.64846858622014536</c:v>
                </c:pt>
                <c:pt idx="2">
                  <c:v>0.37300389184830562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0.10258601324237596</c:v>
                </c:pt>
                <c:pt idx="1">
                  <c:v>0.10222058431354167</c:v>
                </c:pt>
                <c:pt idx="2">
                  <c:v>9.7911813996102326E-2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3.6998234274235105E-2</c:v>
                </c:pt>
                <c:pt idx="1">
                  <c:v>6.0326902216456181E-2</c:v>
                </c:pt>
                <c:pt idx="2">
                  <c:v>0.1765622875336022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8.3952357056161164E-2</c:v>
                </c:pt>
                <c:pt idx="1">
                  <c:v>0.13922108434298172</c:v>
                </c:pt>
                <c:pt idx="2">
                  <c:v>0.26336672853226917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7.3741106633692127E-2</c:v>
                </c:pt>
                <c:pt idx="1">
                  <c:v>4.280563721592115E-2</c:v>
                </c:pt>
                <c:pt idx="2">
                  <c:v>8.2089182092390106E-2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0.95161573824366552</c:v>
                </c:pt>
                <c:pt idx="1">
                  <c:v>0.93912696518719918</c:v>
                </c:pt>
                <c:pt idx="2">
                  <c:v>0.93651036759853823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4.8384261756334444E-2</c:v>
                </c:pt>
                <c:pt idx="1">
                  <c:v>6.0873034812800847E-2</c:v>
                </c:pt>
                <c:pt idx="2">
                  <c:v>6.3489632401461799E-2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0.98439656250381125</c:v>
                </c:pt>
                <c:pt idx="1">
                  <c:v>0.97850009739017452</c:v>
                </c:pt>
                <c:pt idx="2">
                  <c:v>0.95693676439043751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1.5603437496188702E-2</c:v>
                </c:pt>
                <c:pt idx="1">
                  <c:v>2.1499902609825591E-2</c:v>
                </c:pt>
                <c:pt idx="2">
                  <c:v>4.306323560956251E-2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131.42904360129543</c:v>
                </c:pt>
                <c:pt idx="1">
                  <c:v>119.29789704403528</c:v>
                </c:pt>
                <c:pt idx="2">
                  <c:v>89.387154951512656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46.428447322607738</c:v>
                </c:pt>
                <c:pt idx="1">
                  <c:v>33.275070065368809</c:v>
                </c:pt>
                <c:pt idx="2">
                  <c:v>21.295198795545566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25.093728263367765</c:v>
                </c:pt>
                <c:pt idx="1">
                  <c:v>18.206373891416362</c:v>
                </c:pt>
                <c:pt idx="2">
                  <c:v>21.891827138899487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110.32094507988843</c:v>
                </c:pt>
                <c:pt idx="1">
                  <c:v>118.61343140628712</c:v>
                </c:pt>
                <c:pt idx="2">
                  <c:v>154.64415255469396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34.664838069999995</c:v>
                </c:pt>
                <c:pt idx="1">
                  <c:v>34.954891860000004</c:v>
                </c:pt>
                <c:pt idx="2">
                  <c:v>35.115334230000002</c:v>
                </c:pt>
                <c:pt idx="3">
                  <c:v>35.229615689999996</c:v>
                </c:pt>
                <c:pt idx="4">
                  <c:v>35.281857330000001</c:v>
                </c:pt>
                <c:pt idx="5">
                  <c:v>35.288167540000003</c:v>
                </c:pt>
                <c:pt idx="6">
                  <c:v>35.350172649999998</c:v>
                </c:pt>
                <c:pt idx="7">
                  <c:v>35.466499120000002</c:v>
                </c:pt>
                <c:pt idx="8">
                  <c:v>35.623318390000001</c:v>
                </c:pt>
                <c:pt idx="9">
                  <c:v>35.804094400000004</c:v>
                </c:pt>
                <c:pt idx="10">
                  <c:v>35.998779280000001</c:v>
                </c:pt>
                <c:pt idx="11">
                  <c:v>36.194302649999997</c:v>
                </c:pt>
                <c:pt idx="12">
                  <c:v>36.387860869999997</c:v>
                </c:pt>
                <c:pt idx="13">
                  <c:v>36.578769350000002</c:v>
                </c:pt>
                <c:pt idx="14">
                  <c:v>36.767759439999999</c:v>
                </c:pt>
                <c:pt idx="15">
                  <c:v>36.956882329999999</c:v>
                </c:pt>
                <c:pt idx="16">
                  <c:v>37.144754419999998</c:v>
                </c:pt>
                <c:pt idx="17">
                  <c:v>37.333663880000003</c:v>
                </c:pt>
                <c:pt idx="18">
                  <c:v>37.525245230000003</c:v>
                </c:pt>
                <c:pt idx="19">
                  <c:v>37.720994349999998</c:v>
                </c:pt>
                <c:pt idx="20">
                  <c:v>37.923850010000002</c:v>
                </c:pt>
                <c:pt idx="21">
                  <c:v>38.13885157</c:v>
                </c:pt>
                <c:pt idx="22">
                  <c:v>38.364238069999999</c:v>
                </c:pt>
                <c:pt idx="23">
                  <c:v>38.59643011</c:v>
                </c:pt>
                <c:pt idx="24">
                  <c:v>38.83340055</c:v>
                </c:pt>
                <c:pt idx="25">
                  <c:v>39.073073320000006</c:v>
                </c:pt>
                <c:pt idx="26">
                  <c:v>39.313712109999997</c:v>
                </c:pt>
                <c:pt idx="27">
                  <c:v>39.555456550000002</c:v>
                </c:pt>
                <c:pt idx="28">
                  <c:v>39.798289259999997</c:v>
                </c:pt>
                <c:pt idx="29">
                  <c:v>40.042112189999997</c:v>
                </c:pt>
                <c:pt idx="30">
                  <c:v>40.287851080000003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8.5702343192858316E-3</c:v>
                </c:pt>
                <c:pt idx="1">
                  <c:v>1.3123714956330577E-2</c:v>
                </c:pt>
                <c:pt idx="2">
                  <c:v>2.0937771868674595E-2</c:v>
                </c:pt>
                <c:pt idx="3">
                  <c:v>2.934052537204955E-2</c:v>
                </c:pt>
                <c:pt idx="4">
                  <c:v>3.838904452596175E-2</c:v>
                </c:pt>
                <c:pt idx="5">
                  <c:v>4.8233594308082335E-2</c:v>
                </c:pt>
                <c:pt idx="6">
                  <c:v>5.9344993863841851E-2</c:v>
                </c:pt>
                <c:pt idx="7">
                  <c:v>7.1862135148342207E-2</c:v>
                </c:pt>
                <c:pt idx="8">
                  <c:v>8.5865396971514421E-2</c:v>
                </c:pt>
                <c:pt idx="9">
                  <c:v>0.10140191681541315</c:v>
                </c:pt>
                <c:pt idx="10">
                  <c:v>0.11852365219979759</c:v>
                </c:pt>
                <c:pt idx="11">
                  <c:v>0.13723478811105094</c:v>
                </c:pt>
                <c:pt idx="12">
                  <c:v>0.15756337481566282</c:v>
                </c:pt>
                <c:pt idx="13">
                  <c:v>0.17951535493634641</c:v>
                </c:pt>
                <c:pt idx="14">
                  <c:v>0.20306767188748773</c:v>
                </c:pt>
                <c:pt idx="15">
                  <c:v>0.22816609996225296</c:v>
                </c:pt>
                <c:pt idx="16">
                  <c:v>0.25468758290958682</c:v>
                </c:pt>
                <c:pt idx="17">
                  <c:v>0.2824977661956708</c:v>
                </c:pt>
                <c:pt idx="18">
                  <c:v>0.31142029821186595</c:v>
                </c:pt>
                <c:pt idx="19">
                  <c:v>0.34124714291896707</c:v>
                </c:pt>
                <c:pt idx="20">
                  <c:v>0.37176071697051832</c:v>
                </c:pt>
                <c:pt idx="21">
                  <c:v>0.40274820708241899</c:v>
                </c:pt>
                <c:pt idx="22">
                  <c:v>0.43392892332763072</c:v>
                </c:pt>
                <c:pt idx="23">
                  <c:v>0.46501419972905367</c:v>
                </c:pt>
                <c:pt idx="24">
                  <c:v>0.49574848345337602</c:v>
                </c:pt>
                <c:pt idx="25">
                  <c:v>0.5259008156771221</c:v>
                </c:pt>
                <c:pt idx="26">
                  <c:v>0.55527303117344817</c:v>
                </c:pt>
                <c:pt idx="27">
                  <c:v>0.58371392100643071</c:v>
                </c:pt>
                <c:pt idx="28">
                  <c:v>0.6111007096589961</c:v>
                </c:pt>
                <c:pt idx="29">
                  <c:v>0.63733908563328467</c:v>
                </c:pt>
                <c:pt idx="30">
                  <c:v>0.66236900690013178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0.10383889509973412</c:v>
                </c:pt>
                <c:pt idx="1">
                  <c:v>5.8143556336169189E-2</c:v>
                </c:pt>
                <c:pt idx="2">
                  <c:v>1.5182430340734868E-2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0.71137227599921082</c:v>
                </c:pt>
                <c:pt idx="1">
                  <c:v>0.61245137446227316</c:v>
                </c:pt>
                <c:pt idx="2">
                  <c:v>0.22211200354744759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0.17621859460773187</c:v>
                </c:pt>
                <c:pt idx="1">
                  <c:v>0.21088141703231666</c:v>
                </c:pt>
                <c:pt idx="2">
                  <c:v>0.1003365592514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8.5702343192858316E-3</c:v>
                </c:pt>
                <c:pt idx="1">
                  <c:v>0.11852365219979759</c:v>
                </c:pt>
                <c:pt idx="2">
                  <c:v>0.66236900690013178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4.5" x14ac:dyDescent="0.35"/>
  <cols>
    <col min="2" max="2" width="14.453125" customWidth="1"/>
    <col min="3" max="3" width="18.54296875" bestFit="1" customWidth="1"/>
    <col min="4" max="4" width="18.54296875" customWidth="1"/>
    <col min="5" max="8" width="5.54296875" customWidth="1"/>
    <col min="9" max="23" width="7.453125" customWidth="1"/>
    <col min="25" max="58" width="11.453125" style="3"/>
  </cols>
  <sheetData>
    <row r="1" spans="1:29" ht="28.5" x14ac:dyDescent="0.6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5" x14ac:dyDescent="0.55000000000000004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5" x14ac:dyDescent="0.55000000000000004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5" x14ac:dyDescent="0.55000000000000004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3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35">
      <c r="A7" s="3"/>
      <c r="B7" s="299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74.157378202000004</v>
      </c>
      <c r="G7" s="84">
        <f t="shared" ref="G7:R7" si="1">SUM(G8:G9)</f>
        <v>71.806388554000009</v>
      </c>
      <c r="H7" s="6">
        <f t="shared" si="1"/>
        <v>71.083808399999995</v>
      </c>
      <c r="I7" s="85">
        <f t="shared" si="1"/>
        <v>70.517754281000009</v>
      </c>
      <c r="J7" s="84">
        <f t="shared" si="1"/>
        <v>70.873561508999998</v>
      </c>
      <c r="K7" s="6">
        <f t="shared" si="1"/>
        <v>70.968762999000006</v>
      </c>
      <c r="L7" s="6">
        <f t="shared" si="1"/>
        <v>71.033132103</v>
      </c>
      <c r="M7" s="6">
        <f t="shared" si="1"/>
        <v>70.310669739999994</v>
      </c>
      <c r="N7" s="85">
        <f t="shared" si="1"/>
        <v>69.480746234999998</v>
      </c>
      <c r="O7" s="84">
        <f t="shared" si="1"/>
        <v>68.958754158999994</v>
      </c>
      <c r="P7" s="6">
        <f t="shared" si="1"/>
        <v>68.646672010000003</v>
      </c>
      <c r="Q7" s="6">
        <f t="shared" si="1"/>
        <v>68.526428172999999</v>
      </c>
      <c r="R7" s="6">
        <f t="shared" si="1"/>
        <v>68.507703740000011</v>
      </c>
      <c r="S7" s="85">
        <f>SUM(S8:S9)</f>
        <v>68.597991675000003</v>
      </c>
      <c r="T7" s="94">
        <f>SUM(T8:T9)</f>
        <v>67.614238431999993</v>
      </c>
      <c r="U7" s="94">
        <f>SUM(U8:U9)</f>
        <v>66.123818536000002</v>
      </c>
      <c r="V7" s="94">
        <f>SUM(V8:V9)</f>
        <v>64.571470871000002</v>
      </c>
      <c r="W7" s="94">
        <f>SUM(W8:W9)</f>
        <v>63.333403124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35">
      <c r="A8" s="3"/>
      <c r="B8" s="300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70.511796090000004</v>
      </c>
      <c r="G8" s="22">
        <f>VLOOKUP($D8,Résultats!$B$2:$AX$476,G$5,FALSE)</f>
        <v>67.670317890000007</v>
      </c>
      <c r="H8" s="16">
        <f>VLOOKUP($D8,Résultats!$B$2:$AX$476,H$5,FALSE)</f>
        <v>66.768692090000002</v>
      </c>
      <c r="I8" s="86">
        <f>VLOOKUP($D8,Résultats!$B$2:$AX$476,I$5,FALSE)</f>
        <v>67.173474830000004</v>
      </c>
      <c r="J8" s="22">
        <f>VLOOKUP($D8,Résultats!$B$2:$AX$476,J$5,FALSE)</f>
        <v>67.329543259999994</v>
      </c>
      <c r="K8" s="16">
        <f>VLOOKUP($D8,Résultats!$B$2:$AX$476,K$5,FALSE)</f>
        <v>67.241336860000004</v>
      </c>
      <c r="L8" s="16">
        <f>VLOOKUP($D8,Résultats!$B$2:$AX$476,L$5,FALSE)</f>
        <v>67.127840759999998</v>
      </c>
      <c r="M8" s="16">
        <f>VLOOKUP($D8,Résultats!$B$2:$AX$476,M$5,FALSE)</f>
        <v>66.331793079999997</v>
      </c>
      <c r="N8" s="86">
        <f>VLOOKUP($D8,Résultats!$B$2:$AX$476,N$5,FALSE)</f>
        <v>65.436333090000005</v>
      </c>
      <c r="O8" s="22">
        <f>VLOOKUP($D8,Résultats!$B$2:$AX$476,O$5,FALSE)</f>
        <v>64.948913129999994</v>
      </c>
      <c r="P8" s="16">
        <f>VLOOKUP($D8,Résultats!$B$2:$AX$476,P$5,FALSE)</f>
        <v>64.65915013</v>
      </c>
      <c r="Q8" s="16">
        <f>VLOOKUP($D8,Résultats!$B$2:$AX$476,Q$5,FALSE)</f>
        <v>64.55006041</v>
      </c>
      <c r="R8" s="16">
        <f>VLOOKUP($D8,Résultats!$B$2:$AX$476,R$5,FALSE)</f>
        <v>64.536039790000004</v>
      </c>
      <c r="S8" s="86">
        <f>VLOOKUP($D8,Résultats!$B$2:$AX$476,S$5,FALSE)</f>
        <v>64.624643410000004</v>
      </c>
      <c r="T8" s="95">
        <f>VLOOKUP($D8,Résultats!$B$2:$AX$476,T$5,FALSE)</f>
        <v>63.735160129999997</v>
      </c>
      <c r="U8" s="95">
        <f>VLOOKUP($D8,Résultats!$B$2:$AX$476,U$5,FALSE)</f>
        <v>62.342026250000004</v>
      </c>
      <c r="V8" s="95">
        <f>VLOOKUP($D8,Résultats!$B$2:$AX$476,V$5,FALSE)</f>
        <v>60.819451579999999</v>
      </c>
      <c r="W8" s="95">
        <f>VLOOKUP($D8,Résultats!$B$2:$AX$476,W$5,FALSE)</f>
        <v>59.56287476</v>
      </c>
      <c r="X8" s="45">
        <f>W8-'[1]Cibles THREEME'!$H4</f>
        <v>49.162267528808506</v>
      </c>
      <c r="Y8" s="75"/>
      <c r="Z8" s="198" t="s">
        <v>68</v>
      </c>
      <c r="AA8" s="199">
        <f>I27</f>
        <v>230.62025049110002</v>
      </c>
      <c r="AB8" s="199">
        <f>S27</f>
        <v>226.0457750905</v>
      </c>
      <c r="AC8" s="89">
        <f>W27</f>
        <v>197.84139664689999</v>
      </c>
    </row>
    <row r="9" spans="1:29" x14ac:dyDescent="0.35">
      <c r="A9" s="3"/>
      <c r="B9" s="301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3.645582112</v>
      </c>
      <c r="G9" s="22">
        <f>VLOOKUP($D9,Résultats!$B$2:$AX$476,G$5,FALSE)</f>
        <v>4.136070664</v>
      </c>
      <c r="H9" s="16">
        <f>VLOOKUP($D9,Résultats!$B$2:$AX$476,H$5,FALSE)</f>
        <v>4.3151163099999996</v>
      </c>
      <c r="I9" s="86">
        <f>VLOOKUP($D9,Résultats!$B$2:$AX$476,I$5,FALSE)</f>
        <v>3.3442794509999998</v>
      </c>
      <c r="J9" s="22">
        <f>VLOOKUP($D9,Résultats!$B$2:$AX$476,J$5,FALSE)</f>
        <v>3.5440182490000001</v>
      </c>
      <c r="K9" s="16">
        <f>VLOOKUP($D9,Résultats!$B$2:$AX$476,K$5,FALSE)</f>
        <v>3.7274261389999999</v>
      </c>
      <c r="L9" s="16">
        <f>VLOOKUP($D9,Résultats!$B$2:$AX$476,L$5,FALSE)</f>
        <v>3.905291343</v>
      </c>
      <c r="M9" s="16">
        <f>VLOOKUP($D9,Résultats!$B$2:$AX$476,M$5,FALSE)</f>
        <v>3.9788766600000001</v>
      </c>
      <c r="N9" s="86">
        <f>VLOOKUP($D9,Résultats!$B$2:$AX$476,N$5,FALSE)</f>
        <v>4.044413145</v>
      </c>
      <c r="O9" s="22">
        <f>VLOOKUP($D9,Résultats!$B$2:$AX$476,O$5,FALSE)</f>
        <v>4.0098410290000004</v>
      </c>
      <c r="P9" s="16">
        <f>VLOOKUP($D9,Résultats!$B$2:$AX$476,P$5,FALSE)</f>
        <v>3.9875218800000001</v>
      </c>
      <c r="Q9" s="16">
        <f>VLOOKUP($D9,Résultats!$B$2:$AX$476,Q$5,FALSE)</f>
        <v>3.9763677629999998</v>
      </c>
      <c r="R9" s="16">
        <f>VLOOKUP($D9,Résultats!$B$2:$AX$476,R$5,FALSE)</f>
        <v>3.9716639499999999</v>
      </c>
      <c r="S9" s="86">
        <f>VLOOKUP($D9,Résultats!$B$2:$AX$476,S$5,FALSE)</f>
        <v>3.9733482649999998</v>
      </c>
      <c r="T9" s="95">
        <f>VLOOKUP($D9,Résultats!$B$2:$AX$476,T$5,FALSE)</f>
        <v>3.8790783019999999</v>
      </c>
      <c r="U9" s="95">
        <f>VLOOKUP($D9,Résultats!$B$2:$AX$476,U$5,FALSE)</f>
        <v>3.7817922859999999</v>
      </c>
      <c r="V9" s="95">
        <f>VLOOKUP($D9,Résultats!$B$2:$AX$476,V$5,FALSE)</f>
        <v>3.7520192909999999</v>
      </c>
      <c r="W9" s="95">
        <f>VLOOKUP($D9,Résultats!$B$2:$AX$476,W$5,FALSE)</f>
        <v>3.770528364</v>
      </c>
      <c r="X9" s="45">
        <f>W9-'[1]Cibles THREEME'!$H5</f>
        <v>0.2736871484229173</v>
      </c>
      <c r="Y9" s="75"/>
      <c r="Z9" s="75"/>
      <c r="AA9" s="75"/>
      <c r="AB9" s="75"/>
      <c r="AC9" s="75"/>
    </row>
    <row r="10" spans="1:29" ht="15" customHeight="1" x14ac:dyDescent="0.35">
      <c r="A10" s="3"/>
      <c r="B10" s="299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141.20466895740003</v>
      </c>
      <c r="G10" s="21">
        <f t="shared" ref="G10:R10" si="2">SUM(G11:G18)</f>
        <v>136.0106122343</v>
      </c>
      <c r="H10" s="8">
        <f t="shared" si="2"/>
        <v>132.14733709770002</v>
      </c>
      <c r="I10" s="87">
        <f t="shared" si="2"/>
        <v>122.9889331504</v>
      </c>
      <c r="J10" s="21">
        <f t="shared" si="2"/>
        <v>118.48739580280001</v>
      </c>
      <c r="K10" s="8">
        <f t="shared" si="2"/>
        <v>115.33756910129999</v>
      </c>
      <c r="L10" s="8">
        <f t="shared" si="2"/>
        <v>112.87463959259999</v>
      </c>
      <c r="M10" s="8">
        <f t="shared" si="2"/>
        <v>120.25106924709998</v>
      </c>
      <c r="N10" s="87">
        <f t="shared" si="2"/>
        <v>127.87993854770001</v>
      </c>
      <c r="O10" s="21">
        <f t="shared" si="2"/>
        <v>127.2919406968</v>
      </c>
      <c r="P10" s="8">
        <f t="shared" si="2"/>
        <v>126.83978276699999</v>
      </c>
      <c r="Q10" s="8">
        <f t="shared" si="2"/>
        <v>126.67010400759999</v>
      </c>
      <c r="R10" s="8">
        <f t="shared" si="2"/>
        <v>126.50580602930002</v>
      </c>
      <c r="S10" s="87">
        <f>SUM(S11:S18)</f>
        <v>126.57193532250001</v>
      </c>
      <c r="T10" s="96">
        <f>SUM(T11:T18)</f>
        <v>115.29424936739998</v>
      </c>
      <c r="U10" s="96">
        <f>SUM(U11:U18)</f>
        <v>107.97724734709999</v>
      </c>
      <c r="V10" s="96">
        <f>SUM(V11:V18)</f>
        <v>102.49848763919999</v>
      </c>
      <c r="W10" s="96">
        <f>SUM(W11:W18)</f>
        <v>100.44747976869998</v>
      </c>
      <c r="X10" s="45"/>
      <c r="Y10" s="75"/>
      <c r="Z10" s="75"/>
      <c r="AA10" s="75"/>
      <c r="AB10" s="75"/>
      <c r="AC10" s="75"/>
    </row>
    <row r="11" spans="1:29" x14ac:dyDescent="0.35">
      <c r="A11" s="3"/>
      <c r="B11" s="300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125.16436349999999</v>
      </c>
      <c r="G11" s="22">
        <f>VLOOKUP($D11,Résultats!$B$2:$AX$476,G$5,FALSE)</f>
        <v>117.60353430000001</v>
      </c>
      <c r="H11" s="16">
        <f>VLOOKUP($D11,Résultats!$B$2:$AX$476,H$5,FALSE)</f>
        <v>113.0260949</v>
      </c>
      <c r="I11" s="86">
        <f>VLOOKUP($D11,Résultats!$B$2:$AX$476,I$5,FALSE)</f>
        <v>103.2589383</v>
      </c>
      <c r="J11" s="22">
        <f>VLOOKUP($D11,Résultats!$B$2:$AX$476,J$5,FALSE)</f>
        <v>99.53034074</v>
      </c>
      <c r="K11" s="16">
        <f>VLOOKUP($D11,Résultats!$B$2:$AX$476,K$5,FALSE)</f>
        <v>96.973972070000002</v>
      </c>
      <c r="L11" s="16">
        <f>VLOOKUP($D11,Résultats!$B$2:$AX$476,L$5,FALSE)</f>
        <v>95.028614079999997</v>
      </c>
      <c r="M11" s="16">
        <f>VLOOKUP($D11,Résultats!$B$2:$AX$476,M$5,FALSE)</f>
        <v>101.664249</v>
      </c>
      <c r="N11" s="86">
        <f>VLOOKUP($D11,Résultats!$B$2:$AX$476,N$5,FALSE)</f>
        <v>108.5576308</v>
      </c>
      <c r="O11" s="22">
        <f>VLOOKUP($D11,Résultats!$B$2:$AX$476,O$5,FALSE)</f>
        <v>107.706709</v>
      </c>
      <c r="P11" s="16">
        <f>VLOOKUP($D11,Résultats!$B$2:$AX$476,P$5,FALSE)</f>
        <v>106.98847929999999</v>
      </c>
      <c r="Q11" s="16">
        <f>VLOOKUP($D11,Résultats!$B$2:$AX$476,Q$5,FALSE)</f>
        <v>106.5247782</v>
      </c>
      <c r="R11" s="16">
        <f>VLOOKUP($D11,Résultats!$B$2:$AX$476,R$5,FALSE)</f>
        <v>106.1181188</v>
      </c>
      <c r="S11" s="86">
        <f>VLOOKUP($D11,Résultats!$B$2:$AX$476,S$5,FALSE)</f>
        <v>105.91737569999999</v>
      </c>
      <c r="T11" s="95">
        <f>VLOOKUP($D11,Résultats!$B$2:$AX$476,T$5,FALSE)</f>
        <v>91.913099759999994</v>
      </c>
      <c r="U11" s="95">
        <f>VLOOKUP($D11,Résultats!$B$2:$AX$476,U$5,FALSE)</f>
        <v>80.995685910000006</v>
      </c>
      <c r="V11" s="95">
        <f>VLOOKUP($D11,Résultats!$B$2:$AX$476,V$5,FALSE)</f>
        <v>71.63815031</v>
      </c>
      <c r="W11" s="95">
        <f>VLOOKUP($D11,Résultats!$B$2:$AX$476,W$5,FALSE)</f>
        <v>63.363156859999997</v>
      </c>
      <c r="X11" s="45">
        <f>W11-'[1]Cibles THREEME'!$H10</f>
        <v>60.70545342843586</v>
      </c>
      <c r="Y11" s="75"/>
      <c r="Z11" s="75"/>
      <c r="AA11" s="75"/>
      <c r="AB11" s="75"/>
      <c r="AC11" s="75"/>
    </row>
    <row r="12" spans="1:29" x14ac:dyDescent="0.35">
      <c r="A12" s="3"/>
      <c r="B12" s="300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0.59998749250000005</v>
      </c>
      <c r="G12" s="22">
        <f>VLOOKUP($D12,Résultats!$B$2:$AX$476,G$5,FALSE)</f>
        <v>0.42982619080000001</v>
      </c>
      <c r="H12" s="16">
        <f>VLOOKUP($D12,Résultats!$B$2:$AX$476,H$5,FALSE)</f>
        <v>0.37734626770000002</v>
      </c>
      <c r="I12" s="86">
        <f>VLOOKUP($D12,Résultats!$B$2:$AX$476,I$5,FALSE)</f>
        <v>0.32743791350000001</v>
      </c>
      <c r="J12" s="22">
        <f>VLOOKUP($D12,Résultats!$B$2:$AX$476,J$5,FALSE)</f>
        <v>0.51368607759999996</v>
      </c>
      <c r="K12" s="16">
        <f>VLOOKUP($D12,Résultats!$B$2:$AX$476,K$5,FALSE)</f>
        <v>0.68486769749999998</v>
      </c>
      <c r="L12" s="16">
        <f>VLOOKUP($D12,Résultats!$B$2:$AX$476,L$5,FALSE)</f>
        <v>0.84383279170000003</v>
      </c>
      <c r="M12" s="16">
        <f>VLOOKUP($D12,Résultats!$B$2:$AX$476,M$5,FALSE)</f>
        <v>0.78020667710000002</v>
      </c>
      <c r="N12" s="86">
        <f>VLOOKUP($D12,Résultats!$B$2:$AX$476,N$5,FALSE)</f>
        <v>0.70400327969999998</v>
      </c>
      <c r="O12" s="22">
        <f>VLOOKUP($D12,Résultats!$B$2:$AX$476,O$5,FALSE)</f>
        <v>0.69303797369999998</v>
      </c>
      <c r="P12" s="16">
        <f>VLOOKUP($D12,Résultats!$B$2:$AX$476,P$5,FALSE)</f>
        <v>0.68299301320000005</v>
      </c>
      <c r="Q12" s="16">
        <f>VLOOKUP($D12,Résultats!$B$2:$AX$476,Q$5,FALSE)</f>
        <v>0.67461963979999995</v>
      </c>
      <c r="R12" s="16">
        <f>VLOOKUP($D12,Résultats!$B$2:$AX$476,R$5,FALSE)</f>
        <v>0.66684464929999998</v>
      </c>
      <c r="S12" s="86">
        <f>VLOOKUP($D12,Résultats!$B$2:$AX$476,S$5,FALSE)</f>
        <v>0.66039443519999996</v>
      </c>
      <c r="T12" s="95">
        <f>VLOOKUP($D12,Résultats!$B$2:$AX$476,T$5,FALSE)</f>
        <v>0.67489689689999999</v>
      </c>
      <c r="U12" s="95">
        <f>VLOOKUP($D12,Résultats!$B$2:$AX$476,U$5,FALSE)</f>
        <v>0.63139668800000004</v>
      </c>
      <c r="V12" s="95">
        <f>VLOOKUP($D12,Résultats!$B$2:$AX$476,V$5,FALSE)</f>
        <v>0.67092025990000004</v>
      </c>
      <c r="W12" s="95">
        <f>VLOOKUP($D12,Résultats!$B$2:$AX$476,W$5,FALSE)</f>
        <v>0.70037088540000003</v>
      </c>
      <c r="X12" s="45">
        <f>W12-'[1]Cibles THREEME'!$H11</f>
        <v>0.70037088540000003</v>
      </c>
      <c r="Y12" s="75"/>
      <c r="Z12" s="200"/>
      <c r="AA12" s="188"/>
      <c r="AB12" s="188"/>
      <c r="AC12" s="188"/>
    </row>
    <row r="13" spans="1:29" x14ac:dyDescent="0.35">
      <c r="A13" s="3"/>
      <c r="B13" s="300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2.6820636339999999</v>
      </c>
      <c r="G13" s="22">
        <f>VLOOKUP($D13,Résultats!$B$2:$AX$476,G$5,FALSE)</f>
        <v>3.4749240019999998</v>
      </c>
      <c r="H13" s="16">
        <f>VLOOKUP($D13,Résultats!$B$2:$AX$476,H$5,FALSE)</f>
        <v>3.7173110039999999</v>
      </c>
      <c r="I13" s="86">
        <f>VLOOKUP($D13,Résultats!$B$2:$AX$476,I$5,FALSE)</f>
        <v>5.7511488640000001</v>
      </c>
      <c r="J13" s="22">
        <f>VLOOKUP($D13,Résultats!$B$2:$AX$476,J$5,FALSE)</f>
        <v>4.2131047979999998</v>
      </c>
      <c r="K13" s="16">
        <f>VLOOKUP($D13,Résultats!$B$2:$AX$476,K$5,FALSE)</f>
        <v>2.8626059009999998</v>
      </c>
      <c r="L13" s="16">
        <f>VLOOKUP($D13,Résultats!$B$2:$AX$476,L$5,FALSE)</f>
        <v>1.6376915729999999</v>
      </c>
      <c r="M13" s="16">
        <f>VLOOKUP($D13,Résultats!$B$2:$AX$476,M$5,FALSE)</f>
        <v>1.665770594</v>
      </c>
      <c r="N13" s="86">
        <f>VLOOKUP($D13,Résultats!$B$2:$AX$476,N$5,FALSE)</f>
        <v>1.6895018070000001</v>
      </c>
      <c r="O13" s="22">
        <f>VLOOKUP($D13,Résultats!$B$2:$AX$476,O$5,FALSE)</f>
        <v>1.6619396479999999</v>
      </c>
      <c r="P13" s="16">
        <f>VLOOKUP($D13,Résultats!$B$2:$AX$476,P$5,FALSE)</f>
        <v>1.6367062649999999</v>
      </c>
      <c r="Q13" s="16">
        <f>VLOOKUP($D13,Résultats!$B$2:$AX$476,Q$5,FALSE)</f>
        <v>1.6155945599999999</v>
      </c>
      <c r="R13" s="16">
        <f>VLOOKUP($D13,Résultats!$B$2:$AX$476,R$5,FALSE)</f>
        <v>1.5966282220000001</v>
      </c>
      <c r="S13" s="86">
        <f>VLOOKUP($D13,Résultats!$B$2:$AX$476,S$5,FALSE)</f>
        <v>1.5808399989999999</v>
      </c>
      <c r="T13" s="95">
        <f>VLOOKUP($D13,Résultats!$B$2:$AX$476,T$5,FALSE)</f>
        <v>1.4997707140000001</v>
      </c>
      <c r="U13" s="95">
        <f>VLOOKUP($D13,Résultats!$B$2:$AX$476,U$5,FALSE)</f>
        <v>1.4599182799999999</v>
      </c>
      <c r="V13" s="95">
        <f>VLOOKUP($D13,Résultats!$B$2:$AX$476,V$5,FALSE)</f>
        <v>1.44583825</v>
      </c>
      <c r="W13" s="95">
        <f>VLOOKUP($D13,Résultats!$B$2:$AX$476,W$5,FALSE)</f>
        <v>4.1219431929999999</v>
      </c>
      <c r="X13" s="45">
        <f>W13-'[1]Cibles THREEME'!$H12</f>
        <v>1.8290225853760393</v>
      </c>
      <c r="Y13" s="75"/>
    </row>
    <row r="14" spans="1:29" x14ac:dyDescent="0.35">
      <c r="A14" s="3"/>
      <c r="B14" s="300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3.1520551060000002</v>
      </c>
      <c r="G14" s="22">
        <f>VLOOKUP($D14,Résultats!$B$2:$AX$476,G$5,FALSE)</f>
        <v>2.408875804</v>
      </c>
      <c r="H14" s="16">
        <f>VLOOKUP($D14,Résultats!$B$2:$AX$476,H$5,FALSE)</f>
        <v>2.1602329490000001</v>
      </c>
      <c r="I14" s="86">
        <f>VLOOKUP($D14,Résultats!$B$2:$AX$476,I$5,FALSE)</f>
        <v>0.90243428290000005</v>
      </c>
      <c r="J14" s="22">
        <f>VLOOKUP($D14,Résultats!$B$2:$AX$476,J$5,FALSE)</f>
        <v>0.70871908920000004</v>
      </c>
      <c r="K14" s="16">
        <f>VLOOKUP($D14,Résultats!$B$2:$AX$476,K$5,FALSE)</f>
        <v>0.54079609679999996</v>
      </c>
      <c r="L14" s="16">
        <f>VLOOKUP($D14,Résultats!$B$2:$AX$476,L$5,FALSE)</f>
        <v>0.3899674809</v>
      </c>
      <c r="M14" s="16">
        <f>VLOOKUP($D14,Résultats!$B$2:$AX$476,M$5,FALSE)</f>
        <v>0.32944214399999999</v>
      </c>
      <c r="N14" s="86">
        <f>VLOOKUP($D14,Résultats!$B$2:$AX$476,N$5,FALSE)</f>
        <v>0.25844700599999998</v>
      </c>
      <c r="O14" s="22">
        <f>VLOOKUP($D14,Résultats!$B$2:$AX$476,O$5,FALSE)</f>
        <v>0.25634364409999999</v>
      </c>
      <c r="P14" s="16">
        <f>VLOOKUP($D14,Résultats!$B$2:$AX$476,P$5,FALSE)</f>
        <v>0.2545605118</v>
      </c>
      <c r="Q14" s="16">
        <f>VLOOKUP($D14,Résultats!$B$2:$AX$476,Q$5,FALSE)</f>
        <v>0.25338708180000002</v>
      </c>
      <c r="R14" s="16">
        <f>VLOOKUP($D14,Résultats!$B$2:$AX$476,R$5,FALSE)</f>
        <v>0.25233792799999999</v>
      </c>
      <c r="S14" s="86">
        <f>VLOOKUP($D14,Résultats!$B$2:$AX$476,S$5,FALSE)</f>
        <v>0.25177986429999999</v>
      </c>
      <c r="T14" s="95">
        <f>VLOOKUP($D14,Résultats!$B$2:$AX$476,T$5,FALSE)</f>
        <v>0.24192975650000001</v>
      </c>
      <c r="U14" s="95">
        <f>VLOOKUP($D14,Résultats!$B$2:$AX$476,U$5,FALSE)</f>
        <v>0.23881747710000001</v>
      </c>
      <c r="V14" s="95">
        <f>VLOOKUP($D14,Résultats!$B$2:$AX$476,V$5,FALSE)</f>
        <v>0.2402133243</v>
      </c>
      <c r="W14" s="95">
        <f>VLOOKUP($D14,Résultats!$B$2:$AX$476,W$5,FALSE)</f>
        <v>0.24630697830000001</v>
      </c>
      <c r="X14" s="45">
        <f>W14-'[1]Cibles THREEME'!$H13</f>
        <v>0.24630697830000001</v>
      </c>
      <c r="Y14" s="75"/>
    </row>
    <row r="15" spans="1:29" x14ac:dyDescent="0.35">
      <c r="A15" s="3"/>
      <c r="B15" s="300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1.7179248979999999</v>
      </c>
      <c r="G15" s="22">
        <f>VLOOKUP($D15,Résultats!$B$2:$AX$476,G$5,FALSE)</f>
        <v>2.4993456429999998</v>
      </c>
      <c r="H15" s="16">
        <f>VLOOKUP($D15,Résultats!$B$2:$AX$476,H$5,FALSE)</f>
        <v>2.779047136</v>
      </c>
      <c r="I15" s="86">
        <f>VLOOKUP($D15,Résultats!$B$2:$AX$476,I$5,FALSE)</f>
        <v>3.6746326159999998</v>
      </c>
      <c r="J15" s="22">
        <f>VLOOKUP($D15,Résultats!$B$2:$AX$476,J$5,FALSE)</f>
        <v>3.7476144040000001</v>
      </c>
      <c r="K15" s="16">
        <f>VLOOKUP($D15,Résultats!$B$2:$AX$476,K$5,FALSE)</f>
        <v>3.847172279</v>
      </c>
      <c r="L15" s="16">
        <f>VLOOKUP($D15,Résultats!$B$2:$AX$476,L$5,FALSE)</f>
        <v>3.9577026750000002</v>
      </c>
      <c r="M15" s="16">
        <f>VLOOKUP($D15,Résultats!$B$2:$AX$476,M$5,FALSE)</f>
        <v>4.4929674889999998</v>
      </c>
      <c r="N15" s="86">
        <f>VLOOKUP($D15,Résultats!$B$2:$AX$476,N$5,FALSE)</f>
        <v>5.0581654330000001</v>
      </c>
      <c r="O15" s="22">
        <f>VLOOKUP($D15,Résultats!$B$2:$AX$476,O$5,FALSE)</f>
        <v>5.3562559079999996</v>
      </c>
      <c r="P15" s="16">
        <f>VLOOKUP($D15,Résultats!$B$2:$AX$476,P$5,FALSE)</f>
        <v>5.6567625929999998</v>
      </c>
      <c r="Q15" s="16">
        <f>VLOOKUP($D15,Résultats!$B$2:$AX$476,Q$5,FALSE)</f>
        <v>5.9677734730000003</v>
      </c>
      <c r="R15" s="16">
        <f>VLOOKUP($D15,Résultats!$B$2:$AX$476,R$5,FALSE)</f>
        <v>6.1741635969999997</v>
      </c>
      <c r="S15" s="86">
        <f>VLOOKUP($D15,Résultats!$B$2:$AX$476,S$5,FALSE)</f>
        <v>6.391327145</v>
      </c>
      <c r="T15" s="95">
        <f>VLOOKUP($D15,Résultats!$B$2:$AX$476,T$5,FALSE)</f>
        <v>7.9215426520000003</v>
      </c>
      <c r="U15" s="95">
        <f>VLOOKUP($D15,Résultats!$B$2:$AX$476,U$5,FALSE)</f>
        <v>9.6421945680000007</v>
      </c>
      <c r="V15" s="95">
        <f>VLOOKUP($D15,Résultats!$B$2:$AX$476,V$5,FALSE)</f>
        <v>11.54007333</v>
      </c>
      <c r="W15" s="95">
        <f>VLOOKUP($D15,Résultats!$B$2:$AX$476,W$5,FALSE)</f>
        <v>13.613471909999999</v>
      </c>
      <c r="X15" s="45">
        <f>W15-'[1]Cibles THREEME'!$H14</f>
        <v>-4.1595289498452264</v>
      </c>
      <c r="Y15" s="75"/>
    </row>
    <row r="16" spans="1:29" x14ac:dyDescent="0.35">
      <c r="A16" s="3"/>
      <c r="B16" s="300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0.6024949879</v>
      </c>
      <c r="G16" s="22">
        <f>VLOOKUP($D16,Résultats!$B$2:$AX$476,G$5,FALSE)</f>
        <v>0.9630287475</v>
      </c>
      <c r="H16" s="16">
        <f>VLOOKUP($D16,Résultats!$B$2:$AX$476,H$5,FALSE)</f>
        <v>1.104918045</v>
      </c>
      <c r="I16" s="86">
        <f>VLOOKUP($D16,Résultats!$B$2:$AX$476,I$5,FALSE)</f>
        <v>1.6194294380000001</v>
      </c>
      <c r="J16" s="22">
        <f>VLOOKUP($D16,Résultats!$B$2:$AX$476,J$5,FALSE)</f>
        <v>1.6515928870000001</v>
      </c>
      <c r="K16" s="16">
        <f>VLOOKUP($D16,Résultats!$B$2:$AX$476,K$5,FALSE)</f>
        <v>1.6954685519999999</v>
      </c>
      <c r="L16" s="16">
        <f>VLOOKUP($D16,Résultats!$B$2:$AX$476,L$5,FALSE)</f>
        <v>1.744179865</v>
      </c>
      <c r="M16" s="16">
        <f>VLOOKUP($D16,Résultats!$B$2:$AX$476,M$5,FALSE)</f>
        <v>1.900982202</v>
      </c>
      <c r="N16" s="86">
        <f>VLOOKUP($D16,Résultats!$B$2:$AX$476,N$5,FALSE)</f>
        <v>2.0649463199999998</v>
      </c>
      <c r="O16" s="22">
        <f>VLOOKUP($D16,Résultats!$B$2:$AX$476,O$5,FALSE)</f>
        <v>2.200517069</v>
      </c>
      <c r="P16" s="16">
        <f>VLOOKUP($D16,Résultats!$B$2:$AX$476,P$5,FALSE)</f>
        <v>2.3369145019999999</v>
      </c>
      <c r="Q16" s="16">
        <f>VLOOKUP($D16,Résultats!$B$2:$AX$476,Q$5,FALSE)</f>
        <v>2.4775395840000001</v>
      </c>
      <c r="R16" s="16">
        <f>VLOOKUP($D16,Résultats!$B$2:$AX$476,R$5,FALSE)</f>
        <v>2.6213695499999998</v>
      </c>
      <c r="S16" s="86">
        <f>VLOOKUP($D16,Résultats!$B$2:$AX$476,S$5,FALSE)</f>
        <v>2.7694725230000001</v>
      </c>
      <c r="T16" s="95">
        <f>VLOOKUP($D16,Résultats!$B$2:$AX$476,T$5,FALSE)</f>
        <v>4.3697661009999997</v>
      </c>
      <c r="U16" s="95">
        <f>VLOOKUP($D16,Résultats!$B$2:$AX$476,U$5,FALSE)</f>
        <v>6.0858648349999998</v>
      </c>
      <c r="V16" s="95">
        <f>VLOOKUP($D16,Résultats!$B$2:$AX$476,V$5,FALSE)</f>
        <v>7.943177779</v>
      </c>
      <c r="W16" s="95">
        <f>VLOOKUP($D16,Résultats!$B$2:$AX$476,W$5,FALSE)</f>
        <v>9.1265352879999995</v>
      </c>
      <c r="X16" s="45">
        <f>W16-'[1]Cibles THREEME'!$H17</f>
        <v>-1.3635764918796216</v>
      </c>
      <c r="Y16" s="75"/>
    </row>
    <row r="17" spans="1:39" x14ac:dyDescent="0.35">
      <c r="A17" s="3"/>
      <c r="B17" s="300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4.8759818690000003</v>
      </c>
      <c r="G17" s="22">
        <f>VLOOKUP($D17,Résultats!$B$2:$AX$476,G$5,FALSE)</f>
        <v>5.2917941040000001</v>
      </c>
      <c r="H17" s="16">
        <f>VLOOKUP($D17,Résultats!$B$2:$AX$476,H$5,FALSE)</f>
        <v>5.3362711550000004</v>
      </c>
      <c r="I17" s="86">
        <f>VLOOKUP($D17,Résultats!$B$2:$AX$476,I$5,FALSE)</f>
        <v>4.8258550959999997</v>
      </c>
      <c r="J17" s="22">
        <f>VLOOKUP($D17,Résultats!$B$2:$AX$476,J$5,FALSE)</f>
        <v>4.9184867209999998</v>
      </c>
      <c r="K17" s="16">
        <f>VLOOKUP($D17,Résultats!$B$2:$AX$476,K$5,FALSE)</f>
        <v>5.0458547180000002</v>
      </c>
      <c r="L17" s="16">
        <f>VLOOKUP($D17,Résultats!$B$2:$AX$476,L$5,FALSE)</f>
        <v>5.1874392870000001</v>
      </c>
      <c r="M17" s="16">
        <f>VLOOKUP($D17,Résultats!$B$2:$AX$476,M$5,FALSE)</f>
        <v>5.2076857519999997</v>
      </c>
      <c r="N17" s="86">
        <f>VLOOKUP($D17,Résultats!$B$2:$AX$476,N$5,FALSE)</f>
        <v>5.2145282430000002</v>
      </c>
      <c r="O17" s="22">
        <f>VLOOKUP($D17,Résultats!$B$2:$AX$476,O$5,FALSE)</f>
        <v>5.1592285889999996</v>
      </c>
      <c r="P17" s="16">
        <f>VLOOKUP($D17,Résultats!$B$2:$AX$476,P$5,FALSE)</f>
        <v>5.1106110060000001</v>
      </c>
      <c r="Q17" s="16">
        <f>VLOOKUP($D17,Résultats!$B$2:$AX$476,Q$5,FALSE)</f>
        <v>5.074423414</v>
      </c>
      <c r="R17" s="16">
        <f>VLOOKUP($D17,Résultats!$B$2:$AX$476,R$5,FALSE)</f>
        <v>5.0505382250000004</v>
      </c>
      <c r="S17" s="86">
        <f>VLOOKUP($D17,Résultats!$B$2:$AX$476,S$5,FALSE)</f>
        <v>5.0365007410000002</v>
      </c>
      <c r="T17" s="95">
        <f>VLOOKUP($D17,Résultats!$B$2:$AX$476,T$5,FALSE)</f>
        <v>4.9752846340000003</v>
      </c>
      <c r="U17" s="95">
        <f>VLOOKUP($D17,Résultats!$B$2:$AX$476,U$5,FALSE)</f>
        <v>5.0252035140000002</v>
      </c>
      <c r="V17" s="95">
        <f>VLOOKUP($D17,Résultats!$B$2:$AX$476,V$5,FALSE)</f>
        <v>5.1339469820000003</v>
      </c>
      <c r="W17" s="95">
        <f>VLOOKUP($D17,Résultats!$B$2:$AX$476,W$5,FALSE)</f>
        <v>5.2855827680000003</v>
      </c>
      <c r="X17" s="45">
        <f>W17-'[1]Cibles THREEME'!$H18</f>
        <v>-0.17443442890455607</v>
      </c>
      <c r="Y17" s="75"/>
    </row>
    <row r="18" spans="1:39" x14ac:dyDescent="0.35">
      <c r="A18" s="3"/>
      <c r="B18" s="301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2.40979747</v>
      </c>
      <c r="G18" s="88">
        <f>VLOOKUP($D18,Résultats!$B$2:$AX$476,G$5,FALSE)</f>
        <v>3.3392834429999998</v>
      </c>
      <c r="H18" s="17">
        <f>VLOOKUP($D18,Résultats!$B$2:$AX$476,H$5,FALSE)</f>
        <v>3.6461156410000002</v>
      </c>
      <c r="I18" s="89">
        <f>VLOOKUP($D18,Résultats!$B$2:$AX$476,I$5,FALSE)</f>
        <v>2.6290566399999999</v>
      </c>
      <c r="J18" s="88">
        <f>VLOOKUP($D18,Résultats!$B$2:$AX$476,J$5,FALSE)</f>
        <v>3.2038510859999998</v>
      </c>
      <c r="K18" s="17">
        <f>VLOOKUP($D18,Résultats!$B$2:$AX$476,K$5,FALSE)</f>
        <v>3.686831787</v>
      </c>
      <c r="L18" s="17">
        <f>VLOOKUP($D18,Résultats!$B$2:$AX$476,L$5,FALSE)</f>
        <v>4.0852118400000004</v>
      </c>
      <c r="M18" s="17">
        <f>VLOOKUP($D18,Résultats!$B$2:$AX$476,M$5,FALSE)</f>
        <v>4.2097653890000002</v>
      </c>
      <c r="N18" s="89">
        <f>VLOOKUP($D18,Résultats!$B$2:$AX$476,N$5,FALSE)</f>
        <v>4.3327156589999998</v>
      </c>
      <c r="O18" s="88">
        <f>VLOOKUP($D18,Résultats!$B$2:$AX$476,O$5,FALSE)</f>
        <v>4.2579088650000001</v>
      </c>
      <c r="P18" s="17">
        <f>VLOOKUP($D18,Résultats!$B$2:$AX$476,P$5,FALSE)</f>
        <v>4.1727555760000001</v>
      </c>
      <c r="Q18" s="17">
        <f>VLOOKUP($D18,Résultats!$B$2:$AX$476,Q$5,FALSE)</f>
        <v>4.0819880550000001</v>
      </c>
      <c r="R18" s="17">
        <f>VLOOKUP($D18,Résultats!$B$2:$AX$476,R$5,FALSE)</f>
        <v>4.0258050580000004</v>
      </c>
      <c r="S18" s="89">
        <f>VLOOKUP($D18,Résultats!$B$2:$AX$476,S$5,FALSE)</f>
        <v>3.9642449150000001</v>
      </c>
      <c r="T18" s="97">
        <f>VLOOKUP($D18,Résultats!$B$2:$AX$476,T$5,FALSE)</f>
        <v>3.6979588529999998</v>
      </c>
      <c r="U18" s="97">
        <f>VLOOKUP($D18,Résultats!$B$2:$AX$476,U$5,FALSE)</f>
        <v>3.8981660749999998</v>
      </c>
      <c r="V18" s="97">
        <f>VLOOKUP($D18,Résultats!$B$2:$AX$476,V$5,FALSE)</f>
        <v>3.886167404</v>
      </c>
      <c r="W18" s="97">
        <f>VLOOKUP($D18,Résultats!$B$2:$AX$476,W$5,FALSE)</f>
        <v>3.9901118860000002</v>
      </c>
      <c r="X18" s="45">
        <f>W18-'[1]Cibles THREEME'!$H19</f>
        <v>2.8279848723695178</v>
      </c>
      <c r="Y18" s="75"/>
    </row>
    <row r="19" spans="1:39" ht="15" customHeight="1" x14ac:dyDescent="0.35">
      <c r="A19" s="3"/>
      <c r="B19" s="299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38.229893440499993</v>
      </c>
      <c r="G19" s="84">
        <f t="shared" ref="G19:R19" si="3">SUM(G20:G25)</f>
        <v>37.453518472099994</v>
      </c>
      <c r="H19" s="6">
        <f t="shared" si="3"/>
        <v>36.090167552699995</v>
      </c>
      <c r="I19" s="85">
        <f t="shared" si="3"/>
        <v>34.631760379699998</v>
      </c>
      <c r="J19" s="84">
        <f t="shared" si="3"/>
        <v>33.393480066499997</v>
      </c>
      <c r="K19" s="6">
        <f t="shared" si="3"/>
        <v>32.577902527500001</v>
      </c>
      <c r="L19" s="6">
        <f t="shared" si="3"/>
        <v>31.934992272700001</v>
      </c>
      <c r="M19" s="6">
        <f t="shared" si="3"/>
        <v>30.916694521700002</v>
      </c>
      <c r="N19" s="85">
        <f t="shared" si="3"/>
        <v>29.896579793200001</v>
      </c>
      <c r="O19" s="84">
        <f t="shared" si="3"/>
        <v>29.125624373999997</v>
      </c>
      <c r="P19" s="6">
        <f t="shared" si="3"/>
        <v>28.644206257800001</v>
      </c>
      <c r="Q19" s="6">
        <f t="shared" si="3"/>
        <v>28.359778938400002</v>
      </c>
      <c r="R19" s="6">
        <f t="shared" si="3"/>
        <v>28.238150576900004</v>
      </c>
      <c r="S19" s="85">
        <f>SUM(S20:S25)</f>
        <v>28.183387877999998</v>
      </c>
      <c r="T19" s="94">
        <f>SUM(T20:T25)</f>
        <v>28.457337903300001</v>
      </c>
      <c r="U19" s="94">
        <f>SUM(U20:U25)</f>
        <v>29.088369529399998</v>
      </c>
      <c r="V19" s="94">
        <f>SUM(V20:V25)</f>
        <v>29.610918230700001</v>
      </c>
      <c r="W19" s="94">
        <f>SUM(W20:W25)</f>
        <v>30.323191111200003</v>
      </c>
      <c r="X19" s="3"/>
      <c r="Y19" s="75"/>
    </row>
    <row r="20" spans="1:39" x14ac:dyDescent="0.35">
      <c r="A20" s="3"/>
      <c r="B20" s="300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32.844457759999997</v>
      </c>
      <c r="G20" s="22">
        <f>VLOOKUP($D20,Résultats!$B$2:$AX$476,G$5,FALSE)</f>
        <v>28.73165084</v>
      </c>
      <c r="H20" s="16">
        <f>VLOOKUP($D20,Résultats!$B$2:$AX$476,H$5,FALSE)</f>
        <v>26.160361330000001</v>
      </c>
      <c r="I20" s="86">
        <f>VLOOKUP($D20,Résultats!$B$2:$AX$476,I$5,FALSE)</f>
        <v>23.75732863</v>
      </c>
      <c r="J20" s="22">
        <f>VLOOKUP($D20,Résultats!$B$2:$AX$476,J$5,FALSE)</f>
        <v>22.812438879999998</v>
      </c>
      <c r="K20" s="16">
        <f>VLOOKUP($D20,Résultats!$B$2:$AX$476,K$5,FALSE)</f>
        <v>22.163296649999999</v>
      </c>
      <c r="L20" s="16">
        <f>VLOOKUP($D20,Résultats!$B$2:$AX$476,L$5,FALSE)</f>
        <v>21.636806249999999</v>
      </c>
      <c r="M20" s="16">
        <f>VLOOKUP($D20,Résultats!$B$2:$AX$476,M$5,FALSE)</f>
        <v>20.741636410000002</v>
      </c>
      <c r="N20" s="86">
        <f>VLOOKUP($D20,Résultats!$B$2:$AX$476,N$5,FALSE)</f>
        <v>19.856071620000002</v>
      </c>
      <c r="O20" s="22">
        <f>VLOOKUP($D20,Résultats!$B$2:$AX$476,O$5,FALSE)</f>
        <v>19.14906448</v>
      </c>
      <c r="P20" s="16">
        <f>VLOOKUP($D20,Résultats!$B$2:$AX$476,P$5,FALSE)</f>
        <v>18.640409680000001</v>
      </c>
      <c r="Q20" s="16">
        <f>VLOOKUP($D20,Résultats!$B$2:$AX$476,Q$5,FALSE)</f>
        <v>18.264696669999999</v>
      </c>
      <c r="R20" s="16">
        <f>VLOOKUP($D20,Résultats!$B$2:$AX$476,R$5,FALSE)</f>
        <v>17.991365040000002</v>
      </c>
      <c r="S20" s="86">
        <f>VLOOKUP($D20,Résultats!$B$2:$AX$476,S$5,FALSE)</f>
        <v>17.761541529999999</v>
      </c>
      <c r="T20" s="95">
        <f>VLOOKUP($D20,Résultats!$B$2:$AX$476,T$5,FALSE)</f>
        <v>17.081301830000001</v>
      </c>
      <c r="U20" s="95">
        <f>VLOOKUP($D20,Résultats!$B$2:$AX$476,U$5,FALSE)</f>
        <v>17.061616000000001</v>
      </c>
      <c r="V20" s="95">
        <f>VLOOKUP($D20,Résultats!$B$2:$AX$476,V$5,FALSE)</f>
        <v>16.854173070000002</v>
      </c>
      <c r="W20" s="95">
        <f>VLOOKUP($D20,Résultats!$B$2:$AX$476,W$5,FALSE)</f>
        <v>16.717540570000001</v>
      </c>
      <c r="X20" s="45">
        <f>W20-'[1]Cibles THREEME'!$H28</f>
        <v>11.278757840440543</v>
      </c>
      <c r="Y20" s="75"/>
    </row>
    <row r="21" spans="1:39" x14ac:dyDescent="0.35">
      <c r="A21" s="3"/>
      <c r="B21" s="300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3.2769238459999999</v>
      </c>
      <c r="G21" s="22">
        <f>VLOOKUP($D21,Résultats!$B$2:$AX$476,G$5,FALSE)</f>
        <v>6.4974420620000002</v>
      </c>
      <c r="H21" s="16">
        <f>VLOOKUP($D21,Résultats!$B$2:$AX$476,H$5,FALSE)</f>
        <v>7.771207682</v>
      </c>
      <c r="I21" s="86">
        <f>VLOOKUP($D21,Résultats!$B$2:$AX$476,I$5,FALSE)</f>
        <v>6.5735182840000004</v>
      </c>
      <c r="J21" s="22">
        <f>VLOOKUP($D21,Résultats!$B$2:$AX$476,J$5,FALSE)</f>
        <v>6.5546925649999999</v>
      </c>
      <c r="K21" s="16">
        <f>VLOOKUP($D21,Résultats!$B$2:$AX$476,K$5,FALSE)</f>
        <v>6.6018719770000001</v>
      </c>
      <c r="L21" s="16">
        <f>VLOOKUP($D21,Résultats!$B$2:$AX$476,L$5,FALSE)</f>
        <v>6.6712544789999999</v>
      </c>
      <c r="M21" s="16">
        <f>VLOOKUP($D21,Résultats!$B$2:$AX$476,M$5,FALSE)</f>
        <v>6.4758588980000003</v>
      </c>
      <c r="N21" s="86">
        <f>VLOOKUP($D21,Résultats!$B$2:$AX$476,N$5,FALSE)</f>
        <v>6.2792968169999996</v>
      </c>
      <c r="O21" s="22">
        <f>VLOOKUP($D21,Résultats!$B$2:$AX$476,O$5,FALSE)</f>
        <v>6.1945161129999997</v>
      </c>
      <c r="P21" s="16">
        <f>VLOOKUP($D21,Résultats!$B$2:$AX$476,P$5,FALSE)</f>
        <v>6.168150518</v>
      </c>
      <c r="Q21" s="16">
        <f>VLOOKUP($D21,Résultats!$B$2:$AX$476,Q$5,FALSE)</f>
        <v>6.1823231400000003</v>
      </c>
      <c r="R21" s="16">
        <f>VLOOKUP($D21,Résultats!$B$2:$AX$476,R$5,FALSE)</f>
        <v>6.2314515730000002</v>
      </c>
      <c r="S21" s="86">
        <f>VLOOKUP($D21,Résultats!$B$2:$AX$476,S$5,FALSE)</f>
        <v>6.2949815329999996</v>
      </c>
      <c r="T21" s="95">
        <f>VLOOKUP($D21,Résultats!$B$2:$AX$476,T$5,FALSE)</f>
        <v>6.757498086</v>
      </c>
      <c r="U21" s="95">
        <f>VLOOKUP($D21,Résultats!$B$2:$AX$476,U$5,FALSE)</f>
        <v>6.984961094</v>
      </c>
      <c r="V21" s="95">
        <f>VLOOKUP($D21,Résultats!$B$2:$AX$476,V$5,FALSE)</f>
        <v>7.2700681170000001</v>
      </c>
      <c r="W21" s="95">
        <f>VLOOKUP($D21,Résultats!$B$2:$AX$476,W$5,FALSE)</f>
        <v>7.455189528</v>
      </c>
      <c r="X21" s="45">
        <f>W21-'[1]Cibles THREEME'!$H29</f>
        <v>-4.4559963076686682</v>
      </c>
      <c r="Y21" s="75"/>
    </row>
    <row r="22" spans="1:39" x14ac:dyDescent="0.35">
      <c r="A22" s="3"/>
      <c r="B22" s="300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0.1071805282</v>
      </c>
      <c r="G22" s="22">
        <f>VLOOKUP($D22,Résultats!$B$2:$AX$476,G$5,FALSE)</f>
        <v>9.4736766400000005E-2</v>
      </c>
      <c r="H22" s="16">
        <f>VLOOKUP($D22,Résultats!$B$2:$AX$476,H$5,FALSE)</f>
        <v>8.6557928800000003E-2</v>
      </c>
      <c r="I22" s="86">
        <f>VLOOKUP($D22,Résultats!$B$2:$AX$476,I$5,FALSE)</f>
        <v>0.367630762</v>
      </c>
      <c r="J22" s="22">
        <f>VLOOKUP($D22,Résultats!$B$2:$AX$476,J$5,FALSE)</f>
        <v>0.33213793679999998</v>
      </c>
      <c r="K22" s="16">
        <f>VLOOKUP($D22,Résultats!$B$2:$AX$476,K$5,FALSE)</f>
        <v>0.30259472770000001</v>
      </c>
      <c r="L22" s="16">
        <f>VLOOKUP($D22,Résultats!$B$2:$AX$476,L$5,FALSE)</f>
        <v>0.27596954109999999</v>
      </c>
      <c r="M22" s="16">
        <f>VLOOKUP($D22,Résultats!$B$2:$AX$476,M$5,FALSE)</f>
        <v>0.34312469099999998</v>
      </c>
      <c r="N22" s="86">
        <f>VLOOKUP($D22,Résultats!$B$2:$AX$476,N$5,FALSE)</f>
        <v>0.40619454469999999</v>
      </c>
      <c r="O22" s="22">
        <f>VLOOKUP($D22,Résultats!$B$2:$AX$476,O$5,FALSE)</f>
        <v>0.39552738059999998</v>
      </c>
      <c r="P22" s="16">
        <f>VLOOKUP($D22,Résultats!$B$2:$AX$476,P$5,FALSE)</f>
        <v>0.3887996132</v>
      </c>
      <c r="Q22" s="16">
        <f>VLOOKUP($D22,Résultats!$B$2:$AX$476,Q$5,FALSE)</f>
        <v>0.38474996210000001</v>
      </c>
      <c r="R22" s="16">
        <f>VLOOKUP($D22,Résultats!$B$2:$AX$476,R$5,FALSE)</f>
        <v>0.38280874510000001</v>
      </c>
      <c r="S22" s="86">
        <f>VLOOKUP($D22,Résultats!$B$2:$AX$476,S$5,FALSE)</f>
        <v>0.38177498989999997</v>
      </c>
      <c r="T22" s="95">
        <f>VLOOKUP($D22,Résultats!$B$2:$AX$476,T$5,FALSE)</f>
        <v>0.45690934150000001</v>
      </c>
      <c r="U22" s="95">
        <f>VLOOKUP($D22,Résultats!$B$2:$AX$476,U$5,FALSE)</f>
        <v>0.55752945190000003</v>
      </c>
      <c r="V22" s="95">
        <f>VLOOKUP($D22,Résultats!$B$2:$AX$476,V$5,FALSE)</f>
        <v>0.65097683370000003</v>
      </c>
      <c r="W22" s="95">
        <f>VLOOKUP($D22,Résultats!$B$2:$AX$476,W$5,FALSE)</f>
        <v>0.73681247120000004</v>
      </c>
      <c r="X22" s="45">
        <f>W22-'[1]Cibles THREEME'!$H30</f>
        <v>-11.588796841325271</v>
      </c>
      <c r="Y22" s="75"/>
      <c r="Z22" s="75"/>
      <c r="AA22" s="75"/>
    </row>
    <row r="23" spans="1:39" x14ac:dyDescent="0.35">
      <c r="A23" s="3"/>
      <c r="B23" s="300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0.60471032150000004</v>
      </c>
      <c r="G23" s="22">
        <f>VLOOKUP($D23,Résultats!$B$2:$AX$476,G$5,FALSE)</f>
        <v>0.57853692489999997</v>
      </c>
      <c r="H23" s="16">
        <f>VLOOKUP($D23,Résultats!$B$2:$AX$476,H$5,FALSE)</f>
        <v>0.54266731209999997</v>
      </c>
      <c r="I23" s="86">
        <f>VLOOKUP($D23,Résultats!$B$2:$AX$476,I$5,FALSE)</f>
        <v>1.41831387</v>
      </c>
      <c r="J23" s="22">
        <f>VLOOKUP($D23,Résultats!$B$2:$AX$476,J$5,FALSE)</f>
        <v>1.1959951360000001</v>
      </c>
      <c r="K23" s="16">
        <f>VLOOKUP($D23,Résultats!$B$2:$AX$476,K$5,FALSE)</f>
        <v>1.0027977050000001</v>
      </c>
      <c r="L23" s="16">
        <f>VLOOKUP($D23,Résultats!$B$2:$AX$476,L$5,FALSE)</f>
        <v>0.82553505120000004</v>
      </c>
      <c r="M23" s="16">
        <f>VLOOKUP($D23,Résultats!$B$2:$AX$476,M$5,FALSE)</f>
        <v>0.80865132799999995</v>
      </c>
      <c r="N23" s="86">
        <f>VLOOKUP($D23,Résultats!$B$2:$AX$476,N$5,FALSE)</f>
        <v>0.79118808380000005</v>
      </c>
      <c r="O23" s="22">
        <f>VLOOKUP($D23,Résultats!$B$2:$AX$476,O$5,FALSE)</f>
        <v>0.76936416240000005</v>
      </c>
      <c r="P23" s="16">
        <f>VLOOKUP($D23,Résultats!$B$2:$AX$476,P$5,FALSE)</f>
        <v>0.75524560740000002</v>
      </c>
      <c r="Q23" s="16">
        <f>VLOOKUP($D23,Résultats!$B$2:$AX$476,Q$5,FALSE)</f>
        <v>0.74635452599999996</v>
      </c>
      <c r="R23" s="16">
        <f>VLOOKUP($D23,Résultats!$B$2:$AX$476,R$5,FALSE)</f>
        <v>0.74143118129999996</v>
      </c>
      <c r="S23" s="86">
        <f>VLOOKUP($D23,Résultats!$B$2:$AX$476,S$5,FALSE)</f>
        <v>0.7382722746</v>
      </c>
      <c r="T23" s="95">
        <f>VLOOKUP($D23,Résultats!$B$2:$AX$476,T$5,FALSE)</f>
        <v>0.71833338579999995</v>
      </c>
      <c r="U23" s="95">
        <f>VLOOKUP($D23,Résultats!$B$2:$AX$476,U$5,FALSE)</f>
        <v>0.71851937210000005</v>
      </c>
      <c r="V23" s="95">
        <f>VLOOKUP($D23,Résultats!$B$2:$AX$476,V$5,FALSE)</f>
        <v>0.72336139119999998</v>
      </c>
      <c r="W23" s="95">
        <f>VLOOKUP($D23,Résultats!$B$2:$AX$476,W$5,FALSE)</f>
        <v>0.74369192839999998</v>
      </c>
      <c r="X23" s="45">
        <f>W23-'[1]Cibles THREEME'!$H31</f>
        <v>-4.7828615607217184E-2</v>
      </c>
      <c r="Y23" s="75"/>
      <c r="Z23" s="75"/>
      <c r="AA23" s="75"/>
    </row>
    <row r="24" spans="1:39" x14ac:dyDescent="0.35">
      <c r="A24" s="3"/>
      <c r="B24" s="300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0.26934199580000001</v>
      </c>
      <c r="G24" s="22">
        <f>VLOOKUP($D24,Résultats!$B$2:$AX$476,G$5,FALSE)</f>
        <v>0.29200554480000002</v>
      </c>
      <c r="H24" s="16">
        <f>VLOOKUP($D24,Résultats!$B$2:$AX$476,H$5,FALSE)</f>
        <v>0.28558858879999999</v>
      </c>
      <c r="I24" s="86">
        <f>VLOOKUP($D24,Résultats!$B$2:$AX$476,I$5,FALSE)</f>
        <v>0.32150947769999999</v>
      </c>
      <c r="J24" s="22">
        <f>VLOOKUP($D24,Résultats!$B$2:$AX$476,J$5,FALSE)</f>
        <v>0.30068620670000001</v>
      </c>
      <c r="K24" s="16">
        <f>VLOOKUP($D24,Résultats!$B$2:$AX$476,K$5,FALSE)</f>
        <v>0.28439623079999998</v>
      </c>
      <c r="L24" s="16">
        <f>VLOOKUP($D24,Résultats!$B$2:$AX$476,L$5,FALSE)</f>
        <v>0.27016091539999998</v>
      </c>
      <c r="M24" s="16">
        <f>VLOOKUP($D24,Résultats!$B$2:$AX$476,M$5,FALSE)</f>
        <v>0.26592819569999998</v>
      </c>
      <c r="N24" s="86">
        <f>VLOOKUP($D24,Résultats!$B$2:$AX$476,N$5,FALSE)</f>
        <v>0.26145077570000003</v>
      </c>
      <c r="O24" s="22">
        <f>VLOOKUP($D24,Résultats!$B$2:$AX$476,O$5,FALSE)</f>
        <v>0.25765847200000003</v>
      </c>
      <c r="P24" s="16">
        <f>VLOOKUP($D24,Résultats!$B$2:$AX$476,P$5,FALSE)</f>
        <v>0.25630652520000002</v>
      </c>
      <c r="Q24" s="16">
        <f>VLOOKUP($D24,Résultats!$B$2:$AX$476,Q$5,FALSE)</f>
        <v>0.25664528930000002</v>
      </c>
      <c r="R24" s="16">
        <f>VLOOKUP($D24,Résultats!$B$2:$AX$476,R$5,FALSE)</f>
        <v>0.25833985050000002</v>
      </c>
      <c r="S24" s="86">
        <f>VLOOKUP($D24,Résultats!$B$2:$AX$476,S$5,FALSE)</f>
        <v>0.2606330315</v>
      </c>
      <c r="T24" s="95">
        <f>VLOOKUP($D24,Résultats!$B$2:$AX$476,T$5,FALSE)</f>
        <v>0.25582605600000002</v>
      </c>
      <c r="U24" s="95">
        <f>VLOOKUP($D24,Résultats!$B$2:$AX$476,U$5,FALSE)</f>
        <v>0.25797195940000001</v>
      </c>
      <c r="V24" s="95">
        <f>VLOOKUP($D24,Résultats!$B$2:$AX$476,V$5,FALSE)</f>
        <v>0.2622209788</v>
      </c>
      <c r="W24" s="95">
        <f>VLOOKUP($D24,Résultats!$B$2:$AX$476,W$5,FALSE)</f>
        <v>0.2713276556</v>
      </c>
      <c r="X24" s="45">
        <f>W24-'[1]Cibles THREEME'!$H32</f>
        <v>1.3374087242304378E-2</v>
      </c>
      <c r="Y24" s="75"/>
      <c r="Z24" s="75"/>
      <c r="AA24" s="75"/>
    </row>
    <row r="25" spans="1:39" x14ac:dyDescent="0.35">
      <c r="A25" s="3"/>
      <c r="B25" s="301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1.1272789889999999</v>
      </c>
      <c r="G25" s="88">
        <f>VLOOKUP($D25,Résultats!$B$2:$AX$476,G$5,FALSE)</f>
        <v>1.259146334</v>
      </c>
      <c r="H25" s="17">
        <f>VLOOKUP($D25,Résultats!$B$2:$AX$476,H$5,FALSE)</f>
        <v>1.243784711</v>
      </c>
      <c r="I25" s="89">
        <f>VLOOKUP($D25,Résultats!$B$2:$AX$476,I$5,FALSE)</f>
        <v>2.193459356</v>
      </c>
      <c r="J25" s="88">
        <f>VLOOKUP($D25,Résultats!$B$2:$AX$476,J$5,FALSE)</f>
        <v>2.1975293420000002</v>
      </c>
      <c r="K25" s="17">
        <f>VLOOKUP($D25,Résultats!$B$2:$AX$476,K$5,FALSE)</f>
        <v>2.2229452369999998</v>
      </c>
      <c r="L25" s="17">
        <f>VLOOKUP($D25,Résultats!$B$2:$AX$476,L$5,FALSE)</f>
        <v>2.2552660360000001</v>
      </c>
      <c r="M25" s="17">
        <f>VLOOKUP($D25,Résultats!$B$2:$AX$476,M$5,FALSE)</f>
        <v>2.281494999</v>
      </c>
      <c r="N25" s="89">
        <f>VLOOKUP($D25,Résultats!$B$2:$AX$476,N$5,FALSE)</f>
        <v>2.3023779520000001</v>
      </c>
      <c r="O25" s="88">
        <f>VLOOKUP($D25,Résultats!$B$2:$AX$476,O$5,FALSE)</f>
        <v>2.3594937659999999</v>
      </c>
      <c r="P25" s="17">
        <f>VLOOKUP($D25,Résultats!$B$2:$AX$476,P$5,FALSE)</f>
        <v>2.4352943140000001</v>
      </c>
      <c r="Q25" s="17">
        <f>VLOOKUP($D25,Résultats!$B$2:$AX$476,Q$5,FALSE)</f>
        <v>2.525009351</v>
      </c>
      <c r="R25" s="17">
        <f>VLOOKUP($D25,Résultats!$B$2:$AX$476,R$5,FALSE)</f>
        <v>2.6327541870000002</v>
      </c>
      <c r="S25" s="89">
        <f>VLOOKUP($D25,Résultats!$B$2:$AX$476,S$5,FALSE)</f>
        <v>2.7461845189999998</v>
      </c>
      <c r="T25" s="97">
        <f>VLOOKUP($D25,Résultats!$B$2:$AX$476,T$5,FALSE)</f>
        <v>3.1874692040000001</v>
      </c>
      <c r="U25" s="97">
        <f>VLOOKUP($D25,Résultats!$B$2:$AX$476,U$5,FALSE)</f>
        <v>3.5077716520000002</v>
      </c>
      <c r="V25" s="97">
        <f>VLOOKUP($D25,Résultats!$B$2:$AX$476,V$5,FALSE)</f>
        <v>3.8501178399999998</v>
      </c>
      <c r="W25" s="97">
        <f>VLOOKUP($D25,Résultats!$B$2:$AX$476,W$5,FALSE)</f>
        <v>4.3986289579999998</v>
      </c>
      <c r="X25" s="45">
        <f>W25-'[1]Cibles THREEME'!$H33</f>
        <v>-3.0825343849693905</v>
      </c>
      <c r="Y25" s="75"/>
      <c r="Z25" s="75"/>
      <c r="AA25" s="75"/>
    </row>
    <row r="26" spans="1:39" x14ac:dyDescent="0.3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4.5938880150000001</v>
      </c>
      <c r="G26" s="84">
        <f>VLOOKUP($D26,Résultats!$B$2:$AX$476,G$5,FALSE)</f>
        <v>2.8434042530000001</v>
      </c>
      <c r="H26" s="6">
        <f>VLOOKUP($D26,Résultats!$B$2:$AX$476,H$5,FALSE)</f>
        <v>2.64152882</v>
      </c>
      <c r="I26" s="85">
        <f>VLOOKUP($D26,Résultats!$B$2:$AX$476,I$5,FALSE)</f>
        <v>2.4818026799999999</v>
      </c>
      <c r="J26" s="84">
        <f>VLOOKUP($D26,Résultats!$B$2:$AX$476,J$5,FALSE)</f>
        <v>2.4113500110000001</v>
      </c>
      <c r="K26" s="6">
        <f>VLOOKUP($D26,Résultats!$B$2:$AX$476,K$5,FALSE)</f>
        <v>2.4041778919999999</v>
      </c>
      <c r="L26" s="6">
        <f>VLOOKUP($D26,Résultats!$B$2:$AX$476,L$5,FALSE)</f>
        <v>2.4273316760000001</v>
      </c>
      <c r="M26" s="6">
        <f>VLOOKUP($D26,Résultats!$B$2:$AX$476,M$5,FALSE)</f>
        <v>2.4489701030000002</v>
      </c>
      <c r="N26" s="85">
        <f>VLOOKUP($D26,Résultats!$B$2:$AX$476,N$5,FALSE)</f>
        <v>2.480163766</v>
      </c>
      <c r="O26" s="84">
        <f>VLOOKUP($D26,Résultats!$B$2:$AX$476,O$5,FALSE)</f>
        <v>2.5204187579999999</v>
      </c>
      <c r="P26" s="6">
        <f>VLOOKUP($D26,Résultats!$B$2:$AX$476,P$5,FALSE)</f>
        <v>2.5618519659999999</v>
      </c>
      <c r="Q26" s="6">
        <f>VLOOKUP($D26,Résultats!$B$2:$AX$476,Q$5,FALSE)</f>
        <v>2.6047126880000002</v>
      </c>
      <c r="R26" s="6">
        <f>VLOOKUP($D26,Résultats!$B$2:$AX$476,R$5,FALSE)</f>
        <v>2.6471614460000001</v>
      </c>
      <c r="S26" s="85">
        <f>VLOOKUP($D26,Résultats!$B$2:$AX$476,S$5,FALSE)</f>
        <v>2.6924602150000001</v>
      </c>
      <c r="T26" s="94">
        <f>VLOOKUP($D26,Résultats!$B$2:$AX$476,T$5,FALSE)</f>
        <v>2.926230522</v>
      </c>
      <c r="U26" s="94">
        <f>VLOOKUP($D26,Résultats!$B$2:$AX$476,U$5,FALSE)</f>
        <v>3.178098678</v>
      </c>
      <c r="V26" s="94">
        <f>VLOOKUP($D26,Résultats!$B$2:$AX$476,V$5,FALSE)</f>
        <v>3.4388547859999998</v>
      </c>
      <c r="W26" s="94">
        <f>VLOOKUP($D26,Résultats!$B$2:$AX$476,W$5,FALSE)</f>
        <v>3.7373226430000002</v>
      </c>
      <c r="X26" s="3"/>
      <c r="Y26" s="75"/>
      <c r="Z26" s="75"/>
      <c r="AA26" s="75"/>
    </row>
    <row r="27" spans="1:39" x14ac:dyDescent="0.3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258.1858286149</v>
      </c>
      <c r="G27" s="23">
        <f t="shared" ref="G27:R27" si="4">G26+G19+G10+G7</f>
        <v>248.11392351339998</v>
      </c>
      <c r="H27" s="9">
        <f t="shared" si="4"/>
        <v>241.96284187039998</v>
      </c>
      <c r="I27" s="90">
        <f t="shared" si="4"/>
        <v>230.62025049110002</v>
      </c>
      <c r="J27" s="23">
        <f t="shared" si="4"/>
        <v>225.16578738930002</v>
      </c>
      <c r="K27" s="9">
        <f t="shared" si="4"/>
        <v>221.2884125198</v>
      </c>
      <c r="L27" s="9">
        <f t="shared" si="4"/>
        <v>218.2700956443</v>
      </c>
      <c r="M27" s="9">
        <f t="shared" si="4"/>
        <v>223.92740361179995</v>
      </c>
      <c r="N27" s="90">
        <f t="shared" si="4"/>
        <v>229.7374283419</v>
      </c>
      <c r="O27" s="23">
        <f t="shared" si="4"/>
        <v>227.89673798779998</v>
      </c>
      <c r="P27" s="9">
        <f t="shared" si="4"/>
        <v>226.69251300080001</v>
      </c>
      <c r="Q27" s="9">
        <f t="shared" si="4"/>
        <v>226.16102380699999</v>
      </c>
      <c r="R27" s="9">
        <f t="shared" si="4"/>
        <v>225.89882179220004</v>
      </c>
      <c r="S27" s="90">
        <f>S26+S19+S10+S7</f>
        <v>226.0457750905</v>
      </c>
      <c r="T27" s="98">
        <f>T26+T19+T10+T7</f>
        <v>214.29205622469999</v>
      </c>
      <c r="U27" s="98">
        <f>U26+U19+U10+U7</f>
        <v>206.36753409049999</v>
      </c>
      <c r="V27" s="98">
        <f>V26+V19+V10+V7</f>
        <v>200.11973152689998</v>
      </c>
      <c r="W27" s="98">
        <f>W26+W19+W10+W7</f>
        <v>197.84139664689999</v>
      </c>
      <c r="X27" s="3"/>
      <c r="Y27" s="75"/>
      <c r="Z27" s="75"/>
      <c r="AA27" s="75"/>
    </row>
    <row r="28" spans="1:3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5" x14ac:dyDescent="0.55000000000000004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3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35">
      <c r="A33" s="3"/>
      <c r="B33" s="299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71.935273151999994</v>
      </c>
      <c r="G33" s="84">
        <f t="shared" ref="G33:R33" si="5">SUM(G34:G35)</f>
        <v>69.399422924000007</v>
      </c>
      <c r="H33" s="6">
        <f t="shared" si="5"/>
        <v>68.619165629999998</v>
      </c>
      <c r="I33" s="85">
        <f t="shared" si="5"/>
        <v>69.119158371000012</v>
      </c>
      <c r="J33" s="84">
        <f t="shared" si="5"/>
        <v>68.999723748999898</v>
      </c>
      <c r="K33" s="6">
        <f t="shared" si="5"/>
        <v>68.632707409000005</v>
      </c>
      <c r="L33" s="6">
        <f t="shared" si="5"/>
        <v>68.243679563000001</v>
      </c>
      <c r="M33" s="6">
        <f t="shared" si="5"/>
        <v>67.402669110000005</v>
      </c>
      <c r="N33" s="85">
        <f t="shared" si="5"/>
        <v>66.463134174999993</v>
      </c>
      <c r="O33" s="84">
        <f t="shared" si="5"/>
        <v>65.898296178999999</v>
      </c>
      <c r="P33" s="6">
        <f t="shared" si="5"/>
        <v>65.53497299</v>
      </c>
      <c r="Q33" s="6">
        <f t="shared" si="5"/>
        <v>65.355329902999998</v>
      </c>
      <c r="R33" s="6">
        <f t="shared" si="5"/>
        <v>65.262048160000006</v>
      </c>
      <c r="S33" s="85">
        <f>SUM(S34:S35)</f>
        <v>65.272715204999997</v>
      </c>
      <c r="T33" s="94">
        <f>SUM(T34:T35)</f>
        <v>64.005412062000005</v>
      </c>
      <c r="U33" s="94">
        <f>SUM(U34:U35)</f>
        <v>62.272883385999997</v>
      </c>
      <c r="V33" s="94">
        <f>SUM(V34:V35)</f>
        <v>60.601526851000003</v>
      </c>
      <c r="W33" s="94">
        <f>SUM(W34:W35)</f>
        <v>59.388095684</v>
      </c>
      <c r="X33" s="3"/>
      <c r="Z33" s="197" t="s">
        <v>42</v>
      </c>
      <c r="AA33" s="201">
        <f>(I38+I40)/I36</f>
        <v>8.6413757760026126E-3</v>
      </c>
      <c r="AB33" s="201">
        <f>(S38+S40)/S36</f>
        <v>6.9572056909540797E-3</v>
      </c>
      <c r="AC33" s="202">
        <f>(W38+W40)/W36</f>
        <v>7.0660959973306405E-3</v>
      </c>
      <c r="AE33" s="197" t="s">
        <v>96</v>
      </c>
      <c r="AF33" s="201">
        <f>I34/I33</f>
        <v>0.95161573824366552</v>
      </c>
      <c r="AG33" s="201">
        <f>S34/S33</f>
        <v>0.93912696518719918</v>
      </c>
      <c r="AH33" s="202">
        <f>W34/W33</f>
        <v>0.93651036759853823</v>
      </c>
      <c r="AJ33" s="197" t="s">
        <v>66</v>
      </c>
      <c r="AK33" s="201">
        <f>I46/(I46+I48)</f>
        <v>0.98439656250381125</v>
      </c>
      <c r="AL33" s="201">
        <f>S46/(S46+S48)</f>
        <v>0.97850009739017452</v>
      </c>
      <c r="AM33" s="202">
        <f>W46/(W46+W48)</f>
        <v>0.95693676439043751</v>
      </c>
    </row>
    <row r="34" spans="1:39" x14ac:dyDescent="0.35">
      <c r="A34" s="3"/>
      <c r="B34" s="300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68.289691039999994</v>
      </c>
      <c r="G34" s="22">
        <f>VLOOKUP($D34,Résultats!$B$2:$AX$476,G$5,FALSE)</f>
        <v>65.263352260000005</v>
      </c>
      <c r="H34" s="16">
        <f>VLOOKUP($D34,Résultats!$B$2:$AX$476,H$5,FALSE)</f>
        <v>64.304049320000004</v>
      </c>
      <c r="I34" s="86">
        <f>VLOOKUP($D34,Résultats!$B$2:$AX$476,I$5,FALSE)</f>
        <v>65.774878920000006</v>
      </c>
      <c r="J34" s="22">
        <f>VLOOKUP($D34,Résultats!$B$2:$AX$476,J$5,FALSE)</f>
        <v>65.455705499999894</v>
      </c>
      <c r="K34" s="16">
        <f>VLOOKUP($D34,Résultats!$B$2:$AX$476,K$5,FALSE)</f>
        <v>64.905281270000003</v>
      </c>
      <c r="L34" s="16">
        <f>VLOOKUP($D34,Résultats!$B$2:$AX$476,L$5,FALSE)</f>
        <v>64.338388219999999</v>
      </c>
      <c r="M34" s="16">
        <f>VLOOKUP($D34,Résultats!$B$2:$AX$476,M$5,FALSE)</f>
        <v>63.423792450000001</v>
      </c>
      <c r="N34" s="86">
        <f>VLOOKUP($D34,Résultats!$B$2:$AX$476,N$5,FALSE)</f>
        <v>62.41872103</v>
      </c>
      <c r="O34" s="22">
        <f>VLOOKUP($D34,Résultats!$B$2:$AX$476,O$5,FALSE)</f>
        <v>61.888455149999999</v>
      </c>
      <c r="P34" s="16">
        <f>VLOOKUP($D34,Résultats!$B$2:$AX$476,P$5,FALSE)</f>
        <v>61.547451109999997</v>
      </c>
      <c r="Q34" s="16">
        <f>VLOOKUP($D34,Résultats!$B$2:$AX$476,Q$5,FALSE)</f>
        <v>61.378962139999999</v>
      </c>
      <c r="R34" s="16">
        <f>VLOOKUP($D34,Résultats!$B$2:$AX$476,R$5,FALSE)</f>
        <v>61.290384209999999</v>
      </c>
      <c r="S34" s="86">
        <f>VLOOKUP($D34,Résultats!$B$2:$AX$476,S$5,FALSE)</f>
        <v>61.299366939999999</v>
      </c>
      <c r="T34" s="95">
        <f>VLOOKUP($D34,Résultats!$B$2:$AX$476,T$5,FALSE)</f>
        <v>60.126333760000001</v>
      </c>
      <c r="U34" s="95">
        <f>VLOOKUP($D34,Résultats!$B$2:$AX$476,U$5,FALSE)</f>
        <v>58.491091099999998</v>
      </c>
      <c r="V34" s="95">
        <f>VLOOKUP($D34,Résultats!$B$2:$AX$476,V$5,FALSE)</f>
        <v>56.849507559999999</v>
      </c>
      <c r="W34" s="95">
        <f>VLOOKUP($D34,Résultats!$B$2:$AX$476,W$5,FALSE)</f>
        <v>55.617567319999999</v>
      </c>
      <c r="X34" s="45">
        <f>W34-'[1]Cibles THREEME'!$AJ4</f>
        <v>45.935464712514033</v>
      </c>
      <c r="Z34" s="197" t="s">
        <v>61</v>
      </c>
      <c r="AA34" s="201">
        <f>I37/I36</f>
        <v>0.69408091301753316</v>
      </c>
      <c r="AB34" s="201">
        <f>S37/S36</f>
        <v>0.64846858622014536</v>
      </c>
      <c r="AC34" s="202">
        <f>W37/W36</f>
        <v>0.37300389184830562</v>
      </c>
      <c r="AE34" s="198" t="s">
        <v>65</v>
      </c>
      <c r="AF34" s="203">
        <f>I35/I33</f>
        <v>4.8384261756334444E-2</v>
      </c>
      <c r="AG34" s="203">
        <f>S35/S33</f>
        <v>6.0873034812800847E-2</v>
      </c>
      <c r="AH34" s="204">
        <f>W35/W33</f>
        <v>6.3489632401461799E-2</v>
      </c>
      <c r="AJ34" s="198" t="s">
        <v>67</v>
      </c>
      <c r="AK34" s="203">
        <f>I48/(I46+I48)</f>
        <v>1.5603437496188702E-2</v>
      </c>
      <c r="AL34" s="203">
        <f>S48/(S46+S48)</f>
        <v>2.1499902609825591E-2</v>
      </c>
      <c r="AM34" s="204">
        <f>W48/(W46+W48)</f>
        <v>4.306323560956251E-2</v>
      </c>
    </row>
    <row r="35" spans="1:39" x14ac:dyDescent="0.35">
      <c r="A35" s="3"/>
      <c r="B35" s="301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3.645582112</v>
      </c>
      <c r="G35" s="22">
        <f>VLOOKUP($D35,Résultats!$B$2:$AX$476,G$5,FALSE)</f>
        <v>4.136070664</v>
      </c>
      <c r="H35" s="16">
        <f>VLOOKUP($D35,Résultats!$B$2:$AX$476,H$5,FALSE)</f>
        <v>4.3151163099999996</v>
      </c>
      <c r="I35" s="86">
        <f>VLOOKUP($D35,Résultats!$B$2:$AX$476,I$5,FALSE)</f>
        <v>3.3442794509999998</v>
      </c>
      <c r="J35" s="22">
        <f>VLOOKUP($D35,Résultats!$B$2:$AX$476,J$5,FALSE)</f>
        <v>3.5440182490000001</v>
      </c>
      <c r="K35" s="16">
        <f>VLOOKUP($D35,Résultats!$B$2:$AX$476,K$5,FALSE)</f>
        <v>3.7274261389999999</v>
      </c>
      <c r="L35" s="16">
        <f>VLOOKUP($D35,Résultats!$B$2:$AX$476,L$5,FALSE)</f>
        <v>3.905291343</v>
      </c>
      <c r="M35" s="16">
        <f>VLOOKUP($D35,Résultats!$B$2:$AX$476,M$5,FALSE)</f>
        <v>3.9788766600000001</v>
      </c>
      <c r="N35" s="86">
        <f>VLOOKUP($D35,Résultats!$B$2:$AX$476,N$5,FALSE)</f>
        <v>4.044413145</v>
      </c>
      <c r="O35" s="22">
        <f>VLOOKUP($D35,Résultats!$B$2:$AX$476,O$5,FALSE)</f>
        <v>4.0098410290000004</v>
      </c>
      <c r="P35" s="16">
        <f>VLOOKUP($D35,Résultats!$B$2:$AX$476,P$5,FALSE)</f>
        <v>3.9875218800000001</v>
      </c>
      <c r="Q35" s="16">
        <f>VLOOKUP($D35,Résultats!$B$2:$AX$476,Q$5,FALSE)</f>
        <v>3.9763677629999998</v>
      </c>
      <c r="R35" s="16">
        <f>VLOOKUP($D35,Résultats!$B$2:$AX$476,R$5,FALSE)</f>
        <v>3.9716639499999999</v>
      </c>
      <c r="S35" s="86">
        <f>VLOOKUP($D35,Résultats!$B$2:$AX$476,S$5,FALSE)</f>
        <v>3.9733482649999998</v>
      </c>
      <c r="T35" s="95">
        <f>VLOOKUP($D35,Résultats!$B$2:$AX$476,T$5,FALSE)</f>
        <v>3.8790783019999999</v>
      </c>
      <c r="U35" s="95">
        <f>VLOOKUP($D35,Résultats!$B$2:$AX$476,U$5,FALSE)</f>
        <v>3.7817922859999999</v>
      </c>
      <c r="V35" s="95">
        <f>VLOOKUP($D35,Résultats!$B$2:$AX$476,V$5,FALSE)</f>
        <v>3.7520192909999999</v>
      </c>
      <c r="W35" s="95">
        <f>VLOOKUP($D35,Résultats!$B$2:$AX$476,W$5,FALSE)</f>
        <v>3.770528364</v>
      </c>
      <c r="X35" s="45">
        <f>W35-'[1]Cibles THREEME'!$AJ5</f>
        <v>0.2736871484229173</v>
      </c>
      <c r="Z35" s="197" t="s">
        <v>93</v>
      </c>
      <c r="AA35" s="201">
        <f>I43/I36</f>
        <v>0.10258601324237596</v>
      </c>
      <c r="AB35" s="201">
        <f>S43/S36</f>
        <v>0.10222058431354167</v>
      </c>
      <c r="AC35" s="202">
        <f>W43/W36</f>
        <v>9.7911813996102326E-2</v>
      </c>
      <c r="AE35" s="189" t="s">
        <v>92</v>
      </c>
      <c r="AF35" s="205">
        <f>SUM(AF33:AF34)</f>
        <v>1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35">
      <c r="A36" s="3"/>
      <c r="B36" s="299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37.908604626300004</v>
      </c>
      <c r="G36" s="21">
        <f t="shared" ref="G36:R36" si="9">SUM(G37:G44)</f>
        <v>38.032299879999997</v>
      </c>
      <c r="H36" s="8">
        <f t="shared" si="9"/>
        <v>37.494986344700003</v>
      </c>
      <c r="I36" s="87">
        <f t="shared" si="9"/>
        <v>36.428070756299995</v>
      </c>
      <c r="J36" s="21">
        <f t="shared" si="9"/>
        <v>35.827014653699997</v>
      </c>
      <c r="K36" s="8">
        <f t="shared" si="9"/>
        <v>35.670080777599999</v>
      </c>
      <c r="L36" s="8">
        <f t="shared" si="9"/>
        <v>35.743379989700003</v>
      </c>
      <c r="M36" s="8">
        <f t="shared" si="9"/>
        <v>35.771751683900007</v>
      </c>
      <c r="N36" s="87">
        <f t="shared" si="9"/>
        <v>35.8274423525</v>
      </c>
      <c r="O36" s="21">
        <f t="shared" si="9"/>
        <v>35.680833375900001</v>
      </c>
      <c r="P36" s="8">
        <f t="shared" si="9"/>
        <v>35.581226737200005</v>
      </c>
      <c r="Q36" s="8">
        <f t="shared" si="9"/>
        <v>35.5777289229</v>
      </c>
      <c r="R36" s="8">
        <f t="shared" si="9"/>
        <v>35.676045357900001</v>
      </c>
      <c r="S36" s="87">
        <f>SUM(S37:S44)</f>
        <v>35.853919918499997</v>
      </c>
      <c r="T36" s="96">
        <f>SUM(T37:T44)</f>
        <v>38.026495636199996</v>
      </c>
      <c r="U36" s="96">
        <f>SUM(U37:U44)</f>
        <v>40.832605476299989</v>
      </c>
      <c r="V36" s="96">
        <f>SUM(V37:V44)</f>
        <v>43.635089595400004</v>
      </c>
      <c r="W36" s="96">
        <f>SUM(W37:W44)</f>
        <v>46.463733244499998</v>
      </c>
      <c r="X36" s="3"/>
      <c r="Z36" s="197" t="s">
        <v>62</v>
      </c>
      <c r="AA36" s="201">
        <f>I42/I36</f>
        <v>3.6998234274235105E-2</v>
      </c>
      <c r="AB36" s="201">
        <f>S42/S36</f>
        <v>6.0326902216456181E-2</v>
      </c>
      <c r="AC36" s="202">
        <f>W42/W36</f>
        <v>0.1765622875336022</v>
      </c>
    </row>
    <row r="37" spans="1:39" x14ac:dyDescent="0.35">
      <c r="A37" s="3"/>
      <c r="B37" s="300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30.144213140000002</v>
      </c>
      <c r="G37" s="22">
        <f>VLOOKUP($D37,Résultats!$B$2:$AX$476,G$5,FALSE)</f>
        <v>28.591807249999999</v>
      </c>
      <c r="H37" s="16">
        <f>VLOOKUP($D37,Résultats!$B$2:$AX$476,H$5,FALSE)</f>
        <v>27.527099509999999</v>
      </c>
      <c r="I37" s="86">
        <f>VLOOKUP($D37,Résultats!$B$2:$AX$476,I$5,FALSE)</f>
        <v>25.28402861</v>
      </c>
      <c r="J37" s="22">
        <f>VLOOKUP($D37,Résultats!$B$2:$AX$476,J$5,FALSE)</f>
        <v>24.8302923</v>
      </c>
      <c r="K37" s="16">
        <f>VLOOKUP($D37,Résultats!$B$2:$AX$476,K$5,FALSE)</f>
        <v>24.68664446</v>
      </c>
      <c r="L37" s="16">
        <f>VLOOKUP($D37,Résultats!$B$2:$AX$476,L$5,FALSE)</f>
        <v>24.703840880000001</v>
      </c>
      <c r="M37" s="16">
        <f>VLOOKUP($D37,Résultats!$B$2:$AX$476,M$5,FALSE)</f>
        <v>24.63560884</v>
      </c>
      <c r="N37" s="86">
        <f>VLOOKUP($D37,Résultats!$B$2:$AX$476,N$5,FALSE)</f>
        <v>24.58704101</v>
      </c>
      <c r="O37" s="22">
        <f>VLOOKUP($D37,Résultats!$B$2:$AX$476,O$5,FALSE)</f>
        <v>24.182701439999999</v>
      </c>
      <c r="P37" s="16">
        <f>VLOOKUP($D37,Résultats!$B$2:$AX$476,P$5,FALSE)</f>
        <v>23.817404239999998</v>
      </c>
      <c r="Q37" s="16">
        <f>VLOOKUP($D37,Résultats!$B$2:$AX$476,Q$5,FALSE)</f>
        <v>23.522266269999999</v>
      </c>
      <c r="R37" s="16">
        <f>VLOOKUP($D37,Résultats!$B$2:$AX$476,R$5,FALSE)</f>
        <v>23.359189619999999</v>
      </c>
      <c r="S37" s="86">
        <f>VLOOKUP($D37,Résultats!$B$2:$AX$476,S$5,FALSE)</f>
        <v>23.250140760000001</v>
      </c>
      <c r="T37" s="95">
        <f>VLOOKUP($D37,Résultats!$B$2:$AX$476,T$5,FALSE)</f>
        <v>22.106126239999998</v>
      </c>
      <c r="U37" s="95">
        <f>VLOOKUP($D37,Résultats!$B$2:$AX$476,U$5,FALSE)</f>
        <v>20.797811830000001</v>
      </c>
      <c r="V37" s="95">
        <f>VLOOKUP($D37,Résultats!$B$2:$AX$476,V$5,FALSE)</f>
        <v>19.35817145</v>
      </c>
      <c r="W37" s="95">
        <f>VLOOKUP($D37,Résultats!$B$2:$AX$476,W$5,FALSE)</f>
        <v>17.331153329999999</v>
      </c>
      <c r="X37" s="45">
        <f>W37-'[1]Cibles THREEME'!$AJ8</f>
        <v>16.710094198454303</v>
      </c>
      <c r="Z37" s="197" t="s">
        <v>63</v>
      </c>
      <c r="AA37" s="201">
        <f>I41/I36</f>
        <v>8.3952357056161164E-2</v>
      </c>
      <c r="AB37" s="201">
        <f>S41/S36</f>
        <v>0.13922108434298172</v>
      </c>
      <c r="AC37" s="202">
        <f>W41/W36</f>
        <v>0.26336672853226917</v>
      </c>
    </row>
    <row r="38" spans="1:39" x14ac:dyDescent="0.35">
      <c r="A38" s="3"/>
      <c r="B38" s="300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0.15975445390000001</v>
      </c>
      <c r="G38" s="22">
        <f>VLOOKUP($D38,Résultats!$B$2:$AX$476,G$5,FALSE)</f>
        <v>0.12016869669999999</v>
      </c>
      <c r="H38" s="16">
        <f>VLOOKUP($D38,Résultats!$B$2:$AX$476,H$5,FALSE)</f>
        <v>0.1070887304</v>
      </c>
      <c r="I38" s="86">
        <f>VLOOKUP($D38,Résultats!$B$2:$AX$476,I$5,FALSE)</f>
        <v>0.1059536841</v>
      </c>
      <c r="J38" s="22">
        <f>VLOOKUP($D38,Résultats!$B$2:$AX$476,J$5,FALSE)</f>
        <v>0.16983136870000001</v>
      </c>
      <c r="K38" s="16">
        <f>VLOOKUP($D38,Résultats!$B$2:$AX$476,K$5,FALSE)</f>
        <v>0.2317123868</v>
      </c>
      <c r="L38" s="16">
        <f>VLOOKUP($D38,Résultats!$B$2:$AX$476,L$5,FALSE)</f>
        <v>0.29238902119999999</v>
      </c>
      <c r="M38" s="16">
        <f>VLOOKUP($D38,Résultats!$B$2:$AX$476,M$5,FALSE)</f>
        <v>0.25297339520000001</v>
      </c>
      <c r="N38" s="86">
        <f>VLOOKUP($D38,Résultats!$B$2:$AX$476,N$5,FALSE)</f>
        <v>0.21413459109999999</v>
      </c>
      <c r="O38" s="22">
        <f>VLOOKUP($D38,Résultats!$B$2:$AX$476,O$5,FALSE)</f>
        <v>0.2093200741</v>
      </c>
      <c r="P38" s="16">
        <f>VLOOKUP($D38,Résultats!$B$2:$AX$476,P$5,FALSE)</f>
        <v>0.20487447780000001</v>
      </c>
      <c r="Q38" s="16">
        <f>VLOOKUP($D38,Résultats!$B$2:$AX$476,Q$5,FALSE)</f>
        <v>0.20105780979999999</v>
      </c>
      <c r="R38" s="16">
        <f>VLOOKUP($D38,Résultats!$B$2:$AX$476,R$5,FALSE)</f>
        <v>0.1983931088</v>
      </c>
      <c r="S38" s="86">
        <f>VLOOKUP($D38,Résultats!$B$2:$AX$476,S$5,FALSE)</f>
        <v>0.1961981686</v>
      </c>
      <c r="T38" s="95">
        <f>VLOOKUP($D38,Résultats!$B$2:$AX$476,T$5,FALSE)</f>
        <v>0.21885034170000001</v>
      </c>
      <c r="U38" s="95">
        <f>VLOOKUP($D38,Résultats!$B$2:$AX$476,U$5,FALSE)</f>
        <v>0.2204028469</v>
      </c>
      <c r="V38" s="95">
        <f>VLOOKUP($D38,Résultats!$B$2:$AX$476,V$5,FALSE)</f>
        <v>0.24657362599999999</v>
      </c>
      <c r="W38" s="95">
        <f>VLOOKUP($D38,Résultats!$B$2:$AX$476,W$5,FALSE)</f>
        <v>0.26190642180000001</v>
      </c>
      <c r="X38" s="45">
        <f>W38-'[1]Cibles THREEME'!$AJ9</f>
        <v>0.2519064218</v>
      </c>
      <c r="Z38" s="198" t="s">
        <v>64</v>
      </c>
      <c r="AA38" s="203">
        <f>(I39+I44)/I36</f>
        <v>7.3741106633692127E-2</v>
      </c>
      <c r="AB38" s="203">
        <f>(S39+S44)/S36</f>
        <v>4.280563721592115E-2</v>
      </c>
      <c r="AC38" s="204">
        <f>(W39+W44)/W36</f>
        <v>8.2089182092390106E-2</v>
      </c>
    </row>
    <row r="39" spans="1:39" x14ac:dyDescent="0.35">
      <c r="A39" s="3"/>
      <c r="B39" s="300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1.0730709119999999</v>
      </c>
      <c r="G39" s="22">
        <f>VLOOKUP($D39,Résultats!$B$2:$AX$476,G$5,FALSE)</f>
        <v>1.412981466</v>
      </c>
      <c r="H39" s="16">
        <f>VLOOKUP($D39,Résultats!$B$2:$AX$476,H$5,FALSE)</f>
        <v>1.5175584929999999</v>
      </c>
      <c r="I39" s="86">
        <f>VLOOKUP($D39,Résultats!$B$2:$AX$476,I$5,FALSE)</f>
        <v>2.2420374989999998</v>
      </c>
      <c r="J39" s="22">
        <f>VLOOKUP($D39,Résultats!$B$2:$AX$476,J$5,FALSE)</f>
        <v>1.676083097</v>
      </c>
      <c r="K39" s="16">
        <f>VLOOKUP($D39,Résultats!$B$2:$AX$476,K$5,FALSE)</f>
        <v>1.1639686309999999</v>
      </c>
      <c r="L39" s="16">
        <f>VLOOKUP($D39,Résultats!$B$2:$AX$476,L$5,FALSE)</f>
        <v>0.68112949330000006</v>
      </c>
      <c r="M39" s="16">
        <f>VLOOKUP($D39,Résultats!$B$2:$AX$476,M$5,FALSE)</f>
        <v>0.65297429920000005</v>
      </c>
      <c r="N39" s="86">
        <f>VLOOKUP($D39,Résultats!$B$2:$AX$476,N$5,FALSE)</f>
        <v>0.62559543979999999</v>
      </c>
      <c r="O39" s="22">
        <f>VLOOKUP($D39,Résultats!$B$2:$AX$476,O$5,FALSE)</f>
        <v>0.61612246699999995</v>
      </c>
      <c r="P39" s="16">
        <f>VLOOKUP($D39,Résultats!$B$2:$AX$476,P$5,FALSE)</f>
        <v>0.60762468039999995</v>
      </c>
      <c r="Q39" s="16">
        <f>VLOOKUP($D39,Résultats!$B$2:$AX$476,Q$5,FALSE)</f>
        <v>0.60090075310000002</v>
      </c>
      <c r="R39" s="16">
        <f>VLOOKUP($D39,Résultats!$B$2:$AX$476,R$5,FALSE)</f>
        <v>0.59751541490000004</v>
      </c>
      <c r="S39" s="86">
        <f>VLOOKUP($D39,Résultats!$B$2:$AX$476,S$5,FALSE)</f>
        <v>0.59550538600000003</v>
      </c>
      <c r="T39" s="95">
        <f>VLOOKUP($D39,Résultats!$B$2:$AX$476,T$5,FALSE)</f>
        <v>0.62845874540000002</v>
      </c>
      <c r="U39" s="95">
        <f>VLOOKUP($D39,Résultats!$B$2:$AX$476,U$5,FALSE)</f>
        <v>0.67075954019999995</v>
      </c>
      <c r="V39" s="95">
        <f>VLOOKUP($D39,Résultats!$B$2:$AX$476,V$5,FALSE)</f>
        <v>0.71253465689999995</v>
      </c>
      <c r="W39" s="95">
        <f>VLOOKUP($D39,Résultats!$B$2:$AX$476,W$5,FALSE)</f>
        <v>2.1095042570000002</v>
      </c>
      <c r="X39" s="45">
        <f>W39-'[1]Cibles THREEME'!$AJ10</f>
        <v>1.0135175542722989</v>
      </c>
      <c r="Z39" s="189" t="s">
        <v>92</v>
      </c>
      <c r="AA39" s="205">
        <f>SUM(AA33:AA38)</f>
        <v>1.0000000000000002</v>
      </c>
      <c r="AB39" s="205">
        <f t="shared" ref="AB39:AC39" si="10">SUM(AB33:AB38)</f>
        <v>1.0000000000000002</v>
      </c>
      <c r="AC39" s="205">
        <f t="shared" si="10"/>
        <v>1</v>
      </c>
      <c r="AJ39" s="189"/>
      <c r="AK39" s="205"/>
      <c r="AL39" s="205"/>
      <c r="AM39" s="205"/>
    </row>
    <row r="40" spans="1:39" x14ac:dyDescent="0.35">
      <c r="A40" s="3"/>
      <c r="B40" s="300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0.83927556579999996</v>
      </c>
      <c r="G40" s="22">
        <f>VLOOKUP($D40,Résultats!$B$2:$AX$476,G$5,FALSE)</f>
        <v>0.62794646759999995</v>
      </c>
      <c r="H40" s="16">
        <f>VLOOKUP($D40,Résultats!$B$2:$AX$476,H$5,FALSE)</f>
        <v>0.5586008549</v>
      </c>
      <c r="I40" s="86">
        <f>VLOOKUP($D40,Résultats!$B$2:$AX$476,I$5,FALSE)</f>
        <v>0.20883496409999999</v>
      </c>
      <c r="J40" s="22">
        <f>VLOOKUP($D40,Résultats!$B$2:$AX$476,J$5,FALSE)</f>
        <v>0.16785347540000001</v>
      </c>
      <c r="K40" s="16">
        <f>VLOOKUP($D40,Résultats!$B$2:$AX$476,K$5,FALSE)</f>
        <v>0.13129891960000001</v>
      </c>
      <c r="L40" s="16">
        <f>VLOOKUP($D40,Résultats!$B$2:$AX$476,L$5,FALSE)</f>
        <v>9.71361273E-2</v>
      </c>
      <c r="M40" s="16">
        <f>VLOOKUP($D40,Résultats!$B$2:$AX$476,M$5,FALSE)</f>
        <v>7.6456046E-2</v>
      </c>
      <c r="N40" s="86">
        <f>VLOOKUP($D40,Résultats!$B$2:$AX$476,N$5,FALSE)</f>
        <v>5.6035197799999999E-2</v>
      </c>
      <c r="O40" s="22">
        <f>VLOOKUP($D40,Résultats!$B$2:$AX$476,O$5,FALSE)</f>
        <v>5.5167150300000002E-2</v>
      </c>
      <c r="P40" s="16">
        <f>VLOOKUP($D40,Résultats!$B$2:$AX$476,P$5,FALSE)</f>
        <v>5.43868879E-2</v>
      </c>
      <c r="Q40" s="16">
        <f>VLOOKUP($D40,Résultats!$B$2:$AX$476,Q$5,FALSE)</f>
        <v>5.3765782300000002E-2</v>
      </c>
      <c r="R40" s="16">
        <f>VLOOKUP($D40,Résultats!$B$2:$AX$476,R$5,FALSE)</f>
        <v>5.34437668E-2</v>
      </c>
      <c r="S40" s="86">
        <f>VLOOKUP($D40,Résultats!$B$2:$AX$476,S$5,FALSE)</f>
        <v>5.3244927099999999E-2</v>
      </c>
      <c r="T40" s="95">
        <f>VLOOKUP($D40,Résultats!$B$2:$AX$476,T$5,FALSE)</f>
        <v>5.61215121E-2</v>
      </c>
      <c r="U40" s="95">
        <f>VLOOKUP($D40,Résultats!$B$2:$AX$476,U$5,FALSE)</f>
        <v>5.9885743200000001E-2</v>
      </c>
      <c r="V40" s="95">
        <f>VLOOKUP($D40,Résultats!$B$2:$AX$476,V$5,FALSE)</f>
        <v>6.36026705E-2</v>
      </c>
      <c r="W40" s="95">
        <f>VLOOKUP($D40,Résultats!$B$2:$AX$476,W$5,FALSE)</f>
        <v>6.6410777700000007E-2</v>
      </c>
      <c r="X40" s="45">
        <f>W40-'[1]Cibles THREEME'!$AJ11</f>
        <v>5.6410777700000005E-2</v>
      </c>
    </row>
    <row r="41" spans="1:39" x14ac:dyDescent="0.35">
      <c r="A41" s="3"/>
      <c r="B41" s="300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1.390831996</v>
      </c>
      <c r="G41" s="22">
        <f>VLOOKUP($D41,Résultats!$B$2:$AX$476,G$5,FALSE)</f>
        <v>2.066677281</v>
      </c>
      <c r="H41" s="16">
        <f>VLOOKUP($D41,Résultats!$B$2:$AX$476,H$5,FALSE)</f>
        <v>2.310884766</v>
      </c>
      <c r="I41" s="86">
        <f>VLOOKUP($D41,Résultats!$B$2:$AX$476,I$5,FALSE)</f>
        <v>3.0582224029999998</v>
      </c>
      <c r="J41" s="22">
        <f>VLOOKUP($D41,Résultats!$B$2:$AX$476,J$5,FALSE)</f>
        <v>3.1584911400000002</v>
      </c>
      <c r="K41" s="16">
        <f>VLOOKUP($D41,Résultats!$B$2:$AX$476,K$5,FALSE)</f>
        <v>3.2884921600000001</v>
      </c>
      <c r="L41" s="16">
        <f>VLOOKUP($D41,Résultats!$B$2:$AX$476,L$5,FALSE)</f>
        <v>3.4335175329999998</v>
      </c>
      <c r="M41" s="16">
        <f>VLOOKUP($D41,Résultats!$B$2:$AX$476,M$5,FALSE)</f>
        <v>3.730560262</v>
      </c>
      <c r="N41" s="86">
        <f>VLOOKUP($D41,Résultats!$B$2:$AX$476,N$5,FALSE)</f>
        <v>4.0276042590000003</v>
      </c>
      <c r="O41" s="22">
        <f>VLOOKUP($D41,Résultats!$B$2:$AX$476,O$5,FALSE)</f>
        <v>4.2409852170000004</v>
      </c>
      <c r="P41" s="16">
        <f>VLOOKUP($D41,Résultats!$B$2:$AX$476,P$5,FALSE)</f>
        <v>4.4545140349999999</v>
      </c>
      <c r="Q41" s="16">
        <f>VLOOKUP($D41,Résultats!$B$2:$AX$476,Q$5,FALSE)</f>
        <v>4.6756660009999997</v>
      </c>
      <c r="R41" s="16">
        <f>VLOOKUP($D41,Résultats!$B$2:$AX$476,R$5,FALSE)</f>
        <v>4.8288550490000004</v>
      </c>
      <c r="S41" s="86">
        <f>VLOOKUP($D41,Résultats!$B$2:$AX$476,S$5,FALSE)</f>
        <v>4.9916216090000001</v>
      </c>
      <c r="T41" s="95">
        <f>VLOOKUP($D41,Résultats!$B$2:$AX$476,T$5,FALSE)</f>
        <v>6.5306025669999999</v>
      </c>
      <c r="U41" s="95">
        <f>VLOOKUP($D41,Résultats!$B$2:$AX$476,U$5,FALSE)</f>
        <v>8.3229161499999904</v>
      </c>
      <c r="V41" s="95">
        <f>VLOOKUP($D41,Résultats!$B$2:$AX$476,V$5,FALSE)</f>
        <v>10.27733875</v>
      </c>
      <c r="W41" s="95">
        <f>VLOOKUP($D41,Résultats!$B$2:$AX$476,W$5,FALSE)</f>
        <v>12.23700142</v>
      </c>
      <c r="X41" s="45">
        <f>W41-'[1]Cibles THREEME'!$AJ12</f>
        <v>-0.34857921632310074</v>
      </c>
    </row>
    <row r="42" spans="1:39" x14ac:dyDescent="0.35">
      <c r="A42" s="3"/>
      <c r="B42" s="300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0.48777994159999999</v>
      </c>
      <c r="G42" s="22">
        <f>VLOOKUP($D42,Résultats!$B$2:$AX$476,G$5,FALSE)</f>
        <v>0.79631628330000004</v>
      </c>
      <c r="H42" s="16">
        <f>VLOOKUP($D42,Résultats!$B$2:$AX$476,H$5,FALSE)</f>
        <v>0.91878192530000002</v>
      </c>
      <c r="I42" s="86">
        <f>VLOOKUP($D42,Résultats!$B$2:$AX$476,I$5,FALSE)</f>
        <v>1.3477742960000001</v>
      </c>
      <c r="J42" s="22">
        <f>VLOOKUP($D42,Résultats!$B$2:$AX$476,J$5,FALSE)</f>
        <v>1.391963243</v>
      </c>
      <c r="K42" s="16">
        <f>VLOOKUP($D42,Résultats!$B$2:$AX$476,K$5,FALSE)</f>
        <v>1.4492553589999999</v>
      </c>
      <c r="L42" s="16">
        <f>VLOOKUP($D42,Résultats!$B$2:$AX$476,L$5,FALSE)</f>
        <v>1.5131687840000001</v>
      </c>
      <c r="M42" s="16">
        <f>VLOOKUP($D42,Résultats!$B$2:$AX$476,M$5,FALSE)</f>
        <v>1.578406405</v>
      </c>
      <c r="N42" s="86">
        <f>VLOOKUP($D42,Résultats!$B$2:$AX$476,N$5,FALSE)</f>
        <v>1.644229851</v>
      </c>
      <c r="O42" s="22">
        <f>VLOOKUP($D42,Résultats!$B$2:$AX$476,O$5,FALSE)</f>
        <v>1.742329067</v>
      </c>
      <c r="P42" s="16">
        <f>VLOOKUP($D42,Résultats!$B$2:$AX$476,P$5,FALSE)</f>
        <v>1.84024312</v>
      </c>
      <c r="Q42" s="16">
        <f>VLOOKUP($D42,Résultats!$B$2:$AX$476,Q$5,FALSE)</f>
        <v>1.941117177</v>
      </c>
      <c r="R42" s="16">
        <f>VLOOKUP($D42,Résultats!$B$2:$AX$476,R$5,FALSE)</f>
        <v>2.05019083</v>
      </c>
      <c r="S42" s="86">
        <f>VLOOKUP($D42,Résultats!$B$2:$AX$476,S$5,FALSE)</f>
        <v>2.162955921</v>
      </c>
      <c r="T42" s="95">
        <f>VLOOKUP($D42,Résultats!$B$2:$AX$476,T$5,FALSE)</f>
        <v>3.6024808510000002</v>
      </c>
      <c r="U42" s="95">
        <f>VLOOKUP($D42,Résultats!$B$2:$AX$476,U$5,FALSE)</f>
        <v>5.2531757539999999</v>
      </c>
      <c r="V42" s="95">
        <f>VLOOKUP($D42,Résultats!$B$2:$AX$476,V$5,FALSE)</f>
        <v>7.0740216629999999</v>
      </c>
      <c r="W42" s="95">
        <f>VLOOKUP($D42,Résultats!$B$2:$AX$476,W$5,FALSE)</f>
        <v>8.203743029</v>
      </c>
      <c r="X42" s="45">
        <f>W42-'[1]Cibles THREEME'!$AJ13</f>
        <v>0.77538871051224678</v>
      </c>
      <c r="Z42" s="60" t="s">
        <v>485</v>
      </c>
    </row>
    <row r="43" spans="1:39" x14ac:dyDescent="0.35">
      <c r="A43" s="3"/>
      <c r="B43" s="300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3.4823532859999999</v>
      </c>
      <c r="G43" s="22">
        <f>VLOOKUP($D43,Résultats!$B$2:$AX$476,G$5,FALSE)</f>
        <v>3.901854443</v>
      </c>
      <c r="H43" s="16">
        <f>VLOOKUP($D43,Résultats!$B$2:$AX$476,H$5,FALSE)</f>
        <v>3.9710934120000001</v>
      </c>
      <c r="I43" s="86">
        <f>VLOOKUP($D43,Résultats!$B$2:$AX$476,I$5,FALSE)</f>
        <v>3.7370105489999998</v>
      </c>
      <c r="J43" s="22">
        <f>VLOOKUP($D43,Résultats!$B$2:$AX$476,J$5,FALSE)</f>
        <v>3.859534445</v>
      </c>
      <c r="K43" s="16">
        <f>VLOOKUP($D43,Résultats!$B$2:$AX$476,K$5,FALSE)</f>
        <v>4.018389859</v>
      </c>
      <c r="L43" s="16">
        <f>VLOOKUP($D43,Résultats!$B$2:$AX$476,L$5,FALSE)</f>
        <v>4.1956043569999997</v>
      </c>
      <c r="M43" s="16">
        <f>VLOOKUP($D43,Résultats!$B$2:$AX$476,M$5,FALSE)</f>
        <v>4.0242284000000001</v>
      </c>
      <c r="N43" s="86">
        <f>VLOOKUP($D43,Résultats!$B$2:$AX$476,N$5,FALSE)</f>
        <v>3.8576161880000002</v>
      </c>
      <c r="O43" s="22">
        <f>VLOOKUP($D43,Résultats!$B$2:$AX$476,O$5,FALSE)</f>
        <v>3.7974736729999998</v>
      </c>
      <c r="P43" s="16">
        <f>VLOOKUP($D43,Résultats!$B$2:$AX$476,P$5,FALSE)</f>
        <v>3.7433830960000001</v>
      </c>
      <c r="Q43" s="16">
        <f>VLOOKUP($D43,Résultats!$B$2:$AX$476,Q$5,FALSE)</f>
        <v>3.7002546189999999</v>
      </c>
      <c r="R43" s="16">
        <f>VLOOKUP($D43,Résultats!$B$2:$AX$476,R$5,FALSE)</f>
        <v>3.678393985</v>
      </c>
      <c r="S43" s="86">
        <f>VLOOKUP($D43,Résultats!$B$2:$AX$476,S$5,FALSE)</f>
        <v>3.6650086439999998</v>
      </c>
      <c r="T43" s="95">
        <f>VLOOKUP($D43,Résultats!$B$2:$AX$476,T$5,FALSE)</f>
        <v>3.8552865249999999</v>
      </c>
      <c r="U43" s="95">
        <f>VLOOKUP($D43,Résultats!$B$2:$AX$476,U$5,FALSE)</f>
        <v>4.108252834</v>
      </c>
      <c r="V43" s="95">
        <f>VLOOKUP($D43,Résultats!$B$2:$AX$476,V$5,FALSE)</f>
        <v>4.3587406209999999</v>
      </c>
      <c r="W43" s="95">
        <f>VLOOKUP($D43,Résultats!$B$2:$AX$476,W$5,FALSE)</f>
        <v>4.5493484070000001</v>
      </c>
      <c r="X43" s="45">
        <f>W43-'[1]Cibles THREEME'!$AJ14</f>
        <v>0.68295087237727659</v>
      </c>
      <c r="Z43" s="194"/>
      <c r="AA43" s="195">
        <v>2020</v>
      </c>
      <c r="AB43" s="195">
        <v>2030</v>
      </c>
      <c r="AC43" s="196">
        <v>2050</v>
      </c>
    </row>
    <row r="44" spans="1:39" x14ac:dyDescent="0.35">
      <c r="A44" s="3"/>
      <c r="B44" s="301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0.331325331</v>
      </c>
      <c r="G44" s="88">
        <f>VLOOKUP($D44,Résultats!$B$2:$AX$476,G$5,FALSE)</f>
        <v>0.51454799240000004</v>
      </c>
      <c r="H44" s="17">
        <f>VLOOKUP($D44,Résultats!$B$2:$AX$476,H$5,FALSE)</f>
        <v>0.58387865309999998</v>
      </c>
      <c r="I44" s="89">
        <f>VLOOKUP($D44,Résultats!$B$2:$AX$476,I$5,FALSE)</f>
        <v>0.44420875110000002</v>
      </c>
      <c r="J44" s="88">
        <f>VLOOKUP($D44,Résultats!$B$2:$AX$476,J$5,FALSE)</f>
        <v>0.57296558460000002</v>
      </c>
      <c r="K44" s="17">
        <f>VLOOKUP($D44,Résultats!$B$2:$AX$476,K$5,FALSE)</f>
        <v>0.70031900219999998</v>
      </c>
      <c r="L44" s="17">
        <f>VLOOKUP($D44,Résultats!$B$2:$AX$476,L$5,FALSE)</f>
        <v>0.82659379389999998</v>
      </c>
      <c r="M44" s="17">
        <f>VLOOKUP($D44,Résultats!$B$2:$AX$476,M$5,FALSE)</f>
        <v>0.82054403649999996</v>
      </c>
      <c r="N44" s="89">
        <f>VLOOKUP($D44,Résultats!$B$2:$AX$476,N$5,FALSE)</f>
        <v>0.81518581580000005</v>
      </c>
      <c r="O44" s="88">
        <f>VLOOKUP($D44,Résultats!$B$2:$AX$476,O$5,FALSE)</f>
        <v>0.83673428750000001</v>
      </c>
      <c r="P44" s="17">
        <f>VLOOKUP($D44,Résultats!$B$2:$AX$476,P$5,FALSE)</f>
        <v>0.85879620010000002</v>
      </c>
      <c r="Q44" s="17">
        <f>VLOOKUP($D44,Résultats!$B$2:$AX$476,Q$5,FALSE)</f>
        <v>0.8827005107</v>
      </c>
      <c r="R44" s="17">
        <f>VLOOKUP($D44,Résultats!$B$2:$AX$476,R$5,FALSE)</f>
        <v>0.91006358340000004</v>
      </c>
      <c r="S44" s="89">
        <f>VLOOKUP($D44,Résultats!$B$2:$AX$476,S$5,FALSE)</f>
        <v>0.93924450280000005</v>
      </c>
      <c r="T44" s="97">
        <f>VLOOKUP($D44,Résultats!$B$2:$AX$476,T$5,FALSE)</f>
        <v>1.028568854</v>
      </c>
      <c r="U44" s="97">
        <f>VLOOKUP($D44,Résultats!$B$2:$AX$476,U$5,FALSE)</f>
        <v>1.399400778</v>
      </c>
      <c r="V44" s="97">
        <f>VLOOKUP($D44,Résultats!$B$2:$AX$476,V$5,FALSE)</f>
        <v>1.544106158</v>
      </c>
      <c r="W44" s="97">
        <f>VLOOKUP($D44,Résultats!$B$2:$AX$476,W$5,FALSE)</f>
        <v>1.7046656019999999</v>
      </c>
      <c r="X44" s="45">
        <f>W44-'[1]Cibles THREEME'!$AJ15</f>
        <v>1.3941360362271513</v>
      </c>
      <c r="Z44" s="197" t="s">
        <v>486</v>
      </c>
      <c r="AA44" s="16">
        <f>I36</f>
        <v>36.428070756299995</v>
      </c>
      <c r="AB44" s="16">
        <f>S36</f>
        <v>35.853919918499997</v>
      </c>
      <c r="AC44" s="86">
        <f>W36</f>
        <v>46.463733244499998</v>
      </c>
    </row>
    <row r="45" spans="1:39" x14ac:dyDescent="0.35">
      <c r="A45" s="3"/>
      <c r="B45" s="299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36.398471476199994</v>
      </c>
      <c r="G45" s="84">
        <f t="shared" ref="G45:R45" si="11">SUM(G46:G51)</f>
        <v>36.021622084599997</v>
      </c>
      <c r="H45" s="6">
        <f t="shared" si="11"/>
        <v>34.8387930552</v>
      </c>
      <c r="I45" s="85">
        <f t="shared" si="11"/>
        <v>33.887330543700003</v>
      </c>
      <c r="J45" s="84">
        <f t="shared" si="11"/>
        <v>32.728077664499999</v>
      </c>
      <c r="K45" s="6">
        <f t="shared" si="11"/>
        <v>31.978737860399999</v>
      </c>
      <c r="L45" s="6">
        <f t="shared" si="11"/>
        <v>31.395558333300002</v>
      </c>
      <c r="M45" s="6">
        <f t="shared" si="11"/>
        <v>30.381032759599996</v>
      </c>
      <c r="N45" s="85">
        <f t="shared" si="11"/>
        <v>29.366113607599996</v>
      </c>
      <c r="O45" s="84">
        <f t="shared" si="11"/>
        <v>28.616674076399999</v>
      </c>
      <c r="P45" s="6">
        <f t="shared" si="11"/>
        <v>28.151361757699998</v>
      </c>
      <c r="Q45" s="6">
        <f t="shared" si="11"/>
        <v>27.879431601400004</v>
      </c>
      <c r="R45" s="6">
        <f t="shared" si="11"/>
        <v>27.767141122600002</v>
      </c>
      <c r="S45" s="85">
        <f>SUM(S46:S51)</f>
        <v>27.720542810999998</v>
      </c>
      <c r="T45" s="94">
        <f>SUM(T46:T51)</f>
        <v>28.017963616400003</v>
      </c>
      <c r="U45" s="94">
        <f>SUM(U46:U51)</f>
        <v>28.662835389399998</v>
      </c>
      <c r="V45" s="94">
        <f>SUM(V46:V51)</f>
        <v>29.197151268900001</v>
      </c>
      <c r="W45" s="94">
        <f>SUM(W46:W51)</f>
        <v>29.913522173899999</v>
      </c>
      <c r="X45" s="3"/>
      <c r="Z45" s="197" t="s">
        <v>487</v>
      </c>
      <c r="AA45" s="16">
        <f>SUM(I47,I49:I51)</f>
        <v>10.3264477517</v>
      </c>
      <c r="AB45" s="16">
        <f>S47+SUM(S49:S51)</f>
        <v>9.9634861010999991</v>
      </c>
      <c r="AC45" s="86">
        <f>W47+SUM(W49:W51)</f>
        <v>12.8035103327</v>
      </c>
    </row>
    <row r="46" spans="1:39" x14ac:dyDescent="0.35">
      <c r="A46" s="3"/>
      <c r="B46" s="300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31.133977860000002</v>
      </c>
      <c r="G46" s="22">
        <f>VLOOKUP($D46,Résultats!$B$2:$AX$476,G$5,FALSE)</f>
        <v>27.405301439999999</v>
      </c>
      <c r="H46" s="16">
        <f>VLOOKUP($D46,Résultats!$B$2:$AX$476,H$5,FALSE)</f>
        <v>25.004719359999999</v>
      </c>
      <c r="I46" s="86">
        <f>VLOOKUP($D46,Résultats!$B$2:$AX$476,I$5,FALSE)</f>
        <v>23.19325203</v>
      </c>
      <c r="J46" s="22">
        <f>VLOOKUP($D46,Résultats!$B$2:$AX$476,J$5,FALSE)</f>
        <v>22.29716732</v>
      </c>
      <c r="K46" s="16">
        <f>VLOOKUP($D46,Résultats!$B$2:$AX$476,K$5,FALSE)</f>
        <v>21.688368100000002</v>
      </c>
      <c r="L46" s="16">
        <f>VLOOKUP($D46,Résultats!$B$2:$AX$476,L$5,FALSE)</f>
        <v>21.198289760000002</v>
      </c>
      <c r="M46" s="16">
        <f>VLOOKUP($D46,Résultats!$B$2:$AX$476,M$5,FALSE)</f>
        <v>20.302542379999998</v>
      </c>
      <c r="N46" s="86">
        <f>VLOOKUP($D46,Résultats!$B$2:$AX$476,N$5,FALSE)</f>
        <v>19.417836879999999</v>
      </c>
      <c r="O46" s="22">
        <f>VLOOKUP($D46,Résultats!$B$2:$AX$476,O$5,FALSE)</f>
        <v>18.72779457</v>
      </c>
      <c r="P46" s="16">
        <f>VLOOKUP($D46,Résultats!$B$2:$AX$476,P$5,FALSE)</f>
        <v>18.23165474</v>
      </c>
      <c r="Q46" s="16">
        <f>VLOOKUP($D46,Résultats!$B$2:$AX$476,Q$5,FALSE)</f>
        <v>17.865478840000002</v>
      </c>
      <c r="R46" s="16">
        <f>VLOOKUP($D46,Résultats!$B$2:$AX$476,R$5,FALSE)</f>
        <v>17.59911434</v>
      </c>
      <c r="S46" s="86">
        <f>VLOOKUP($D46,Résultats!$B$2:$AX$476,S$5,FALSE)</f>
        <v>17.37528172</v>
      </c>
      <c r="T46" s="95">
        <f>VLOOKUP($D46,Résultats!$B$2:$AX$476,T$5,FALSE)</f>
        <v>16.71351589</v>
      </c>
      <c r="U46" s="95">
        <f>VLOOKUP($D46,Résultats!$B$2:$AX$476,U$5,FALSE)</f>
        <v>16.704753870000001</v>
      </c>
      <c r="V46" s="95">
        <f>VLOOKUP($D46,Résultats!$B$2:$AX$476,V$5,FALSE)</f>
        <v>16.506691180000001</v>
      </c>
      <c r="W46" s="95">
        <f>VLOOKUP($D46,Résultats!$B$2:$AX$476,W$5,FALSE)</f>
        <v>16.373199369999998</v>
      </c>
      <c r="X46" s="45">
        <f>W46-'[1]Cibles THREEME'!$AJ17</f>
        <v>14.976139559378222</v>
      </c>
      <c r="Z46" s="197" t="s">
        <v>488</v>
      </c>
      <c r="AA46" s="16">
        <f>I46+I48</f>
        <v>23.560882792000001</v>
      </c>
      <c r="AB46" s="16">
        <f>S46+S48</f>
        <v>17.757056709899999</v>
      </c>
      <c r="AC46" s="86">
        <f>W46+W48</f>
        <v>17.110011841199999</v>
      </c>
    </row>
    <row r="47" spans="1:39" x14ac:dyDescent="0.35">
      <c r="A47" s="3"/>
      <c r="B47" s="300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3.2769238459999999</v>
      </c>
      <c r="G47" s="22">
        <f>VLOOKUP($D47,Résultats!$B$2:$AX$476,G$5,FALSE)</f>
        <v>6.4974420620000002</v>
      </c>
      <c r="H47" s="16">
        <f>VLOOKUP($D47,Résultats!$B$2:$AX$476,H$5,FALSE)</f>
        <v>7.771207682</v>
      </c>
      <c r="I47" s="86">
        <f>VLOOKUP($D47,Résultats!$B$2:$AX$476,I$5,FALSE)</f>
        <v>6.5735182840000004</v>
      </c>
      <c r="J47" s="22">
        <f>VLOOKUP($D47,Résultats!$B$2:$AX$476,J$5,FALSE)</f>
        <v>6.5546925649999999</v>
      </c>
      <c r="K47" s="16">
        <f>VLOOKUP($D47,Résultats!$B$2:$AX$476,K$5,FALSE)</f>
        <v>6.6018719770000001</v>
      </c>
      <c r="L47" s="16">
        <f>VLOOKUP($D47,Résultats!$B$2:$AX$476,L$5,FALSE)</f>
        <v>6.6712544789999999</v>
      </c>
      <c r="M47" s="16">
        <f>VLOOKUP($D47,Résultats!$B$2:$AX$476,M$5,FALSE)</f>
        <v>6.4758588980000003</v>
      </c>
      <c r="N47" s="86">
        <f>VLOOKUP($D47,Résultats!$B$2:$AX$476,N$5,FALSE)</f>
        <v>6.2792968169999996</v>
      </c>
      <c r="O47" s="22">
        <f>VLOOKUP($D47,Résultats!$B$2:$AX$476,O$5,FALSE)</f>
        <v>6.1945161129999997</v>
      </c>
      <c r="P47" s="16">
        <f>VLOOKUP($D47,Résultats!$B$2:$AX$476,P$5,FALSE)</f>
        <v>6.168150518</v>
      </c>
      <c r="Q47" s="16">
        <f>VLOOKUP($D47,Résultats!$B$2:$AX$476,Q$5,FALSE)</f>
        <v>6.1823231400000003</v>
      </c>
      <c r="R47" s="16">
        <f>VLOOKUP($D47,Résultats!$B$2:$AX$476,R$5,FALSE)</f>
        <v>6.2314515730000002</v>
      </c>
      <c r="S47" s="86">
        <f>VLOOKUP($D47,Résultats!$B$2:$AX$476,S$5,FALSE)</f>
        <v>6.2949815329999996</v>
      </c>
      <c r="T47" s="95">
        <f>VLOOKUP($D47,Résultats!$B$2:$AX$476,T$5,FALSE)</f>
        <v>6.757498086</v>
      </c>
      <c r="U47" s="95">
        <f>VLOOKUP($D47,Résultats!$B$2:$AX$476,U$5,FALSE)</f>
        <v>6.984961094</v>
      </c>
      <c r="V47" s="95">
        <f>VLOOKUP($D47,Résultats!$B$2:$AX$476,V$5,FALSE)</f>
        <v>7.2700681170000001</v>
      </c>
      <c r="W47" s="95">
        <f>VLOOKUP($D47,Résultats!$B$2:$AX$476,W$5,FALSE)</f>
        <v>7.455189528</v>
      </c>
      <c r="X47" s="45">
        <f>W47-'[1]Cibles THREEME'!$AJ18</f>
        <v>-2.9774632735308781</v>
      </c>
      <c r="Z47" s="197" t="s">
        <v>489</v>
      </c>
      <c r="AA47" s="16">
        <f>I33</f>
        <v>69.119158371000012</v>
      </c>
      <c r="AB47" s="16">
        <f>S33</f>
        <v>65.272715204999997</v>
      </c>
      <c r="AC47" s="86">
        <f>W33</f>
        <v>59.388095684</v>
      </c>
    </row>
    <row r="48" spans="1:39" x14ac:dyDescent="0.35">
      <c r="A48" s="3"/>
      <c r="B48" s="300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0.1071805282</v>
      </c>
      <c r="G48" s="22">
        <f>VLOOKUP($D48,Résultats!$B$2:$AX$476,G$5,FALSE)</f>
        <v>9.4736766400000005E-2</v>
      </c>
      <c r="H48" s="16">
        <f>VLOOKUP($D48,Résultats!$B$2:$AX$476,H$5,FALSE)</f>
        <v>8.6557928800000003E-2</v>
      </c>
      <c r="I48" s="86">
        <f>VLOOKUP($D48,Résultats!$B$2:$AX$476,I$5,FALSE)</f>
        <v>0.367630762</v>
      </c>
      <c r="J48" s="22">
        <f>VLOOKUP($D48,Résultats!$B$2:$AX$476,J$5,FALSE)</f>
        <v>0.33213793679999998</v>
      </c>
      <c r="K48" s="16">
        <f>VLOOKUP($D48,Résultats!$B$2:$AX$476,K$5,FALSE)</f>
        <v>0.30259472770000001</v>
      </c>
      <c r="L48" s="16">
        <f>VLOOKUP($D48,Résultats!$B$2:$AX$476,L$5,FALSE)</f>
        <v>0.27596954109999999</v>
      </c>
      <c r="M48" s="16">
        <f>VLOOKUP($D48,Résultats!$B$2:$AX$476,M$5,FALSE)</f>
        <v>0.34312469099999998</v>
      </c>
      <c r="N48" s="86">
        <f>VLOOKUP($D48,Résultats!$B$2:$AX$476,N$5,FALSE)</f>
        <v>0.40619454469999999</v>
      </c>
      <c r="O48" s="22">
        <f>VLOOKUP($D48,Résultats!$B$2:$AX$476,O$5,FALSE)</f>
        <v>0.39552738059999998</v>
      </c>
      <c r="P48" s="16">
        <f>VLOOKUP($D48,Résultats!$B$2:$AX$476,P$5,FALSE)</f>
        <v>0.3887996132</v>
      </c>
      <c r="Q48" s="16">
        <f>VLOOKUP($D48,Résultats!$B$2:$AX$476,Q$5,FALSE)</f>
        <v>0.38474996210000001</v>
      </c>
      <c r="R48" s="16">
        <f>VLOOKUP($D48,Résultats!$B$2:$AX$476,R$5,FALSE)</f>
        <v>0.38280874510000001</v>
      </c>
      <c r="S48" s="86">
        <f>VLOOKUP($D48,Résultats!$B$2:$AX$476,S$5,FALSE)</f>
        <v>0.38177498989999997</v>
      </c>
      <c r="T48" s="95">
        <f>VLOOKUP($D48,Résultats!$B$2:$AX$476,T$5,FALSE)</f>
        <v>0.45690934150000001</v>
      </c>
      <c r="U48" s="95">
        <f>VLOOKUP($D48,Résultats!$B$2:$AX$476,U$5,FALSE)</f>
        <v>0.55752945190000003</v>
      </c>
      <c r="V48" s="95">
        <f>VLOOKUP($D48,Résultats!$B$2:$AX$476,V$5,FALSE)</f>
        <v>0.65097683370000003</v>
      </c>
      <c r="W48" s="95">
        <f>VLOOKUP($D48,Résultats!$B$2:$AX$476,W$5,FALSE)</f>
        <v>0.73681247120000004</v>
      </c>
      <c r="X48" s="45">
        <f>W48-'[1]Cibles THREEME'!$AJ19</f>
        <v>-11.564272568307219</v>
      </c>
      <c r="Z48" s="198" t="s">
        <v>42</v>
      </c>
      <c r="AA48" s="17">
        <f>I52</f>
        <v>2.4818026799999999</v>
      </c>
      <c r="AB48" s="17">
        <f>S52</f>
        <v>2.6924602150000001</v>
      </c>
      <c r="AC48" s="89">
        <f>W52</f>
        <v>3.7373226430000002</v>
      </c>
    </row>
    <row r="49" spans="1:29" x14ac:dyDescent="0.35">
      <c r="A49" s="3"/>
      <c r="B49" s="300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0.4837682572</v>
      </c>
      <c r="G49" s="22">
        <f>VLOOKUP($D49,Résultats!$B$2:$AX$476,G$5,FALSE)</f>
        <v>0.4729899374</v>
      </c>
      <c r="H49" s="16">
        <f>VLOOKUP($D49,Résultats!$B$2:$AX$476,H$5,FALSE)</f>
        <v>0.44693478460000002</v>
      </c>
      <c r="I49" s="86">
        <f>VLOOKUP($D49,Résultats!$B$2:$AX$476,I$5,FALSE)</f>
        <v>1.237960634</v>
      </c>
      <c r="J49" s="22">
        <f>VLOOKUP($D49,Résultats!$B$2:$AX$476,J$5,FALSE)</f>
        <v>1.045864294</v>
      </c>
      <c r="K49" s="16">
        <f>VLOOKUP($D49,Résultats!$B$2:$AX$476,K$5,FALSE)</f>
        <v>0.87856158790000005</v>
      </c>
      <c r="L49" s="16">
        <f>VLOOKUP($D49,Résultats!$B$2:$AX$476,L$5,FALSE)</f>
        <v>0.72461760180000001</v>
      </c>
      <c r="M49" s="16">
        <f>VLOOKUP($D49,Résultats!$B$2:$AX$476,M$5,FALSE)</f>
        <v>0.71208359590000003</v>
      </c>
      <c r="N49" s="86">
        <f>VLOOKUP($D49,Résultats!$B$2:$AX$476,N$5,FALSE)</f>
        <v>0.69895663819999998</v>
      </c>
      <c r="O49" s="22">
        <f>VLOOKUP($D49,Résultats!$B$2:$AX$476,O$5,FALSE)</f>
        <v>0.68168377479999998</v>
      </c>
      <c r="P49" s="16">
        <f>VLOOKUP($D49,Résultats!$B$2:$AX$476,P$5,FALSE)</f>
        <v>0.6711560473</v>
      </c>
      <c r="Q49" s="16">
        <f>VLOOKUP($D49,Résultats!$B$2:$AX$476,Q$5,FALSE)</f>
        <v>0.66522501899999997</v>
      </c>
      <c r="R49" s="16">
        <f>VLOOKUP($D49,Résultats!$B$2:$AX$476,R$5,FALSE)</f>
        <v>0.66267242699999995</v>
      </c>
      <c r="S49" s="86">
        <f>VLOOKUP($D49,Résultats!$B$2:$AX$476,S$5,FALSE)</f>
        <v>0.66168701760000004</v>
      </c>
      <c r="T49" s="95">
        <f>VLOOKUP($D49,Résultats!$B$2:$AX$476,T$5,FALSE)</f>
        <v>0.64674503890000001</v>
      </c>
      <c r="U49" s="95">
        <f>VLOOKUP($D49,Résultats!$B$2:$AX$476,U$5,FALSE)</f>
        <v>0.64984736210000005</v>
      </c>
      <c r="V49" s="95">
        <f>VLOOKUP($D49,Résultats!$B$2:$AX$476,V$5,FALSE)</f>
        <v>0.6570763194</v>
      </c>
      <c r="W49" s="95">
        <f>VLOOKUP($D49,Résultats!$B$2:$AX$476,W$5,FALSE)</f>
        <v>0.67836419110000001</v>
      </c>
      <c r="X49" s="45">
        <f>W49-'[1]Cibles THREEME'!$AJ20</f>
        <v>-2.0765544014114234E-2</v>
      </c>
      <c r="Z49" s="189" t="s">
        <v>521</v>
      </c>
      <c r="AA49" s="189">
        <f>SUM(AA44:AA48)</f>
        <v>141.91636235099998</v>
      </c>
      <c r="AB49" s="189">
        <f t="shared" ref="AB49:AC49" si="12">SUM(AB44:AB48)</f>
        <v>131.53963814950001</v>
      </c>
      <c r="AC49" s="189">
        <f t="shared" si="12"/>
        <v>139.50267374539999</v>
      </c>
    </row>
    <row r="50" spans="1:29" x14ac:dyDescent="0.35">
      <c r="A50" s="3"/>
      <c r="B50" s="300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0.26934199580000001</v>
      </c>
      <c r="G50" s="22">
        <f>VLOOKUP($D50,Résultats!$B$2:$AX$476,G$5,FALSE)</f>
        <v>0.29200554480000002</v>
      </c>
      <c r="H50" s="16">
        <f>VLOOKUP($D50,Résultats!$B$2:$AX$476,H$5,FALSE)</f>
        <v>0.28558858879999999</v>
      </c>
      <c r="I50" s="86">
        <f>VLOOKUP($D50,Résultats!$B$2:$AX$476,I$5,FALSE)</f>
        <v>0.32150947769999999</v>
      </c>
      <c r="J50" s="22">
        <f>VLOOKUP($D50,Résultats!$B$2:$AX$476,J$5,FALSE)</f>
        <v>0.30068620670000001</v>
      </c>
      <c r="K50" s="16">
        <f>VLOOKUP($D50,Résultats!$B$2:$AX$476,K$5,FALSE)</f>
        <v>0.28439623079999998</v>
      </c>
      <c r="L50" s="16">
        <f>VLOOKUP($D50,Résultats!$B$2:$AX$476,L$5,FALSE)</f>
        <v>0.27016091539999998</v>
      </c>
      <c r="M50" s="16">
        <f>VLOOKUP($D50,Résultats!$B$2:$AX$476,M$5,FALSE)</f>
        <v>0.26592819569999998</v>
      </c>
      <c r="N50" s="86">
        <f>VLOOKUP($D50,Résultats!$B$2:$AX$476,N$5,FALSE)</f>
        <v>0.26145077570000003</v>
      </c>
      <c r="O50" s="22">
        <f>VLOOKUP($D50,Résultats!$B$2:$AX$476,O$5,FALSE)</f>
        <v>0.25765847200000003</v>
      </c>
      <c r="P50" s="16">
        <f>VLOOKUP($D50,Résultats!$B$2:$AX$476,P$5,FALSE)</f>
        <v>0.25630652520000002</v>
      </c>
      <c r="Q50" s="16">
        <f>VLOOKUP($D50,Résultats!$B$2:$AX$476,Q$5,FALSE)</f>
        <v>0.25664528930000002</v>
      </c>
      <c r="R50" s="16">
        <f>VLOOKUP($D50,Résultats!$B$2:$AX$476,R$5,FALSE)</f>
        <v>0.25833985050000002</v>
      </c>
      <c r="S50" s="86">
        <f>VLOOKUP($D50,Résultats!$B$2:$AX$476,S$5,FALSE)</f>
        <v>0.2606330315</v>
      </c>
      <c r="T50" s="95">
        <f>VLOOKUP($D50,Résultats!$B$2:$AX$476,T$5,FALSE)</f>
        <v>0.25582605600000002</v>
      </c>
      <c r="U50" s="95">
        <f>VLOOKUP($D50,Résultats!$B$2:$AX$476,U$5,FALSE)</f>
        <v>0.25797195940000001</v>
      </c>
      <c r="V50" s="95">
        <f>VLOOKUP($D50,Résultats!$B$2:$AX$476,V$5,FALSE)</f>
        <v>0.2622209788</v>
      </c>
      <c r="W50" s="95">
        <f>VLOOKUP($D50,Résultats!$B$2:$AX$476,W$5,FALSE)</f>
        <v>0.2713276556</v>
      </c>
      <c r="X50" s="45">
        <f>W50-'[1]Cibles THREEME'!$AJ21</f>
        <v>-0.67163621442405042</v>
      </c>
    </row>
    <row r="51" spans="1:29" x14ac:dyDescent="0.35">
      <c r="A51" s="3"/>
      <c r="B51" s="301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1.1272789889999999</v>
      </c>
      <c r="G51" s="88">
        <f>VLOOKUP($D51,Résultats!$B$2:$AX$476,G$5,FALSE)</f>
        <v>1.259146334</v>
      </c>
      <c r="H51" s="17">
        <f>VLOOKUP($D51,Résultats!$B$2:$AX$476,H$5,FALSE)</f>
        <v>1.243784711</v>
      </c>
      <c r="I51" s="89">
        <f>VLOOKUP($D51,Résultats!$B$2:$AX$476,I$5,FALSE)</f>
        <v>2.193459356</v>
      </c>
      <c r="J51" s="88">
        <f>VLOOKUP($D51,Résultats!$B$2:$AX$476,J$5,FALSE)</f>
        <v>2.1975293420000002</v>
      </c>
      <c r="K51" s="17">
        <f>VLOOKUP($D51,Résultats!$B$2:$AX$476,K$5,FALSE)</f>
        <v>2.2229452369999998</v>
      </c>
      <c r="L51" s="17">
        <f>VLOOKUP($D51,Résultats!$B$2:$AX$476,L$5,FALSE)</f>
        <v>2.2552660360000001</v>
      </c>
      <c r="M51" s="17">
        <f>VLOOKUP($D51,Résultats!$B$2:$AX$476,M$5,FALSE)</f>
        <v>2.281494999</v>
      </c>
      <c r="N51" s="89">
        <f>VLOOKUP($D51,Résultats!$B$2:$AX$476,N$5,FALSE)</f>
        <v>2.3023779520000001</v>
      </c>
      <c r="O51" s="88">
        <f>VLOOKUP($D51,Résultats!$B$2:$AX$476,O$5,FALSE)</f>
        <v>2.3594937659999999</v>
      </c>
      <c r="P51" s="17">
        <f>VLOOKUP($D51,Résultats!$B$2:$AX$476,P$5,FALSE)</f>
        <v>2.4352943140000001</v>
      </c>
      <c r="Q51" s="17">
        <f>VLOOKUP($D51,Résultats!$B$2:$AX$476,Q$5,FALSE)</f>
        <v>2.525009351</v>
      </c>
      <c r="R51" s="17">
        <f>VLOOKUP($D51,Résultats!$B$2:$AX$476,R$5,FALSE)</f>
        <v>2.6327541870000002</v>
      </c>
      <c r="S51" s="89">
        <f>VLOOKUP($D51,Résultats!$B$2:$AX$476,S$5,FALSE)</f>
        <v>2.7461845189999998</v>
      </c>
      <c r="T51" s="97">
        <f>VLOOKUP($D51,Résultats!$B$2:$AX$476,T$5,FALSE)</f>
        <v>3.1874692040000001</v>
      </c>
      <c r="U51" s="97">
        <f>VLOOKUP($D51,Résultats!$B$2:$AX$476,U$5,FALSE)</f>
        <v>3.5077716520000002</v>
      </c>
      <c r="V51" s="97">
        <f>VLOOKUP($D51,Résultats!$B$2:$AX$476,V$5,FALSE)</f>
        <v>3.8501178399999998</v>
      </c>
      <c r="W51" s="97">
        <f>VLOOKUP($D51,Résultats!$B$2:$AX$476,W$5,FALSE)</f>
        <v>4.3986289579999998</v>
      </c>
      <c r="X51" s="45">
        <f>W51-'[1]Cibles THREEME'!$AJ22</f>
        <v>-2.362691433532409</v>
      </c>
    </row>
    <row r="52" spans="1:29" x14ac:dyDescent="0.3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4.5938880150000001</v>
      </c>
      <c r="G52" s="84">
        <f>VLOOKUP($D52,Résultats!$B$2:$AX$476,G$5,FALSE)</f>
        <v>2.8434042530000001</v>
      </c>
      <c r="H52" s="6">
        <f>VLOOKUP($D52,Résultats!$B$2:$AX$476,H$5,FALSE)</f>
        <v>2.64152882</v>
      </c>
      <c r="I52" s="85">
        <f>VLOOKUP($D52,Résultats!$B$2:$AX$476,I$5,FALSE)</f>
        <v>2.4818026799999999</v>
      </c>
      <c r="J52" s="84">
        <f>VLOOKUP($D52,Résultats!$B$2:$AX$476,J$5,FALSE)</f>
        <v>2.4113500110000001</v>
      </c>
      <c r="K52" s="6">
        <f>VLOOKUP($D52,Résultats!$B$2:$AX$476,K$5,FALSE)</f>
        <v>2.4041778919999999</v>
      </c>
      <c r="L52" s="6">
        <f>VLOOKUP($D52,Résultats!$B$2:$AX$476,L$5,FALSE)</f>
        <v>2.4273316760000001</v>
      </c>
      <c r="M52" s="6">
        <f>VLOOKUP($D52,Résultats!$B$2:$AX$476,M$5,FALSE)</f>
        <v>2.4489701030000002</v>
      </c>
      <c r="N52" s="85">
        <f>VLOOKUP($D52,Résultats!$B$2:$AX$476,N$5,FALSE)</f>
        <v>2.480163766</v>
      </c>
      <c r="O52" s="84">
        <f>VLOOKUP($D52,Résultats!$B$2:$AX$476,O$5,FALSE)</f>
        <v>2.5204187579999999</v>
      </c>
      <c r="P52" s="6">
        <f>VLOOKUP($D52,Résultats!$B$2:$AX$476,P$5,FALSE)</f>
        <v>2.5618519659999999</v>
      </c>
      <c r="Q52" s="6">
        <f>VLOOKUP($D52,Résultats!$B$2:$AX$476,Q$5,FALSE)</f>
        <v>2.6047126880000002</v>
      </c>
      <c r="R52" s="6">
        <f>VLOOKUP($D52,Résultats!$B$2:$AX$476,R$5,FALSE)</f>
        <v>2.6471614460000001</v>
      </c>
      <c r="S52" s="85">
        <f>VLOOKUP($D52,Résultats!$B$2:$AX$476,S$5,FALSE)</f>
        <v>2.6924602150000001</v>
      </c>
      <c r="T52" s="94">
        <f>VLOOKUP($D52,Résultats!$B$2:$AX$476,T$5,FALSE)</f>
        <v>2.926230522</v>
      </c>
      <c r="U52" s="94">
        <f>VLOOKUP($D52,Résultats!$B$2:$AX$476,U$5,FALSE)</f>
        <v>3.178098678</v>
      </c>
      <c r="V52" s="94">
        <f>VLOOKUP($D52,Résultats!$B$2:$AX$476,V$5,FALSE)</f>
        <v>3.4388547859999998</v>
      </c>
      <c r="W52" s="94">
        <f>VLOOKUP($D52,Résultats!$B$2:$AX$476,W$5,FALSE)</f>
        <v>3.7373226430000002</v>
      </c>
      <c r="X52" s="3"/>
    </row>
    <row r="53" spans="1:29" x14ac:dyDescent="0.3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150.83623726949997</v>
      </c>
      <c r="G53" s="23">
        <f t="shared" ref="G53:R53" si="13">G52+G45+G36+G33</f>
        <v>146.2967491416</v>
      </c>
      <c r="H53" s="9">
        <f t="shared" si="13"/>
        <v>143.5944738499</v>
      </c>
      <c r="I53" s="90">
        <f t="shared" si="13"/>
        <v>141.91636235100003</v>
      </c>
      <c r="J53" s="23">
        <f t="shared" si="13"/>
        <v>139.96616607819988</v>
      </c>
      <c r="K53" s="9">
        <f t="shared" si="13"/>
        <v>138.68570393900001</v>
      </c>
      <c r="L53" s="9">
        <f t="shared" si="13"/>
        <v>137.80994956200001</v>
      </c>
      <c r="M53" s="9">
        <f t="shared" si="13"/>
        <v>136.00442365650002</v>
      </c>
      <c r="N53" s="90">
        <f t="shared" si="13"/>
        <v>134.13685390109998</v>
      </c>
      <c r="O53" s="23">
        <f t="shared" si="13"/>
        <v>132.71622238930001</v>
      </c>
      <c r="P53" s="9">
        <f t="shared" si="13"/>
        <v>131.82941345090001</v>
      </c>
      <c r="Q53" s="9">
        <f t="shared" si="13"/>
        <v>131.4172031153</v>
      </c>
      <c r="R53" s="9">
        <f t="shared" si="13"/>
        <v>131.35239608649999</v>
      </c>
      <c r="S53" s="90">
        <f>S52+S45+S36+S33</f>
        <v>131.53963814949998</v>
      </c>
      <c r="T53" s="98">
        <f>T52+T45+T36+T33</f>
        <v>132.97610183660001</v>
      </c>
      <c r="U53" s="98">
        <f>U52+U45+U36+U33</f>
        <v>134.94642292969999</v>
      </c>
      <c r="V53" s="98">
        <f>V52+V45+V36+V33</f>
        <v>136.87262250129999</v>
      </c>
      <c r="W53" s="98">
        <f>W52+W45+W36+W33</f>
        <v>139.50267374539999</v>
      </c>
      <c r="X53" s="3"/>
    </row>
    <row r="54" spans="1:29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35"/>
    <row r="58" spans="1:29" s="3" customFormat="1" x14ac:dyDescent="0.35"/>
    <row r="59" spans="1:29" s="3" customFormat="1" x14ac:dyDescent="0.35"/>
    <row r="60" spans="1:29" s="3" customFormat="1" x14ac:dyDescent="0.35"/>
    <row r="61" spans="1:29" s="3" customFormat="1" x14ac:dyDescent="0.35"/>
    <row r="62" spans="1:29" s="3" customFormat="1" x14ac:dyDescent="0.35"/>
    <row r="63" spans="1:29" s="3" customFormat="1" x14ac:dyDescent="0.35"/>
    <row r="64" spans="1:29" s="3" customFormat="1" x14ac:dyDescent="0.35"/>
    <row r="65" s="3" customFormat="1" x14ac:dyDescent="0.35"/>
    <row r="66" s="3" customFormat="1" x14ac:dyDescent="0.35"/>
    <row r="67" s="3" customFormat="1" x14ac:dyDescent="0.35"/>
    <row r="68" s="3" customFormat="1" x14ac:dyDescent="0.35"/>
    <row r="69" s="3" customFormat="1" x14ac:dyDescent="0.35"/>
    <row r="70" s="3" customFormat="1" x14ac:dyDescent="0.35"/>
    <row r="71" s="3" customFormat="1" x14ac:dyDescent="0.35"/>
    <row r="72" s="3" customFormat="1" x14ac:dyDescent="0.35"/>
    <row r="73" s="3" customFormat="1" x14ac:dyDescent="0.35"/>
    <row r="74" s="3" customFormat="1" x14ac:dyDescent="0.35"/>
    <row r="75" s="3" customFormat="1" x14ac:dyDescent="0.35"/>
    <row r="76" s="3" customFormat="1" x14ac:dyDescent="0.35"/>
    <row r="77" s="3" customFormat="1" x14ac:dyDescent="0.35"/>
    <row r="78" s="3" customFormat="1" x14ac:dyDescent="0.35"/>
    <row r="79" s="3" customFormat="1" x14ac:dyDescent="0.35"/>
    <row r="80" s="3" customFormat="1" x14ac:dyDescent="0.35"/>
    <row r="81" s="3" customFormat="1" x14ac:dyDescent="0.35"/>
    <row r="82" s="3" customFormat="1" x14ac:dyDescent="0.35"/>
    <row r="83" s="3" customFormat="1" x14ac:dyDescent="0.35"/>
    <row r="84" s="3" customFormat="1" x14ac:dyDescent="0.35"/>
    <row r="85" s="3" customFormat="1" x14ac:dyDescent="0.35"/>
    <row r="86" s="3" customFormat="1" x14ac:dyDescent="0.35"/>
    <row r="87" s="3" customFormat="1" x14ac:dyDescent="0.35"/>
    <row r="88" s="3" customFormat="1" x14ac:dyDescent="0.35"/>
    <row r="89" s="3" customFormat="1" x14ac:dyDescent="0.35"/>
    <row r="90" s="3" customFormat="1" x14ac:dyDescent="0.35"/>
    <row r="91" s="3" customFormat="1" x14ac:dyDescent="0.35"/>
    <row r="92" s="3" customFormat="1" x14ac:dyDescent="0.35"/>
    <row r="93" s="3" customFormat="1" x14ac:dyDescent="0.35"/>
    <row r="94" s="3" customFormat="1" x14ac:dyDescent="0.35"/>
    <row r="95" s="3" customFormat="1" x14ac:dyDescent="0.35"/>
    <row r="96" s="3" customFormat="1" x14ac:dyDescent="0.35"/>
    <row r="97" s="3" customFormat="1" x14ac:dyDescent="0.35"/>
    <row r="98" s="3" customFormat="1" x14ac:dyDescent="0.35"/>
    <row r="99" s="3" customFormat="1" x14ac:dyDescent="0.35"/>
    <row r="100" s="3" customFormat="1" x14ac:dyDescent="0.35"/>
    <row r="101" s="3" customFormat="1" x14ac:dyDescent="0.35"/>
    <row r="102" s="3" customFormat="1" x14ac:dyDescent="0.35"/>
    <row r="103" s="3" customFormat="1" x14ac:dyDescent="0.35"/>
    <row r="104" s="3" customFormat="1" x14ac:dyDescent="0.35"/>
    <row r="105" s="3" customFormat="1" x14ac:dyDescent="0.35"/>
    <row r="106" s="3" customFormat="1" x14ac:dyDescent="0.35"/>
    <row r="107" s="3" customFormat="1" x14ac:dyDescent="0.35"/>
    <row r="108" s="3" customFormat="1" x14ac:dyDescent="0.35"/>
    <row r="109" s="3" customFormat="1" x14ac:dyDescent="0.35"/>
    <row r="110" s="3" customFormat="1" x14ac:dyDescent="0.35"/>
    <row r="111" s="3" customFormat="1" x14ac:dyDescent="0.35"/>
    <row r="112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abSelected="1" topLeftCell="C71" zoomScale="70" zoomScaleNormal="70" workbookViewId="0">
      <selection activeCell="L92" sqref="L92"/>
    </sheetView>
  </sheetViews>
  <sheetFormatPr baseColWidth="10" defaultRowHeight="14.5" x14ac:dyDescent="0.35"/>
  <cols>
    <col min="1" max="2" width="11.453125" style="3"/>
    <col min="3" max="3" width="37.26953125" customWidth="1"/>
    <col min="4" max="4" width="25.26953125" hidden="1" customWidth="1"/>
    <col min="5" max="5" width="24" hidden="1" customWidth="1"/>
    <col min="6" max="6" width="25.453125" hidden="1" customWidth="1"/>
    <col min="7" max="7" width="24.54296875" hidden="1" customWidth="1"/>
    <col min="8" max="8" width="15.7265625" customWidth="1"/>
    <col min="9" max="9" width="14" customWidth="1"/>
    <col min="11" max="12" width="11.453125" customWidth="1"/>
    <col min="14" max="14" width="24.81640625" style="3" customWidth="1"/>
    <col min="20" max="31" width="11.453125" style="3"/>
  </cols>
  <sheetData>
    <row r="1" spans="1:20" ht="28.5" x14ac:dyDescent="0.6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3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5" x14ac:dyDescent="0.55000000000000004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5" x14ac:dyDescent="0.55000000000000004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5" x14ac:dyDescent="0.55000000000000004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5" x14ac:dyDescent="0.45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5" x14ac:dyDescent="0.45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5" x14ac:dyDescent="0.55000000000000004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3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0.5" x14ac:dyDescent="0.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35">
      <c r="C11" s="147" t="s">
        <v>18</v>
      </c>
      <c r="H11" s="8">
        <f>SUM(H12:H13)</f>
        <v>0</v>
      </c>
      <c r="I11" s="8">
        <f>SUM(I12:I13)</f>
        <v>42.940346660000003</v>
      </c>
      <c r="J11" s="8">
        <f>SUM(J12:J13)</f>
        <v>1.1428388889999999</v>
      </c>
      <c r="K11" s="8">
        <f>SUM(K12:K13)</f>
        <v>0.22968982934830001</v>
      </c>
      <c r="L11" s="96">
        <f>SUM(H11:K11)</f>
        <v>44.312875378348302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3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25.519025589999998</v>
      </c>
      <c r="J12" s="16">
        <f>VLOOKUP(F12,Résultats!$B$2:$AX$476,'T energie vecteurs'!F5,FALSE)</f>
        <v>1.5525242999999999E-2</v>
      </c>
      <c r="K12" s="16">
        <f>VLOOKUP(G12,Résultats!$B$2:$AX$476,'T energie vecteurs'!F5,FALSE)</f>
        <v>1.76878483E-5</v>
      </c>
      <c r="L12" s="95">
        <f t="shared" ref="L12:L20" si="0">SUM(H12:K12)</f>
        <v>25.534568520848296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3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17.421321070000001</v>
      </c>
      <c r="J13" s="16">
        <f>VLOOKUP(F13,Résultats!$B$2:$AX$476,'T energie vecteurs'!F5,FALSE)</f>
        <v>1.1273136459999999</v>
      </c>
      <c r="K13" s="16">
        <f>VLOOKUP(G13,Résultats!$B$2:$AX$476,'T energie vecteurs'!F5,FALSE)</f>
        <v>0.22967214150000001</v>
      </c>
      <c r="L13" s="95">
        <f t="shared" si="0"/>
        <v>18.778306857500002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3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0.29081849409999999</v>
      </c>
      <c r="I14" s="8">
        <f>VLOOKUP(E14,Résultats!$B$2:$AX$476,'T energie vecteurs'!F5,FALSE)</f>
        <v>7.2384949230000002</v>
      </c>
      <c r="J14" s="8">
        <f>VLOOKUP(F14,Résultats!$B$2:$AX$476,'T energie vecteurs'!F5,FALSE)</f>
        <v>13.80471943</v>
      </c>
      <c r="K14" s="8">
        <f>VLOOKUP(G14,Résultats!$B$2:$AX$476,'T energie vecteurs'!F5,FALSE)+5</f>
        <v>20.92609148</v>
      </c>
      <c r="L14" s="96">
        <f>SUM(H14:K14)</f>
        <v>42.260124327100002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3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4.1037054729999998</v>
      </c>
      <c r="J15" s="8">
        <f>VLOOKUP(F15,Résultats!$B$2:$AX$476,'T energie vecteurs'!F5,FALSE)</f>
        <v>12.38240742</v>
      </c>
      <c r="K15" s="8">
        <f>VLOOKUP(G15,Résultats!$B$2:$AX$476,'T energie vecteurs'!F5,FALSE)</f>
        <v>8.4716890330000005</v>
      </c>
      <c r="L15" s="96">
        <f t="shared" si="0"/>
        <v>24.957801925999998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35">
      <c r="C16" s="147" t="s">
        <v>23</v>
      </c>
      <c r="H16" s="8">
        <f>SUM(H17:H19)</f>
        <v>5.2575326651000003</v>
      </c>
      <c r="I16" s="8">
        <f>SUM(I17:I19)</f>
        <v>19.498729883000003</v>
      </c>
      <c r="J16" s="8">
        <f>SUM(J17:J19)</f>
        <v>10.578638914599999</v>
      </c>
      <c r="K16" s="8">
        <f>SUM(K17:K19)</f>
        <v>13.467717398800001</v>
      </c>
      <c r="L16" s="96">
        <f>SUM(H16:K16)</f>
        <v>48.802618861500008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3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4.3030695210000003</v>
      </c>
      <c r="I17" s="16">
        <f>VLOOKUP(E17,Résultats!$B$2:$AX$476,'T energie vecteurs'!F5,FALSE)</f>
        <v>15.4044948</v>
      </c>
      <c r="J17" s="16">
        <f>VLOOKUP(F17,Résultats!$B$2:$AX$476,'T energie vecteurs'!F5,FALSE)</f>
        <v>10.28540314</v>
      </c>
      <c r="K17" s="16">
        <f>VLOOKUP(G17,Résultats!$B$2:$AX$476,'T energie vecteurs'!F5,FALSE)</f>
        <v>11.43147124</v>
      </c>
      <c r="L17" s="95">
        <f t="shared" si="0"/>
        <v>41.424438701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3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0.95446314409999999</v>
      </c>
      <c r="I18" s="16">
        <f>VLOOKUP(E18,Résultats!$B$2:$AX$476,'T energie vecteurs'!F5,FALSE)</f>
        <v>1.8460038510000001</v>
      </c>
      <c r="J18" s="16">
        <f>VLOOKUP(F18,Résultats!$B$2:$AX$476,'T energie vecteurs'!F5,FALSE)</f>
        <v>0</v>
      </c>
      <c r="K18" s="16">
        <f>VLOOKUP(G18,Résultats!$B$2:$AX$476,'T energie vecteurs'!F5,FALSE)</f>
        <v>1.6967162609999999</v>
      </c>
      <c r="L18" s="95">
        <f t="shared" si="0"/>
        <v>4.4971832560999996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3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2.2482312320000002</v>
      </c>
      <c r="J19" s="16">
        <f>VLOOKUP(F19,Résultats!$B$2:$AX$476,'T energie vecteurs'!F5,FALSE)</f>
        <v>0.2932357746</v>
      </c>
      <c r="K19" s="16">
        <f>VLOOKUP(G19,Résultats!$B$2:$AX$476,'T energie vecteurs'!F5,FALSE)</f>
        <v>0.33952989779999998</v>
      </c>
      <c r="L19" s="95">
        <f t="shared" si="0"/>
        <v>2.8809969043999999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35">
      <c r="C20" s="23" t="s">
        <v>26</v>
      </c>
      <c r="D20" s="10"/>
      <c r="E20" s="10"/>
      <c r="F20" s="10"/>
      <c r="G20" s="10"/>
      <c r="H20" s="9">
        <f>SUM(H11,H14:H16)</f>
        <v>5.5483511592000001</v>
      </c>
      <c r="I20" s="9">
        <f>SUM(I11,I14:I16)</f>
        <v>73.781276939000008</v>
      </c>
      <c r="J20" s="9">
        <f>SUM(J11,J14:J16)</f>
        <v>37.908604653600001</v>
      </c>
      <c r="K20" s="9">
        <f>SUM(K11,K14:K16)</f>
        <v>43.095187741148301</v>
      </c>
      <c r="L20" s="98">
        <f t="shared" si="0"/>
        <v>160.33342049294831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3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35">
      <c r="I22" s="45"/>
      <c r="J22" s="45"/>
      <c r="K22" s="45"/>
    </row>
    <row r="23" spans="2:20" ht="30.5" x14ac:dyDescent="0.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35">
      <c r="C24" s="147" t="s">
        <v>18</v>
      </c>
      <c r="H24" s="8">
        <f>SUM(H25:H26)</f>
        <v>0</v>
      </c>
      <c r="I24" s="8">
        <f>SUM(I25:I26)</f>
        <v>43.81140473</v>
      </c>
      <c r="J24" s="8">
        <f>SUM(J25:J26)</f>
        <v>1.3125863226999999</v>
      </c>
      <c r="K24" s="8">
        <f>SUM(K25:K26)</f>
        <v>0.1911304332274</v>
      </c>
      <c r="L24" s="96">
        <f t="shared" ref="L24:L33" si="3">SUM(H24:K24)</f>
        <v>45.315121485927399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3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24.40346027</v>
      </c>
      <c r="J25" s="16">
        <f>VLOOKUP(F25,Résultats!$B$2:$AX$476,'T energie vecteurs'!I5,FALSE)</f>
        <v>5.6294891700000002E-2</v>
      </c>
      <c r="K25" s="16">
        <f>VLOOKUP(G51,Résultats!$B$2:$AX$476,'T energie vecteurs'!I5,FALSE)</f>
        <v>2.8581427400000001E-5</v>
      </c>
      <c r="L25" s="95">
        <f t="shared" si="3"/>
        <v>24.459783743127399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3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19.40794446</v>
      </c>
      <c r="J26" s="16">
        <f>VLOOKUP(F26,Résultats!$B$2:$AX$476,'T energie vecteurs'!I5,FALSE)</f>
        <v>1.256291431</v>
      </c>
      <c r="K26" s="16">
        <f>VLOOKUP(G26,Résultats!$B$2:$AX$476,'T energie vecteurs'!I5,FALSE)</f>
        <v>0.1911018518</v>
      </c>
      <c r="L26" s="95">
        <f t="shared" si="3"/>
        <v>20.8553377428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3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0.26093189589999999</v>
      </c>
      <c r="I27" s="8">
        <f>VLOOKUP(E27,Résultats!$B$2:$AX$476,'T energie vecteurs'!I5,FALSE)</f>
        <v>6.8809468139999996</v>
      </c>
      <c r="J27" s="8">
        <f>VLOOKUP(F27,Résultats!$B$2:$AX$476,'T energie vecteurs'!I5,FALSE)</f>
        <v>13.84078693</v>
      </c>
      <c r="K27" s="8">
        <f>VLOOKUP(G27,Résultats!$B$2:$AX$476,'T energie vecteurs'!I5,FALSE)+6</f>
        <v>20.020217110000001</v>
      </c>
      <c r="L27" s="96">
        <f t="shared" si="3"/>
        <v>41.002882749899996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3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3.2046900530000002</v>
      </c>
      <c r="J28" s="8">
        <f>VLOOKUP(F28,Résultats!$B$2:$AX$476,'T energie vecteurs'!I5,FALSE)</f>
        <v>11.64759705</v>
      </c>
      <c r="K28" s="8">
        <f>VLOOKUP(G28,Résultats!$B$2:$AX$476,'T energie vecteurs'!I5,FALSE)</f>
        <v>7.0630350249999996</v>
      </c>
      <c r="L28" s="96">
        <f t="shared" si="3"/>
        <v>21.915322128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35">
      <c r="C29" s="147" t="s">
        <v>23</v>
      </c>
      <c r="H29" s="8">
        <f>SUM(H30:H32)</f>
        <v>3.1267422128</v>
      </c>
      <c r="I29" s="8">
        <f>SUM(I30:I32)</f>
        <v>17.183036869999999</v>
      </c>
      <c r="J29" s="8">
        <f>SUM(J30:J32)</f>
        <v>9.6271004490000003</v>
      </c>
      <c r="K29" s="8">
        <f>SUM(K30:K32)</f>
        <v>14.632614180499999</v>
      </c>
      <c r="L29" s="96">
        <f t="shared" si="3"/>
        <v>44.569493712300002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3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2.2208707840000002</v>
      </c>
      <c r="I30" s="16">
        <f>VLOOKUP(E30,Résultats!$B$2:$AX$476,'T energie vecteurs'!I5,FALSE)</f>
        <v>12.67630896</v>
      </c>
      <c r="J30" s="16">
        <f>VLOOKUP(F30,Résultats!$B$2:$AX$476,'T energie vecteurs'!I5,FALSE)</f>
        <v>9.3354354070000003</v>
      </c>
      <c r="K30" s="16">
        <f>VLOOKUP(G30,Résultats!$B$2:$AX$476,'T energie vecteurs'!I5,FALSE)</f>
        <v>12.295597819999999</v>
      </c>
      <c r="L30" s="95">
        <f t="shared" si="3"/>
        <v>36.528212971000002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3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0.90587142880000004</v>
      </c>
      <c r="I31" s="16">
        <f>VLOOKUP(E31,Résultats!$B$2:$AX$476,'T energie vecteurs'!I5,FALSE)</f>
        <v>1.960920088</v>
      </c>
      <c r="J31" s="16">
        <f>VLOOKUP(F31,Résultats!$B$2:$AX$476,'T energie vecteurs'!I5,FALSE)</f>
        <v>0</v>
      </c>
      <c r="K31" s="16">
        <f>VLOOKUP(G31,Résultats!$B$2:$AX$476,'T energie vecteurs'!I5,FALSE)</f>
        <v>2.0196662110000001</v>
      </c>
      <c r="L31" s="95">
        <f t="shared" si="3"/>
        <v>4.8864577277999999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3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2.545807822</v>
      </c>
      <c r="J32" s="16">
        <f>VLOOKUP(F32,Résultats!$B$2:$AX$476,'T energie vecteurs'!I5,FALSE)</f>
        <v>0.29166504199999999</v>
      </c>
      <c r="K32" s="16">
        <f>VLOOKUP(G32,Résultats!$B$2:$AX$476,'T energie vecteurs'!I5,FALSE)</f>
        <v>0.31735014950000001</v>
      </c>
      <c r="L32" s="95">
        <f t="shared" si="3"/>
        <v>3.1548230135000002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35">
      <c r="C33" s="23" t="s">
        <v>26</v>
      </c>
      <c r="D33" s="10"/>
      <c r="E33" s="10"/>
      <c r="F33" s="10"/>
      <c r="G33" s="10"/>
      <c r="H33" s="9">
        <f>SUM(H24,H27:H29)</f>
        <v>3.3876741086999997</v>
      </c>
      <c r="I33" s="9">
        <f>SUM(I24,I27:I29)</f>
        <v>71.080078466999993</v>
      </c>
      <c r="J33" s="9">
        <f>SUM(J24,J27:J29)</f>
        <v>36.428070751700005</v>
      </c>
      <c r="K33" s="9">
        <f>SUM(K24,K27:K29)</f>
        <v>41.906996748727401</v>
      </c>
      <c r="L33" s="98">
        <f t="shared" si="3"/>
        <v>152.8028200761274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3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3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0.5" x14ac:dyDescent="0.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35">
      <c r="C37" s="147" t="s">
        <v>18</v>
      </c>
      <c r="H37" s="8">
        <f>SUM(H38:H39)</f>
        <v>0</v>
      </c>
      <c r="I37" s="8">
        <f>SUM(I38:I39)</f>
        <v>42.230342730000004</v>
      </c>
      <c r="J37" s="8">
        <f>SUM(J38:J39)</f>
        <v>1.6383961968</v>
      </c>
      <c r="K37" s="8">
        <f>SUM(K38:K39)</f>
        <v>0.19167676521990001</v>
      </c>
      <c r="L37" s="96">
        <f t="shared" ref="L37:L46" si="6">SUM(H37:K37)</f>
        <v>44.060415692019909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3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22.669864449999999</v>
      </c>
      <c r="J38" s="16">
        <f>VLOOKUP(F38,Résultats!$B$2:$AX$476,'T energie vecteurs'!N5,FALSE)</f>
        <v>0.3225268308</v>
      </c>
      <c r="K38" s="16">
        <f>VLOOKUP(G51,Résultats!$B$2:$AX$476,'T energie vecteurs'!N5,FALSE)</f>
        <v>4.28064199E-5</v>
      </c>
      <c r="L38" s="95">
        <f t="shared" si="6"/>
        <v>22.992434087219898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3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19.560478280000002</v>
      </c>
      <c r="J39" s="16">
        <f>VLOOKUP(F39,Résultats!$B$2:$AX$476,'T energie vecteurs'!N5,FALSE)</f>
        <v>1.315869366</v>
      </c>
      <c r="K39" s="16">
        <f>VLOOKUP(G39,Résultats!$B$2:$AX$476,'T energie vecteurs'!N5,FALSE)</f>
        <v>0.1916339588</v>
      </c>
      <c r="L39" s="95">
        <f t="shared" si="6"/>
        <v>21.067981604800003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3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0.21907495029999999</v>
      </c>
      <c r="I40" s="8">
        <f>VLOOKUP(E40,Résultats!$B$2:$AX$476,'T energie vecteurs'!N5,FALSE)</f>
        <v>5.9934790429999998</v>
      </c>
      <c r="J40" s="8">
        <f>VLOOKUP(F40,Résultats!$B$2:$AX$476,'T energie vecteurs'!N5,FALSE)</f>
        <v>13.96503</v>
      </c>
      <c r="K40" s="8">
        <f>VLOOKUP(G40,Résultats!$B$2:$AX$476,'T energie vecteurs'!N5,FALSE)+8</f>
        <v>20.028480430000002</v>
      </c>
      <c r="L40" s="96">
        <f t="shared" si="6"/>
        <v>40.206064423300006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3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2.904589417</v>
      </c>
      <c r="J41" s="8">
        <f>VLOOKUP(F41,Résultats!$B$2:$AX$476,'T energie vecteurs'!N5,FALSE)</f>
        <v>10.321854220000001</v>
      </c>
      <c r="K41" s="8">
        <f>VLOOKUP(G41,Résultats!$B$2:$AX$476,'T energie vecteurs'!N5,FALSE)</f>
        <v>5.370608238</v>
      </c>
      <c r="L41" s="96">
        <f t="shared" si="6"/>
        <v>18.597051875000002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35">
      <c r="C42" s="147" t="s">
        <v>23</v>
      </c>
      <c r="H42" s="8">
        <f>SUM(H43:H45)</f>
        <v>3.1667612005999999</v>
      </c>
      <c r="I42" s="8">
        <f>SUM(I43:I45)</f>
        <v>17.303198994999999</v>
      </c>
      <c r="J42" s="8">
        <f>SUM(J43:J45)</f>
        <v>9.9021621461000002</v>
      </c>
      <c r="K42" s="8">
        <f>SUM(K43:K45)</f>
        <v>13.726007424899999</v>
      </c>
      <c r="L42" s="96">
        <f t="shared" si="6"/>
        <v>44.098129766599996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3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2.261088816</v>
      </c>
      <c r="I43" s="16">
        <f>VLOOKUP(E43,Résultats!$B$2:$AX$476,'T energie vecteurs'!N5,FALSE)</f>
        <v>12.750485899999999</v>
      </c>
      <c r="J43" s="16">
        <f>VLOOKUP(F43,Résultats!$B$2:$AX$476,'T energie vecteurs'!N5,FALSE)</f>
        <v>9.5885772100000004</v>
      </c>
      <c r="K43" s="16">
        <f>VLOOKUP(G43,Résultats!$B$2:$AX$476,'T energie vecteurs'!N5,FALSE)</f>
        <v>11.45712219</v>
      </c>
      <c r="L43" s="95">
        <f t="shared" si="6"/>
        <v>36.057274116000002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3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0.90567238459999999</v>
      </c>
      <c r="I44" s="16">
        <f>VLOOKUP(E44,Résultats!$B$2:$AX$476,'T energie vecteurs'!N5,FALSE)</f>
        <v>1.968476243</v>
      </c>
      <c r="J44" s="16">
        <f>VLOOKUP(F44,Résultats!$B$2:$AX$476,'T energie vecteurs'!N5,FALSE)</f>
        <v>0</v>
      </c>
      <c r="K44" s="16">
        <f>VLOOKUP(G44,Résultats!$B$2:$AX$476,'T energie vecteurs'!N5,FALSE)</f>
        <v>1.950659256</v>
      </c>
      <c r="L44" s="95">
        <f t="shared" si="6"/>
        <v>4.8248078836000001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3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2.5842368520000001</v>
      </c>
      <c r="J45" s="16">
        <f>VLOOKUP(F45,Résultats!$B$2:$AX$476,'T energie vecteurs'!N5,FALSE)</f>
        <v>0.31358493609999999</v>
      </c>
      <c r="K45" s="16">
        <f>VLOOKUP(G45,Résultats!$B$2:$AX$476,'T energie vecteurs'!N5,FALSE)</f>
        <v>0.31822597889999998</v>
      </c>
      <c r="L45" s="95">
        <f t="shared" si="6"/>
        <v>3.2160477670000001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35">
      <c r="C46" s="23" t="s">
        <v>26</v>
      </c>
      <c r="D46" s="10"/>
      <c r="E46" s="10"/>
      <c r="F46" s="10"/>
      <c r="G46" s="10"/>
      <c r="H46" s="9">
        <f>SUM(H37,H40:H42)</f>
        <v>3.3858361508999999</v>
      </c>
      <c r="I46" s="9">
        <f>SUM(I37,I40:I42)</f>
        <v>68.431610184999997</v>
      </c>
      <c r="J46" s="9">
        <f>SUM(J37,J40:J42)</f>
        <v>35.827442562900004</v>
      </c>
      <c r="K46" s="9">
        <f>SUM(K37,K40:K42)</f>
        <v>39.316772858119897</v>
      </c>
      <c r="L46" s="98">
        <f t="shared" si="6"/>
        <v>146.96166175691991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3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3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0.5" x14ac:dyDescent="0.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35">
      <c r="C50" s="147" t="s">
        <v>18</v>
      </c>
      <c r="H50" s="8">
        <f>SUM(H51:H52)</f>
        <v>0</v>
      </c>
      <c r="I50" s="8">
        <f>SUM(I51:I52)</f>
        <v>40.42939801</v>
      </c>
      <c r="J50" s="8">
        <f>SUM(J51:J52)</f>
        <v>2.1247718538</v>
      </c>
      <c r="K50" s="8">
        <f>SUM(K51:K52)</f>
        <v>0.19623624061379999</v>
      </c>
      <c r="L50" s="96">
        <f>SUM(H50:K50)</f>
        <v>42.750406104413798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3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20.51295292</v>
      </c>
      <c r="J51" s="16">
        <f>VLOOKUP(F51,Résultats!$B$2:$AX$476,'T energie vecteurs'!S5,FALSE)</f>
        <v>0.80849979780000003</v>
      </c>
      <c r="K51" s="16">
        <f>VLOOKUP(G51,Résultats!$B$2:$AX$476,'T energie vecteurs'!S5,FALSE)</f>
        <v>5.75662138E-5</v>
      </c>
      <c r="L51" s="95">
        <f t="shared" ref="L51:L58" si="9">SUM(H51:K51)</f>
        <v>21.321510284013801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3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19.91644509</v>
      </c>
      <c r="J52" s="16">
        <f>VLOOKUP(F52,Résultats!$B$2:$AX$476,'T energie vecteurs'!S5,FALSE)</f>
        <v>1.3162720560000001</v>
      </c>
      <c r="K52" s="16">
        <f>VLOOKUP(G52,Résultats!$B$2:$AX$476,'T energie vecteurs'!S5,FALSE)</f>
        <v>0.1961786744</v>
      </c>
      <c r="L52" s="95">
        <f t="shared" si="9"/>
        <v>21.428895820399998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3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0.17017251659999999</v>
      </c>
      <c r="I53" s="294">
        <f>VLOOKUP(E53,Résultats!$B$2:$AX$476,'T energie vecteurs'!S5,FALSE)</f>
        <v>5.1327740659999996</v>
      </c>
      <c r="J53" s="8">
        <f>VLOOKUP(F53,Résultats!$B$2:$AX$476,'T energie vecteurs'!S5,FALSE)</f>
        <v>13.211884250000001</v>
      </c>
      <c r="K53" s="8">
        <f>VLOOKUP(G53,Résultats!$B$2:$AX$476,'T energie vecteurs'!S5,FALSE)+8</f>
        <v>18.26483137</v>
      </c>
      <c r="L53" s="96">
        <f>SUM(H53:K53)</f>
        <v>36.779662202600001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3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3.1166105210000001</v>
      </c>
      <c r="J54" s="8">
        <f>VLOOKUP(F54,Résultats!$B$2:$AX$476,'T energie vecteurs'!S5,FALSE)</f>
        <v>10.141810359999999</v>
      </c>
      <c r="K54" s="8">
        <f>VLOOKUP(G54,Résultats!$B$2:$AX$476,'T energie vecteurs'!S5,FALSE)</f>
        <v>5.1860344239999998</v>
      </c>
      <c r="L54" s="96">
        <f t="shared" si="9"/>
        <v>18.444455304999998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35">
      <c r="C55" s="147" t="s">
        <v>23</v>
      </c>
      <c r="H55" s="8">
        <f>SUM(H56:H58)</f>
        <v>3.4696910151</v>
      </c>
      <c r="I55" s="8">
        <f>SUM(I56:I58)</f>
        <v>18.699406816</v>
      </c>
      <c r="J55" s="8">
        <f>SUM(J56:J58)</f>
        <v>10.3754534522</v>
      </c>
      <c r="K55" s="8">
        <f>SUM(K56:K58)</f>
        <v>14.1080667883</v>
      </c>
      <c r="L55" s="96">
        <f t="shared" si="9"/>
        <v>46.652618071600003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3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2.522287699</v>
      </c>
      <c r="I56" s="16">
        <f>VLOOKUP(E56,Résultats!$B$2:$AX$476,'T energie vecteurs'!S5,FALSE)</f>
        <v>13.885772749999999</v>
      </c>
      <c r="J56" s="16">
        <f>VLOOKUP(F56,Résultats!$B$2:$AX$476,'T energie vecteurs'!S5,FALSE)</f>
        <v>10.06052311</v>
      </c>
      <c r="K56" s="16">
        <f>VLOOKUP(G56,Résultats!$B$2:$AX$476,'T energie vecteurs'!S5,FALSE)</f>
        <v>11.7499343</v>
      </c>
      <c r="L56" s="95">
        <f t="shared" si="9"/>
        <v>38.218517859000002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3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0.94740331609999995</v>
      </c>
      <c r="I57" s="16">
        <f>VLOOKUP(E57,Résultats!$B$2:$AX$476,'T energie vecteurs'!S5,FALSE)</f>
        <v>2.105474219</v>
      </c>
      <c r="J57" s="16">
        <f>VLOOKUP(F57,Résultats!$B$2:$AX$476,'T energie vecteurs'!S5,FALSE)</f>
        <v>0</v>
      </c>
      <c r="K57" s="16">
        <f>VLOOKUP(G57,Résultats!$B$2:$AX$476,'T energie vecteurs'!S5,FALSE)</f>
        <v>2.0346260140000001</v>
      </c>
      <c r="L57" s="95">
        <f>SUM(H57:K57)</f>
        <v>5.0875035491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3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2.7081598470000001</v>
      </c>
      <c r="J58" s="16">
        <f>VLOOKUP(F58,Résultats!$B$2:$AX$476,'T energie vecteurs'!S5,FALSE)</f>
        <v>0.31493034219999999</v>
      </c>
      <c r="K58" s="16">
        <f>VLOOKUP(G58,Résultats!$B$2:$AX$476,'T energie vecteurs'!S5,FALSE)</f>
        <v>0.32350647430000001</v>
      </c>
      <c r="L58" s="95">
        <f t="shared" si="9"/>
        <v>3.3465966634999997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35">
      <c r="C59" s="23" t="s">
        <v>26</v>
      </c>
      <c r="D59" s="10"/>
      <c r="E59" s="10"/>
      <c r="F59" s="10"/>
      <c r="G59" s="10"/>
      <c r="H59" s="9">
        <f>SUM(H50,H53:H55)</f>
        <v>3.6398635317000001</v>
      </c>
      <c r="I59" s="9">
        <f>SUM(I50,I53:I55)</f>
        <v>67.378189413000001</v>
      </c>
      <c r="J59" s="9">
        <f>SUM(J50,J53:J55)</f>
        <v>35.853919916000002</v>
      </c>
      <c r="K59" s="9">
        <f>SUM(K50,K53:K55)</f>
        <v>37.755168822913802</v>
      </c>
      <c r="L59" s="98">
        <f>SUM(H59:K59)</f>
        <v>144.62714168361379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35">
      <c r="O60" s="77"/>
      <c r="P60" s="77"/>
      <c r="Q60" s="77"/>
      <c r="R60" s="78"/>
      <c r="S60" s="45"/>
    </row>
    <row r="61" spans="2:20" s="3" customFormat="1" x14ac:dyDescent="0.35">
      <c r="B61" s="60"/>
      <c r="K61" s="47"/>
      <c r="O61" s="79"/>
      <c r="P61" s="79"/>
      <c r="Q61" s="79"/>
      <c r="R61" s="80"/>
      <c r="S61" s="81"/>
    </row>
    <row r="62" spans="2:20" s="3" customFormat="1" ht="30.5" x14ac:dyDescent="0.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3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37.746018750000005</v>
      </c>
      <c r="J63" s="8">
        <f>SUM(J64:J65)</f>
        <v>2.9702580909999998</v>
      </c>
      <c r="K63" s="8">
        <f>SUM(K64:K65)</f>
        <v>0.56913385701350006</v>
      </c>
      <c r="L63" s="96">
        <f t="shared" ref="L63:L72" si="12">SUM(H63:K63)</f>
        <v>41.2854106980135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3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17.866183729999999</v>
      </c>
      <c r="J64" s="38">
        <f>VLOOKUP(F64,Résultats!$B$2:$AX$476,'T energie vecteurs'!T5,FALSE)</f>
        <v>1.5978410059999999</v>
      </c>
      <c r="K64" s="16">
        <f>VLOOKUP(G64,Résultats!$B$2:$AX$476,'T energie vecteurs'!T5,FALSE)</f>
        <v>6.4171513500000001E-5</v>
      </c>
      <c r="L64" s="95">
        <f t="shared" si="12"/>
        <v>19.464088907513499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3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19.879835020000002</v>
      </c>
      <c r="J65" s="16">
        <f>VLOOKUP(F65,Résultats!$B$2:$AX$476,'T energie vecteurs'!T5,FALSE)</f>
        <v>1.3724170849999999</v>
      </c>
      <c r="K65" s="16">
        <f>VLOOKUP(G65,Résultats!$B$2:$AX$476,'T energie vecteurs'!T5,FALSE)</f>
        <v>0.56906968550000003</v>
      </c>
      <c r="L65" s="95">
        <f t="shared" si="12"/>
        <v>21.821321790500001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3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0.14325222630000001</v>
      </c>
      <c r="I66" s="294">
        <f>VLOOKUP(E66,Résultats!$B$2:$AX$476,'T energie vecteurs'!T5,FALSE)</f>
        <v>4.5308316309999999</v>
      </c>
      <c r="J66" s="8">
        <f>VLOOKUP(F66,Résultats!$B$2:$AX$476,'T energie vecteurs'!T5,FALSE)</f>
        <v>12.872827600000001</v>
      </c>
      <c r="K66" s="8">
        <f>VLOOKUP(G66,Résultats!$B$2:$AX$476,'T energie vecteurs'!T5,FALSE)+8</f>
        <v>17.171790752</v>
      </c>
      <c r="L66" s="96">
        <f t="shared" si="12"/>
        <v>34.718702209299998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3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3.464267075</v>
      </c>
      <c r="J67" s="8">
        <f>VLOOKUP(F67,Résultats!$B$2:$AX$476,'T energie vecteurs'!T5,FALSE)</f>
        <v>10.878175669999999</v>
      </c>
      <c r="K67" s="8">
        <f>VLOOKUP(G67,Résultats!$B$2:$AX$476,'T energie vecteurs'!T5,FALSE)</f>
        <v>5.4195264139999999</v>
      </c>
      <c r="L67" s="96">
        <f t="shared" si="12"/>
        <v>19.761969159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35">
      <c r="B68" s="60"/>
      <c r="C68" s="147" t="s">
        <v>23</v>
      </c>
      <c r="D68"/>
      <c r="E68"/>
      <c r="F68"/>
      <c r="G68"/>
      <c r="H68" s="8">
        <f>SUM(H69:H71)</f>
        <v>3.8028335449999999</v>
      </c>
      <c r="I68" s="8">
        <f>SUM(I69:I71)</f>
        <v>20.585413777999999</v>
      </c>
      <c r="J68" s="8">
        <f>SUM(J69:J71)</f>
        <v>11.305234279299999</v>
      </c>
      <c r="K68" s="8">
        <f>SUM(K69:K71)</f>
        <v>15.066802727799999</v>
      </c>
      <c r="L68" s="96">
        <f t="shared" si="12"/>
        <v>50.760284330099992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3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2.782978296</v>
      </c>
      <c r="I69" s="16">
        <f>VLOOKUP(E69,Résultats!$B$2:$AX$476,'T energie vecteurs'!T5,FALSE)</f>
        <v>15.264525069999999</v>
      </c>
      <c r="J69" s="16">
        <f>VLOOKUP(F69,Résultats!$B$2:$AX$476,'T energie vecteurs'!T5,FALSE)</f>
        <v>10.965667659999999</v>
      </c>
      <c r="K69" s="16">
        <f>VLOOKUP(G69,Résultats!$B$2:$AX$476,'T energie vecteurs'!T5,FALSE)</f>
        <v>12.511840279999999</v>
      </c>
      <c r="L69" s="95">
        <f t="shared" si="12"/>
        <v>41.525011306000003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3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1.0198552489999999</v>
      </c>
      <c r="I70" s="16">
        <f>VLOOKUP(E70,Résultats!$B$2:$AX$476,'T energie vecteurs'!T5,FALSE)</f>
        <v>2.3211191819999999</v>
      </c>
      <c r="J70" s="16">
        <f>VLOOKUP(F70,Résultats!$B$2:$AX$476,'T energie vecteurs'!T5,FALSE)</f>
        <v>0</v>
      </c>
      <c r="K70" s="16">
        <f>VLOOKUP(G70,Résultats!$B$2:$AX$476,'T energie vecteurs'!T5,FALSE)</f>
        <v>2.2092901340000002</v>
      </c>
      <c r="L70" s="95">
        <f t="shared" si="12"/>
        <v>5.550264565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3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2.9997695260000001</v>
      </c>
      <c r="J71" s="16">
        <f>VLOOKUP(F71,Résultats!$B$2:$AX$476,'T energie vecteurs'!T5,FALSE)</f>
        <v>0.33956661929999998</v>
      </c>
      <c r="K71" s="16">
        <f>VLOOKUP(G71,Résultats!$B$2:$AX$476,'T energie vecteurs'!T5,FALSE)</f>
        <v>0.34567231380000002</v>
      </c>
      <c r="L71" s="95">
        <f t="shared" si="12"/>
        <v>3.6850084591000001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35">
      <c r="B72" s="60"/>
      <c r="C72" s="23" t="s">
        <v>26</v>
      </c>
      <c r="D72" s="10"/>
      <c r="E72" s="10"/>
      <c r="F72" s="10"/>
      <c r="G72" s="10"/>
      <c r="H72" s="9">
        <f>SUM(H63,H66:H68)</f>
        <v>3.9460857712999999</v>
      </c>
      <c r="I72" s="9">
        <f>SUM(I63,I66:I68)</f>
        <v>66.326531234000001</v>
      </c>
      <c r="J72" s="9">
        <f>SUM(J63,J66:J68)</f>
        <v>38.026495640299999</v>
      </c>
      <c r="K72" s="9">
        <f>SUM(K63,K66:K68)</f>
        <v>38.227253750813503</v>
      </c>
      <c r="L72" s="98">
        <f t="shared" si="12"/>
        <v>146.52636639641349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35">
      <c r="B73" s="60"/>
      <c r="K73" s="47"/>
    </row>
    <row r="74" spans="2:20" s="3" customFormat="1" x14ac:dyDescent="0.35">
      <c r="B74" s="60"/>
      <c r="K74" s="47"/>
    </row>
    <row r="75" spans="2:20" ht="30.5" x14ac:dyDescent="0.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3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3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3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3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3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3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3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3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3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3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35"/>
    <row r="87" spans="3:20" s="3" customFormat="1" x14ac:dyDescent="0.35"/>
    <row r="88" spans="3:20" ht="30.5" x14ac:dyDescent="0.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35">
      <c r="C89" s="147" t="s">
        <v>18</v>
      </c>
      <c r="H89" s="8">
        <f>SUM(H90:H91)</f>
        <v>0</v>
      </c>
      <c r="I89" s="8">
        <f>SUM(I90:I91)</f>
        <v>29.727607845000001</v>
      </c>
      <c r="J89" s="8">
        <f>SUM(J90:J91)</f>
        <v>6.7657291840000005</v>
      </c>
      <c r="K89" s="8">
        <f>SUM(K90:K91)</f>
        <v>1.4244603669917</v>
      </c>
      <c r="L89" s="96">
        <f t="shared" ref="L89:L98" si="17">SUM(H89:K89)</f>
        <v>37.917797395991705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3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8.127403545</v>
      </c>
      <c r="J90" s="16">
        <f>VLOOKUP(F90,Résultats!$B$2:$AX$476,'T energie vecteurs'!W5,FALSE)</f>
        <v>5.0566305270000003</v>
      </c>
      <c r="K90" s="16">
        <f>VLOOKUP(G90,Résultats!$B$2:$AX$476,'T energie vecteurs'!W5,FALSE)</f>
        <v>4.1387991700000001E-5</v>
      </c>
      <c r="L90" s="95">
        <f>SUM(H90:K90)</f>
        <v>13.1840754599917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3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16">
        <f>VLOOKUP(E91,Résultats!$B$2:$AX$476,'T energie vecteurs'!W5,FALSE)</f>
        <v>21.600204300000001</v>
      </c>
      <c r="J91" s="16">
        <f>VLOOKUP(F91,Résultats!$B$2:$AX$476,'T energie vecteurs'!W5,FALSE)</f>
        <v>1.709098657</v>
      </c>
      <c r="K91" s="16">
        <f>VLOOKUP(G91,Résultats!$B$2:$AX$476,'T energie vecteurs'!W5,FALSE)</f>
        <v>1.4244189789999999</v>
      </c>
      <c r="L91" s="95">
        <f>SUM(H91:K91)</f>
        <v>24.733721935999998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3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9.2736236299999997E-2</v>
      </c>
      <c r="I92" s="8">
        <f>VLOOKUP(E92,Résultats!$B$2:$AX$476,'T energie vecteurs'!W5,FALSE)</f>
        <v>3.070793739</v>
      </c>
      <c r="J92" s="8">
        <f>VLOOKUP(F92,Résultats!$B$2:$AX$476,'T energie vecteurs'!W5,FALSE)</f>
        <v>12.13860663</v>
      </c>
      <c r="K92" s="8">
        <f>VLOOKUP(G92,Résultats!$B$2:$AX$476,'T energie vecteurs'!W5,FALSE)+8</f>
        <v>15.010276624999999</v>
      </c>
      <c r="L92" s="96">
        <f t="shared" si="17"/>
        <v>30.312413230299999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3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4.031778869</v>
      </c>
      <c r="J93" s="8">
        <f>VLOOKUP(F93,Résultats!$B$2:$AX$476,'T energie vecteurs'!W5,FALSE)</f>
        <v>12.565580369999999</v>
      </c>
      <c r="K93" s="8">
        <f>VLOOKUP(G93,Résultats!$B$2:$AX$476,'T energie vecteurs'!W5,FALSE)</f>
        <v>5.8319931880000002</v>
      </c>
      <c r="L93" s="96">
        <f t="shared" si="17"/>
        <v>22.429352426999998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35">
      <c r="C94" s="147" t="s">
        <v>23</v>
      </c>
      <c r="H94" s="8">
        <f>SUM(H95:H97)</f>
        <v>4.9314995580000005</v>
      </c>
      <c r="I94" s="8">
        <f>SUM(I95:I97)</f>
        <v>25.611801442000001</v>
      </c>
      <c r="J94" s="8">
        <f>SUM(J95:J97)</f>
        <v>14.9938170691</v>
      </c>
      <c r="K94" s="8">
        <f>SUM(K95:K97)</f>
        <v>18.500949959500002</v>
      </c>
      <c r="L94" s="96">
        <f t="shared" si="17"/>
        <v>64.038068028600009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3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3.6445864060000002</v>
      </c>
      <c r="I95" s="16">
        <f>VLOOKUP(E95,Résultats!$B$2:$AX$476,'T energie vecteurs'!W5,FALSE)</f>
        <v>18.834212099999998</v>
      </c>
      <c r="J95" s="16">
        <f>VLOOKUP(F95,Résultats!$B$2:$AX$476,'T energie vecteurs'!W5,FALSE)</f>
        <v>14.549376840000001</v>
      </c>
      <c r="K95" s="16">
        <f>VLOOKUP(G95,Résultats!$B$2:$AX$476,'T energie vecteurs'!W5,FALSE)</f>
        <v>15.21952183</v>
      </c>
      <c r="L95" s="95">
        <f t="shared" si="17"/>
        <v>52.247697175999996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3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1.2869131519999999</v>
      </c>
      <c r="I96" s="16">
        <f>VLOOKUP(E96,Résultats!$B$2:$AX$476,'T energie vecteurs'!W5,FALSE)</f>
        <v>3.0538862130000002</v>
      </c>
      <c r="J96" s="16">
        <f>VLOOKUP(F96,Résultats!$B$2:$AX$476,'T energie vecteurs'!W5,FALSE)</f>
        <v>0</v>
      </c>
      <c r="K96" s="16">
        <f>VLOOKUP(G96,Résultats!$B$2:$AX$476,'T energie vecteurs'!W5,FALSE)</f>
        <v>2.8541579659999998</v>
      </c>
      <c r="L96" s="95">
        <f t="shared" si="17"/>
        <v>7.1949573310000003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3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3.723703129</v>
      </c>
      <c r="J97" s="16">
        <f>VLOOKUP(F97,Résultats!$B$2:$AX$476,'T energie vecteurs'!W5,FALSE)</f>
        <v>0.44444022909999997</v>
      </c>
      <c r="K97" s="16">
        <f>VLOOKUP(G97,Résultats!$B$2:$AX$476,'T energie vecteurs'!W5,FALSE)</f>
        <v>0.42727016350000002</v>
      </c>
      <c r="L97" s="95">
        <f t="shared" si="17"/>
        <v>4.5954135216000003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35">
      <c r="C98" s="23" t="s">
        <v>26</v>
      </c>
      <c r="D98" s="10"/>
      <c r="E98" s="10"/>
      <c r="F98" s="10"/>
      <c r="G98" s="10"/>
      <c r="H98" s="9">
        <f>SUM(H89,H92:H94)</f>
        <v>5.0242357943000009</v>
      </c>
      <c r="I98" s="9">
        <f>SUM(I89,I92:I94)</f>
        <v>62.441981895000005</v>
      </c>
      <c r="J98" s="9">
        <f>SUM(J89,J92:J94)</f>
        <v>46.463733253100003</v>
      </c>
      <c r="K98" s="9">
        <f>SUM(K89,K92:K94)</f>
        <v>40.767680139491702</v>
      </c>
      <c r="L98" s="98">
        <f t="shared" si="17"/>
        <v>154.6976310818917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3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3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0.5" x14ac:dyDescent="0.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3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28.329064286844879</v>
      </c>
      <c r="Q104" s="286">
        <f t="shared" si="20"/>
        <v>-2.7305524495190108</v>
      </c>
      <c r="R104" s="286">
        <f t="shared" si="20"/>
        <v>0.51650024268855277</v>
      </c>
      <c r="S104" s="287">
        <f t="shared" si="20"/>
        <v>26.115012080014424</v>
      </c>
    </row>
    <row r="105" spans="3:20" s="3" customFormat="1" x14ac:dyDescent="0.3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8.127403545</v>
      </c>
      <c r="Q105" s="34">
        <f t="shared" si="20"/>
        <v>5.0566305270000003</v>
      </c>
      <c r="R105" s="34">
        <f t="shared" si="20"/>
        <v>4.1387991700000001E-5</v>
      </c>
      <c r="S105" s="280">
        <f t="shared" si="20"/>
        <v>13.1840754599917</v>
      </c>
    </row>
    <row r="106" spans="3:20" s="3" customFormat="1" x14ac:dyDescent="0.3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21.600204300000001</v>
      </c>
      <c r="Q106" s="34">
        <f t="shared" si="20"/>
        <v>1.709098657</v>
      </c>
      <c r="R106" s="34">
        <f t="shared" si="20"/>
        <v>1.4244189789999999</v>
      </c>
      <c r="S106" s="280">
        <f t="shared" si="20"/>
        <v>24.733721935999998</v>
      </c>
    </row>
    <row r="107" spans="3:20" s="3" customFormat="1" x14ac:dyDescent="0.3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9.2736236299999997E-2</v>
      </c>
      <c r="P107" s="286">
        <f t="shared" si="20"/>
        <v>3.0541768080732306</v>
      </c>
      <c r="Q107" s="286">
        <f t="shared" si="20"/>
        <v>1.0409936166131235</v>
      </c>
      <c r="R107" s="286">
        <f t="shared" si="20"/>
        <v>-2.6551252234046885</v>
      </c>
      <c r="S107" s="287">
        <f t="shared" si="20"/>
        <v>1.5327814375816651</v>
      </c>
    </row>
    <row r="108" spans="3:20" s="3" customFormat="1" x14ac:dyDescent="0.3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4.0205115323614082</v>
      </c>
      <c r="Q108" s="286">
        <f t="shared" si="20"/>
        <v>5.5520543155149138</v>
      </c>
      <c r="R108" s="286">
        <f t="shared" si="20"/>
        <v>0.43449369428189932</v>
      </c>
      <c r="S108" s="287">
        <f t="shared" si="20"/>
        <v>10.00705954215822</v>
      </c>
    </row>
    <row r="109" spans="3:20" s="3" customFormat="1" x14ac:dyDescent="0.3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4.4215091192636482</v>
      </c>
      <c r="P109" s="286">
        <f t="shared" si="20"/>
        <v>19.400880635777444</v>
      </c>
      <c r="Q109" s="286">
        <f t="shared" si="20"/>
        <v>3.152636502732534</v>
      </c>
      <c r="R109" s="286">
        <f t="shared" si="20"/>
        <v>6.8890885608802108</v>
      </c>
      <c r="S109" s="287">
        <f t="shared" si="20"/>
        <v>33.864114818653846</v>
      </c>
    </row>
    <row r="110" spans="3:20" s="3" customFormat="1" x14ac:dyDescent="0.3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3.5341448424114339</v>
      </c>
      <c r="P110" s="271">
        <f t="shared" si="20"/>
        <v>18.654642046685112</v>
      </c>
      <c r="Q110" s="271">
        <f t="shared" si="20"/>
        <v>2.7081962736325345</v>
      </c>
      <c r="R110" s="271">
        <f t="shared" si="20"/>
        <v>7.2994888482760931</v>
      </c>
      <c r="S110" s="280">
        <f t="shared" si="20"/>
        <v>32.19647201100517</v>
      </c>
    </row>
    <row r="111" spans="3:20" s="3" customFormat="1" x14ac:dyDescent="0.3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0.88736427685221408</v>
      </c>
      <c r="P111" s="34">
        <f t="shared" si="20"/>
        <v>-2.9774645399076709</v>
      </c>
      <c r="Q111" s="34">
        <f t="shared" si="20"/>
        <v>0</v>
      </c>
      <c r="R111" s="34">
        <f t="shared" si="20"/>
        <v>-0.83767045089588521</v>
      </c>
      <c r="S111" s="280">
        <f t="shared" si="20"/>
        <v>-2.9277707139513405</v>
      </c>
    </row>
    <row r="112" spans="3:20" s="3" customFormat="1" x14ac:dyDescent="0.3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2.2519269696855964</v>
      </c>
      <c r="Q112" s="271">
        <f t="shared" si="20"/>
        <v>-0.23018752056663511</v>
      </c>
      <c r="R112" s="271">
        <f t="shared" si="20"/>
        <v>-0.46114574941564868</v>
      </c>
      <c r="S112" s="280">
        <f t="shared" si="20"/>
        <v>1.560593699703313</v>
      </c>
    </row>
    <row r="113" spans="3:19" s="3" customFormat="1" x14ac:dyDescent="0.3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4.5142453555636486</v>
      </c>
      <c r="P113" s="292">
        <f t="shared" si="20"/>
        <v>53.332857103742562</v>
      </c>
      <c r="Q113" s="292">
        <f t="shared" si="20"/>
        <v>6.3405042356749348</v>
      </c>
      <c r="R113" s="292">
        <f t="shared" si="20"/>
        <v>4.2965413615303305</v>
      </c>
      <c r="S113" s="293">
        <f t="shared" si="20"/>
        <v>68.484148056511458</v>
      </c>
    </row>
    <row r="114" spans="3:19" s="3" customFormat="1" x14ac:dyDescent="0.35"/>
    <row r="115" spans="3:19" s="3" customFormat="1" x14ac:dyDescent="0.35"/>
    <row r="116" spans="3:19" s="3" customFormat="1" x14ac:dyDescent="0.35"/>
    <row r="117" spans="3:19" s="3" customFormat="1" x14ac:dyDescent="0.35"/>
    <row r="118" spans="3:19" s="3" customFormat="1" x14ac:dyDescent="0.35"/>
    <row r="119" spans="3:19" s="3" customFormat="1" x14ac:dyDescent="0.35"/>
    <row r="120" spans="3:19" s="3" customFormat="1" x14ac:dyDescent="0.35"/>
    <row r="121" spans="3:19" s="3" customFormat="1" x14ac:dyDescent="0.35"/>
    <row r="122" spans="3:19" s="3" customFormat="1" x14ac:dyDescent="0.35"/>
    <row r="123" spans="3:19" s="3" customFormat="1" x14ac:dyDescent="0.35"/>
    <row r="124" spans="3:19" s="3" customFormat="1" x14ac:dyDescent="0.35"/>
    <row r="125" spans="3:19" s="3" customFormat="1" x14ac:dyDescent="0.35"/>
    <row r="126" spans="3:19" s="3" customFormat="1" x14ac:dyDescent="0.35"/>
    <row r="127" spans="3:19" s="3" customFormat="1" x14ac:dyDescent="0.35"/>
    <row r="128" spans="3:19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pans="3:3" s="3" customFormat="1" x14ac:dyDescent="0.35"/>
    <row r="178" spans="3:3" s="3" customFormat="1" x14ac:dyDescent="0.35">
      <c r="C178" s="3">
        <f>0</f>
        <v>0</v>
      </c>
    </row>
    <row r="179" spans="3:3" s="3" customFormat="1" x14ac:dyDescent="0.35"/>
    <row r="180" spans="3:3" s="3" customFormat="1" x14ac:dyDescent="0.35"/>
    <row r="181" spans="3:3" s="3" customFormat="1" x14ac:dyDescent="0.35"/>
    <row r="182" spans="3:3" s="3" customFormat="1" x14ac:dyDescent="0.35"/>
    <row r="183" spans="3:3" s="3" customFormat="1" x14ac:dyDescent="0.35"/>
    <row r="184" spans="3:3" s="3" customFormat="1" x14ac:dyDescent="0.35"/>
    <row r="185" spans="3:3" s="3" customFormat="1" x14ac:dyDescent="0.35"/>
    <row r="186" spans="3:3" s="3" customFormat="1" x14ac:dyDescent="0.35"/>
    <row r="187" spans="3:3" s="3" customFormat="1" x14ac:dyDescent="0.35"/>
    <row r="188" spans="3:3" s="3" customFormat="1" x14ac:dyDescent="0.35"/>
    <row r="189" spans="3:3" s="3" customFormat="1" x14ac:dyDescent="0.35"/>
    <row r="190" spans="3:3" s="3" customFormat="1" x14ac:dyDescent="0.35"/>
    <row r="191" spans="3:3" s="3" customFormat="1" x14ac:dyDescent="0.35"/>
    <row r="192" spans="3:3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  <row r="649" s="3" customFormat="1" x14ac:dyDescent="0.35"/>
    <row r="650" s="3" customFormat="1" x14ac:dyDescent="0.35"/>
    <row r="651" s="3" customFormat="1" x14ac:dyDescent="0.35"/>
    <row r="652" s="3" customFormat="1" x14ac:dyDescent="0.35"/>
    <row r="653" s="3" customFormat="1" x14ac:dyDescent="0.35"/>
    <row r="654" s="3" customFormat="1" x14ac:dyDescent="0.35"/>
    <row r="655" s="3" customFormat="1" x14ac:dyDescent="0.35"/>
    <row r="656" s="3" customFormat="1" x14ac:dyDescent="0.35"/>
    <row r="657" s="3" customFormat="1" x14ac:dyDescent="0.35"/>
    <row r="658" s="3" customFormat="1" x14ac:dyDescent="0.35"/>
    <row r="659" s="3" customFormat="1" x14ac:dyDescent="0.35"/>
    <row r="660" s="3" customFormat="1" x14ac:dyDescent="0.35"/>
    <row r="661" s="3" customFormat="1" x14ac:dyDescent="0.35"/>
    <row r="662" s="3" customFormat="1" x14ac:dyDescent="0.35"/>
    <row r="663" s="3" customFormat="1" x14ac:dyDescent="0.35"/>
    <row r="664" s="3" customFormat="1" x14ac:dyDescent="0.35"/>
    <row r="665" s="3" customFormat="1" x14ac:dyDescent="0.35"/>
    <row r="666" s="3" customFormat="1" x14ac:dyDescent="0.35"/>
    <row r="667" s="3" customFormat="1" x14ac:dyDescent="0.35"/>
    <row r="668" s="3" customFormat="1" x14ac:dyDescent="0.35"/>
    <row r="669" s="3" customFormat="1" x14ac:dyDescent="0.35"/>
    <row r="670" s="3" customFormat="1" x14ac:dyDescent="0.35"/>
    <row r="671" s="3" customFormat="1" x14ac:dyDescent="0.35"/>
    <row r="672" s="3" customFormat="1" x14ac:dyDescent="0.35"/>
    <row r="673" s="3" customFormat="1" x14ac:dyDescent="0.35"/>
    <row r="674" s="3" customFormat="1" x14ac:dyDescent="0.35"/>
    <row r="675" s="3" customFormat="1" x14ac:dyDescent="0.35"/>
    <row r="676" s="3" customFormat="1" x14ac:dyDescent="0.35"/>
    <row r="677" s="3" customFormat="1" x14ac:dyDescent="0.35"/>
    <row r="678" s="3" customFormat="1" x14ac:dyDescent="0.35"/>
    <row r="679" s="3" customFormat="1" x14ac:dyDescent="0.35"/>
    <row r="680" s="3" customFormat="1" x14ac:dyDescent="0.35"/>
    <row r="681" s="3" customFormat="1" x14ac:dyDescent="0.35"/>
    <row r="682" s="3" customFormat="1" x14ac:dyDescent="0.35"/>
    <row r="683" s="3" customFormat="1" x14ac:dyDescent="0.35"/>
    <row r="684" s="3" customFormat="1" x14ac:dyDescent="0.35"/>
    <row r="685" s="3" customFormat="1" x14ac:dyDescent="0.35"/>
    <row r="686" s="3" customFormat="1" x14ac:dyDescent="0.35"/>
    <row r="687" s="3" customFormat="1" x14ac:dyDescent="0.35"/>
    <row r="688" s="3" customFormat="1" x14ac:dyDescent="0.35"/>
    <row r="689" s="3" customFormat="1" x14ac:dyDescent="0.35"/>
    <row r="690" s="3" customFormat="1" x14ac:dyDescent="0.35"/>
    <row r="691" s="3" customFormat="1" x14ac:dyDescent="0.35"/>
    <row r="692" s="3" customFormat="1" x14ac:dyDescent="0.35"/>
    <row r="693" s="3" customFormat="1" x14ac:dyDescent="0.35"/>
    <row r="694" s="3" customFormat="1" x14ac:dyDescent="0.35"/>
    <row r="695" s="3" customFormat="1" x14ac:dyDescent="0.35"/>
    <row r="696" s="3" customFormat="1" x14ac:dyDescent="0.35"/>
    <row r="697" s="3" customFormat="1" x14ac:dyDescent="0.35"/>
    <row r="698" s="3" customFormat="1" x14ac:dyDescent="0.35"/>
    <row r="699" s="3" customFormat="1" x14ac:dyDescent="0.35"/>
    <row r="700" s="3" customFormat="1" x14ac:dyDescent="0.35"/>
    <row r="701" s="3" customFormat="1" x14ac:dyDescent="0.35"/>
    <row r="702" s="3" customFormat="1" x14ac:dyDescent="0.35"/>
    <row r="703" s="3" customFormat="1" x14ac:dyDescent="0.35"/>
    <row r="704" s="3" customFormat="1" x14ac:dyDescent="0.35"/>
    <row r="705" s="3" customFormat="1" x14ac:dyDescent="0.35"/>
    <row r="706" s="3" customFormat="1" x14ac:dyDescent="0.35"/>
    <row r="707" s="3" customFormat="1" x14ac:dyDescent="0.35"/>
    <row r="708" s="3" customFormat="1" x14ac:dyDescent="0.35"/>
    <row r="709" s="3" customFormat="1" x14ac:dyDescent="0.35"/>
    <row r="710" s="3" customFormat="1" x14ac:dyDescent="0.35"/>
    <row r="711" s="3" customFormat="1" x14ac:dyDescent="0.35"/>
    <row r="712" s="3" customFormat="1" x14ac:dyDescent="0.35"/>
    <row r="713" s="3" customFormat="1" x14ac:dyDescent="0.35"/>
    <row r="714" s="3" customFormat="1" x14ac:dyDescent="0.35"/>
    <row r="715" s="3" customFormat="1" x14ac:dyDescent="0.35"/>
    <row r="716" s="3" customFormat="1" x14ac:dyDescent="0.35"/>
    <row r="717" s="3" customFormat="1" x14ac:dyDescent="0.35"/>
    <row r="718" s="3" customFormat="1" x14ac:dyDescent="0.35"/>
    <row r="719" s="3" customFormat="1" x14ac:dyDescent="0.35"/>
    <row r="720" s="3" customFormat="1" x14ac:dyDescent="0.35"/>
    <row r="721" s="3" customFormat="1" x14ac:dyDescent="0.35"/>
    <row r="722" s="3" customFormat="1" x14ac:dyDescent="0.35"/>
    <row r="723" s="3" customFormat="1" x14ac:dyDescent="0.35"/>
    <row r="724" s="3" customFormat="1" x14ac:dyDescent="0.35"/>
    <row r="725" s="3" customFormat="1" x14ac:dyDescent="0.35"/>
    <row r="726" s="3" customFormat="1" x14ac:dyDescent="0.35"/>
    <row r="727" s="3" customFormat="1" x14ac:dyDescent="0.35"/>
    <row r="728" s="3" customFormat="1" x14ac:dyDescent="0.35"/>
    <row r="729" s="3" customFormat="1" x14ac:dyDescent="0.35"/>
    <row r="730" s="3" customFormat="1" x14ac:dyDescent="0.35"/>
    <row r="731" s="3" customFormat="1" x14ac:dyDescent="0.35"/>
    <row r="732" s="3" customFormat="1" x14ac:dyDescent="0.35"/>
    <row r="733" s="3" customFormat="1" x14ac:dyDescent="0.35"/>
    <row r="734" s="3" customFormat="1" x14ac:dyDescent="0.35"/>
    <row r="735" s="3" customFormat="1" x14ac:dyDescent="0.35"/>
    <row r="736" s="3" customFormat="1" x14ac:dyDescent="0.35"/>
    <row r="737" s="3" customFormat="1" x14ac:dyDescent="0.35"/>
    <row r="738" s="3" customFormat="1" x14ac:dyDescent="0.35"/>
    <row r="739" s="3" customFormat="1" x14ac:dyDescent="0.35"/>
    <row r="740" s="3" customFormat="1" x14ac:dyDescent="0.35"/>
    <row r="741" s="3" customFormat="1" x14ac:dyDescent="0.35"/>
    <row r="742" s="3" customFormat="1" x14ac:dyDescent="0.35"/>
    <row r="743" s="3" customFormat="1" x14ac:dyDescent="0.35"/>
    <row r="744" s="3" customFormat="1" x14ac:dyDescent="0.35"/>
    <row r="745" s="3" customFormat="1" x14ac:dyDescent="0.35"/>
    <row r="746" s="3" customFormat="1" x14ac:dyDescent="0.35"/>
    <row r="747" s="3" customFormat="1" x14ac:dyDescent="0.35"/>
    <row r="748" s="3" customFormat="1" x14ac:dyDescent="0.35"/>
    <row r="749" s="3" customFormat="1" x14ac:dyDescent="0.35"/>
    <row r="750" s="3" customFormat="1" x14ac:dyDescent="0.35"/>
    <row r="751" s="3" customFormat="1" x14ac:dyDescent="0.35"/>
    <row r="752" s="3" customFormat="1" x14ac:dyDescent="0.35"/>
    <row r="753" s="3" customFormat="1" x14ac:dyDescent="0.35"/>
    <row r="754" s="3" customFormat="1" x14ac:dyDescent="0.35"/>
    <row r="755" s="3" customFormat="1" x14ac:dyDescent="0.35"/>
    <row r="756" s="3" customFormat="1" x14ac:dyDescent="0.35"/>
    <row r="757" s="3" customFormat="1" x14ac:dyDescent="0.35"/>
    <row r="758" s="3" customFormat="1" x14ac:dyDescent="0.35"/>
    <row r="759" s="3" customFormat="1" x14ac:dyDescent="0.35"/>
    <row r="760" s="3" customFormat="1" x14ac:dyDescent="0.35"/>
    <row r="761" s="3" customFormat="1" x14ac:dyDescent="0.35"/>
    <row r="762" s="3" customFormat="1" x14ac:dyDescent="0.35"/>
    <row r="763" s="3" customFormat="1" x14ac:dyDescent="0.35"/>
    <row r="764" s="3" customFormat="1" x14ac:dyDescent="0.35"/>
    <row r="765" s="3" customFormat="1" x14ac:dyDescent="0.35"/>
    <row r="766" s="3" customFormat="1" x14ac:dyDescent="0.35"/>
    <row r="767" s="3" customFormat="1" x14ac:dyDescent="0.35"/>
    <row r="768" s="3" customFormat="1" x14ac:dyDescent="0.35"/>
    <row r="769" s="3" customFormat="1" x14ac:dyDescent="0.35"/>
    <row r="770" s="3" customFormat="1" x14ac:dyDescent="0.35"/>
    <row r="771" s="3" customFormat="1" x14ac:dyDescent="0.35"/>
    <row r="772" s="3" customFormat="1" x14ac:dyDescent="0.35"/>
    <row r="773" s="3" customFormat="1" x14ac:dyDescent="0.35"/>
    <row r="774" s="3" customFormat="1" x14ac:dyDescent="0.35"/>
    <row r="775" s="3" customFormat="1" x14ac:dyDescent="0.35"/>
    <row r="776" s="3" customFormat="1" x14ac:dyDescent="0.35"/>
    <row r="777" s="3" customFormat="1" x14ac:dyDescent="0.35"/>
    <row r="778" s="3" customFormat="1" x14ac:dyDescent="0.35"/>
    <row r="779" s="3" customFormat="1" x14ac:dyDescent="0.35"/>
    <row r="780" s="3" customFormat="1" x14ac:dyDescent="0.35"/>
    <row r="781" s="3" customFormat="1" x14ac:dyDescent="0.35"/>
    <row r="782" s="3" customFormat="1" x14ac:dyDescent="0.35"/>
    <row r="783" s="3" customFormat="1" x14ac:dyDescent="0.35"/>
    <row r="784" s="3" customFormat="1" x14ac:dyDescent="0.35"/>
    <row r="785" s="3" customFormat="1" x14ac:dyDescent="0.35"/>
    <row r="786" s="3" customFormat="1" x14ac:dyDescent="0.35"/>
    <row r="787" s="3" customFormat="1" x14ac:dyDescent="0.35"/>
    <row r="788" s="3" customFormat="1" x14ac:dyDescent="0.35"/>
    <row r="789" s="3" customFormat="1" x14ac:dyDescent="0.35"/>
    <row r="790" s="3" customFormat="1" x14ac:dyDescent="0.35"/>
    <row r="791" s="3" customFormat="1" x14ac:dyDescent="0.35"/>
    <row r="792" s="3" customFormat="1" x14ac:dyDescent="0.35"/>
    <row r="793" s="3" customFormat="1" x14ac:dyDescent="0.35"/>
    <row r="794" s="3" customFormat="1" x14ac:dyDescent="0.35"/>
    <row r="795" s="3" customFormat="1" x14ac:dyDescent="0.35"/>
    <row r="796" s="3" customFormat="1" x14ac:dyDescent="0.35"/>
    <row r="797" s="3" customFormat="1" x14ac:dyDescent="0.35"/>
    <row r="798" s="3" customFormat="1" x14ac:dyDescent="0.35"/>
    <row r="799" s="3" customFormat="1" x14ac:dyDescent="0.35"/>
    <row r="800" s="3" customFormat="1" x14ac:dyDescent="0.35"/>
    <row r="801" s="3" customFormat="1" x14ac:dyDescent="0.35"/>
    <row r="802" s="3" customFormat="1" x14ac:dyDescent="0.35"/>
    <row r="803" s="3" customFormat="1" x14ac:dyDescent="0.35"/>
    <row r="804" s="3" customFormat="1" x14ac:dyDescent="0.35"/>
    <row r="805" s="3" customFormat="1" x14ac:dyDescent="0.35"/>
    <row r="806" s="3" customFormat="1" x14ac:dyDescent="0.35"/>
    <row r="807" s="3" customFormat="1" x14ac:dyDescent="0.35"/>
    <row r="808" s="3" customFormat="1" x14ac:dyDescent="0.35"/>
    <row r="809" s="3" customFormat="1" x14ac:dyDescent="0.35"/>
    <row r="810" s="3" customFormat="1" x14ac:dyDescent="0.35"/>
    <row r="811" s="3" customFormat="1" x14ac:dyDescent="0.35"/>
    <row r="812" s="3" customFormat="1" x14ac:dyDescent="0.35"/>
    <row r="813" s="3" customFormat="1" x14ac:dyDescent="0.35"/>
    <row r="814" s="3" customFormat="1" x14ac:dyDescent="0.35"/>
    <row r="815" s="3" customFormat="1" x14ac:dyDescent="0.35"/>
    <row r="816" s="3" customFormat="1" x14ac:dyDescent="0.35"/>
    <row r="817" s="3" customFormat="1" x14ac:dyDescent="0.35"/>
    <row r="818" s="3" customFormat="1" x14ac:dyDescent="0.35"/>
    <row r="819" s="3" customFormat="1" x14ac:dyDescent="0.35"/>
    <row r="820" s="3" customFormat="1" x14ac:dyDescent="0.35"/>
    <row r="821" s="3" customFormat="1" x14ac:dyDescent="0.35"/>
    <row r="822" s="3" customFormat="1" x14ac:dyDescent="0.35"/>
    <row r="823" s="3" customFormat="1" x14ac:dyDescent="0.35"/>
    <row r="824" s="3" customFormat="1" x14ac:dyDescent="0.35"/>
    <row r="825" s="3" customFormat="1" x14ac:dyDescent="0.35"/>
    <row r="826" s="3" customFormat="1" x14ac:dyDescent="0.35"/>
    <row r="827" s="3" customFormat="1" x14ac:dyDescent="0.35"/>
    <row r="828" s="3" customFormat="1" x14ac:dyDescent="0.35"/>
    <row r="829" s="3" customFormat="1" x14ac:dyDescent="0.35"/>
    <row r="830" s="3" customFormat="1" x14ac:dyDescent="0.35"/>
    <row r="831" s="3" customFormat="1" x14ac:dyDescent="0.35"/>
    <row r="832" s="3" customFormat="1" x14ac:dyDescent="0.35"/>
    <row r="833" s="3" customFormat="1" x14ac:dyDescent="0.35"/>
    <row r="834" s="3" customFormat="1" x14ac:dyDescent="0.3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53125" defaultRowHeight="14.5" x14ac:dyDescent="0.35"/>
  <cols>
    <col min="1" max="1" width="39.26953125" customWidth="1"/>
    <col min="2" max="2" width="65.453125" customWidth="1"/>
    <col min="47" max="49" width="11.7265625" customWidth="1"/>
    <col min="50" max="50" width="21.81640625" customWidth="1"/>
    <col min="51" max="52" width="11.7265625" customWidth="1"/>
  </cols>
  <sheetData>
    <row r="1" spans="1:49" ht="52.5" thickBot="1" x14ac:dyDescent="0.4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3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3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84.606708960000006</v>
      </c>
      <c r="G3">
        <v>81.328304250000002</v>
      </c>
      <c r="H3">
        <v>78.1203249</v>
      </c>
      <c r="I3">
        <v>78.125824069999894</v>
      </c>
      <c r="J3">
        <v>77.133038639999995</v>
      </c>
      <c r="K3">
        <v>73.921342080000002</v>
      </c>
      <c r="L3">
        <v>72.121281080000003</v>
      </c>
      <c r="M3">
        <v>71.734062829999999</v>
      </c>
      <c r="N3">
        <v>71.93527315</v>
      </c>
      <c r="O3">
        <v>72.337045610000004</v>
      </c>
      <c r="P3">
        <v>71.219483359999998</v>
      </c>
      <c r="Q3">
        <v>69.39942293</v>
      </c>
      <c r="R3">
        <v>68.619165629999998</v>
      </c>
      <c r="S3">
        <v>69.119158380000002</v>
      </c>
      <c r="T3">
        <v>68.999723750000001</v>
      </c>
      <c r="U3">
        <v>68.632707409999995</v>
      </c>
      <c r="V3">
        <v>68.243679560000004</v>
      </c>
      <c r="W3">
        <v>67.402669110000005</v>
      </c>
      <c r="X3">
        <v>66.463134170000004</v>
      </c>
      <c r="Y3">
        <v>65.898296180000003</v>
      </c>
      <c r="Z3">
        <v>65.53497299</v>
      </c>
      <c r="AA3">
        <v>65.355329900000001</v>
      </c>
      <c r="AB3">
        <v>65.262048160000006</v>
      </c>
      <c r="AC3">
        <v>65.272715199999894</v>
      </c>
      <c r="AD3">
        <v>65.029806429999894</v>
      </c>
      <c r="AE3">
        <v>64.779594290000006</v>
      </c>
      <c r="AF3">
        <v>64.521288080000005</v>
      </c>
      <c r="AG3">
        <v>64.268402679999994</v>
      </c>
      <c r="AH3">
        <v>64.005412059999998</v>
      </c>
      <c r="AI3">
        <v>63.67538201</v>
      </c>
      <c r="AJ3">
        <v>63.326863029999998</v>
      </c>
      <c r="AK3">
        <v>62.96579672</v>
      </c>
      <c r="AL3">
        <v>62.587359659999997</v>
      </c>
      <c r="AM3">
        <v>62.272883389999997</v>
      </c>
      <c r="AN3">
        <v>61.969108179999999</v>
      </c>
      <c r="AO3">
        <v>61.633388109999999</v>
      </c>
      <c r="AP3">
        <v>61.28147319</v>
      </c>
      <c r="AQ3">
        <v>60.941489130000001</v>
      </c>
      <c r="AR3">
        <v>60.601526849999999</v>
      </c>
      <c r="AS3">
        <v>60.286522060000003</v>
      </c>
      <c r="AT3">
        <v>60.00424769</v>
      </c>
      <c r="AU3">
        <v>59.752351859999997</v>
      </c>
      <c r="AV3">
        <v>59.538493840000001</v>
      </c>
      <c r="AW3">
        <v>59.388095679999999</v>
      </c>
    </row>
    <row r="4" spans="1:49" x14ac:dyDescent="0.3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83.500259330000006</v>
      </c>
      <c r="G4">
        <v>79.875946560000003</v>
      </c>
      <c r="H4">
        <v>76.353617880000002</v>
      </c>
      <c r="I4">
        <v>75.989129460000001</v>
      </c>
      <c r="J4">
        <v>74.660101690000005</v>
      </c>
      <c r="K4">
        <v>71.204797900000003</v>
      </c>
      <c r="L4">
        <v>69.134388540000003</v>
      </c>
      <c r="M4">
        <v>68.430135680000006</v>
      </c>
      <c r="N4">
        <v>68.289691039999994</v>
      </c>
      <c r="O4">
        <v>68.466894019999998</v>
      </c>
      <c r="P4">
        <v>67.197536639999996</v>
      </c>
      <c r="Q4">
        <v>65.263352260000005</v>
      </c>
      <c r="R4">
        <v>64.304049320000004</v>
      </c>
      <c r="S4">
        <v>65.774878920000006</v>
      </c>
      <c r="T4">
        <v>65.455705499999894</v>
      </c>
      <c r="U4">
        <v>64.905281270000003</v>
      </c>
      <c r="V4">
        <v>64.338388219999999</v>
      </c>
      <c r="W4">
        <v>63.423792450000001</v>
      </c>
      <c r="X4">
        <v>62.41872103</v>
      </c>
      <c r="Y4">
        <v>61.888455149999999</v>
      </c>
      <c r="Z4">
        <v>61.547451109999997</v>
      </c>
      <c r="AA4">
        <v>61.378962139999999</v>
      </c>
      <c r="AB4">
        <v>61.290384209999999</v>
      </c>
      <c r="AC4">
        <v>61.299366939999999</v>
      </c>
      <c r="AD4">
        <v>61.074558549999999</v>
      </c>
      <c r="AE4">
        <v>60.843045660000001</v>
      </c>
      <c r="AF4">
        <v>60.604097340000003</v>
      </c>
      <c r="AG4">
        <v>60.369877000000002</v>
      </c>
      <c r="AH4">
        <v>60.126333760000001</v>
      </c>
      <c r="AI4">
        <v>59.814641850000001</v>
      </c>
      <c r="AJ4">
        <v>59.485514469999998</v>
      </c>
      <c r="AK4">
        <v>59.144528860000001</v>
      </c>
      <c r="AL4">
        <v>58.787799069999998</v>
      </c>
      <c r="AM4">
        <v>58.491091099999998</v>
      </c>
      <c r="AN4">
        <v>58.192205479999998</v>
      </c>
      <c r="AO4">
        <v>57.86294152</v>
      </c>
      <c r="AP4">
        <v>57.51808174</v>
      </c>
      <c r="AQ4">
        <v>57.184005810000002</v>
      </c>
      <c r="AR4">
        <v>56.849507559999999</v>
      </c>
      <c r="AS4">
        <v>56.535825209999999</v>
      </c>
      <c r="AT4">
        <v>56.252617669999999</v>
      </c>
      <c r="AU4">
        <v>55.99764287</v>
      </c>
      <c r="AV4">
        <v>55.778038979999998</v>
      </c>
      <c r="AW4">
        <v>55.617567319999999</v>
      </c>
    </row>
    <row r="5" spans="1:49" x14ac:dyDescent="0.3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2.472936952</v>
      </c>
      <c r="K5">
        <v>2.7165441709999998</v>
      </c>
      <c r="L5">
        <v>2.9868925399999999</v>
      </c>
      <c r="M5">
        <v>3.3039271540000001</v>
      </c>
      <c r="N5">
        <v>3.645582112</v>
      </c>
      <c r="O5">
        <v>3.8701515820000001</v>
      </c>
      <c r="P5">
        <v>4.021946722</v>
      </c>
      <c r="Q5">
        <v>4.136070664</v>
      </c>
      <c r="R5">
        <v>4.3151163099999996</v>
      </c>
      <c r="S5">
        <v>3.3442794509999998</v>
      </c>
      <c r="T5">
        <v>3.5440182490000001</v>
      </c>
      <c r="U5">
        <v>3.7274261389999999</v>
      </c>
      <c r="V5">
        <v>3.905291343</v>
      </c>
      <c r="W5">
        <v>3.9788766600000001</v>
      </c>
      <c r="X5">
        <v>4.044413145</v>
      </c>
      <c r="Y5">
        <v>4.0098410290000004</v>
      </c>
      <c r="Z5">
        <v>3.9875218800000001</v>
      </c>
      <c r="AA5">
        <v>3.9763677629999998</v>
      </c>
      <c r="AB5">
        <v>3.9716639499999999</v>
      </c>
      <c r="AC5">
        <v>3.9733482649999998</v>
      </c>
      <c r="AD5">
        <v>3.9552478760000001</v>
      </c>
      <c r="AE5">
        <v>3.9365486270000001</v>
      </c>
      <c r="AF5">
        <v>3.9171907379999999</v>
      </c>
      <c r="AG5">
        <v>3.8985256860000002</v>
      </c>
      <c r="AH5">
        <v>3.8790783019999999</v>
      </c>
      <c r="AI5">
        <v>3.860740168</v>
      </c>
      <c r="AJ5">
        <v>3.8413485600000001</v>
      </c>
      <c r="AK5">
        <v>3.8212678580000001</v>
      </c>
      <c r="AL5">
        <v>3.7995605920000002</v>
      </c>
      <c r="AM5">
        <v>3.7817922859999999</v>
      </c>
      <c r="AN5">
        <v>3.7769026920000002</v>
      </c>
      <c r="AO5">
        <v>3.7704465859999998</v>
      </c>
      <c r="AP5">
        <v>3.7633914499999999</v>
      </c>
      <c r="AQ5">
        <v>3.7574833179999998</v>
      </c>
      <c r="AR5">
        <v>3.7520192909999999</v>
      </c>
      <c r="AS5">
        <v>3.7506968490000001</v>
      </c>
      <c r="AT5">
        <v>3.751630027</v>
      </c>
      <c r="AU5">
        <v>3.754708983</v>
      </c>
      <c r="AV5">
        <v>3.760454862</v>
      </c>
      <c r="AW5">
        <v>3.770528364</v>
      </c>
    </row>
    <row r="6" spans="1:49" x14ac:dyDescent="0.3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30.32132734</v>
      </c>
      <c r="G6" s="39">
        <v>30.870766289999999</v>
      </c>
      <c r="H6" s="39">
        <v>28.799571790000002</v>
      </c>
      <c r="I6" s="39">
        <v>29.81356177</v>
      </c>
      <c r="J6" s="39">
        <v>30.753689430000001</v>
      </c>
      <c r="K6" s="39">
        <v>30.949722049999998</v>
      </c>
      <c r="L6" s="39">
        <v>30.71987824</v>
      </c>
      <c r="M6">
        <v>30.593826610000001</v>
      </c>
      <c r="N6">
        <v>30.144213140000002</v>
      </c>
      <c r="O6">
        <v>29.399047920000001</v>
      </c>
      <c r="P6">
        <v>28.94689155</v>
      </c>
      <c r="Q6">
        <v>28.591807249999999</v>
      </c>
      <c r="R6">
        <v>27.527099509999999</v>
      </c>
      <c r="S6">
        <v>25.28402861</v>
      </c>
      <c r="T6">
        <v>24.8302923</v>
      </c>
      <c r="U6">
        <v>24.68664446</v>
      </c>
      <c r="V6">
        <v>24.703840880000001</v>
      </c>
      <c r="W6">
        <v>24.63560884</v>
      </c>
      <c r="X6">
        <v>24.58704101</v>
      </c>
      <c r="Y6">
        <v>24.182701439999999</v>
      </c>
      <c r="Z6">
        <v>23.817404239999998</v>
      </c>
      <c r="AA6">
        <v>23.522266269999999</v>
      </c>
      <c r="AB6">
        <v>23.359189619999999</v>
      </c>
      <c r="AC6">
        <v>23.250140760000001</v>
      </c>
      <c r="AD6">
        <v>22.94661142</v>
      </c>
      <c r="AE6">
        <v>22.702221089999998</v>
      </c>
      <c r="AF6">
        <v>22.498530070000001</v>
      </c>
      <c r="AG6">
        <v>22.292385360000001</v>
      </c>
      <c r="AH6">
        <v>22.106126239999998</v>
      </c>
      <c r="AI6">
        <v>21.859857959999999</v>
      </c>
      <c r="AJ6">
        <v>21.611529130000001</v>
      </c>
      <c r="AK6">
        <v>21.362329819999999</v>
      </c>
      <c r="AL6">
        <v>21.087251930000001</v>
      </c>
      <c r="AM6">
        <v>20.797811830000001</v>
      </c>
      <c r="AN6">
        <v>20.518282880000001</v>
      </c>
      <c r="AO6">
        <v>20.23554253</v>
      </c>
      <c r="AP6">
        <v>19.948620689999998</v>
      </c>
      <c r="AQ6">
        <v>19.657035839999999</v>
      </c>
      <c r="AR6">
        <v>19.35817145</v>
      </c>
      <c r="AS6">
        <v>18.9691291</v>
      </c>
      <c r="AT6">
        <v>18.570772730000002</v>
      </c>
      <c r="AU6">
        <v>18.16396524</v>
      </c>
      <c r="AV6">
        <v>17.74993873</v>
      </c>
      <c r="AW6">
        <v>17.331153329999999</v>
      </c>
    </row>
    <row r="7" spans="1:49" x14ac:dyDescent="0.3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0.2414683732</v>
      </c>
      <c r="K7">
        <v>0.2202628646</v>
      </c>
      <c r="L7">
        <v>0.19816434569999999</v>
      </c>
      <c r="M7">
        <v>0.17887981059999999</v>
      </c>
      <c r="N7">
        <v>0.15975445390000001</v>
      </c>
      <c r="O7">
        <v>0.1442168026</v>
      </c>
      <c r="P7">
        <v>0.13143714109999999</v>
      </c>
      <c r="Q7">
        <v>0.12016869669999999</v>
      </c>
      <c r="R7">
        <v>0.1070887304</v>
      </c>
      <c r="S7">
        <v>0.1059536841</v>
      </c>
      <c r="T7">
        <v>0.16983136870000001</v>
      </c>
      <c r="U7">
        <v>0.2317123868</v>
      </c>
      <c r="V7">
        <v>0.29238902119999999</v>
      </c>
      <c r="W7">
        <v>0.25297339520000001</v>
      </c>
      <c r="X7">
        <v>0.21413459109999999</v>
      </c>
      <c r="Y7">
        <v>0.2093200741</v>
      </c>
      <c r="Z7">
        <v>0.20487447780000001</v>
      </c>
      <c r="AA7">
        <v>0.20105780979999999</v>
      </c>
      <c r="AB7">
        <v>0.1983931088</v>
      </c>
      <c r="AC7">
        <v>0.1961981686</v>
      </c>
      <c r="AD7">
        <v>0.19993995589999999</v>
      </c>
      <c r="AE7">
        <v>0.20416804529999999</v>
      </c>
      <c r="AF7">
        <v>0.2087606544</v>
      </c>
      <c r="AG7">
        <v>0.21369365730000001</v>
      </c>
      <c r="AH7">
        <v>0.21885034170000001</v>
      </c>
      <c r="AI7">
        <v>0.21921466270000001</v>
      </c>
      <c r="AJ7">
        <v>0.21958299070000001</v>
      </c>
      <c r="AK7">
        <v>0.21996794419999999</v>
      </c>
      <c r="AL7">
        <v>0.22024664760000001</v>
      </c>
      <c r="AM7">
        <v>0.2204028469</v>
      </c>
      <c r="AN7">
        <v>0.22553564840000001</v>
      </c>
      <c r="AO7">
        <v>0.230729769</v>
      </c>
      <c r="AP7" s="39">
        <v>0.2359755989</v>
      </c>
      <c r="AQ7" s="39">
        <v>0.24126795449999999</v>
      </c>
      <c r="AR7" s="39">
        <v>0.24657362599999999</v>
      </c>
      <c r="AS7" s="39">
        <v>0.24964297220000001</v>
      </c>
      <c r="AT7" s="39">
        <v>0.25269752210000002</v>
      </c>
      <c r="AU7" s="39">
        <v>0.25574591549999998</v>
      </c>
      <c r="AV7" s="39">
        <v>0.25880348600000003</v>
      </c>
      <c r="AW7" s="39">
        <v>0.26190642180000001</v>
      </c>
    </row>
    <row r="8" spans="1:49" x14ac:dyDescent="0.3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1.4923722939999999</v>
      </c>
      <c r="G8" s="39">
        <v>1.459110949</v>
      </c>
      <c r="H8" s="39">
        <v>1.3071904750000001</v>
      </c>
      <c r="I8" s="39">
        <v>1.2995070660000001</v>
      </c>
      <c r="J8" s="39">
        <v>1.2872827330000001</v>
      </c>
      <c r="K8" s="39">
        <v>1.244071699</v>
      </c>
      <c r="L8" s="39">
        <v>1.185823589</v>
      </c>
      <c r="M8">
        <v>1.1340869010000001</v>
      </c>
      <c r="N8">
        <v>1.0730709119999999</v>
      </c>
      <c r="O8">
        <v>1.167475743</v>
      </c>
      <c r="P8">
        <v>1.282350256</v>
      </c>
      <c r="Q8">
        <v>1.412981466</v>
      </c>
      <c r="R8">
        <v>1.5175584929999999</v>
      </c>
      <c r="S8">
        <v>2.2420374989999998</v>
      </c>
      <c r="T8">
        <v>1.676083097</v>
      </c>
      <c r="U8">
        <v>1.1639686309999999</v>
      </c>
      <c r="V8">
        <v>0.68112949330000006</v>
      </c>
      <c r="W8">
        <v>0.65297429920000005</v>
      </c>
      <c r="X8">
        <v>0.62559543979999999</v>
      </c>
      <c r="Y8">
        <v>0.61612246699999995</v>
      </c>
      <c r="Z8">
        <v>0.60762468039999995</v>
      </c>
      <c r="AA8">
        <v>0.60090075310000002</v>
      </c>
      <c r="AB8">
        <v>0.59751541490000004</v>
      </c>
      <c r="AC8">
        <v>0.59550538600000003</v>
      </c>
      <c r="AD8">
        <v>0.59987575169999996</v>
      </c>
      <c r="AE8">
        <v>0.60573628300000004</v>
      </c>
      <c r="AF8">
        <v>0.61267985199999997</v>
      </c>
      <c r="AG8">
        <v>0.62026079199999995</v>
      </c>
      <c r="AH8">
        <v>0.62845874540000002</v>
      </c>
      <c r="AI8">
        <v>0.63681826539999997</v>
      </c>
      <c r="AJ8">
        <v>0.64525298490000005</v>
      </c>
      <c r="AK8">
        <v>0.65380132459999996</v>
      </c>
      <c r="AL8">
        <v>0.662430666</v>
      </c>
      <c r="AM8">
        <v>0.67075954019999995</v>
      </c>
      <c r="AN8">
        <v>0.67898013170000004</v>
      </c>
      <c r="AO8">
        <v>0.68730017099999996</v>
      </c>
      <c r="AP8">
        <v>0.69568979850000001</v>
      </c>
      <c r="AQ8">
        <v>0.70413331300000004</v>
      </c>
      <c r="AR8">
        <v>0.71253465689999995</v>
      </c>
      <c r="AS8">
        <v>0.98517810100000003</v>
      </c>
      <c r="AT8">
        <v>1.261192028</v>
      </c>
      <c r="AU8">
        <v>1.540524115</v>
      </c>
      <c r="AV8">
        <v>1.823206836</v>
      </c>
      <c r="AW8">
        <v>2.1095042570000002</v>
      </c>
    </row>
    <row r="9" spans="1:49" x14ac:dyDescent="0.35">
      <c r="B9" t="s">
        <v>109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1.1219028200000001</v>
      </c>
      <c r="K9">
        <v>1.055298745</v>
      </c>
      <c r="L9">
        <v>0.97903633850000005</v>
      </c>
      <c r="M9">
        <v>0.9113260312</v>
      </c>
      <c r="N9">
        <v>0.83927556579999996</v>
      </c>
      <c r="O9">
        <v>0.75629986459999998</v>
      </c>
      <c r="P9">
        <v>0.68805446820000005</v>
      </c>
      <c r="Q9">
        <v>0.62794646759999995</v>
      </c>
      <c r="R9">
        <v>0.5586008549</v>
      </c>
      <c r="S9">
        <v>0.20883496409999999</v>
      </c>
      <c r="T9">
        <v>0.16785347540000001</v>
      </c>
      <c r="U9">
        <v>0.13129891960000001</v>
      </c>
      <c r="V9">
        <v>9.71361273E-2</v>
      </c>
      <c r="W9">
        <v>7.6456046E-2</v>
      </c>
      <c r="X9">
        <v>5.6035197799999999E-2</v>
      </c>
      <c r="Y9">
        <v>5.5167150300000002E-2</v>
      </c>
      <c r="Z9">
        <v>5.43868879E-2</v>
      </c>
      <c r="AA9">
        <v>5.3765782300000002E-2</v>
      </c>
      <c r="AB9">
        <v>5.34437668E-2</v>
      </c>
      <c r="AC9">
        <v>5.3244927099999999E-2</v>
      </c>
      <c r="AD9">
        <v>5.3622172599999997E-2</v>
      </c>
      <c r="AE9">
        <v>5.4132683199999997E-2</v>
      </c>
      <c r="AF9">
        <v>5.4739984300000002E-2</v>
      </c>
      <c r="AG9">
        <v>5.5403224899999999E-2</v>
      </c>
      <c r="AH9">
        <v>5.61215121E-2</v>
      </c>
      <c r="AI9">
        <v>5.6865467199999999E-2</v>
      </c>
      <c r="AJ9">
        <v>5.7616115500000002E-2</v>
      </c>
      <c r="AK9">
        <v>5.8376887000000002E-2</v>
      </c>
      <c r="AL9">
        <v>5.9144740000000001E-2</v>
      </c>
      <c r="AM9">
        <v>5.9885743200000001E-2</v>
      </c>
      <c r="AN9">
        <v>6.06171852E-2</v>
      </c>
      <c r="AO9">
        <v>6.1357476600000002E-2</v>
      </c>
      <c r="AP9">
        <v>6.21039512E-2</v>
      </c>
      <c r="AQ9">
        <v>6.2855207299999896E-2</v>
      </c>
      <c r="AR9">
        <v>6.36026705E-2</v>
      </c>
      <c r="AS9">
        <v>6.4170741399999995E-2</v>
      </c>
      <c r="AT9">
        <v>6.4732101599999994E-2</v>
      </c>
      <c r="AU9">
        <v>6.5289045200000007E-2</v>
      </c>
      <c r="AV9">
        <v>6.5845537499999995E-2</v>
      </c>
      <c r="AW9">
        <v>6.6410777700000007E-2</v>
      </c>
    </row>
    <row r="10" spans="1:49" x14ac:dyDescent="0.3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1.1313143649999999</v>
      </c>
      <c r="K10">
        <v>1.2460744859999999</v>
      </c>
      <c r="L10">
        <v>1.3219852240000001</v>
      </c>
      <c r="M10">
        <v>1.3775338770000001</v>
      </c>
      <c r="N10">
        <v>1.390831996</v>
      </c>
      <c r="O10">
        <v>1.5753997280000001</v>
      </c>
      <c r="P10">
        <v>1.8015495560000001</v>
      </c>
      <c r="Q10">
        <v>2.066677281</v>
      </c>
      <c r="R10">
        <v>2.310884766</v>
      </c>
      <c r="S10">
        <v>3.0582224029999998</v>
      </c>
      <c r="T10">
        <v>3.1584911400000002</v>
      </c>
      <c r="U10">
        <v>3.2884921600000001</v>
      </c>
      <c r="V10">
        <v>3.4335175329999998</v>
      </c>
      <c r="W10">
        <v>3.730560262</v>
      </c>
      <c r="X10">
        <v>4.0276042590000003</v>
      </c>
      <c r="Y10">
        <v>4.2409852170000004</v>
      </c>
      <c r="Z10">
        <v>4.4545140349999999</v>
      </c>
      <c r="AA10">
        <v>4.6756660009999997</v>
      </c>
      <c r="AB10">
        <v>4.8288550490000004</v>
      </c>
      <c r="AC10">
        <v>4.9916216090000001</v>
      </c>
      <c r="AD10">
        <v>5.2746681789999998</v>
      </c>
      <c r="AE10">
        <v>5.5697072219999999</v>
      </c>
      <c r="AF10">
        <v>5.8746483759999997</v>
      </c>
      <c r="AG10">
        <v>6.1989476210000003</v>
      </c>
      <c r="AH10">
        <v>6.5306025669999999</v>
      </c>
      <c r="AI10">
        <v>6.8789071249999996</v>
      </c>
      <c r="AJ10">
        <v>7.230270011</v>
      </c>
      <c r="AK10">
        <v>7.5851685629999999</v>
      </c>
      <c r="AL10">
        <v>7.9546863109999997</v>
      </c>
      <c r="AM10">
        <v>8.3229161499999904</v>
      </c>
      <c r="AN10">
        <v>8.7055336990000001</v>
      </c>
      <c r="AO10">
        <v>9.0926905659999999</v>
      </c>
      <c r="AP10">
        <v>9.4840394929999903</v>
      </c>
      <c r="AQ10">
        <v>9.8793828539999904</v>
      </c>
      <c r="AR10">
        <v>10.27733875</v>
      </c>
      <c r="AS10">
        <v>10.662789200000001</v>
      </c>
      <c r="AT10">
        <v>11.05095523</v>
      </c>
      <c r="AU10">
        <v>11.44212149</v>
      </c>
      <c r="AV10">
        <v>11.836915530000001</v>
      </c>
      <c r="AW10">
        <v>12.23700142</v>
      </c>
    </row>
    <row r="11" spans="1:49" x14ac:dyDescent="0.3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8.7444802000000002E-2</v>
      </c>
      <c r="G11" s="39">
        <v>0.1104491744</v>
      </c>
      <c r="H11" s="39">
        <v>0.1278292878</v>
      </c>
      <c r="I11">
        <v>0.1641676104</v>
      </c>
      <c r="J11">
        <v>0.21008745100000001</v>
      </c>
      <c r="K11">
        <v>0.26229433769999999</v>
      </c>
      <c r="L11">
        <v>0.32298393889999999</v>
      </c>
      <c r="M11">
        <v>0.39904742440000002</v>
      </c>
      <c r="N11">
        <v>0.48777994159999999</v>
      </c>
      <c r="O11">
        <v>0.57011340509999997</v>
      </c>
      <c r="P11">
        <v>0.67272554920000005</v>
      </c>
      <c r="Q11">
        <v>0.79631628330000004</v>
      </c>
      <c r="R11">
        <v>0.91878192530000002</v>
      </c>
      <c r="S11">
        <v>1.3477742960000001</v>
      </c>
      <c r="T11">
        <v>1.391963243</v>
      </c>
      <c r="U11">
        <v>1.4492553589999999</v>
      </c>
      <c r="V11">
        <v>1.5131687840000001</v>
      </c>
      <c r="W11">
        <v>1.578406405</v>
      </c>
      <c r="X11">
        <v>1.644229851</v>
      </c>
      <c r="Y11">
        <v>1.742329067</v>
      </c>
      <c r="Z11">
        <v>1.84024312</v>
      </c>
      <c r="AA11">
        <v>1.941117177</v>
      </c>
      <c r="AB11">
        <v>2.05019083</v>
      </c>
      <c r="AC11">
        <v>2.162955921</v>
      </c>
      <c r="AD11">
        <v>2.4364738890000002</v>
      </c>
      <c r="AE11">
        <v>2.7148832939999998</v>
      </c>
      <c r="AF11">
        <v>2.9980879040000001</v>
      </c>
      <c r="AG11">
        <v>3.2980228600000001</v>
      </c>
      <c r="AH11">
        <v>3.6024808510000002</v>
      </c>
      <c r="AI11">
        <v>3.922616375</v>
      </c>
      <c r="AJ11">
        <v>4.2455537400000001</v>
      </c>
      <c r="AK11">
        <v>4.571594492</v>
      </c>
      <c r="AL11">
        <v>4.9122919139999999</v>
      </c>
      <c r="AM11">
        <v>5.2531757539999999</v>
      </c>
      <c r="AN11">
        <v>5.6094284810000001</v>
      </c>
      <c r="AO11">
        <v>5.9698979940000001</v>
      </c>
      <c r="AP11">
        <v>6.3343746230000004</v>
      </c>
      <c r="AQ11">
        <v>6.7027324850000003</v>
      </c>
      <c r="AR11">
        <v>7.0740216629999999</v>
      </c>
      <c r="AS11">
        <v>7.2965991590000003</v>
      </c>
      <c r="AT11">
        <v>7.5204928569999998</v>
      </c>
      <c r="AU11">
        <v>7.7459112049999996</v>
      </c>
      <c r="AV11">
        <v>7.9732880789999996</v>
      </c>
      <c r="AW11">
        <v>8.203743029</v>
      </c>
    </row>
    <row r="12" spans="1:49" x14ac:dyDescent="0.3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3.5213444570000001</v>
      </c>
      <c r="G12" s="39">
        <v>3.5827894159999998</v>
      </c>
      <c r="H12" s="39">
        <v>3.3402077179999998</v>
      </c>
      <c r="I12">
        <v>3.4555316889999999</v>
      </c>
      <c r="J12">
        <v>3.5621467959999999</v>
      </c>
      <c r="K12">
        <v>3.5824893969999998</v>
      </c>
      <c r="L12">
        <v>3.5535401160000002</v>
      </c>
      <c r="M12" s="39">
        <v>3.5366257569999999</v>
      </c>
      <c r="N12">
        <v>3.4823532859999999</v>
      </c>
      <c r="O12">
        <v>3.5902305320000001</v>
      </c>
      <c r="P12">
        <v>3.7368976009999999</v>
      </c>
      <c r="Q12">
        <v>3.901854443</v>
      </c>
      <c r="R12">
        <v>3.9710934120000001</v>
      </c>
      <c r="S12">
        <v>3.7370105489999998</v>
      </c>
      <c r="T12">
        <v>3.859534445</v>
      </c>
      <c r="U12">
        <v>4.018389859</v>
      </c>
      <c r="V12">
        <v>4.1956043569999997</v>
      </c>
      <c r="W12">
        <v>4.0242284000000001</v>
      </c>
      <c r="X12">
        <v>3.8576161880000002</v>
      </c>
      <c r="Y12">
        <v>3.7974736729999998</v>
      </c>
      <c r="Z12">
        <v>3.7433830960000001</v>
      </c>
      <c r="AA12">
        <v>3.7002546189999999</v>
      </c>
      <c r="AB12">
        <v>3.678393985</v>
      </c>
      <c r="AC12">
        <v>3.6650086439999998</v>
      </c>
      <c r="AD12">
        <v>3.6893466109999999</v>
      </c>
      <c r="AE12">
        <v>3.722860904</v>
      </c>
      <c r="AF12">
        <v>3.7630321420000001</v>
      </c>
      <c r="AG12">
        <v>3.8072711529999999</v>
      </c>
      <c r="AH12">
        <v>3.8552865249999999</v>
      </c>
      <c r="AI12">
        <v>3.9052340800000001</v>
      </c>
      <c r="AJ12">
        <v>3.9556313279999999</v>
      </c>
      <c r="AK12">
        <v>4.0067135629999999</v>
      </c>
      <c r="AL12">
        <v>4.0584087279999999</v>
      </c>
      <c r="AM12">
        <v>4.108252834</v>
      </c>
      <c r="AN12">
        <v>4.1575517270000004</v>
      </c>
      <c r="AO12">
        <v>4.2074473430000001</v>
      </c>
      <c r="AP12">
        <v>4.257756713</v>
      </c>
      <c r="AQ12">
        <v>4.3083836780000002</v>
      </c>
      <c r="AR12">
        <v>4.3587406209999999</v>
      </c>
      <c r="AS12">
        <v>4.3973133290000002</v>
      </c>
      <c r="AT12">
        <v>4.4354215190000001</v>
      </c>
      <c r="AU12">
        <v>4.4732225110000003</v>
      </c>
      <c r="AV12">
        <v>4.5109880660000004</v>
      </c>
      <c r="AW12">
        <v>4.5493484070000001</v>
      </c>
    </row>
    <row r="13" spans="1:49" x14ac:dyDescent="0.3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0.2380645512</v>
      </c>
      <c r="G13" s="39">
        <v>0.25278829079999998</v>
      </c>
      <c r="H13" s="39">
        <v>0.24595666450000001</v>
      </c>
      <c r="I13" s="39">
        <v>0.26555192160000002</v>
      </c>
      <c r="J13" s="39">
        <v>0.28569052029999997</v>
      </c>
      <c r="K13" s="39">
        <v>0.29985989159999998</v>
      </c>
      <c r="L13" s="39">
        <v>0.31041602779999999</v>
      </c>
      <c r="M13">
        <v>0.32241962530000001</v>
      </c>
      <c r="N13">
        <v>0.331325331</v>
      </c>
      <c r="O13">
        <v>0.38085689169999998</v>
      </c>
      <c r="P13">
        <v>0.44198583460000002</v>
      </c>
      <c r="Q13">
        <v>0.51454799240000004</v>
      </c>
      <c r="R13">
        <v>0.58387865309999998</v>
      </c>
      <c r="S13">
        <v>0.44420875110000002</v>
      </c>
      <c r="T13">
        <v>0.57296558460000002</v>
      </c>
      <c r="U13">
        <v>0.70031900219999998</v>
      </c>
      <c r="V13">
        <v>0.82659379389999998</v>
      </c>
      <c r="W13">
        <v>0.82054403649999996</v>
      </c>
      <c r="X13">
        <v>0.81518581580000005</v>
      </c>
      <c r="Y13">
        <v>0.83673428750000001</v>
      </c>
      <c r="Z13">
        <v>0.85879620010000002</v>
      </c>
      <c r="AA13">
        <v>0.8827005107</v>
      </c>
      <c r="AB13">
        <v>0.91006358340000004</v>
      </c>
      <c r="AC13">
        <v>0.93924450280000005</v>
      </c>
      <c r="AD13">
        <v>0.95337131509999995</v>
      </c>
      <c r="AE13">
        <v>0.96983382070000002</v>
      </c>
      <c r="AF13">
        <v>0.98802870490000005</v>
      </c>
      <c r="AG13">
        <v>1.007779743</v>
      </c>
      <c r="AH13">
        <v>1.028568854</v>
      </c>
      <c r="AI13">
        <v>1.1004564269999999</v>
      </c>
      <c r="AJ13">
        <v>1.172974001</v>
      </c>
      <c r="AK13">
        <v>1.2462018420000001</v>
      </c>
      <c r="AL13">
        <v>1.3228421210000001</v>
      </c>
      <c r="AM13">
        <v>1.399400778</v>
      </c>
      <c r="AN13">
        <v>1.427796939</v>
      </c>
      <c r="AO13">
        <v>1.456533039</v>
      </c>
      <c r="AP13">
        <v>1.485547714</v>
      </c>
      <c r="AQ13">
        <v>1.5148080930000001</v>
      </c>
      <c r="AR13">
        <v>1.544106158</v>
      </c>
      <c r="AS13">
        <v>1.57591302</v>
      </c>
      <c r="AT13">
        <v>1.607790085</v>
      </c>
      <c r="AU13">
        <v>1.6397877700000001</v>
      </c>
      <c r="AV13">
        <v>1.672001533</v>
      </c>
      <c r="AW13">
        <v>1.7046656019999999</v>
      </c>
    </row>
    <row r="14" spans="1:49" x14ac:dyDescent="0.3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38.593582480000002</v>
      </c>
      <c r="K14">
        <v>38.860073479999997</v>
      </c>
      <c r="L14">
        <v>38.591827819999999</v>
      </c>
      <c r="M14">
        <v>38.453746039999999</v>
      </c>
      <c r="N14">
        <v>37.908604619999998</v>
      </c>
      <c r="O14">
        <v>37.583640879999997</v>
      </c>
      <c r="P14">
        <v>37.701891959999998</v>
      </c>
      <c r="Q14">
        <v>38.032299879999997</v>
      </c>
      <c r="R14">
        <v>37.494986339999997</v>
      </c>
      <c r="S14">
        <v>36.428070759999997</v>
      </c>
      <c r="T14">
        <v>35.827014650000002</v>
      </c>
      <c r="U14">
        <v>35.670080779999999</v>
      </c>
      <c r="V14">
        <v>35.743379990000001</v>
      </c>
      <c r="W14">
        <v>35.771751680000001</v>
      </c>
      <c r="X14">
        <v>35.827442349999998</v>
      </c>
      <c r="Y14">
        <v>35.680833370000002</v>
      </c>
      <c r="Z14">
        <v>35.581226739999998</v>
      </c>
      <c r="AA14">
        <v>35.577728919999998</v>
      </c>
      <c r="AB14">
        <v>35.676045360000003</v>
      </c>
      <c r="AC14">
        <v>35.853919920000003</v>
      </c>
      <c r="AD14">
        <v>36.153909300000002</v>
      </c>
      <c r="AE14">
        <v>36.54354335</v>
      </c>
      <c r="AF14">
        <v>36.998507689999997</v>
      </c>
      <c r="AG14">
        <v>37.493764409999997</v>
      </c>
      <c r="AH14">
        <v>38.02649564</v>
      </c>
      <c r="AI14">
        <v>38.579970359999997</v>
      </c>
      <c r="AJ14">
        <v>39.138410299999997</v>
      </c>
      <c r="AK14">
        <v>39.704154440000003</v>
      </c>
      <c r="AL14">
        <v>40.27730305</v>
      </c>
      <c r="AM14">
        <v>40.832605479999998</v>
      </c>
      <c r="AN14">
        <v>41.383726690000003</v>
      </c>
      <c r="AO14">
        <v>41.941498889999998</v>
      </c>
      <c r="AP14">
        <v>42.50410858</v>
      </c>
      <c r="AQ14">
        <v>43.070599420000001</v>
      </c>
      <c r="AR14">
        <v>43.63508959</v>
      </c>
      <c r="AS14">
        <v>44.200735620000003</v>
      </c>
      <c r="AT14">
        <v>44.764054080000001</v>
      </c>
      <c r="AU14">
        <v>45.32656729</v>
      </c>
      <c r="AV14">
        <v>45.890987799999998</v>
      </c>
      <c r="AW14">
        <v>46.463733240000003</v>
      </c>
    </row>
    <row r="15" spans="1:49" x14ac:dyDescent="0.3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37.815006629999999</v>
      </c>
      <c r="G15" s="39">
        <v>37.222738829999997</v>
      </c>
      <c r="H15" s="39">
        <v>36.183193250000002</v>
      </c>
      <c r="I15" s="39">
        <v>37.167774680000001</v>
      </c>
      <c r="J15" s="39">
        <v>37.340034070000002</v>
      </c>
      <c r="K15" s="39">
        <v>36.240391950000003</v>
      </c>
      <c r="L15" s="39">
        <v>35.69002828</v>
      </c>
      <c r="M15">
        <v>35.791524440000003</v>
      </c>
      <c r="N15">
        <v>36.398471479999998</v>
      </c>
      <c r="O15">
        <v>37.429396740000001</v>
      </c>
      <c r="P15" s="39">
        <v>37.348004090000003</v>
      </c>
      <c r="Q15">
        <v>36.02162208</v>
      </c>
      <c r="R15">
        <v>34.83879306</v>
      </c>
      <c r="S15">
        <v>33.887330540000001</v>
      </c>
      <c r="T15">
        <v>32.728077659999997</v>
      </c>
      <c r="U15">
        <v>31.978737859999999</v>
      </c>
      <c r="V15">
        <v>31.39555833</v>
      </c>
      <c r="W15">
        <v>30.38103276</v>
      </c>
      <c r="X15">
        <v>29.366113609999999</v>
      </c>
      <c r="Y15">
        <v>28.616674069999998</v>
      </c>
      <c r="Z15">
        <v>28.15136176</v>
      </c>
      <c r="AA15">
        <v>27.8794316</v>
      </c>
      <c r="AB15">
        <v>27.767141120000002</v>
      </c>
      <c r="AC15">
        <v>27.720542819999999</v>
      </c>
      <c r="AD15">
        <v>27.770784129999999</v>
      </c>
      <c r="AE15">
        <v>27.82699453</v>
      </c>
      <c r="AF15">
        <v>27.890827179999999</v>
      </c>
      <c r="AG15">
        <v>27.944828869999998</v>
      </c>
      <c r="AH15">
        <v>28.01796362</v>
      </c>
      <c r="AI15">
        <v>28.12872089</v>
      </c>
      <c r="AJ15">
        <v>28.245384990000002</v>
      </c>
      <c r="AK15">
        <v>28.381956800000001</v>
      </c>
      <c r="AL15">
        <v>28.532702749999999</v>
      </c>
      <c r="AM15">
        <v>28.662835390000001</v>
      </c>
      <c r="AN15">
        <v>28.747218969999999</v>
      </c>
      <c r="AO15">
        <v>28.845442500000001</v>
      </c>
      <c r="AP15">
        <v>28.953912200000001</v>
      </c>
      <c r="AQ15">
        <v>29.07482894</v>
      </c>
      <c r="AR15">
        <v>29.197151269999999</v>
      </c>
      <c r="AS15">
        <v>29.331693380000001</v>
      </c>
      <c r="AT15">
        <v>29.470673529999999</v>
      </c>
      <c r="AU15">
        <v>29.61142461</v>
      </c>
      <c r="AV15">
        <v>29.755568419999999</v>
      </c>
      <c r="AW15">
        <v>29.91352217</v>
      </c>
    </row>
    <row r="16" spans="1:49" x14ac:dyDescent="0.3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32.982517710000003</v>
      </c>
      <c r="K16">
        <v>31.755033359999999</v>
      </c>
      <c r="L16">
        <v>31.02252708</v>
      </c>
      <c r="M16">
        <v>30.861787</v>
      </c>
      <c r="N16">
        <v>31.133977860000002</v>
      </c>
      <c r="O16">
        <v>31.036405469999998</v>
      </c>
      <c r="P16">
        <v>29.79833395</v>
      </c>
      <c r="Q16">
        <v>27.405301439999999</v>
      </c>
      <c r="R16">
        <v>25.004719359999999</v>
      </c>
      <c r="S16">
        <v>23.19325203</v>
      </c>
      <c r="T16">
        <v>22.29716732</v>
      </c>
      <c r="U16">
        <v>21.688368100000002</v>
      </c>
      <c r="V16">
        <v>21.198289760000002</v>
      </c>
      <c r="W16">
        <v>20.302542379999998</v>
      </c>
      <c r="X16">
        <v>19.417836879999999</v>
      </c>
      <c r="Y16">
        <v>18.72779457</v>
      </c>
      <c r="Z16">
        <v>18.23165474</v>
      </c>
      <c r="AA16">
        <v>17.865478840000002</v>
      </c>
      <c r="AB16">
        <v>17.59911434</v>
      </c>
      <c r="AC16">
        <v>17.37528172</v>
      </c>
      <c r="AD16">
        <v>17.23796248</v>
      </c>
      <c r="AE16">
        <v>17.10482532</v>
      </c>
      <c r="AF16">
        <v>16.976763989999998</v>
      </c>
      <c r="AG16">
        <v>16.839181660000001</v>
      </c>
      <c r="AH16">
        <v>16.71351589</v>
      </c>
      <c r="AI16">
        <v>16.702364039999999</v>
      </c>
      <c r="AJ16">
        <v>16.694442250000002</v>
      </c>
      <c r="AK16">
        <v>16.69794117</v>
      </c>
      <c r="AL16">
        <v>16.707599999999999</v>
      </c>
      <c r="AM16">
        <v>16.704753870000001</v>
      </c>
      <c r="AN16">
        <v>16.653384840000001</v>
      </c>
      <c r="AO16">
        <v>16.60950798</v>
      </c>
      <c r="AP16">
        <v>16.57092243</v>
      </c>
      <c r="AQ16">
        <v>16.53877391</v>
      </c>
      <c r="AR16">
        <v>16.506691180000001</v>
      </c>
      <c r="AS16">
        <v>16.477938049999999</v>
      </c>
      <c r="AT16">
        <v>16.450307460000001</v>
      </c>
      <c r="AU16">
        <v>16.42226471</v>
      </c>
      <c r="AV16">
        <v>16.394676359999998</v>
      </c>
      <c r="AW16">
        <v>16.373199369999998</v>
      </c>
    </row>
    <row r="17" spans="2:49" x14ac:dyDescent="0.35">
      <c r="B17" t="s">
        <v>117</v>
      </c>
      <c r="C17">
        <v>1.54983431156195</v>
      </c>
      <c r="D17">
        <v>1.57471740274219</v>
      </c>
      <c r="E17">
        <v>1.60860863</v>
      </c>
      <c r="F17" s="39">
        <v>1.8730454329999999</v>
      </c>
      <c r="G17" s="39">
        <v>2.0754854979999999</v>
      </c>
      <c r="H17" s="39">
        <v>2.2326597590000001</v>
      </c>
      <c r="I17">
        <v>2.5031548689999998</v>
      </c>
      <c r="J17">
        <v>2.7132440249999998</v>
      </c>
      <c r="K17">
        <v>2.8130970689999999</v>
      </c>
      <c r="L17">
        <v>2.9335728040000002</v>
      </c>
      <c r="M17">
        <v>3.090412438</v>
      </c>
      <c r="N17">
        <v>3.2769238459999999</v>
      </c>
      <c r="O17">
        <v>4.2821497620000004</v>
      </c>
      <c r="P17">
        <v>5.3894086689999998</v>
      </c>
      <c r="Q17">
        <v>6.4974420620000002</v>
      </c>
      <c r="R17">
        <v>7.771207682</v>
      </c>
      <c r="S17">
        <v>6.5735182840000004</v>
      </c>
      <c r="T17">
        <v>6.5546925649999999</v>
      </c>
      <c r="U17">
        <v>6.6018719770000001</v>
      </c>
      <c r="V17">
        <v>6.6712544789999999</v>
      </c>
      <c r="W17">
        <v>6.4758588980000003</v>
      </c>
      <c r="X17">
        <v>6.2792968169999996</v>
      </c>
      <c r="Y17">
        <v>6.1945161129999997</v>
      </c>
      <c r="Z17">
        <v>6.168150518</v>
      </c>
      <c r="AA17">
        <v>6.1823231400000003</v>
      </c>
      <c r="AB17">
        <v>6.2314515730000002</v>
      </c>
      <c r="AC17">
        <v>6.2949815329999996</v>
      </c>
      <c r="AD17">
        <v>6.3856982789999996</v>
      </c>
      <c r="AE17">
        <v>6.4775635109999996</v>
      </c>
      <c r="AF17">
        <v>6.5710195640000002</v>
      </c>
      <c r="AG17">
        <v>6.6620671309999997</v>
      </c>
      <c r="AH17">
        <v>6.757498086</v>
      </c>
      <c r="AI17">
        <v>6.7986347040000004</v>
      </c>
      <c r="AJ17">
        <v>6.841250788</v>
      </c>
      <c r="AK17">
        <v>6.8887532499999997</v>
      </c>
      <c r="AL17">
        <v>6.9393253570000004</v>
      </c>
      <c r="AM17">
        <v>6.984961094</v>
      </c>
      <c r="AN17">
        <v>7.0360955250000004</v>
      </c>
      <c r="AO17">
        <v>7.0907771180000001</v>
      </c>
      <c r="AP17">
        <v>7.1481624479999999</v>
      </c>
      <c r="AQ17">
        <v>7.2088294849999999</v>
      </c>
      <c r="AR17">
        <v>7.2700681170000001</v>
      </c>
      <c r="AS17">
        <v>7.3048820179999998</v>
      </c>
      <c r="AT17">
        <v>7.3408183579999999</v>
      </c>
      <c r="AU17">
        <v>7.377213362</v>
      </c>
      <c r="AV17">
        <v>7.4144714900000004</v>
      </c>
      <c r="AW17">
        <v>7.455189528</v>
      </c>
    </row>
    <row r="18" spans="2:49" x14ac:dyDescent="0.35">
      <c r="B18" t="s">
        <v>118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0.14373241079999999</v>
      </c>
      <c r="K18">
        <v>0.13046261310000001</v>
      </c>
      <c r="L18">
        <v>0.120158159</v>
      </c>
      <c r="M18">
        <v>0.11269373069999999</v>
      </c>
      <c r="N18">
        <v>0.1071805282</v>
      </c>
      <c r="O18">
        <v>0.106992564</v>
      </c>
      <c r="P18">
        <v>0.1028667595</v>
      </c>
      <c r="Q18">
        <v>9.4736766400000005E-2</v>
      </c>
      <c r="R18">
        <v>8.6557928800000003E-2</v>
      </c>
      <c r="S18">
        <v>0.367630762</v>
      </c>
      <c r="T18">
        <v>0.33213793679999998</v>
      </c>
      <c r="U18">
        <v>0.30259472770000001</v>
      </c>
      <c r="V18">
        <v>0.27596954109999999</v>
      </c>
      <c r="W18">
        <v>0.34312469099999998</v>
      </c>
      <c r="X18">
        <v>0.40619454469999999</v>
      </c>
      <c r="Y18">
        <v>0.39552738059999998</v>
      </c>
      <c r="Z18">
        <v>0.3887996132</v>
      </c>
      <c r="AA18">
        <v>0.38474996210000001</v>
      </c>
      <c r="AB18">
        <v>0.38280874510000001</v>
      </c>
      <c r="AC18">
        <v>0.38177498989999997</v>
      </c>
      <c r="AD18">
        <v>0.3966977028</v>
      </c>
      <c r="AE18">
        <v>0.41166547660000002</v>
      </c>
      <c r="AF18">
        <v>0.42671308829999999</v>
      </c>
      <c r="AG18">
        <v>0.44167607180000001</v>
      </c>
      <c r="AH18">
        <v>0.45690934150000001</v>
      </c>
      <c r="AI18">
        <v>0.47643236820000001</v>
      </c>
      <c r="AJ18">
        <v>0.49611906880000001</v>
      </c>
      <c r="AK18">
        <v>0.51623476300000004</v>
      </c>
      <c r="AL18">
        <v>0.53702645770000002</v>
      </c>
      <c r="AM18">
        <v>0.55752945190000003</v>
      </c>
      <c r="AN18">
        <v>0.57556246089999996</v>
      </c>
      <c r="AO18">
        <v>0.5939582122</v>
      </c>
      <c r="AP18">
        <v>0.61266415190000001</v>
      </c>
      <c r="AQ18">
        <v>0.63174541220000002</v>
      </c>
      <c r="AR18">
        <v>0.65097683370000003</v>
      </c>
      <c r="AS18" s="39">
        <v>0.66757537369999997</v>
      </c>
      <c r="AT18">
        <v>0.68445274889999996</v>
      </c>
      <c r="AU18">
        <v>0.70155297510000003</v>
      </c>
      <c r="AV18">
        <v>0.71891874450000004</v>
      </c>
      <c r="AW18">
        <v>0.73681247120000004</v>
      </c>
    </row>
    <row r="19" spans="2:49" x14ac:dyDescent="0.3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0.53782468900000002</v>
      </c>
      <c r="K19">
        <v>0.51160049990000001</v>
      </c>
      <c r="L19">
        <v>0.49380674260000001</v>
      </c>
      <c r="M19">
        <v>0.48535819759999999</v>
      </c>
      <c r="N19">
        <v>0.4837682572</v>
      </c>
      <c r="O19">
        <v>0.49943506100000001</v>
      </c>
      <c r="P19">
        <v>0.4965974064</v>
      </c>
      <c r="Q19">
        <v>0.4729899374</v>
      </c>
      <c r="R19">
        <v>0.44693478460000002</v>
      </c>
      <c r="S19">
        <v>1.237960634</v>
      </c>
      <c r="T19">
        <v>1.045864294</v>
      </c>
      <c r="U19">
        <v>0.87856158790000005</v>
      </c>
      <c r="V19">
        <v>0.72461760180000001</v>
      </c>
      <c r="W19">
        <v>0.71208359590000003</v>
      </c>
      <c r="X19">
        <v>0.69895663819999998</v>
      </c>
      <c r="Y19">
        <v>0.68168377479999998</v>
      </c>
      <c r="Z19">
        <v>0.6711560473</v>
      </c>
      <c r="AA19">
        <v>0.66522501899999997</v>
      </c>
      <c r="AB19">
        <v>0.66267242699999995</v>
      </c>
      <c r="AC19">
        <v>0.66168701760000004</v>
      </c>
      <c r="AD19">
        <v>0.65850011730000002</v>
      </c>
      <c r="AE19">
        <v>0.65546714800000005</v>
      </c>
      <c r="AF19">
        <v>0.6526238687</v>
      </c>
      <c r="AG19">
        <v>0.64945708859999995</v>
      </c>
      <c r="AH19">
        <v>0.64674503890000001</v>
      </c>
      <c r="AI19">
        <v>0.64697957419999996</v>
      </c>
      <c r="AJ19">
        <v>0.64734163140000001</v>
      </c>
      <c r="AK19">
        <v>0.64814954650000001</v>
      </c>
      <c r="AL19">
        <v>0.64923944369999997</v>
      </c>
      <c r="AM19">
        <v>0.64984736210000005</v>
      </c>
      <c r="AN19">
        <v>0.65079638689999997</v>
      </c>
      <c r="AO19">
        <v>0.65205369099999999</v>
      </c>
      <c r="AP19">
        <v>0.6535367755</v>
      </c>
      <c r="AQ19">
        <v>0.65529422569999995</v>
      </c>
      <c r="AR19">
        <v>0.6570763194</v>
      </c>
      <c r="AS19">
        <v>0.66110973200000001</v>
      </c>
      <c r="AT19">
        <v>0.66525632379999999</v>
      </c>
      <c r="AU19">
        <v>0.66945632899999996</v>
      </c>
      <c r="AV19">
        <v>0.6737467291</v>
      </c>
      <c r="AW19">
        <v>0.67836419110000001</v>
      </c>
    </row>
    <row r="20" spans="2:49" x14ac:dyDescent="0.3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0.21079329290000001</v>
      </c>
      <c r="G20">
        <v>0.21497079990000001</v>
      </c>
      <c r="H20" s="39">
        <v>0.21649934109999999</v>
      </c>
      <c r="I20" s="39">
        <v>0.230406532</v>
      </c>
      <c r="J20" s="39">
        <v>0.23981783470000001</v>
      </c>
      <c r="K20" s="39">
        <v>0.24114496220000001</v>
      </c>
      <c r="L20" s="39">
        <v>0.24604284470000001</v>
      </c>
      <c r="M20">
        <v>0.25563633590000001</v>
      </c>
      <c r="N20">
        <v>0.26934199580000001</v>
      </c>
      <c r="O20">
        <v>0.28780824399999999</v>
      </c>
      <c r="P20">
        <v>0.2962007451</v>
      </c>
      <c r="Q20">
        <v>0.29200554480000002</v>
      </c>
      <c r="R20">
        <v>0.28558858879999999</v>
      </c>
      <c r="S20">
        <v>0.32150947769999999</v>
      </c>
      <c r="T20">
        <v>0.30068620670000001</v>
      </c>
      <c r="U20">
        <v>0.28439623079999998</v>
      </c>
      <c r="V20">
        <v>0.27016091539999998</v>
      </c>
      <c r="W20">
        <v>0.26592819569999998</v>
      </c>
      <c r="X20">
        <v>0.26145077570000003</v>
      </c>
      <c r="Y20">
        <v>0.25765847200000003</v>
      </c>
      <c r="Z20">
        <v>0.25630652520000002</v>
      </c>
      <c r="AA20">
        <v>0.25664528930000002</v>
      </c>
      <c r="AB20">
        <v>0.25833985050000002</v>
      </c>
      <c r="AC20">
        <v>0.2606330315</v>
      </c>
      <c r="AD20">
        <v>0.25958866400000002</v>
      </c>
      <c r="AE20">
        <v>0.25860437819999998</v>
      </c>
      <c r="AF20">
        <v>0.25769443710000001</v>
      </c>
      <c r="AG20">
        <v>0.25667064919999999</v>
      </c>
      <c r="AH20">
        <v>0.25582605600000002</v>
      </c>
      <c r="AI20">
        <v>0.25609174239999999</v>
      </c>
      <c r="AJ20">
        <v>0.25640852870000003</v>
      </c>
      <c r="AK20">
        <v>0.25690269659999998</v>
      </c>
      <c r="AL20">
        <v>0.2575323752</v>
      </c>
      <c r="AM20">
        <v>0.25797195940000001</v>
      </c>
      <c r="AN20">
        <v>0.25862091970000001</v>
      </c>
      <c r="AO20">
        <v>0.25939381210000001</v>
      </c>
      <c r="AP20">
        <v>0.26025817480000002</v>
      </c>
      <c r="AQ20">
        <v>0.26123366549999999</v>
      </c>
      <c r="AR20">
        <v>0.2622209788</v>
      </c>
      <c r="AS20">
        <v>0.26394958600000001</v>
      </c>
      <c r="AT20">
        <v>0.26572493380000001</v>
      </c>
      <c r="AU20">
        <v>0.26752320169999999</v>
      </c>
      <c r="AV20">
        <v>0.26935920530000002</v>
      </c>
      <c r="AW20">
        <v>0.2713276556</v>
      </c>
    </row>
    <row r="21" spans="2:49" x14ac:dyDescent="0.3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0.45763562159999999</v>
      </c>
      <c r="G21" s="39">
        <v>0.50661208349999998</v>
      </c>
      <c r="H21">
        <v>0.55384174750000004</v>
      </c>
      <c r="I21">
        <v>0.63981870880000002</v>
      </c>
      <c r="J21">
        <v>0.72289740120000001</v>
      </c>
      <c r="K21" s="39">
        <v>0.78905344020000001</v>
      </c>
      <c r="L21" s="39">
        <v>0.87392065090000004</v>
      </c>
      <c r="M21">
        <v>0.98563674160000003</v>
      </c>
      <c r="N21">
        <v>1.1272789889999999</v>
      </c>
      <c r="O21">
        <v>1.216605637</v>
      </c>
      <c r="P21">
        <v>1.2645965640000001</v>
      </c>
      <c r="Q21">
        <v>1.259146334</v>
      </c>
      <c r="R21">
        <v>1.243784711</v>
      </c>
      <c r="S21">
        <v>2.193459356</v>
      </c>
      <c r="T21">
        <v>2.1975293420000002</v>
      </c>
      <c r="U21">
        <v>2.2229452369999998</v>
      </c>
      <c r="V21">
        <v>2.2552660360000001</v>
      </c>
      <c r="W21">
        <v>2.281494999</v>
      </c>
      <c r="X21">
        <v>2.3023779520000001</v>
      </c>
      <c r="Y21">
        <v>2.3594937659999999</v>
      </c>
      <c r="Z21">
        <v>2.4352943140000001</v>
      </c>
      <c r="AA21">
        <v>2.525009351</v>
      </c>
      <c r="AB21">
        <v>2.6327541870000002</v>
      </c>
      <c r="AC21">
        <v>2.7461845189999998</v>
      </c>
      <c r="AD21">
        <v>2.8323368860000002</v>
      </c>
      <c r="AE21">
        <v>2.9188686989999999</v>
      </c>
      <c r="AF21">
        <v>3.0060122300000001</v>
      </c>
      <c r="AG21">
        <v>3.095776276</v>
      </c>
      <c r="AH21">
        <v>3.1874692040000001</v>
      </c>
      <c r="AI21">
        <v>3.2482184549999999</v>
      </c>
      <c r="AJ21">
        <v>3.3098227269999998</v>
      </c>
      <c r="AK21">
        <v>3.3739753779999999</v>
      </c>
      <c r="AL21">
        <v>3.441979109</v>
      </c>
      <c r="AM21">
        <v>3.5077716520000002</v>
      </c>
      <c r="AN21">
        <v>3.5727588379999999</v>
      </c>
      <c r="AO21">
        <v>3.6397516780000001</v>
      </c>
      <c r="AP21">
        <v>3.7083682179999999</v>
      </c>
      <c r="AQ21">
        <v>3.7789522390000001</v>
      </c>
      <c r="AR21">
        <v>3.8501178399999998</v>
      </c>
      <c r="AS21">
        <v>3.956238618</v>
      </c>
      <c r="AT21">
        <v>4.0641137049999996</v>
      </c>
      <c r="AU21">
        <v>4.1734140249999996</v>
      </c>
      <c r="AV21">
        <v>4.2843958940000002</v>
      </c>
      <c r="AW21">
        <v>4.3986289579999998</v>
      </c>
    </row>
    <row r="22" spans="2:49" x14ac:dyDescent="0.3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4.4003803909999997</v>
      </c>
      <c r="K22">
        <v>4.2012699150000001</v>
      </c>
      <c r="L22">
        <v>4.4248396799999998</v>
      </c>
      <c r="M22">
        <v>4.5880134339999996</v>
      </c>
      <c r="N22">
        <v>4.5938880150000001</v>
      </c>
      <c r="O22">
        <v>3.9255693420000002</v>
      </c>
      <c r="P22">
        <v>3.2604809960000001</v>
      </c>
      <c r="Q22">
        <v>2.8434042530000001</v>
      </c>
      <c r="R22">
        <v>2.64152882</v>
      </c>
      <c r="S22">
        <v>2.4818026799999999</v>
      </c>
      <c r="T22">
        <v>2.4113500110000001</v>
      </c>
      <c r="U22">
        <v>2.4041778919999999</v>
      </c>
      <c r="V22">
        <v>2.4273316760000001</v>
      </c>
      <c r="W22">
        <v>2.4489701030000002</v>
      </c>
      <c r="X22">
        <v>2.480163766</v>
      </c>
      <c r="Y22">
        <v>2.5204187579999999</v>
      </c>
      <c r="Z22">
        <v>2.5618519659999999</v>
      </c>
      <c r="AA22">
        <v>2.6047126880000002</v>
      </c>
      <c r="AB22">
        <v>2.6471614460000001</v>
      </c>
      <c r="AC22">
        <v>2.6924602150000001</v>
      </c>
      <c r="AD22">
        <v>2.7386050590000002</v>
      </c>
      <c r="AE22">
        <v>2.78424629</v>
      </c>
      <c r="AF22">
        <v>2.8301619480000002</v>
      </c>
      <c r="AG22">
        <v>2.8777054679999998</v>
      </c>
      <c r="AH22">
        <v>2.926230522</v>
      </c>
      <c r="AI22">
        <v>2.9735094540000002</v>
      </c>
      <c r="AJ22">
        <v>3.0220432869999998</v>
      </c>
      <c r="AK22">
        <v>3.0719591390000001</v>
      </c>
      <c r="AL22">
        <v>3.1224930510000002</v>
      </c>
      <c r="AM22">
        <v>3.178098678</v>
      </c>
      <c r="AN22">
        <v>3.2317718590000002</v>
      </c>
      <c r="AO22">
        <v>3.2841809400000002</v>
      </c>
      <c r="AP22">
        <v>3.3356351040000001</v>
      </c>
      <c r="AQ22">
        <v>3.3874435040000002</v>
      </c>
      <c r="AR22">
        <v>3.4388547859999998</v>
      </c>
      <c r="AS22">
        <v>3.493563725</v>
      </c>
      <c r="AT22">
        <v>3.5510930530000002</v>
      </c>
      <c r="AU22">
        <v>3.6107180759999999</v>
      </c>
      <c r="AV22">
        <v>3.6724055359999999</v>
      </c>
      <c r="AW22">
        <v>3.7373226430000002</v>
      </c>
    </row>
    <row r="23" spans="2:49" x14ac:dyDescent="0.3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166.1700385</v>
      </c>
      <c r="G23">
        <v>162.2297174</v>
      </c>
      <c r="H23">
        <v>154.65717720000001</v>
      </c>
      <c r="I23">
        <v>157.20403780000001</v>
      </c>
      <c r="J23">
        <v>157.4670356</v>
      </c>
      <c r="K23">
        <v>153.22307739999999</v>
      </c>
      <c r="L23">
        <v>150.82797690000001</v>
      </c>
      <c r="M23">
        <v>150.5673467</v>
      </c>
      <c r="N23">
        <v>150.83623729999999</v>
      </c>
      <c r="O23">
        <v>151.2756526</v>
      </c>
      <c r="P23">
        <v>149.52986039999999</v>
      </c>
      <c r="Q23">
        <v>146.2967491</v>
      </c>
      <c r="R23">
        <v>143.5944738</v>
      </c>
      <c r="S23">
        <v>141.9163624</v>
      </c>
      <c r="T23">
        <v>139.96616610000001</v>
      </c>
      <c r="U23">
        <v>138.68570389999999</v>
      </c>
      <c r="V23">
        <v>137.80994960000001</v>
      </c>
      <c r="W23">
        <v>136.00442369999999</v>
      </c>
      <c r="X23">
        <v>134.13685390000001</v>
      </c>
      <c r="Y23">
        <v>132.71622239999999</v>
      </c>
      <c r="Z23">
        <v>131.82941339999999</v>
      </c>
      <c r="AA23">
        <v>131.41720309999999</v>
      </c>
      <c r="AB23">
        <v>131.35239609999999</v>
      </c>
      <c r="AC23">
        <v>131.53963809999999</v>
      </c>
      <c r="AD23">
        <v>131.69310490000001</v>
      </c>
      <c r="AE23">
        <v>131.93437850000001</v>
      </c>
      <c r="AF23">
        <v>132.24078489999999</v>
      </c>
      <c r="AG23">
        <v>132.5847014</v>
      </c>
      <c r="AH23">
        <v>132.97610180000001</v>
      </c>
      <c r="AI23">
        <v>133.35758269999999</v>
      </c>
      <c r="AJ23">
        <v>133.73270160000001</v>
      </c>
      <c r="AK23">
        <v>134.12386710000001</v>
      </c>
      <c r="AL23">
        <v>134.5198585</v>
      </c>
      <c r="AM23">
        <v>134.94642289999999</v>
      </c>
      <c r="AN23">
        <v>135.3318257</v>
      </c>
      <c r="AO23">
        <v>135.7045104</v>
      </c>
      <c r="AP23">
        <v>136.0751291</v>
      </c>
      <c r="AQ23">
        <v>136.47436099999999</v>
      </c>
      <c r="AR23">
        <v>136.87262250000001</v>
      </c>
      <c r="AS23">
        <v>137.3125148</v>
      </c>
      <c r="AT23">
        <v>137.7900683</v>
      </c>
      <c r="AU23">
        <v>138.30106180000001</v>
      </c>
      <c r="AV23">
        <v>138.85745560000001</v>
      </c>
      <c r="AW23">
        <v>139.5026737</v>
      </c>
    </row>
    <row r="24" spans="2:49" x14ac:dyDescent="0.35">
      <c r="B24" t="s">
        <v>124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2.9121942340000002</v>
      </c>
      <c r="K24">
        <v>2.8673825850000001</v>
      </c>
      <c r="L24">
        <v>2.7353150209999999</v>
      </c>
      <c r="M24">
        <v>2.849131013</v>
      </c>
      <c r="N24">
        <v>2.8809969049999999</v>
      </c>
      <c r="O24">
        <v>2.9944459160000001</v>
      </c>
      <c r="P24">
        <v>3.0594447040000001</v>
      </c>
      <c r="Q24">
        <v>3.0613357880000001</v>
      </c>
      <c r="R24">
        <v>3.08969534</v>
      </c>
      <c r="S24">
        <v>3.1548230130000001</v>
      </c>
      <c r="T24">
        <v>3.220840409</v>
      </c>
      <c r="U24">
        <v>3.2579401250000002</v>
      </c>
      <c r="V24">
        <v>3.2767645829999998</v>
      </c>
      <c r="W24">
        <v>3.2569363509999998</v>
      </c>
      <c r="X24">
        <v>3.2160477670000001</v>
      </c>
      <c r="Y24">
        <v>3.1985723859999999</v>
      </c>
      <c r="Z24">
        <v>3.2083919660000002</v>
      </c>
      <c r="AA24">
        <v>3.2404604780000001</v>
      </c>
      <c r="AB24">
        <v>3.2883634320000001</v>
      </c>
      <c r="AC24">
        <v>3.3465966640000002</v>
      </c>
      <c r="AD24">
        <v>3.4113366709999999</v>
      </c>
      <c r="AE24">
        <v>3.4788389949999998</v>
      </c>
      <c r="AF24">
        <v>3.5475037980000002</v>
      </c>
      <c r="AG24">
        <v>3.616213444</v>
      </c>
      <c r="AH24">
        <v>3.6850084590000001</v>
      </c>
      <c r="AI24">
        <v>3.7516142920000002</v>
      </c>
      <c r="AJ24">
        <v>3.816156146</v>
      </c>
      <c r="AK24">
        <v>3.8792190290000002</v>
      </c>
      <c r="AL24">
        <v>3.9411823350000001</v>
      </c>
      <c r="AM24">
        <v>4.0032116130000004</v>
      </c>
      <c r="AN24">
        <v>4.0627465359999997</v>
      </c>
      <c r="AO24">
        <v>4.1216154789999999</v>
      </c>
      <c r="AP24">
        <v>4.1801543749999999</v>
      </c>
      <c r="AQ24">
        <v>4.2389677170000004</v>
      </c>
      <c r="AR24">
        <v>4.297867407</v>
      </c>
      <c r="AS24">
        <v>4.3564585850000004</v>
      </c>
      <c r="AT24">
        <v>4.415036175</v>
      </c>
      <c r="AU24">
        <v>4.4739684019999997</v>
      </c>
      <c r="AV24">
        <v>4.5337885609999997</v>
      </c>
      <c r="AW24">
        <v>4.5954135220000003</v>
      </c>
    </row>
    <row r="25" spans="2:49" x14ac:dyDescent="0.35">
      <c r="B25" t="s">
        <v>125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43.949917509999999</v>
      </c>
      <c r="K25">
        <v>41.687449290000004</v>
      </c>
      <c r="L25">
        <v>40.931399040000002</v>
      </c>
      <c r="M25">
        <v>41.120648600000003</v>
      </c>
      <c r="N25">
        <v>41.424438700000003</v>
      </c>
      <c r="O25">
        <v>40.864200889999999</v>
      </c>
      <c r="P25">
        <v>39.519102680000003</v>
      </c>
      <c r="Q25">
        <v>38.019402450000001</v>
      </c>
      <c r="R25">
        <v>36.999838949999997</v>
      </c>
      <c r="S25">
        <v>36.528212969999998</v>
      </c>
      <c r="T25">
        <v>35.938183539999997</v>
      </c>
      <c r="U25">
        <v>35.833086219999998</v>
      </c>
      <c r="V25">
        <v>36.070981080000003</v>
      </c>
      <c r="W25">
        <v>35.976891279999997</v>
      </c>
      <c r="X25">
        <v>36.057274120000002</v>
      </c>
      <c r="Y25">
        <v>36.285150450000003</v>
      </c>
      <c r="Z25">
        <v>36.639671389999997</v>
      </c>
      <c r="AA25">
        <v>37.108340269999999</v>
      </c>
      <c r="AB25">
        <v>37.631163360000002</v>
      </c>
      <c r="AC25">
        <v>38.218517859999999</v>
      </c>
      <c r="AD25">
        <v>38.854702490000001</v>
      </c>
      <c r="AE25">
        <v>39.49879644</v>
      </c>
      <c r="AF25">
        <v>40.154983790000003</v>
      </c>
      <c r="AG25">
        <v>40.830271670000002</v>
      </c>
      <c r="AH25">
        <v>41.525011309999996</v>
      </c>
      <c r="AI25">
        <v>42.205009920000002</v>
      </c>
      <c r="AJ25">
        <v>42.893456</v>
      </c>
      <c r="AK25">
        <v>43.601812670000001</v>
      </c>
      <c r="AL25">
        <v>44.317752609999999</v>
      </c>
      <c r="AM25">
        <v>45.094485210000002</v>
      </c>
      <c r="AN25">
        <v>45.812266260000001</v>
      </c>
      <c r="AO25">
        <v>46.50957674</v>
      </c>
      <c r="AP25">
        <v>47.194492320000002</v>
      </c>
      <c r="AQ25">
        <v>47.887832840000002</v>
      </c>
      <c r="AR25">
        <v>48.565867500000003</v>
      </c>
      <c r="AS25">
        <v>49.268025539999996</v>
      </c>
      <c r="AT25">
        <v>49.989525569999998</v>
      </c>
      <c r="AU25">
        <v>50.720365370000003</v>
      </c>
      <c r="AV25">
        <v>51.464833779999999</v>
      </c>
      <c r="AW25">
        <v>52.247697170000002</v>
      </c>
    </row>
    <row r="26" spans="2:49" x14ac:dyDescent="0.3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38.928643800000003</v>
      </c>
      <c r="K26">
        <v>38.277569640000003</v>
      </c>
      <c r="L26">
        <v>37.805079020000001</v>
      </c>
      <c r="M26">
        <v>37.43484162</v>
      </c>
      <c r="N26">
        <v>37.260124329999996</v>
      </c>
      <c r="O26">
        <v>37.147706669999998</v>
      </c>
      <c r="P26">
        <v>36.779464400000002</v>
      </c>
      <c r="Q26">
        <v>36.133164479999998</v>
      </c>
      <c r="R26">
        <v>35.53610836</v>
      </c>
      <c r="S26">
        <v>35.002882749999998</v>
      </c>
      <c r="T26">
        <v>34.421696429999997</v>
      </c>
      <c r="U26">
        <v>34.1135193</v>
      </c>
      <c r="V26">
        <v>33.71919037</v>
      </c>
      <c r="W26">
        <v>33.042625119999997</v>
      </c>
      <c r="X26">
        <v>32.206064419999997</v>
      </c>
      <c r="Y26">
        <v>31.377893570000001</v>
      </c>
      <c r="Z26">
        <v>30.605708140000001</v>
      </c>
      <c r="AA26">
        <v>29.911493490000002</v>
      </c>
      <c r="AB26">
        <v>29.311000100000001</v>
      </c>
      <c r="AC26">
        <v>28.779662210000001</v>
      </c>
      <c r="AD26">
        <v>28.29568965</v>
      </c>
      <c r="AE26">
        <v>27.85464194</v>
      </c>
      <c r="AF26">
        <v>27.450966019999999</v>
      </c>
      <c r="AG26">
        <v>27.071004240000001</v>
      </c>
      <c r="AH26">
        <v>26.71870221</v>
      </c>
      <c r="AI26">
        <v>26.393529610000002</v>
      </c>
      <c r="AJ26">
        <v>26.078942690000002</v>
      </c>
      <c r="AK26">
        <v>25.777367250000001</v>
      </c>
      <c r="AL26">
        <v>25.48615633</v>
      </c>
      <c r="AM26">
        <v>25.175627200000001</v>
      </c>
      <c r="AN26">
        <v>24.863682560000001</v>
      </c>
      <c r="AO26">
        <v>24.55502817</v>
      </c>
      <c r="AP26">
        <v>24.251974409999999</v>
      </c>
      <c r="AQ26">
        <v>23.957562110000001</v>
      </c>
      <c r="AR26">
        <v>23.669929589999999</v>
      </c>
      <c r="AS26">
        <v>23.38978256</v>
      </c>
      <c r="AT26">
        <v>23.114898889999999</v>
      </c>
      <c r="AU26">
        <v>22.843209229999999</v>
      </c>
      <c r="AV26">
        <v>22.573933629999999</v>
      </c>
      <c r="AW26">
        <v>22.312413230000001</v>
      </c>
    </row>
    <row r="27" spans="2:49" x14ac:dyDescent="0.3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24.029591289999999</v>
      </c>
      <c r="K27">
        <v>23.866048249999999</v>
      </c>
      <c r="L27">
        <v>23.789377569999999</v>
      </c>
      <c r="M27">
        <v>24.117240679999998</v>
      </c>
      <c r="N27">
        <v>24.957801920000001</v>
      </c>
      <c r="O27">
        <v>25.64963462</v>
      </c>
      <c r="P27">
        <v>25.380822810000002</v>
      </c>
      <c r="Q27">
        <v>24.30985081</v>
      </c>
      <c r="R27">
        <v>23.07494252</v>
      </c>
      <c r="S27">
        <v>21.91532213</v>
      </c>
      <c r="T27">
        <v>20.982941480000001</v>
      </c>
      <c r="U27">
        <v>20.249653339999998</v>
      </c>
      <c r="V27">
        <v>19.7333848</v>
      </c>
      <c r="W27">
        <v>19.145810480000002</v>
      </c>
      <c r="X27">
        <v>18.597051870000001</v>
      </c>
      <c r="Y27">
        <v>18.22721924</v>
      </c>
      <c r="Z27">
        <v>18.0789653</v>
      </c>
      <c r="AA27">
        <v>18.099968910000001</v>
      </c>
      <c r="AB27">
        <v>18.242823059999999</v>
      </c>
      <c r="AC27">
        <v>18.444455300000001</v>
      </c>
      <c r="AD27">
        <v>18.693671219999999</v>
      </c>
      <c r="AE27">
        <v>18.96360701</v>
      </c>
      <c r="AF27">
        <v>19.239063680000001</v>
      </c>
      <c r="AG27">
        <v>19.502847890000002</v>
      </c>
      <c r="AH27">
        <v>19.76196916</v>
      </c>
      <c r="AI27">
        <v>20.00947012</v>
      </c>
      <c r="AJ27">
        <v>20.234815260000001</v>
      </c>
      <c r="AK27">
        <v>20.44367085</v>
      </c>
      <c r="AL27">
        <v>20.638717440000001</v>
      </c>
      <c r="AM27">
        <v>20.807257230000001</v>
      </c>
      <c r="AN27">
        <v>20.958985129999999</v>
      </c>
      <c r="AO27">
        <v>21.109769679999999</v>
      </c>
      <c r="AP27">
        <v>21.260266120000001</v>
      </c>
      <c r="AQ27">
        <v>21.41258431</v>
      </c>
      <c r="AR27">
        <v>21.56579928</v>
      </c>
      <c r="AS27">
        <v>21.720316149999999</v>
      </c>
      <c r="AT27">
        <v>21.87832993</v>
      </c>
      <c r="AU27">
        <v>22.045305949999999</v>
      </c>
      <c r="AV27">
        <v>22.226730759999999</v>
      </c>
      <c r="AW27">
        <v>22.429352420000001</v>
      </c>
    </row>
    <row r="28" spans="2:49" x14ac:dyDescent="0.3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25.534568520000001</v>
      </c>
      <c r="O28">
        <v>25.29835877</v>
      </c>
      <c r="P28">
        <v>25.06352644</v>
      </c>
      <c r="Q28">
        <v>24.821822560000001</v>
      </c>
      <c r="R28">
        <v>24.579651460000001</v>
      </c>
      <c r="S28">
        <v>24.459783739999999</v>
      </c>
      <c r="T28">
        <v>24.31552585</v>
      </c>
      <c r="U28">
        <v>24.036791900000001</v>
      </c>
      <c r="V28">
        <v>23.727340959999999</v>
      </c>
      <c r="W28">
        <v>23.376337509999999</v>
      </c>
      <c r="X28">
        <v>22.99243409</v>
      </c>
      <c r="Y28">
        <v>22.63242713</v>
      </c>
      <c r="Z28">
        <v>22.29479903</v>
      </c>
      <c r="AA28">
        <v>21.97026412</v>
      </c>
      <c r="AB28">
        <v>21.64821255</v>
      </c>
      <c r="AC28">
        <v>21.321510289999999</v>
      </c>
      <c r="AD28">
        <v>20.98210177</v>
      </c>
      <c r="AE28">
        <v>20.627272900000001</v>
      </c>
      <c r="AF28">
        <v>20.255824090000001</v>
      </c>
      <c r="AG28">
        <v>19.86772964</v>
      </c>
      <c r="AH28">
        <v>19.464088910000001</v>
      </c>
      <c r="AI28">
        <v>19.04517697</v>
      </c>
      <c r="AJ28">
        <v>18.613471560000001</v>
      </c>
      <c r="AK28">
        <v>18.171726849999999</v>
      </c>
      <c r="AL28">
        <v>17.723014930000001</v>
      </c>
      <c r="AM28">
        <v>17.271097600000001</v>
      </c>
      <c r="AN28">
        <v>16.820326300000001</v>
      </c>
      <c r="AO28">
        <v>16.37324645</v>
      </c>
      <c r="AP28">
        <v>15.931945880000001</v>
      </c>
      <c r="AQ28">
        <v>15.49883889</v>
      </c>
      <c r="AR28">
        <v>15.07612022</v>
      </c>
      <c r="AS28">
        <v>14.665770910000001</v>
      </c>
      <c r="AT28">
        <v>14.2698892</v>
      </c>
      <c r="AU28">
        <v>13.89015217</v>
      </c>
      <c r="AV28">
        <v>13.527838279999999</v>
      </c>
      <c r="AW28">
        <v>13.184075460000001</v>
      </c>
    </row>
    <row r="29" spans="2:49" x14ac:dyDescent="0.35">
      <c r="B29" t="s">
        <v>129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20.555519369999999</v>
      </c>
      <c r="K29">
        <v>19.84658756</v>
      </c>
      <c r="L29">
        <v>19.35734059</v>
      </c>
      <c r="M29">
        <v>19.270349379999999</v>
      </c>
      <c r="N29">
        <v>18.778306860000001</v>
      </c>
      <c r="O29">
        <v>19.321305720000002</v>
      </c>
      <c r="P29">
        <v>19.727499309999999</v>
      </c>
      <c r="Q29">
        <v>19.951172020000001</v>
      </c>
      <c r="R29">
        <v>20.314237080000002</v>
      </c>
      <c r="S29">
        <v>20.85533774</v>
      </c>
      <c r="T29">
        <v>21.086978370000001</v>
      </c>
      <c r="U29">
        <v>21.194713100000001</v>
      </c>
      <c r="V29">
        <v>21.282287920000002</v>
      </c>
      <c r="W29">
        <v>21.205822959999999</v>
      </c>
      <c r="X29">
        <v>21.0679816</v>
      </c>
      <c r="Y29">
        <v>20.994959609999999</v>
      </c>
      <c r="Z29">
        <v>21.0018776</v>
      </c>
      <c r="AA29">
        <v>21.086675840000002</v>
      </c>
      <c r="AB29">
        <v>21.230833579999999</v>
      </c>
      <c r="AC29">
        <v>21.428895820000001</v>
      </c>
      <c r="AD29">
        <v>21.455603119999999</v>
      </c>
      <c r="AE29">
        <v>21.51122118</v>
      </c>
      <c r="AF29">
        <v>21.59244352</v>
      </c>
      <c r="AG29">
        <v>21.696634549999999</v>
      </c>
      <c r="AH29">
        <v>21.821321789999999</v>
      </c>
      <c r="AI29">
        <v>21.952781810000001</v>
      </c>
      <c r="AJ29">
        <v>22.095859950000001</v>
      </c>
      <c r="AK29">
        <v>22.250070449999999</v>
      </c>
      <c r="AL29">
        <v>22.413034849999999</v>
      </c>
      <c r="AM29">
        <v>22.594744080000002</v>
      </c>
      <c r="AN29">
        <v>22.813818909999998</v>
      </c>
      <c r="AO29">
        <v>23.035273920000002</v>
      </c>
      <c r="AP29">
        <v>23.25629597</v>
      </c>
      <c r="AQ29">
        <v>23.478575150000001</v>
      </c>
      <c r="AR29">
        <v>23.697038509999999</v>
      </c>
      <c r="AS29">
        <v>23.91216103</v>
      </c>
      <c r="AT29">
        <v>24.12238859</v>
      </c>
      <c r="AU29">
        <v>24.328060700000002</v>
      </c>
      <c r="AV29">
        <v>24.530330589999998</v>
      </c>
      <c r="AW29">
        <v>24.733721930000002</v>
      </c>
    </row>
    <row r="30" spans="2:49" x14ac:dyDescent="0.3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34664.838069999998</v>
      </c>
      <c r="T30">
        <v>34954.891860000003</v>
      </c>
      <c r="U30">
        <v>35115.33423</v>
      </c>
      <c r="V30">
        <v>35229.615689999999</v>
      </c>
      <c r="W30">
        <v>35281.857329999999</v>
      </c>
      <c r="X30">
        <v>35288.167540000002</v>
      </c>
      <c r="Y30">
        <v>35350.17265</v>
      </c>
      <c r="Z30">
        <v>35466.49912</v>
      </c>
      <c r="AA30">
        <v>35623.31839</v>
      </c>
      <c r="AB30">
        <v>35804.094400000002</v>
      </c>
      <c r="AC30">
        <v>35998.779280000002</v>
      </c>
      <c r="AD30">
        <v>36194.302649999998</v>
      </c>
      <c r="AE30">
        <v>36387.860869999997</v>
      </c>
      <c r="AF30">
        <v>36578.769350000002</v>
      </c>
      <c r="AG30">
        <v>36767.759440000002</v>
      </c>
      <c r="AH30">
        <v>36956.88233</v>
      </c>
      <c r="AI30">
        <v>37144.754419999997</v>
      </c>
      <c r="AJ30">
        <v>37333.66388</v>
      </c>
      <c r="AK30">
        <v>37525.24523</v>
      </c>
      <c r="AL30">
        <v>37720.994350000001</v>
      </c>
      <c r="AM30">
        <v>37923.850010000002</v>
      </c>
      <c r="AN30">
        <v>38138.851569999999</v>
      </c>
      <c r="AO30">
        <v>38364.238069999999</v>
      </c>
      <c r="AP30">
        <v>38596.430110000001</v>
      </c>
      <c r="AQ30">
        <v>38833.400549999998</v>
      </c>
      <c r="AR30">
        <v>39073.073320000003</v>
      </c>
      <c r="AS30">
        <v>39313.71211</v>
      </c>
      <c r="AT30">
        <v>39555.456550000003</v>
      </c>
      <c r="AU30">
        <v>39798.289259999998</v>
      </c>
      <c r="AV30">
        <v>40042.11219</v>
      </c>
      <c r="AW30">
        <v>40287.85108</v>
      </c>
    </row>
    <row r="31" spans="2:49" x14ac:dyDescent="0.3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357.67948740000003</v>
      </c>
      <c r="L31">
        <v>421.25414519999998</v>
      </c>
      <c r="M31">
        <v>481.85066389999997</v>
      </c>
      <c r="N31">
        <v>526.77126129999999</v>
      </c>
      <c r="O31">
        <v>562.59705399999996</v>
      </c>
      <c r="P31">
        <v>613.20176119999996</v>
      </c>
      <c r="Q31">
        <v>689.45506309999996</v>
      </c>
      <c r="R31">
        <v>762.64465399999995</v>
      </c>
      <c r="S31">
        <v>868.62164600000006</v>
      </c>
      <c r="T31">
        <v>946.2468341</v>
      </c>
      <c r="U31">
        <v>1030.4921469999999</v>
      </c>
      <c r="V31">
        <v>1121.6875010000001</v>
      </c>
      <c r="W31">
        <v>1219.460593</v>
      </c>
      <c r="X31">
        <v>1322.973696</v>
      </c>
      <c r="Y31">
        <v>1428.7710569999999</v>
      </c>
      <c r="Z31">
        <v>1532.2241750000001</v>
      </c>
      <c r="AA31">
        <v>1630.0054399999999</v>
      </c>
      <c r="AB31">
        <v>1719.4193250000001</v>
      </c>
      <c r="AC31">
        <v>1798.7451430000001</v>
      </c>
      <c r="AD31">
        <v>1866.5612570000001</v>
      </c>
      <c r="AE31">
        <v>1922.322353</v>
      </c>
      <c r="AF31">
        <v>1965.7471459999999</v>
      </c>
      <c r="AG31">
        <v>1996.79574</v>
      </c>
      <c r="AH31">
        <v>2015.616896</v>
      </c>
      <c r="AI31">
        <v>2022.614495</v>
      </c>
      <c r="AJ31">
        <v>2018.1660039999999</v>
      </c>
      <c r="AK31">
        <v>2002.7389760000001</v>
      </c>
      <c r="AL31">
        <v>1977.0176220000001</v>
      </c>
      <c r="AM31">
        <v>1941.9345579999999</v>
      </c>
      <c r="AN31">
        <v>1898.7598410000001</v>
      </c>
      <c r="AO31">
        <v>1848.3896139999999</v>
      </c>
      <c r="AP31">
        <v>1791.7731859999999</v>
      </c>
      <c r="AQ31">
        <v>1729.980178</v>
      </c>
      <c r="AR31">
        <v>1664.0935449999999</v>
      </c>
      <c r="AS31">
        <v>1595.202354</v>
      </c>
      <c r="AT31">
        <v>1524.308671</v>
      </c>
      <c r="AU31">
        <v>1452.306961</v>
      </c>
      <c r="AV31">
        <v>1379.9816189999999</v>
      </c>
      <c r="AW31">
        <v>1308.0262909999999</v>
      </c>
    </row>
    <row r="32" spans="2:49" x14ac:dyDescent="0.35">
      <c r="B32" t="s">
        <v>132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4070.4415370000002</v>
      </c>
      <c r="N32">
        <v>4285.2968810000002</v>
      </c>
      <c r="O32">
        <v>4481.0259480000004</v>
      </c>
      <c r="P32">
        <v>4669.2693129999998</v>
      </c>
      <c r="Q32">
        <v>4851.9471219999996</v>
      </c>
      <c r="R32">
        <v>5018.1849540000003</v>
      </c>
      <c r="S32">
        <v>5239.9674009999999</v>
      </c>
      <c r="T32">
        <v>5404.1528090000002</v>
      </c>
      <c r="U32">
        <v>5519.1848669999999</v>
      </c>
      <c r="V32">
        <v>5610.998321</v>
      </c>
      <c r="W32">
        <v>5676.312105</v>
      </c>
      <c r="X32">
        <v>5717.0737280000003</v>
      </c>
      <c r="Y32">
        <v>5752.6623689999997</v>
      </c>
      <c r="Z32">
        <v>5781.4767830000001</v>
      </c>
      <c r="AA32">
        <v>5800.0241059999998</v>
      </c>
      <c r="AB32">
        <v>5804.5895540000001</v>
      </c>
      <c r="AC32">
        <v>5792.728443</v>
      </c>
      <c r="AD32">
        <v>5761.9208200000003</v>
      </c>
      <c r="AE32">
        <v>5711.5099069999997</v>
      </c>
      <c r="AF32">
        <v>5641.4192629999998</v>
      </c>
      <c r="AG32">
        <v>5552.0434610000002</v>
      </c>
      <c r="AH32">
        <v>5444.2276279999996</v>
      </c>
      <c r="AI32">
        <v>5318.6548140000004</v>
      </c>
      <c r="AJ32">
        <v>5176.7989459999999</v>
      </c>
      <c r="AK32">
        <v>5020.3451729999997</v>
      </c>
      <c r="AL32">
        <v>4851.208447</v>
      </c>
      <c r="AM32">
        <v>4671.5602689999996</v>
      </c>
      <c r="AN32">
        <v>4483.7524089999997</v>
      </c>
      <c r="AO32">
        <v>4289.772637</v>
      </c>
      <c r="AP32">
        <v>4091.5621329999999</v>
      </c>
      <c r="AQ32">
        <v>3891.106691</v>
      </c>
      <c r="AR32">
        <v>3690.2830279999998</v>
      </c>
      <c r="AS32">
        <v>3490.801003</v>
      </c>
      <c r="AT32">
        <v>3294.2373990000001</v>
      </c>
      <c r="AU32">
        <v>3101.9327830000002</v>
      </c>
      <c r="AV32">
        <v>2914.9936630000002</v>
      </c>
      <c r="AW32">
        <v>2734.3180659999998</v>
      </c>
    </row>
    <row r="33" spans="2:49" x14ac:dyDescent="0.3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7493.0461020000002</v>
      </c>
      <c r="Q33">
        <v>7691.976662</v>
      </c>
      <c r="R33">
        <v>7870.6246959999999</v>
      </c>
      <c r="S33">
        <v>8104.6473420000002</v>
      </c>
      <c r="T33">
        <v>8285.9230810000008</v>
      </c>
      <c r="U33">
        <v>8387.2859270000008</v>
      </c>
      <c r="V33">
        <v>8454.3775459999997</v>
      </c>
      <c r="W33">
        <v>8482.9167570000009</v>
      </c>
      <c r="X33">
        <v>8477.1463120000008</v>
      </c>
      <c r="Y33">
        <v>8463.5402479999902</v>
      </c>
      <c r="Z33">
        <v>8441.3769979999997</v>
      </c>
      <c r="AA33">
        <v>8406.6161049999901</v>
      </c>
      <c r="AB33">
        <v>8354.7388690000007</v>
      </c>
      <c r="AC33">
        <v>8282.8598340000008</v>
      </c>
      <c r="AD33">
        <v>8187.856452</v>
      </c>
      <c r="AE33">
        <v>8069.0209489999997</v>
      </c>
      <c r="AF33">
        <v>7926.3939970000001</v>
      </c>
      <c r="AG33">
        <v>7760.6210449999999</v>
      </c>
      <c r="AH33">
        <v>7572.9289140000001</v>
      </c>
      <c r="AI33">
        <v>7364.3869910000003</v>
      </c>
      <c r="AJ33">
        <v>7137.0817299999999</v>
      </c>
      <c r="AK33">
        <v>6893.3552380000001</v>
      </c>
      <c r="AL33">
        <v>6635.7873099999997</v>
      </c>
      <c r="AM33">
        <v>6367.2474739999998</v>
      </c>
      <c r="AN33">
        <v>6090.750575</v>
      </c>
      <c r="AO33">
        <v>5808.8745410000001</v>
      </c>
      <c r="AP33">
        <v>5524.0981700000002</v>
      </c>
      <c r="AQ33">
        <v>5238.9117740000002</v>
      </c>
      <c r="AR33">
        <v>4955.6341240000002</v>
      </c>
      <c r="AS33">
        <v>4676.3621359999997</v>
      </c>
      <c r="AT33">
        <v>4402.9947060000004</v>
      </c>
      <c r="AU33">
        <v>4137.1208640000004</v>
      </c>
      <c r="AV33">
        <v>3880.026151</v>
      </c>
      <c r="AW33">
        <v>3632.7228559999999</v>
      </c>
    </row>
    <row r="34" spans="2:49" x14ac:dyDescent="0.3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7253.1785419999997</v>
      </c>
      <c r="L34">
        <v>7363.839661</v>
      </c>
      <c r="M34">
        <v>7465.3761039999999</v>
      </c>
      <c r="N34">
        <v>7628.1928980000002</v>
      </c>
      <c r="O34">
        <v>7773.2800749999997</v>
      </c>
      <c r="P34">
        <v>7904.2181300000002</v>
      </c>
      <c r="Q34">
        <v>8010.4348810000001</v>
      </c>
      <c r="R34">
        <v>8107.62147</v>
      </c>
      <c r="S34">
        <v>8237.0403330000008</v>
      </c>
      <c r="T34">
        <v>8357.0962380000001</v>
      </c>
      <c r="U34">
        <v>8397.5249409999997</v>
      </c>
      <c r="V34">
        <v>8406.9556479999901</v>
      </c>
      <c r="W34">
        <v>8381.4101759999994</v>
      </c>
      <c r="X34">
        <v>8325.3808950000002</v>
      </c>
      <c r="Y34">
        <v>8263.5467229999995</v>
      </c>
      <c r="Z34">
        <v>8195.8716760000007</v>
      </c>
      <c r="AA34">
        <v>8118.9060200000004</v>
      </c>
      <c r="AB34">
        <v>8028.6655300000002</v>
      </c>
      <c r="AC34">
        <v>7922.6037189999997</v>
      </c>
      <c r="AD34">
        <v>7797.9001790000002</v>
      </c>
      <c r="AE34">
        <v>7653.8945750000003</v>
      </c>
      <c r="AF34">
        <v>7490.5987759999998</v>
      </c>
      <c r="AG34">
        <v>7308.5664280000001</v>
      </c>
      <c r="AH34">
        <v>7108.8744260000003</v>
      </c>
      <c r="AI34">
        <v>6892.4698289999997</v>
      </c>
      <c r="AJ34">
        <v>6661.2220420000003</v>
      </c>
      <c r="AK34">
        <v>6417.2242390000001</v>
      </c>
      <c r="AL34">
        <v>6162.7585099999997</v>
      </c>
      <c r="AM34">
        <v>5900.3479960000004</v>
      </c>
      <c r="AN34">
        <v>5632.609657</v>
      </c>
      <c r="AO34">
        <v>5361.7908989999996</v>
      </c>
      <c r="AP34">
        <v>5090.0370000000003</v>
      </c>
      <c r="AQ34">
        <v>4819.4869369999997</v>
      </c>
      <c r="AR34">
        <v>4552.1170890000003</v>
      </c>
      <c r="AS34">
        <v>4289.7040790000001</v>
      </c>
      <c r="AT34">
        <v>4033.842537</v>
      </c>
      <c r="AU34">
        <v>3785.851854</v>
      </c>
      <c r="AV34">
        <v>3546.7831489999999</v>
      </c>
      <c r="AW34">
        <v>3317.4453530000001</v>
      </c>
    </row>
    <row r="35" spans="2:49" x14ac:dyDescent="0.3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13387.104240000001</v>
      </c>
      <c r="G35" s="39">
        <v>12832.969810000001</v>
      </c>
      <c r="H35" s="39">
        <v>12362.902050000001</v>
      </c>
      <c r="I35">
        <v>11917.784949999999</v>
      </c>
      <c r="J35">
        <v>11490.20795</v>
      </c>
      <c r="K35" s="39">
        <v>11030.2912</v>
      </c>
      <c r="L35" s="39">
        <v>10589.831169999999</v>
      </c>
      <c r="M35" s="39">
        <v>10181.763059999999</v>
      </c>
      <c r="N35" s="39">
        <v>9832.9914019999997</v>
      </c>
      <c r="O35" s="39">
        <v>9508.1765790000009</v>
      </c>
      <c r="P35">
        <v>9190.3522030000004</v>
      </c>
      <c r="Q35">
        <v>8882.8848330000001</v>
      </c>
      <c r="R35">
        <v>8589.6904599999998</v>
      </c>
      <c r="S35">
        <v>8317.9170799999902</v>
      </c>
      <c r="T35">
        <v>8085.9850779999997</v>
      </c>
      <c r="U35">
        <v>7811.9157020000002</v>
      </c>
      <c r="V35">
        <v>7541.8208500000001</v>
      </c>
      <c r="W35">
        <v>7272.4608580000004</v>
      </c>
      <c r="X35">
        <v>7005.5506260000002</v>
      </c>
      <c r="Y35">
        <v>6752.2715829999997</v>
      </c>
      <c r="Z35">
        <v>6511.9460209999997</v>
      </c>
      <c r="AA35">
        <v>6281.9403609999999</v>
      </c>
      <c r="AB35">
        <v>6059.3528219999998</v>
      </c>
      <c r="AC35">
        <v>5842.0382959999997</v>
      </c>
      <c r="AD35">
        <v>5627.741387</v>
      </c>
      <c r="AE35">
        <v>5415.3174010000002</v>
      </c>
      <c r="AF35">
        <v>5204.0061539999997</v>
      </c>
      <c r="AG35">
        <v>4993.3648089999997</v>
      </c>
      <c r="AH35">
        <v>4783.2544740000003</v>
      </c>
      <c r="AI35">
        <v>4573.5428179999999</v>
      </c>
      <c r="AJ35">
        <v>4364.5724030000001</v>
      </c>
      <c r="AK35">
        <v>4156.8258589999996</v>
      </c>
      <c r="AL35">
        <v>3950.9013869999999</v>
      </c>
      <c r="AM35">
        <v>3747.5413140000001</v>
      </c>
      <c r="AN35">
        <v>3547.5568229999999</v>
      </c>
      <c r="AO35">
        <v>3351.6084519999999</v>
      </c>
      <c r="AP35">
        <v>3160.3298460000001</v>
      </c>
      <c r="AQ35">
        <v>2974.373165</v>
      </c>
      <c r="AR35">
        <v>2794.3345869999998</v>
      </c>
      <c r="AS35">
        <v>2620.7397129999999</v>
      </c>
      <c r="AT35">
        <v>2454.0437849999998</v>
      </c>
      <c r="AU35">
        <v>2294.5900360000001</v>
      </c>
      <c r="AV35">
        <v>2142.6123360000001</v>
      </c>
      <c r="AW35">
        <v>1998.2471129999999</v>
      </c>
    </row>
    <row r="36" spans="2:49" x14ac:dyDescent="0.3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3292.8042599999999</v>
      </c>
      <c r="O36">
        <v>3156.1154430000001</v>
      </c>
      <c r="P36">
        <v>3026.125411</v>
      </c>
      <c r="Q36">
        <v>2901.051316</v>
      </c>
      <c r="R36">
        <v>2781.2904530000001</v>
      </c>
      <c r="S36">
        <v>2665.6732900000002</v>
      </c>
      <c r="T36">
        <v>2541.8514399999999</v>
      </c>
      <c r="U36">
        <v>2415.6264190000002</v>
      </c>
      <c r="V36">
        <v>2295.5335960000002</v>
      </c>
      <c r="W36">
        <v>2180.653014</v>
      </c>
      <c r="X36">
        <v>2071.078168</v>
      </c>
      <c r="Y36">
        <v>1968.6638310000001</v>
      </c>
      <c r="Z36">
        <v>1872.945414</v>
      </c>
      <c r="AA36">
        <v>1783.0799939999999</v>
      </c>
      <c r="AB36">
        <v>1698.1900820000001</v>
      </c>
      <c r="AC36">
        <v>1617.5701180000001</v>
      </c>
      <c r="AD36">
        <v>1540.5141410000001</v>
      </c>
      <c r="AE36">
        <v>1466.5578069999999</v>
      </c>
      <c r="AF36">
        <v>1395.3302040000001</v>
      </c>
      <c r="AG36">
        <v>1326.5397379999999</v>
      </c>
      <c r="AH36">
        <v>1259.96984</v>
      </c>
      <c r="AI36">
        <v>1195.420357</v>
      </c>
      <c r="AJ36">
        <v>1132.7940189999999</v>
      </c>
      <c r="AK36">
        <v>1072.033087</v>
      </c>
      <c r="AL36">
        <v>1013.116983</v>
      </c>
      <c r="AM36">
        <v>956.06724350000002</v>
      </c>
      <c r="AN36">
        <v>900.93531170000006</v>
      </c>
      <c r="AO36">
        <v>847.74641180000003</v>
      </c>
      <c r="AP36">
        <v>796.53082930000005</v>
      </c>
      <c r="AQ36">
        <v>747.33330739999997</v>
      </c>
      <c r="AR36">
        <v>700.19636070000001</v>
      </c>
      <c r="AS36">
        <v>655.15609519999998</v>
      </c>
      <c r="AT36">
        <v>612.24119470000005</v>
      </c>
      <c r="AU36">
        <v>571.46353469999997</v>
      </c>
      <c r="AV36">
        <v>532.81812920000004</v>
      </c>
      <c r="AW36">
        <v>496.2853811</v>
      </c>
    </row>
    <row r="37" spans="2:49" x14ac:dyDescent="0.3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1356.872261</v>
      </c>
      <c r="N37">
        <v>1275.460922</v>
      </c>
      <c r="O37">
        <v>1199.16642</v>
      </c>
      <c r="P37">
        <v>1127.322216</v>
      </c>
      <c r="Q37">
        <v>1059.1767789999999</v>
      </c>
      <c r="R37">
        <v>994.34247210000001</v>
      </c>
      <c r="S37">
        <v>933.88519399999996</v>
      </c>
      <c r="T37">
        <v>874.89834640000004</v>
      </c>
      <c r="U37">
        <v>818.06736720000004</v>
      </c>
      <c r="V37">
        <v>764.58679819999998</v>
      </c>
      <c r="W37">
        <v>714.20703809999998</v>
      </c>
      <c r="X37">
        <v>666.88895390000005</v>
      </c>
      <c r="Y37">
        <v>622.86105480000003</v>
      </c>
      <c r="Z37">
        <v>581.95969530000002</v>
      </c>
      <c r="AA37">
        <v>543.9359862</v>
      </c>
      <c r="AB37">
        <v>508.53441770000001</v>
      </c>
      <c r="AC37">
        <v>475.52693310000001</v>
      </c>
      <c r="AD37">
        <v>444.69095709999999</v>
      </c>
      <c r="AE37">
        <v>415.8437179</v>
      </c>
      <c r="AF37">
        <v>388.82305000000002</v>
      </c>
      <c r="AG37">
        <v>363.48491059999998</v>
      </c>
      <c r="AH37">
        <v>339.70244860000003</v>
      </c>
      <c r="AI37">
        <v>317.35739239999998</v>
      </c>
      <c r="AJ37">
        <v>296.35208640000002</v>
      </c>
      <c r="AK37">
        <v>276.5995977</v>
      </c>
      <c r="AL37">
        <v>258.02253669999999</v>
      </c>
      <c r="AM37">
        <v>240.55348530000001</v>
      </c>
      <c r="AN37">
        <v>224.13285579999999</v>
      </c>
      <c r="AO37">
        <v>208.70298769999999</v>
      </c>
      <c r="AP37">
        <v>194.2108796</v>
      </c>
      <c r="AQ37">
        <v>180.60906689999999</v>
      </c>
      <c r="AR37">
        <v>167.85345849999999</v>
      </c>
      <c r="AS37">
        <v>155.90264519999999</v>
      </c>
      <c r="AT37">
        <v>144.71761660000001</v>
      </c>
      <c r="AU37">
        <v>134.26042179999999</v>
      </c>
      <c r="AV37">
        <v>124.49397039999999</v>
      </c>
      <c r="AW37">
        <v>115.38211149999999</v>
      </c>
    </row>
    <row r="38" spans="2:49" x14ac:dyDescent="0.3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0.3194796104</v>
      </c>
      <c r="K38">
        <v>0.46726478319999998</v>
      </c>
      <c r="L38">
        <v>0.66399824129999996</v>
      </c>
      <c r="M38">
        <v>0.95404384750000004</v>
      </c>
      <c r="N38">
        <v>1.4016910579999999</v>
      </c>
      <c r="O38">
        <v>2.0075083459999998</v>
      </c>
      <c r="P38">
        <v>2.7962953370000001</v>
      </c>
      <c r="Q38">
        <v>3.824385978</v>
      </c>
      <c r="R38">
        <v>5.1489474670000002</v>
      </c>
      <c r="S38">
        <v>8.1791870830000004</v>
      </c>
      <c r="T38">
        <v>14.08366043</v>
      </c>
      <c r="U38">
        <v>24.910489099999999</v>
      </c>
      <c r="V38">
        <v>37.600031000000001</v>
      </c>
      <c r="W38">
        <v>52.405877719999999</v>
      </c>
      <c r="X38">
        <v>69.782508289999996</v>
      </c>
      <c r="Y38">
        <v>91.046071229999995</v>
      </c>
      <c r="Z38">
        <v>116.9245131</v>
      </c>
      <c r="AA38">
        <v>148.0394177</v>
      </c>
      <c r="AB38">
        <v>184.92888310000001</v>
      </c>
      <c r="AC38">
        <v>228.15581259999999</v>
      </c>
      <c r="AD38">
        <v>278.12844710000002</v>
      </c>
      <c r="AE38">
        <v>335.36283429999997</v>
      </c>
      <c r="AF38">
        <v>400.34779270000001</v>
      </c>
      <c r="AG38">
        <v>473.52585219999997</v>
      </c>
      <c r="AH38">
        <v>555.28949829999999</v>
      </c>
      <c r="AI38">
        <v>645.7769184</v>
      </c>
      <c r="AJ38">
        <v>745.13337460000002</v>
      </c>
      <c r="AK38">
        <v>853.35700080000004</v>
      </c>
      <c r="AL38">
        <v>970.31504189999998</v>
      </c>
      <c r="AM38">
        <v>1095.870036</v>
      </c>
      <c r="AN38">
        <v>1229.9636840000001</v>
      </c>
      <c r="AO38">
        <v>1372.023383</v>
      </c>
      <c r="AP38">
        <v>1521.2523679999999</v>
      </c>
      <c r="AQ38">
        <v>1676.91003</v>
      </c>
      <c r="AR38">
        <v>1838.222178</v>
      </c>
      <c r="AS38">
        <v>2004.4456210000001</v>
      </c>
      <c r="AT38">
        <v>2175.0419499999998</v>
      </c>
      <c r="AU38">
        <v>2349.5133430000001</v>
      </c>
      <c r="AV38">
        <v>2527.418095</v>
      </c>
      <c r="AW38">
        <v>2708.501264</v>
      </c>
    </row>
    <row r="39" spans="2:49" x14ac:dyDescent="0.3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0.47031015609999999</v>
      </c>
      <c r="L39">
        <v>0.6397890088</v>
      </c>
      <c r="M39">
        <v>0.87764764409999996</v>
      </c>
      <c r="N39">
        <v>1.235143857</v>
      </c>
      <c r="O39">
        <v>1.706055965</v>
      </c>
      <c r="P39">
        <v>2.303285867</v>
      </c>
      <c r="Q39">
        <v>3.0622233099999998</v>
      </c>
      <c r="R39">
        <v>4.0169735720000004</v>
      </c>
      <c r="S39">
        <v>6.1744269779999996</v>
      </c>
      <c r="T39">
        <v>10.30468669</v>
      </c>
      <c r="U39">
        <v>17.735339010000001</v>
      </c>
      <c r="V39">
        <v>26.255343509999999</v>
      </c>
      <c r="W39">
        <v>35.983501359999998</v>
      </c>
      <c r="X39">
        <v>47.163735780000003</v>
      </c>
      <c r="Y39">
        <v>60.585110020000002</v>
      </c>
      <c r="Z39">
        <v>76.63149602</v>
      </c>
      <c r="AA39">
        <v>95.607482880000006</v>
      </c>
      <c r="AB39">
        <v>117.7572</v>
      </c>
      <c r="AC39">
        <v>143.332493</v>
      </c>
      <c r="AD39">
        <v>172.48489549999999</v>
      </c>
      <c r="AE39">
        <v>205.42384290000001</v>
      </c>
      <c r="AF39">
        <v>242.33445040000001</v>
      </c>
      <c r="AG39">
        <v>283.3667643</v>
      </c>
      <c r="AH39">
        <v>328.63438810000002</v>
      </c>
      <c r="AI39">
        <v>378.10117689999998</v>
      </c>
      <c r="AJ39">
        <v>431.73285199999998</v>
      </c>
      <c r="AK39">
        <v>489.40981269999997</v>
      </c>
      <c r="AL39">
        <v>550.94008040000006</v>
      </c>
      <c r="AM39">
        <v>616.12704029999998</v>
      </c>
      <c r="AN39">
        <v>684.81614730000001</v>
      </c>
      <c r="AO39">
        <v>756.5808399</v>
      </c>
      <c r="AP39">
        <v>830.88377219999995</v>
      </c>
      <c r="AQ39">
        <v>907.22544730000004</v>
      </c>
      <c r="AR39">
        <v>985.09846460000006</v>
      </c>
      <c r="AS39">
        <v>1064.0200990000001</v>
      </c>
      <c r="AT39">
        <v>1143.6192189999999</v>
      </c>
      <c r="AU39">
        <v>1223.5518380000001</v>
      </c>
      <c r="AV39">
        <v>1303.507775</v>
      </c>
      <c r="AW39">
        <v>1383.271563</v>
      </c>
    </row>
    <row r="40" spans="2:49" x14ac:dyDescent="0.3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0.84757318829999995</v>
      </c>
      <c r="K40">
        <v>1.1109019360000001</v>
      </c>
      <c r="L40">
        <v>1.426794562</v>
      </c>
      <c r="M40">
        <v>1.8309282200000001</v>
      </c>
      <c r="N40">
        <v>2.4065524759999999</v>
      </c>
      <c r="O40">
        <v>3.1216875079999999</v>
      </c>
      <c r="P40">
        <v>3.9753599940000002</v>
      </c>
      <c r="Q40">
        <v>4.9951420950000003</v>
      </c>
      <c r="R40">
        <v>6.2017008730000001</v>
      </c>
      <c r="S40">
        <v>8.8469003720000003</v>
      </c>
      <c r="T40">
        <v>13.67815053</v>
      </c>
      <c r="U40">
        <v>21.921288539999999</v>
      </c>
      <c r="V40">
        <v>30.782470799999999</v>
      </c>
      <c r="W40">
        <v>40.251226379999999</v>
      </c>
      <c r="X40">
        <v>50.429812609999999</v>
      </c>
      <c r="Y40">
        <v>61.903210190000003</v>
      </c>
      <c r="Z40">
        <v>74.820702220000001</v>
      </c>
      <c r="AA40">
        <v>89.242581060000006</v>
      </c>
      <c r="AB40">
        <v>105.16903139999999</v>
      </c>
      <c r="AC40">
        <v>122.5983882</v>
      </c>
      <c r="AD40">
        <v>141.44806120000001</v>
      </c>
      <c r="AE40">
        <v>161.6714375</v>
      </c>
      <c r="AF40">
        <v>183.1958314</v>
      </c>
      <c r="AG40">
        <v>205.9171187</v>
      </c>
      <c r="AH40">
        <v>229.70152640000001</v>
      </c>
      <c r="AI40">
        <v>254.32525219999999</v>
      </c>
      <c r="AJ40">
        <v>279.57161719999999</v>
      </c>
      <c r="AK40">
        <v>305.18026939999999</v>
      </c>
      <c r="AL40">
        <v>330.86274259999999</v>
      </c>
      <c r="AM40">
        <v>356.33438919999998</v>
      </c>
      <c r="AN40">
        <v>381.34010499999999</v>
      </c>
      <c r="AO40">
        <v>405.51500279999999</v>
      </c>
      <c r="AP40">
        <v>428.47064339999997</v>
      </c>
      <c r="AQ40">
        <v>449.86059469999998</v>
      </c>
      <c r="AR40">
        <v>469.36254719999999</v>
      </c>
      <c r="AS40">
        <v>486.68880689999997</v>
      </c>
      <c r="AT40">
        <v>501.61460349999999</v>
      </c>
      <c r="AU40">
        <v>513.9446408</v>
      </c>
      <c r="AV40">
        <v>523.51265679999995</v>
      </c>
      <c r="AW40">
        <v>530.19362850000005</v>
      </c>
    </row>
    <row r="41" spans="2:49" x14ac:dyDescent="0.3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25.025787260000001</v>
      </c>
      <c r="L41">
        <v>31.982816079999999</v>
      </c>
      <c r="M41">
        <v>40.810494159999998</v>
      </c>
      <c r="N41">
        <v>53.330714110000002</v>
      </c>
      <c r="O41">
        <v>68.815744559999999</v>
      </c>
      <c r="P41">
        <v>87.222056570000007</v>
      </c>
      <c r="Q41">
        <v>109.12743</v>
      </c>
      <c r="R41">
        <v>134.96734660000001</v>
      </c>
      <c r="S41">
        <v>191.62825559999999</v>
      </c>
      <c r="T41">
        <v>295.06590999999997</v>
      </c>
      <c r="U41">
        <v>471.570447</v>
      </c>
      <c r="V41">
        <v>661.48656010000002</v>
      </c>
      <c r="W41">
        <v>864.95965690000003</v>
      </c>
      <c r="X41">
        <v>1084.696747</v>
      </c>
      <c r="Y41">
        <v>1334.0052679999999</v>
      </c>
      <c r="Z41">
        <v>1617.037417</v>
      </c>
      <c r="AA41">
        <v>1936.2144880000001</v>
      </c>
      <c r="AB41">
        <v>2292.819696</v>
      </c>
      <c r="AC41">
        <v>2688.2653879999998</v>
      </c>
      <c r="AD41">
        <v>3122.315623</v>
      </c>
      <c r="AE41">
        <v>3595.7041810000001</v>
      </c>
      <c r="AF41">
        <v>4108.7554419999997</v>
      </c>
      <c r="AG41">
        <v>4661.2545540000001</v>
      </c>
      <c r="AH41">
        <v>5252.4746109999996</v>
      </c>
      <c r="AI41">
        <v>5879.6740820000005</v>
      </c>
      <c r="AJ41">
        <v>6540.3527979999999</v>
      </c>
      <c r="AK41">
        <v>7231.0230140000003</v>
      </c>
      <c r="AL41">
        <v>7947.497899</v>
      </c>
      <c r="AM41">
        <v>8685.73423799999</v>
      </c>
      <c r="AN41">
        <v>9442.4623150000007</v>
      </c>
      <c r="AO41">
        <v>10211.352070000001</v>
      </c>
      <c r="AP41">
        <v>10985.141890000001</v>
      </c>
      <c r="AQ41">
        <v>11757.426949999999</v>
      </c>
      <c r="AR41">
        <v>12522.110720000001</v>
      </c>
      <c r="AS41">
        <v>13273.738450000001</v>
      </c>
      <c r="AT41">
        <v>14008.425010000001</v>
      </c>
      <c r="AU41">
        <v>14722.8577</v>
      </c>
      <c r="AV41">
        <v>15414.32762</v>
      </c>
      <c r="AW41">
        <v>16081.30881</v>
      </c>
    </row>
    <row r="42" spans="2:49" x14ac:dyDescent="0.3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7.4420866439999998</v>
      </c>
      <c r="K42">
        <v>9.6780187739999999</v>
      </c>
      <c r="L42" s="39">
        <v>12.333922599999999</v>
      </c>
      <c r="M42" s="39">
        <v>15.683468919999999</v>
      </c>
      <c r="N42" s="39">
        <v>20.415936080000002</v>
      </c>
      <c r="O42" s="39">
        <v>26.243099610000002</v>
      </c>
      <c r="P42" s="39">
        <v>33.135691960000003</v>
      </c>
      <c r="Q42" s="39">
        <v>41.294973990000003</v>
      </c>
      <c r="R42">
        <v>50.865890710000002</v>
      </c>
      <c r="S42">
        <v>71.794543520000005</v>
      </c>
      <c r="T42">
        <v>109.82714350000001</v>
      </c>
      <c r="U42">
        <v>174.37867850000001</v>
      </c>
      <c r="V42">
        <v>243.36048869999999</v>
      </c>
      <c r="W42">
        <v>316.7248548</v>
      </c>
      <c r="X42">
        <v>395.3461466</v>
      </c>
      <c r="Y42">
        <v>483.88753370000001</v>
      </c>
      <c r="Z42">
        <v>583.68338119999999</v>
      </c>
      <c r="AA42">
        <v>695.44257519999996</v>
      </c>
      <c r="AB42">
        <v>819.47092810000004</v>
      </c>
      <c r="AC42">
        <v>956.12140260000001</v>
      </c>
      <c r="AD42">
        <v>1105.173826</v>
      </c>
      <c r="AE42">
        <v>1266.749554</v>
      </c>
      <c r="AF42">
        <v>1440.8288480000001</v>
      </c>
      <c r="AG42">
        <v>1627.208202</v>
      </c>
      <c r="AH42">
        <v>1825.512575</v>
      </c>
      <c r="AI42">
        <v>2034.6898590000001</v>
      </c>
      <c r="AJ42">
        <v>2253.785676</v>
      </c>
      <c r="AK42">
        <v>2481.5251239999998</v>
      </c>
      <c r="AL42">
        <v>2716.4170760000002</v>
      </c>
      <c r="AM42">
        <v>2957.0343339999999</v>
      </c>
      <c r="AN42">
        <v>3202.2262000000001</v>
      </c>
      <c r="AO42">
        <v>3449.847847</v>
      </c>
      <c r="AP42">
        <v>3697.475684</v>
      </c>
      <c r="AQ42">
        <v>3942.9977939999999</v>
      </c>
      <c r="AR42">
        <v>4184.4322400000001</v>
      </c>
      <c r="AS42">
        <v>4420.0329199999996</v>
      </c>
      <c r="AT42">
        <v>4648.588213</v>
      </c>
      <c r="AU42">
        <v>4869.0920910000004</v>
      </c>
      <c r="AV42">
        <v>5080.7509190000001</v>
      </c>
      <c r="AW42">
        <v>5283.1650220000001</v>
      </c>
    </row>
    <row r="43" spans="2:49" x14ac:dyDescent="0.3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9.1363548899999999E-4</v>
      </c>
      <c r="AQ43">
        <v>8.42535447E-4</v>
      </c>
      <c r="AR43">
        <v>7.7696848599999996E-4</v>
      </c>
      <c r="AS43">
        <v>7.1650401200000003E-4</v>
      </c>
      <c r="AT43">
        <v>6.6074494500000002E-4</v>
      </c>
      <c r="AU43">
        <v>6.0932510499999998E-4</v>
      </c>
      <c r="AV43">
        <v>5.6190680899999995E-4</v>
      </c>
      <c r="AW43">
        <v>5.1817865299999999E-4</v>
      </c>
    </row>
    <row r="44" spans="2:49" x14ac:dyDescent="0.3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1.527459337</v>
      </c>
      <c r="L44">
        <v>1.93101006</v>
      </c>
      <c r="M44">
        <v>2.4318018029999999</v>
      </c>
      <c r="N44">
        <v>3.1327050079999998</v>
      </c>
      <c r="O44">
        <v>3.9865371860000001</v>
      </c>
      <c r="P44">
        <v>4.9850634510000003</v>
      </c>
      <c r="Q44">
        <v>6.1532697000000001</v>
      </c>
      <c r="R44">
        <v>7.507605173</v>
      </c>
      <c r="S44">
        <v>10.456582600000001</v>
      </c>
      <c r="T44">
        <v>15.77305544</v>
      </c>
      <c r="U44">
        <v>24.71560723</v>
      </c>
      <c r="V44">
        <v>34.165921109999999</v>
      </c>
      <c r="W44">
        <v>44.107416610000001</v>
      </c>
      <c r="X44">
        <v>54.652279630000002</v>
      </c>
      <c r="Y44">
        <v>66.424964239999994</v>
      </c>
      <c r="Z44">
        <v>79.597503200000006</v>
      </c>
      <c r="AA44">
        <v>94.260750009999995</v>
      </c>
      <c r="AB44">
        <v>110.4552229</v>
      </c>
      <c r="AC44">
        <v>128.23069129999999</v>
      </c>
      <c r="AD44">
        <v>147.56418619999999</v>
      </c>
      <c r="AE44">
        <v>168.48008400000001</v>
      </c>
      <c r="AF44">
        <v>190.98634430000001</v>
      </c>
      <c r="AG44">
        <v>215.06892379999999</v>
      </c>
      <c r="AH44">
        <v>240.69336200000001</v>
      </c>
      <c r="AI44">
        <v>267.73882140000001</v>
      </c>
      <c r="AJ44">
        <v>296.09884310000001</v>
      </c>
      <c r="AK44">
        <v>325.6264726</v>
      </c>
      <c r="AL44">
        <v>356.147447</v>
      </c>
      <c r="AM44">
        <v>387.49646360000003</v>
      </c>
      <c r="AN44">
        <v>419.54456800000003</v>
      </c>
      <c r="AO44">
        <v>452.03238970000001</v>
      </c>
      <c r="AP44">
        <v>484.66278929999999</v>
      </c>
      <c r="AQ44">
        <v>517.17777739999997</v>
      </c>
      <c r="AR44">
        <v>549.33420130000002</v>
      </c>
      <c r="AS44">
        <v>580.91747740000005</v>
      </c>
      <c r="AT44">
        <v>611.7809876</v>
      </c>
      <c r="AU44">
        <v>641.80258839999999</v>
      </c>
      <c r="AV44">
        <v>670.88554099999999</v>
      </c>
      <c r="AW44">
        <v>698.98310119999996</v>
      </c>
    </row>
    <row r="45" spans="2:49" x14ac:dyDescent="0.3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3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34367.752289999997</v>
      </c>
      <c r="T46">
        <v>34496.153830000003</v>
      </c>
      <c r="U46">
        <v>34380.097370000003</v>
      </c>
      <c r="V46">
        <v>34195.96026</v>
      </c>
      <c r="W46">
        <v>33927.420539999999</v>
      </c>
      <c r="X46">
        <v>33586.092380000002</v>
      </c>
      <c r="Y46">
        <v>33252.316870000002</v>
      </c>
      <c r="Z46">
        <v>32917.800759999998</v>
      </c>
      <c r="AA46">
        <v>32564.508010000001</v>
      </c>
      <c r="AB46">
        <v>32173.490600000001</v>
      </c>
      <c r="AC46">
        <v>31732.072489999999</v>
      </c>
      <c r="AD46">
        <v>31227.18519</v>
      </c>
      <c r="AE46">
        <v>30654.466710000001</v>
      </c>
      <c r="AF46">
        <v>30012.318589999999</v>
      </c>
      <c r="AG46">
        <v>29301.416130000001</v>
      </c>
      <c r="AH46">
        <v>28524.574619999999</v>
      </c>
      <c r="AI46">
        <v>27684.4467</v>
      </c>
      <c r="AJ46">
        <v>26786.987229999999</v>
      </c>
      <c r="AK46">
        <v>25839.122169999999</v>
      </c>
      <c r="AL46">
        <v>24848.8128</v>
      </c>
      <c r="AM46" s="39">
        <v>23825.252339999999</v>
      </c>
      <c r="AN46" s="39">
        <v>22778.497469999998</v>
      </c>
      <c r="AO46" s="39">
        <v>21716.885539999999</v>
      </c>
      <c r="AP46" s="39">
        <v>20648.54204</v>
      </c>
      <c r="AQ46" s="39">
        <v>19581.80112</v>
      </c>
      <c r="AR46" s="39">
        <v>18524.512190000001</v>
      </c>
      <c r="AS46" s="39">
        <v>17483.868030000001</v>
      </c>
      <c r="AT46" s="39">
        <v>16466.385910000001</v>
      </c>
      <c r="AU46" s="39">
        <v>15477.526449999999</v>
      </c>
      <c r="AV46" s="39">
        <v>14521.70902</v>
      </c>
      <c r="AW46" s="39">
        <v>13602.427170000001</v>
      </c>
    </row>
    <row r="47" spans="2:49" x14ac:dyDescent="0.3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9.0321458430000003</v>
      </c>
      <c r="H47">
        <v>14.37083262</v>
      </c>
      <c r="I47">
        <v>21.04041595</v>
      </c>
      <c r="J47">
        <v>29.335241610000001</v>
      </c>
      <c r="K47">
        <v>38.291001280000003</v>
      </c>
      <c r="L47">
        <v>48.988713390000001</v>
      </c>
      <c r="M47">
        <v>62.597959430000003</v>
      </c>
      <c r="N47">
        <v>81.931572299999999</v>
      </c>
      <c r="O47">
        <v>105.8887758</v>
      </c>
      <c r="P47" s="39">
        <v>134.4252621</v>
      </c>
      <c r="Q47" s="39">
        <v>168.46434970000001</v>
      </c>
      <c r="R47" s="39">
        <v>208.71485000000001</v>
      </c>
      <c r="S47" s="39">
        <v>297.08578490000002</v>
      </c>
      <c r="T47" s="39">
        <v>458.73803709999999</v>
      </c>
      <c r="U47" s="39">
        <v>735.23685720000003</v>
      </c>
      <c r="V47" s="39">
        <v>1033.6554329999999</v>
      </c>
      <c r="W47" s="39">
        <v>1354.436792</v>
      </c>
      <c r="X47" s="39">
        <v>1702.075157</v>
      </c>
      <c r="Y47" s="39">
        <v>2097.855779</v>
      </c>
      <c r="Z47" s="39">
        <v>2548.6983530000002</v>
      </c>
      <c r="AA47" s="39">
        <v>3058.810375</v>
      </c>
      <c r="AB47" s="39">
        <v>3630.6038020000001</v>
      </c>
      <c r="AC47" s="39">
        <v>4266.7067950000001</v>
      </c>
      <c r="AD47" s="39">
        <v>4967.1174549999996</v>
      </c>
      <c r="AE47" s="39">
        <v>5733.3941610000002</v>
      </c>
      <c r="AF47" s="39">
        <v>6566.4507629999998</v>
      </c>
      <c r="AG47" s="39">
        <v>7466.3433100000002</v>
      </c>
      <c r="AH47" s="39">
        <v>8432.3077080000003</v>
      </c>
      <c r="AI47">
        <v>9460.3077209999901</v>
      </c>
      <c r="AJ47">
        <v>10546.676649999999</v>
      </c>
      <c r="AK47">
        <v>11686.12306</v>
      </c>
      <c r="AL47">
        <v>12872.181549999999</v>
      </c>
      <c r="AM47">
        <v>14098.597669999999</v>
      </c>
      <c r="AN47">
        <v>15360.354090000001</v>
      </c>
      <c r="AO47">
        <v>16647.35252</v>
      </c>
      <c r="AP47">
        <v>17947.888060000001</v>
      </c>
      <c r="AQ47">
        <v>19251.599429999998</v>
      </c>
      <c r="AR47">
        <v>20548.561129999998</v>
      </c>
      <c r="AS47">
        <v>21829.844089999999</v>
      </c>
      <c r="AT47">
        <v>23089.070640000002</v>
      </c>
      <c r="AU47">
        <v>24320.76281</v>
      </c>
      <c r="AV47">
        <v>25520.403170000001</v>
      </c>
      <c r="AW47">
        <v>26685.423910000001</v>
      </c>
    </row>
    <row r="48" spans="2:49" x14ac:dyDescent="0.3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3.2561696899999999E-2</v>
      </c>
      <c r="G48" s="39">
        <v>0.10497013049999999</v>
      </c>
      <c r="H48">
        <v>0.17195906590000001</v>
      </c>
      <c r="I48">
        <v>0.240617893</v>
      </c>
      <c r="J48">
        <v>0.32598247349999998</v>
      </c>
      <c r="K48" s="39">
        <v>0.40780985489999999</v>
      </c>
      <c r="L48" s="39">
        <v>0.479823889</v>
      </c>
      <c r="M48" s="39">
        <v>0.54846131060000003</v>
      </c>
      <c r="N48" s="39">
        <v>0.59942708290000002</v>
      </c>
      <c r="O48" s="39">
        <v>0.64009849429999999</v>
      </c>
      <c r="P48" s="39">
        <v>0.6974595146</v>
      </c>
      <c r="Q48" s="39">
        <v>0.78379253820000006</v>
      </c>
      <c r="R48" s="39">
        <v>0.86664776659999998</v>
      </c>
      <c r="S48" s="39">
        <v>0.98660147239999996</v>
      </c>
      <c r="T48" s="39">
        <v>1.0744659489999999</v>
      </c>
      <c r="U48" s="39">
        <v>1.169760634</v>
      </c>
      <c r="V48" s="39">
        <v>1.2728842</v>
      </c>
      <c r="W48" s="39">
        <v>1.3834127389999999</v>
      </c>
      <c r="X48" s="39">
        <v>1.500401742</v>
      </c>
      <c r="Y48" s="39">
        <v>1.619966309</v>
      </c>
      <c r="Z48" s="39">
        <v>1.7368755950000001</v>
      </c>
      <c r="AA48" s="39">
        <v>1.8473666019999999</v>
      </c>
      <c r="AB48" s="39">
        <v>1.94839023</v>
      </c>
      <c r="AC48" s="39">
        <v>2.0380000169999999</v>
      </c>
      <c r="AD48" s="39">
        <v>2.1145872909999999</v>
      </c>
      <c r="AE48" s="39">
        <v>2.1775353019999999</v>
      </c>
      <c r="AF48" s="39">
        <v>2.2265261810000001</v>
      </c>
      <c r="AG48" s="39">
        <v>2.2615152489999999</v>
      </c>
      <c r="AH48" s="39">
        <v>2.2826714180000001</v>
      </c>
      <c r="AI48" s="39">
        <v>2.2904516749999999</v>
      </c>
      <c r="AJ48" s="39">
        <v>2.2852839500000002</v>
      </c>
      <c r="AK48" s="39">
        <v>2.2676981679999999</v>
      </c>
      <c r="AL48" s="39">
        <v>2.23846926</v>
      </c>
      <c r="AM48" s="39">
        <v>2.1986530580000001</v>
      </c>
      <c r="AN48">
        <v>2.1496868139999998</v>
      </c>
      <c r="AO48">
        <v>2.092584972</v>
      </c>
      <c r="AP48">
        <v>2.0284219920000002</v>
      </c>
      <c r="AQ48">
        <v>1.9584083109999999</v>
      </c>
      <c r="AR48">
        <v>1.8837693179999999</v>
      </c>
      <c r="AS48">
        <v>1.805737141</v>
      </c>
      <c r="AT48">
        <v>1.7254454850000001</v>
      </c>
      <c r="AU48">
        <v>1.6439062470000001</v>
      </c>
      <c r="AV48">
        <v>1.5620067390000001</v>
      </c>
      <c r="AW48">
        <v>1.480531533</v>
      </c>
    </row>
    <row r="49" spans="2:99" x14ac:dyDescent="0.3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3003.5617280000001</v>
      </c>
      <c r="T49" s="39">
        <v>2987.706561</v>
      </c>
      <c r="U49" s="39">
        <v>2880.6674109999999</v>
      </c>
      <c r="V49" s="39">
        <v>2846.9923020000001</v>
      </c>
      <c r="W49" s="39">
        <v>2793.845973</v>
      </c>
      <c r="X49" s="39">
        <v>2751.9800340000002</v>
      </c>
      <c r="Y49" s="39">
        <v>2808.1660080000001</v>
      </c>
      <c r="Z49" s="39">
        <v>2867.312668</v>
      </c>
      <c r="AA49" s="39">
        <v>2916.858115</v>
      </c>
      <c r="AB49" s="39">
        <v>2953.0186910000002</v>
      </c>
      <c r="AC49" s="39">
        <v>2980.9957260000001</v>
      </c>
      <c r="AD49" s="39">
        <v>2996.98479</v>
      </c>
      <c r="AE49" s="39">
        <v>3010.235471</v>
      </c>
      <c r="AF49" s="39">
        <v>3022.6486279999999</v>
      </c>
      <c r="AG49" s="39">
        <v>3035.5869240000002</v>
      </c>
      <c r="AH49" s="39">
        <v>3050.4271290000001</v>
      </c>
      <c r="AI49" s="39">
        <v>3063.8940560000001</v>
      </c>
      <c r="AJ49" s="39">
        <v>3079.5518269999998</v>
      </c>
      <c r="AK49" s="39">
        <v>3096.9248470000002</v>
      </c>
      <c r="AL49" s="39">
        <v>3116.0016599999999</v>
      </c>
      <c r="AM49" s="39">
        <v>3138.341602</v>
      </c>
      <c r="AN49">
        <v>3166.2739339999998</v>
      </c>
      <c r="AO49">
        <v>3193.3905150000001</v>
      </c>
      <c r="AP49">
        <v>3217.7358570000001</v>
      </c>
      <c r="AQ49">
        <v>3240.5836840000002</v>
      </c>
      <c r="AR49">
        <v>3261.7272889999999</v>
      </c>
      <c r="AS49">
        <v>3281.3448830000002</v>
      </c>
      <c r="AT49">
        <v>3301.177287</v>
      </c>
      <c r="AU49">
        <v>3321.0783590000001</v>
      </c>
      <c r="AV49">
        <v>3340.9660600000002</v>
      </c>
      <c r="AW49">
        <v>3361.8565680000002</v>
      </c>
    </row>
    <row r="50" spans="2:99" x14ac:dyDescent="0.3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2625.3659299999999</v>
      </c>
      <c r="L50" s="39">
        <v>2496.6102759999999</v>
      </c>
      <c r="M50" s="39">
        <v>2497.2374880000002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2690.1516200000001</v>
      </c>
      <c r="S50" s="39">
        <v>2898.9483919999998</v>
      </c>
      <c r="T50" s="39">
        <v>2802.934792</v>
      </c>
      <c r="U50" s="39">
        <v>2568.4691330000001</v>
      </c>
      <c r="V50" s="39">
        <v>2491.3568500000001</v>
      </c>
      <c r="W50" s="39">
        <v>2392.624503</v>
      </c>
      <c r="X50" s="39">
        <v>2298.938028</v>
      </c>
      <c r="Y50" s="39">
        <v>2279.928175</v>
      </c>
      <c r="Z50" s="39">
        <v>2253.2128349999998</v>
      </c>
      <c r="AA50" s="39">
        <v>2208.403808</v>
      </c>
      <c r="AB50" s="39">
        <v>2143.1855460000002</v>
      </c>
      <c r="AC50" s="39">
        <v>2062.3554720000002</v>
      </c>
      <c r="AD50" s="39">
        <v>1964.5346910000001</v>
      </c>
      <c r="AE50" s="39">
        <v>1857.4126610000001</v>
      </c>
      <c r="AF50" s="39">
        <v>1743.4134919999999</v>
      </c>
      <c r="AG50" s="39">
        <v>1624.6865359999999</v>
      </c>
      <c r="AH50" s="39">
        <v>1503.4243409999999</v>
      </c>
      <c r="AI50" s="39">
        <v>1379.6833260000001</v>
      </c>
      <c r="AJ50" s="39">
        <v>1256.9721850000001</v>
      </c>
      <c r="AK50" s="39">
        <v>1136.7253840000001</v>
      </c>
      <c r="AL50" s="39">
        <v>1020.517254</v>
      </c>
      <c r="AM50" s="39">
        <v>910.19929490000004</v>
      </c>
      <c r="AN50" s="39">
        <v>807.3503723</v>
      </c>
      <c r="AO50" s="39">
        <v>711.03378970000006</v>
      </c>
      <c r="AP50" s="39">
        <v>621.68650339999999</v>
      </c>
      <c r="AQ50" s="39">
        <v>540.14950820000001</v>
      </c>
      <c r="AR50" s="39">
        <v>466.5866461</v>
      </c>
      <c r="AS50" s="39">
        <v>400.95211219999999</v>
      </c>
      <c r="AT50" s="39">
        <v>343.13018110000002</v>
      </c>
      <c r="AU50" s="39">
        <v>292.57135520000003</v>
      </c>
      <c r="AV50">
        <v>248.65932989999999</v>
      </c>
      <c r="AW50" s="39">
        <v>210.812242</v>
      </c>
    </row>
    <row r="51" spans="2:99" x14ac:dyDescent="0.3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9.8994271000000005</v>
      </c>
      <c r="G51" s="39">
        <v>65.858834169999994</v>
      </c>
      <c r="H51">
        <v>66.003172570000004</v>
      </c>
      <c r="I51">
        <v>72.106904180000001</v>
      </c>
      <c r="J51">
        <v>91.629659660000002</v>
      </c>
      <c r="K51" s="39">
        <v>94.438552939999994</v>
      </c>
      <c r="L51" s="39">
        <v>91.409637360000005</v>
      </c>
      <c r="M51" s="39">
        <v>93.378942510000002</v>
      </c>
      <c r="N51" s="39">
        <v>82.418703519999994</v>
      </c>
      <c r="O51" s="39">
        <v>76.819665150000006</v>
      </c>
      <c r="P51" s="39">
        <v>94.386579060000003</v>
      </c>
      <c r="Q51" s="39">
        <v>123.9732834</v>
      </c>
      <c r="R51" s="39">
        <v>126.84368139999999</v>
      </c>
      <c r="S51" s="39">
        <v>165.32677050000001</v>
      </c>
      <c r="T51" s="39">
        <v>145.22220329999999</v>
      </c>
      <c r="U51" s="39">
        <v>157.8831989</v>
      </c>
      <c r="V51" s="39">
        <v>171.3892955</v>
      </c>
      <c r="W51" s="39">
        <v>185.0639482</v>
      </c>
      <c r="X51" s="39">
        <v>198.41275949999999</v>
      </c>
      <c r="Y51" s="39">
        <v>208.75251309999999</v>
      </c>
      <c r="Z51" s="39">
        <v>214.641527</v>
      </c>
      <c r="AA51" s="39">
        <v>217.02050030000001</v>
      </c>
      <c r="AB51" s="39">
        <v>216.26255760000001</v>
      </c>
      <c r="AC51" s="39">
        <v>213.13276859999999</v>
      </c>
      <c r="AD51" s="39">
        <v>207.79628109999999</v>
      </c>
      <c r="AE51" s="39">
        <v>201.01878099999999</v>
      </c>
      <c r="AF51" s="39">
        <v>193.02186349999999</v>
      </c>
      <c r="AG51" s="39">
        <v>184.02502609999999</v>
      </c>
      <c r="AH51" s="39">
        <v>174.21382019999999</v>
      </c>
      <c r="AI51" s="39">
        <v>163.85494550000001</v>
      </c>
      <c r="AJ51" s="39">
        <v>152.95341479999999</v>
      </c>
      <c r="AK51" s="39">
        <v>141.62869190000001</v>
      </c>
      <c r="AL51" s="39">
        <v>130.1338192</v>
      </c>
      <c r="AM51" s="39">
        <v>118.7704476</v>
      </c>
      <c r="AN51" s="39">
        <v>107.9485947</v>
      </c>
      <c r="AO51" s="39">
        <v>97.393185029999998</v>
      </c>
      <c r="AP51" s="39">
        <v>87.2271219</v>
      </c>
      <c r="AQ51" s="39">
        <v>77.644594409999996</v>
      </c>
      <c r="AR51" s="39">
        <v>68.742174610000006</v>
      </c>
      <c r="AS51" s="39">
        <v>60.610251609999999</v>
      </c>
      <c r="AT51" s="39">
        <v>53.246578100000001</v>
      </c>
      <c r="AU51" s="39">
        <v>46.621532510000002</v>
      </c>
      <c r="AV51">
        <v>40.694655330000003</v>
      </c>
      <c r="AW51" s="39">
        <v>35.436237869999999</v>
      </c>
    </row>
    <row r="52" spans="2:99" x14ac:dyDescent="0.3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521.85508349999998</v>
      </c>
      <c r="G52" s="39">
        <v>535.6552173</v>
      </c>
      <c r="H52">
        <v>587.98216190000005</v>
      </c>
      <c r="I52">
        <v>575.07551320000005</v>
      </c>
      <c r="J52">
        <v>567.28162380000003</v>
      </c>
      <c r="K52" s="39">
        <v>499.77629519999999</v>
      </c>
      <c r="L52" s="39">
        <v>476.36217879999998</v>
      </c>
      <c r="M52" s="39">
        <v>479.05012929999998</v>
      </c>
      <c r="N52" s="39">
        <v>531.62122280000006</v>
      </c>
      <c r="O52" s="39">
        <v>529.21520580000004</v>
      </c>
      <c r="P52" s="39">
        <v>536.96133750000001</v>
      </c>
      <c r="Q52" s="39">
        <v>546.04507100000001</v>
      </c>
      <c r="R52" s="39">
        <v>543.82126510000001</v>
      </c>
      <c r="S52" s="39">
        <v>612.30267690000005</v>
      </c>
      <c r="T52" s="39">
        <v>571.96497280000006</v>
      </c>
      <c r="U52" s="39">
        <v>535.58869619999996</v>
      </c>
      <c r="V52" s="39">
        <v>521.32200390000003</v>
      </c>
      <c r="W52" s="39">
        <v>501.96735009999998</v>
      </c>
      <c r="X52" s="39">
        <v>482.49797310000002</v>
      </c>
      <c r="Y52" s="39">
        <v>480.4971031</v>
      </c>
      <c r="Z52" s="39">
        <v>476.49241860000001</v>
      </c>
      <c r="AA52" s="39">
        <v>468.46769590000002</v>
      </c>
      <c r="AB52" s="39">
        <v>455.92919180000001</v>
      </c>
      <c r="AC52" s="39">
        <v>439.85791970000002</v>
      </c>
      <c r="AD52" s="39">
        <v>419.98836460000001</v>
      </c>
      <c r="AE52" s="39">
        <v>397.98759469999999</v>
      </c>
      <c r="AF52" s="39">
        <v>374.38483539999999</v>
      </c>
      <c r="AG52" s="39">
        <v>349.64515189999997</v>
      </c>
      <c r="AH52" s="39">
        <v>324.24980579999999</v>
      </c>
      <c r="AI52" s="39">
        <v>298.10248790000003</v>
      </c>
      <c r="AJ52" s="39">
        <v>272.04723100000001</v>
      </c>
      <c r="AK52" s="39">
        <v>246.4099578</v>
      </c>
      <c r="AL52" s="39">
        <v>221.55161440000001</v>
      </c>
      <c r="AM52" s="39">
        <v>197.87777109999999</v>
      </c>
      <c r="AN52" s="39">
        <v>175.73768580000001</v>
      </c>
      <c r="AO52" s="39">
        <v>154.9503775</v>
      </c>
      <c r="AP52" s="39">
        <v>135.62394209999999</v>
      </c>
      <c r="AQ52" s="39">
        <v>117.95406269999999</v>
      </c>
      <c r="AR52" s="39">
        <v>101.98619619999999</v>
      </c>
      <c r="AS52" s="39">
        <v>87.699533729999999</v>
      </c>
      <c r="AT52" s="39">
        <v>75.094061460000006</v>
      </c>
      <c r="AU52" s="39">
        <v>64.056271039999999</v>
      </c>
      <c r="AV52">
        <v>54.456427150000003</v>
      </c>
      <c r="AW52" s="39">
        <v>46.172159440000001</v>
      </c>
    </row>
    <row r="53" spans="2:99" x14ac:dyDescent="0.3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817.94594629999995</v>
      </c>
      <c r="G53" s="39">
        <v>800.49506970000004</v>
      </c>
      <c r="H53">
        <v>872.77346939999995</v>
      </c>
      <c r="I53">
        <v>854.1489752</v>
      </c>
      <c r="J53">
        <v>835.77028859999996</v>
      </c>
      <c r="K53" s="39">
        <v>732.20785869999997</v>
      </c>
      <c r="L53" s="39">
        <v>695.56647310000005</v>
      </c>
      <c r="M53" s="39">
        <v>696.02661360000002</v>
      </c>
      <c r="N53" s="39">
        <v>787.6051923</v>
      </c>
      <c r="O53" s="39">
        <v>781.97338290000005</v>
      </c>
      <c r="P53" s="39">
        <v>784.60284539999998</v>
      </c>
      <c r="Q53" s="39">
        <v>782.04698840000003</v>
      </c>
      <c r="R53" s="39">
        <v>777.24543970000002</v>
      </c>
      <c r="S53" s="39">
        <v>846.52262250000001</v>
      </c>
      <c r="T53" s="39">
        <v>811.9875945</v>
      </c>
      <c r="U53" s="39">
        <v>746.18176270000004</v>
      </c>
      <c r="V53" s="39">
        <v>719.79869510000003</v>
      </c>
      <c r="W53" s="39">
        <v>686.46742429999995</v>
      </c>
      <c r="X53" s="39">
        <v>654.37871940000002</v>
      </c>
      <c r="Y53" s="39">
        <v>646.0940382</v>
      </c>
      <c r="Z53" s="39">
        <v>636.4780141</v>
      </c>
      <c r="AA53" s="39">
        <v>622.15560470000003</v>
      </c>
      <c r="AB53" s="39">
        <v>602.33413470000005</v>
      </c>
      <c r="AC53" s="39">
        <v>578.29519619999996</v>
      </c>
      <c r="AD53" s="39">
        <v>549.57714969999995</v>
      </c>
      <c r="AE53" s="39">
        <v>518.3517693</v>
      </c>
      <c r="AF53" s="39">
        <v>485.31242099999997</v>
      </c>
      <c r="AG53" s="39">
        <v>451.06704769999999</v>
      </c>
      <c r="AH53" s="39">
        <v>416.24725000000001</v>
      </c>
      <c r="AI53" s="39">
        <v>380.79106630000001</v>
      </c>
      <c r="AJ53" s="39">
        <v>345.79878539999999</v>
      </c>
      <c r="AK53" s="39">
        <v>311.68842899999999</v>
      </c>
      <c r="AL53" s="39">
        <v>278.8799497</v>
      </c>
      <c r="AM53" s="39">
        <v>247.86384559999999</v>
      </c>
      <c r="AN53" s="39">
        <v>219.00874160000001</v>
      </c>
      <c r="AO53" s="39">
        <v>192.1123375</v>
      </c>
      <c r="AP53" s="39">
        <v>167.2761222</v>
      </c>
      <c r="AQ53" s="39">
        <v>144.70451249999999</v>
      </c>
      <c r="AR53" s="39">
        <v>124.4197643</v>
      </c>
      <c r="AS53" s="39">
        <v>106.3804727</v>
      </c>
      <c r="AT53" s="39">
        <v>90.551802609999996</v>
      </c>
      <c r="AU53" s="39">
        <v>76.771659909999997</v>
      </c>
      <c r="AV53">
        <v>64.860218689999996</v>
      </c>
      <c r="AW53" s="39">
        <v>54.644264980000003</v>
      </c>
    </row>
    <row r="54" spans="2:99" x14ac:dyDescent="0.3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804.32216589999996</v>
      </c>
      <c r="G54" s="39">
        <v>784.12451069999997</v>
      </c>
      <c r="H54">
        <v>853.90504050000004</v>
      </c>
      <c r="I54">
        <v>835.30453469999998</v>
      </c>
      <c r="J54">
        <v>814.30881999999997</v>
      </c>
      <c r="K54" s="39">
        <v>711.50478539999995</v>
      </c>
      <c r="L54" s="39">
        <v>675.11081190000004</v>
      </c>
      <c r="M54" s="39">
        <v>674.59789499999999</v>
      </c>
      <c r="N54" s="39">
        <v>743.77991459999998</v>
      </c>
      <c r="O54" s="39">
        <v>738.72086609999997</v>
      </c>
      <c r="P54" s="39">
        <v>735.862574</v>
      </c>
      <c r="Q54" s="39">
        <v>721.33100190000005</v>
      </c>
      <c r="R54" s="39">
        <v>720.56673560000002</v>
      </c>
      <c r="S54" s="39">
        <v>760.362168</v>
      </c>
      <c r="T54" s="39">
        <v>761.07071659999997</v>
      </c>
      <c r="U54" s="39">
        <v>690.78638709999996</v>
      </c>
      <c r="V54" s="39">
        <v>662.93459350000001</v>
      </c>
      <c r="W54" s="39">
        <v>628.69232190000002</v>
      </c>
      <c r="X54" s="39">
        <v>596.22053779999999</v>
      </c>
      <c r="Y54" s="39">
        <v>586.05539190000002</v>
      </c>
      <c r="Z54" s="39">
        <v>575.40251890000002</v>
      </c>
      <c r="AA54" s="39">
        <v>560.84536969999999</v>
      </c>
      <c r="AB54" s="39">
        <v>541.58099019999997</v>
      </c>
      <c r="AC54" s="39">
        <v>518.73706230000005</v>
      </c>
      <c r="AD54" s="39">
        <v>491.84149650000001</v>
      </c>
      <c r="AE54" s="39">
        <v>462.83487769999999</v>
      </c>
      <c r="AF54" s="39">
        <v>432.33802009999999</v>
      </c>
      <c r="AG54" s="39">
        <v>400.89362590000002</v>
      </c>
      <c r="AH54" s="39">
        <v>369.06803129999997</v>
      </c>
      <c r="AI54" s="39">
        <v>336.81520330000001</v>
      </c>
      <c r="AJ54" s="39">
        <v>305.1311882</v>
      </c>
      <c r="AK54" s="39">
        <v>274.3852354</v>
      </c>
      <c r="AL54" s="39">
        <v>244.92915249999999</v>
      </c>
      <c r="AM54" s="39">
        <v>217.1815886</v>
      </c>
      <c r="AN54" s="39">
        <v>191.4327108</v>
      </c>
      <c r="AO54" s="39">
        <v>167.51662400000001</v>
      </c>
      <c r="AP54" s="39">
        <v>145.50609270000001</v>
      </c>
      <c r="AQ54" s="39">
        <v>125.5617659</v>
      </c>
      <c r="AR54" s="39">
        <v>107.68750110000001</v>
      </c>
      <c r="AS54" s="39">
        <v>91.837347149999999</v>
      </c>
      <c r="AT54" s="39">
        <v>77.967569260000005</v>
      </c>
      <c r="AU54" s="39">
        <v>65.927024660000001</v>
      </c>
      <c r="AV54">
        <v>55.550115929999997</v>
      </c>
      <c r="AW54" s="39">
        <v>46.676457380000002</v>
      </c>
    </row>
    <row r="55" spans="2:99" x14ac:dyDescent="0.3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513.81211499999995</v>
      </c>
      <c r="G55" s="39">
        <v>487.66356339999999</v>
      </c>
      <c r="H55">
        <v>528.60693240000001</v>
      </c>
      <c r="I55">
        <v>516.97644830000002</v>
      </c>
      <c r="J55">
        <v>499.87708199999997</v>
      </c>
      <c r="K55" s="39">
        <v>434.2628608</v>
      </c>
      <c r="L55" s="39">
        <v>417.9283901</v>
      </c>
      <c r="M55" s="39">
        <v>416.0432639</v>
      </c>
      <c r="N55" s="39">
        <v>443.58344219999998</v>
      </c>
      <c r="O55" s="39">
        <v>440.39851650000003</v>
      </c>
      <c r="P55" s="39">
        <v>422.11154420000003</v>
      </c>
      <c r="Q55" s="39">
        <v>407.7351362</v>
      </c>
      <c r="R55" s="39">
        <v>398.08071130000002</v>
      </c>
      <c r="S55" s="39">
        <v>396.68502160000003</v>
      </c>
      <c r="T55" s="39">
        <v>415.37671979999999</v>
      </c>
      <c r="U55" s="39">
        <v>355.19016290000002</v>
      </c>
      <c r="V55" s="39">
        <v>337.83633150000003</v>
      </c>
      <c r="W55" s="39">
        <v>317.55213600000002</v>
      </c>
      <c r="X55" s="39">
        <v>299.04003</v>
      </c>
      <c r="Y55" s="39">
        <v>291.89999399999999</v>
      </c>
      <c r="Z55" s="39">
        <v>285.14304349999998</v>
      </c>
      <c r="AA55" s="39">
        <v>276.76056740000001</v>
      </c>
      <c r="AB55" s="39">
        <v>266.2794146</v>
      </c>
      <c r="AC55" s="39">
        <v>254.2304407</v>
      </c>
      <c r="AD55" s="39">
        <v>240.33642180000001</v>
      </c>
      <c r="AE55" s="39">
        <v>225.53254179999999</v>
      </c>
      <c r="AF55" s="39">
        <v>210.1142322</v>
      </c>
      <c r="AG55" s="39">
        <v>194.33967860000001</v>
      </c>
      <c r="AH55" s="39">
        <v>178.47836609999999</v>
      </c>
      <c r="AI55" s="39">
        <v>162.52604669999999</v>
      </c>
      <c r="AJ55" s="39">
        <v>146.94731400000001</v>
      </c>
      <c r="AK55" s="39">
        <v>131.90889540000001</v>
      </c>
      <c r="AL55" s="39">
        <v>117.56392219999999</v>
      </c>
      <c r="AM55" s="39">
        <v>104.10306970000001</v>
      </c>
      <c r="AN55" s="39">
        <v>91.652965089999995</v>
      </c>
      <c r="AO55" s="39">
        <v>80.126090550000001</v>
      </c>
      <c r="AP55" s="39">
        <v>69.546954099999894</v>
      </c>
      <c r="AQ55" s="39">
        <v>59.983385269999999</v>
      </c>
      <c r="AR55" s="39">
        <v>51.430150589999997</v>
      </c>
      <c r="AS55" s="39">
        <v>43.863070800000003</v>
      </c>
      <c r="AT55" s="39">
        <v>37.252686969999999</v>
      </c>
      <c r="AU55" s="39">
        <v>31.522421319999999</v>
      </c>
      <c r="AV55">
        <v>26.589617560000001</v>
      </c>
      <c r="AW55" s="39">
        <v>22.375036659999999</v>
      </c>
    </row>
    <row r="56" spans="2:99" x14ac:dyDescent="0.3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168.7579054</v>
      </c>
      <c r="G56" s="39">
        <v>150.29524509999999</v>
      </c>
      <c r="H56">
        <v>161.34451300000001</v>
      </c>
      <c r="I56">
        <v>157.62094389999999</v>
      </c>
      <c r="J56">
        <v>149.45236009999999</v>
      </c>
      <c r="K56" s="39">
        <v>128.04788919999999</v>
      </c>
      <c r="L56" s="39">
        <v>119.1294328</v>
      </c>
      <c r="M56" s="39">
        <v>117.5477437</v>
      </c>
      <c r="N56" s="39">
        <v>121.80544980000001</v>
      </c>
      <c r="O56" s="39">
        <v>119.56054159999999</v>
      </c>
      <c r="P56" s="39">
        <v>115.6220649</v>
      </c>
      <c r="Q56" s="39">
        <v>110.4220461</v>
      </c>
      <c r="R56" s="39">
        <v>106.0018853</v>
      </c>
      <c r="S56" s="39">
        <v>100.82567330000001</v>
      </c>
      <c r="T56" s="39">
        <v>83.623542200000003</v>
      </c>
      <c r="U56" s="39">
        <v>71.584429450000002</v>
      </c>
      <c r="V56" s="39">
        <v>67.893669110000005</v>
      </c>
      <c r="W56" s="39">
        <v>63.760164250000003</v>
      </c>
      <c r="X56" s="39">
        <v>60.125777839999998</v>
      </c>
      <c r="Y56" s="39">
        <v>58.759061070000001</v>
      </c>
      <c r="Z56" s="39">
        <v>57.484994729999997</v>
      </c>
      <c r="AA56" s="39">
        <v>55.889086769999999</v>
      </c>
      <c r="AB56" s="39">
        <v>53.871176689999999</v>
      </c>
      <c r="AC56" s="39">
        <v>51.534906470000003</v>
      </c>
      <c r="AD56" s="39">
        <v>48.824966000000003</v>
      </c>
      <c r="AE56" s="39">
        <v>45.928035250000001</v>
      </c>
      <c r="AF56" s="39">
        <v>42.901408889999999</v>
      </c>
      <c r="AG56" s="39">
        <v>39.795542169999997</v>
      </c>
      <c r="AH56" s="39">
        <v>36.662765899999997</v>
      </c>
      <c r="AI56" s="39">
        <v>33.50264473</v>
      </c>
      <c r="AJ56" s="39">
        <v>30.402483889999999</v>
      </c>
      <c r="AK56" s="39">
        <v>27.394244050000001</v>
      </c>
      <c r="AL56" s="39">
        <v>24.510596079999999</v>
      </c>
      <c r="AM56" s="39">
        <v>21.792048869999999</v>
      </c>
      <c r="AN56" s="39">
        <v>19.27018824</v>
      </c>
      <c r="AO56" s="39">
        <v>16.92279757</v>
      </c>
      <c r="AP56" s="39">
        <v>14.756900910000001</v>
      </c>
      <c r="AQ56" s="39">
        <v>12.78931302</v>
      </c>
      <c r="AR56" s="39">
        <v>11.02128735</v>
      </c>
      <c r="AS56" s="39">
        <v>9.4497236450000006</v>
      </c>
      <c r="AT56" s="39">
        <v>8.0700096370000001</v>
      </c>
      <c r="AU56" s="39">
        <v>6.8675692179999999</v>
      </c>
      <c r="AV56">
        <v>5.8264648929999998</v>
      </c>
      <c r="AW56" s="39">
        <v>4.9316977629999998</v>
      </c>
    </row>
    <row r="57" spans="2:99" x14ac:dyDescent="0.3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41.013660139999999</v>
      </c>
      <c r="G57" s="39">
        <v>32.752672590000003</v>
      </c>
      <c r="H57">
        <v>35.325348470000002</v>
      </c>
      <c r="I57">
        <v>33.98261668</v>
      </c>
      <c r="J57">
        <v>30.519574080000002</v>
      </c>
      <c r="K57" s="39">
        <v>25.127687680000001</v>
      </c>
      <c r="L57" s="39">
        <v>21.103352319999999</v>
      </c>
      <c r="M57" s="39">
        <v>20.59289952</v>
      </c>
      <c r="N57" s="39">
        <v>24.181833050000002</v>
      </c>
      <c r="O57" s="39">
        <v>22.963156959999999</v>
      </c>
      <c r="P57" s="39">
        <v>21.476140180000002</v>
      </c>
      <c r="Q57" s="39">
        <v>19.583917970000002</v>
      </c>
      <c r="R57" s="39">
        <v>17.591901700000001</v>
      </c>
      <c r="S57" s="39">
        <v>16.923459080000001</v>
      </c>
      <c r="T57" s="39">
        <v>13.689042969999999</v>
      </c>
      <c r="U57" s="39">
        <v>11.25449527</v>
      </c>
      <c r="V57" s="39">
        <v>10.1822611</v>
      </c>
      <c r="W57" s="39">
        <v>9.1211580520000002</v>
      </c>
      <c r="X57" s="39">
        <v>8.2622300840000005</v>
      </c>
      <c r="Y57" s="39">
        <v>7.8700739110000004</v>
      </c>
      <c r="Z57" s="39">
        <v>7.5703179330000001</v>
      </c>
      <c r="AA57" s="39">
        <v>7.264983119</v>
      </c>
      <c r="AB57" s="39">
        <v>6.9280802789999996</v>
      </c>
      <c r="AC57" s="39">
        <v>6.5671782749999998</v>
      </c>
      <c r="AD57" s="39">
        <v>6.1700109879999996</v>
      </c>
      <c r="AE57" s="39">
        <v>5.7590609800000001</v>
      </c>
      <c r="AF57" s="39">
        <v>5.3407108560000003</v>
      </c>
      <c r="AG57" s="39">
        <v>4.9204637309999999</v>
      </c>
      <c r="AH57" s="39">
        <v>4.5043014750000001</v>
      </c>
      <c r="AI57" s="39">
        <v>4.0909320119999997</v>
      </c>
      <c r="AJ57" s="39">
        <v>3.6917673959999999</v>
      </c>
      <c r="AK57" s="39">
        <v>3.3099304549999999</v>
      </c>
      <c r="AL57" s="39">
        <v>2.9481995040000002</v>
      </c>
      <c r="AM57" s="39">
        <v>2.61052346</v>
      </c>
      <c r="AN57" s="39">
        <v>2.2994860670000001</v>
      </c>
      <c r="AO57" s="39">
        <v>2.0123775269999999</v>
      </c>
      <c r="AP57" s="39">
        <v>1.7493695300000001</v>
      </c>
      <c r="AQ57" s="39">
        <v>1.511874363</v>
      </c>
      <c r="AR57">
        <v>1.299571958</v>
      </c>
      <c r="AS57">
        <v>1.111712617</v>
      </c>
      <c r="AT57">
        <v>0.94747303559999996</v>
      </c>
      <c r="AU57">
        <v>0.80487650629999996</v>
      </c>
      <c r="AV57" s="39">
        <v>0.68183040220000002</v>
      </c>
      <c r="AW57" s="39">
        <v>0.57638787229999999</v>
      </c>
      <c r="CT57" s="39"/>
      <c r="CU57" s="39"/>
    </row>
    <row r="58" spans="2:99" x14ac:dyDescent="0.3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4.1581886020000001</v>
      </c>
      <c r="H58">
        <v>6.0415774999999998</v>
      </c>
      <c r="I58">
        <v>7.7879360699999998</v>
      </c>
      <c r="J58">
        <v>9.9322121160000005</v>
      </c>
      <c r="K58" s="39">
        <v>11.238657849999999</v>
      </c>
      <c r="L58" s="39">
        <v>13.677556559999999</v>
      </c>
      <c r="M58" s="39">
        <v>17.42159728</v>
      </c>
      <c r="N58" s="39">
        <v>24.2050494</v>
      </c>
      <c r="O58" s="39">
        <v>30.333201299999999</v>
      </c>
      <c r="P58" s="39">
        <v>36.776857990000003</v>
      </c>
      <c r="Q58" s="39">
        <v>44.500197479999997</v>
      </c>
      <c r="R58" s="39">
        <v>53.360566480000003</v>
      </c>
      <c r="S58" s="39">
        <v>104.6133356</v>
      </c>
      <c r="T58" s="39">
        <v>184.77176850000001</v>
      </c>
      <c r="U58" s="39">
        <v>312.19827830000003</v>
      </c>
      <c r="V58" s="39">
        <v>355.63545219999997</v>
      </c>
      <c r="W58" s="39">
        <v>401.22147059999998</v>
      </c>
      <c r="X58" s="39">
        <v>453.04200630000003</v>
      </c>
      <c r="Y58" s="39">
        <v>528.23783230000004</v>
      </c>
      <c r="Z58" s="39">
        <v>614.09983309999996</v>
      </c>
      <c r="AA58" s="39">
        <v>708.45430669999996</v>
      </c>
      <c r="AB58" s="39">
        <v>809.83314480000001</v>
      </c>
      <c r="AC58" s="39">
        <v>918.64025409999999</v>
      </c>
      <c r="AD58" s="39">
        <v>1032.4500989999999</v>
      </c>
      <c r="AE58" s="39">
        <v>1152.822811</v>
      </c>
      <c r="AF58" s="39">
        <v>1279.235136</v>
      </c>
      <c r="AG58" s="39">
        <v>1410.900388</v>
      </c>
      <c r="AH58" s="39">
        <v>1547.002788</v>
      </c>
      <c r="AI58" s="39">
        <v>1684.21073</v>
      </c>
      <c r="AJ58" s="39">
        <v>1822.579643</v>
      </c>
      <c r="AK58" s="39">
        <v>1960.1994629999999</v>
      </c>
      <c r="AL58" s="39">
        <v>2095.4844069999999</v>
      </c>
      <c r="AM58" s="39">
        <v>2228.1423070000001</v>
      </c>
      <c r="AN58">
        <v>2358.9235619999999</v>
      </c>
      <c r="AO58">
        <v>2482.3567250000001</v>
      </c>
      <c r="AP58">
        <v>2596.0493529999999</v>
      </c>
      <c r="AQ58">
        <v>2700.4341760000002</v>
      </c>
      <c r="AR58">
        <v>2795.1406430000002</v>
      </c>
      <c r="AS58">
        <v>2880.3927709999998</v>
      </c>
      <c r="AT58">
        <v>2958.047106</v>
      </c>
      <c r="AU58">
        <v>3028.5070040000001</v>
      </c>
      <c r="AV58">
        <v>3092.3067310000001</v>
      </c>
      <c r="AW58">
        <v>3151.0443260000002</v>
      </c>
    </row>
    <row r="59" spans="2:99" x14ac:dyDescent="0.3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1.6606497099999999E-2</v>
      </c>
      <c r="G59" s="39">
        <v>3.3201334300000003E-2</v>
      </c>
      <c r="H59">
        <v>6.16236093E-2</v>
      </c>
      <c r="I59">
        <v>9.31695248E-2</v>
      </c>
      <c r="J59">
        <v>0.13831735349999999</v>
      </c>
      <c r="K59" s="39">
        <v>0.1726473993</v>
      </c>
      <c r="L59" s="39">
        <v>0.23309647620000001</v>
      </c>
      <c r="M59" s="39">
        <v>0.34171862110000001</v>
      </c>
      <c r="N59" s="39">
        <v>0.5218918682</v>
      </c>
      <c r="O59" s="39">
        <v>0.71489830359999995</v>
      </c>
      <c r="P59" s="39">
        <v>0.94501332189999998</v>
      </c>
      <c r="Q59" s="39">
        <v>1.2457011730000001</v>
      </c>
      <c r="R59" s="39">
        <v>1.6221790739999999</v>
      </c>
      <c r="S59" s="39">
        <v>3.4309359179999999</v>
      </c>
      <c r="T59" s="39">
        <v>6.5409859570000002</v>
      </c>
      <c r="U59" s="39">
        <v>11.922833369999999</v>
      </c>
      <c r="V59" s="39">
        <v>14.62810136</v>
      </c>
      <c r="W59" s="39">
        <v>17.731919170000001</v>
      </c>
      <c r="X59" s="39">
        <v>21.454909000000001</v>
      </c>
      <c r="Y59" s="39">
        <v>26.694108329999999</v>
      </c>
      <c r="Z59" s="39">
        <v>32.963739250000003</v>
      </c>
      <c r="AA59" s="39">
        <v>40.214088539999999</v>
      </c>
      <c r="AB59" s="39">
        <v>48.41004264</v>
      </c>
      <c r="AC59" s="39">
        <v>57.618282219999998</v>
      </c>
      <c r="AD59" s="39">
        <v>67.727950669999998</v>
      </c>
      <c r="AE59" s="39">
        <v>78.87862432</v>
      </c>
      <c r="AF59" s="39">
        <v>91.083233469999996</v>
      </c>
      <c r="AG59" s="39">
        <v>104.33352979999999</v>
      </c>
      <c r="AH59" s="39">
        <v>118.6139069</v>
      </c>
      <c r="AI59" s="39">
        <v>133.7006107</v>
      </c>
      <c r="AJ59" s="39">
        <v>149.61146930000001</v>
      </c>
      <c r="AK59" s="39">
        <v>166.21065920000001</v>
      </c>
      <c r="AL59" s="39">
        <v>183.36714620000001</v>
      </c>
      <c r="AM59" s="39">
        <v>201.0658928</v>
      </c>
      <c r="AN59">
        <v>219.3753629</v>
      </c>
      <c r="AO59">
        <v>237.7767164</v>
      </c>
      <c r="AP59">
        <v>256.00123309999998</v>
      </c>
      <c r="AQ59">
        <v>274.04306020000001</v>
      </c>
      <c r="AR59">
        <v>291.81098270000001</v>
      </c>
      <c r="AS59">
        <v>309.27575309999997</v>
      </c>
      <c r="AT59">
        <v>326.58431439999998</v>
      </c>
      <c r="AU59">
        <v>343.73535809999998</v>
      </c>
      <c r="AV59">
        <v>360.74625780000002</v>
      </c>
      <c r="AW59">
        <v>377.76940139999999</v>
      </c>
    </row>
    <row r="60" spans="2:99" x14ac:dyDescent="0.3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2.5419584299999999E-2</v>
      </c>
      <c r="G60" s="39">
        <v>4.0879589799999998E-2</v>
      </c>
      <c r="H60">
        <v>6.7273459100000002E-2</v>
      </c>
      <c r="I60">
        <v>9.4708387800000002E-2</v>
      </c>
      <c r="J60">
        <v>0.1320245961</v>
      </c>
      <c r="K60" s="39">
        <v>0.15861708599999999</v>
      </c>
      <c r="L60" s="39">
        <v>0.20607886480000001</v>
      </c>
      <c r="M60" s="39">
        <v>0.28764766320000001</v>
      </c>
      <c r="N60" s="39">
        <v>0.4257956403</v>
      </c>
      <c r="O60" s="39">
        <v>0.56703225239999999</v>
      </c>
      <c r="P60" s="39">
        <v>0.72999690319999999</v>
      </c>
      <c r="Q60" s="39">
        <v>0.93818147969999999</v>
      </c>
      <c r="R60" s="39">
        <v>1.193055577</v>
      </c>
      <c r="S60" s="39">
        <v>2.4700583530000002</v>
      </c>
      <c r="T60" s="39">
        <v>4.6107598650000003</v>
      </c>
      <c r="U60" s="39">
        <v>8.2325734629999996</v>
      </c>
      <c r="V60" s="39">
        <v>9.9001865280000008</v>
      </c>
      <c r="W60" s="39">
        <v>11.771375239999999</v>
      </c>
      <c r="X60" s="39">
        <v>13.9805069</v>
      </c>
      <c r="Y60" s="39">
        <v>17.091703880000001</v>
      </c>
      <c r="Z60" s="39">
        <v>20.761180549999999</v>
      </c>
      <c r="AA60" s="39">
        <v>24.939527399999999</v>
      </c>
      <c r="AB60" s="39">
        <v>29.589988139999999</v>
      </c>
      <c r="AC60" s="39">
        <v>34.739277440000002</v>
      </c>
      <c r="AD60" s="39">
        <v>40.306682119999998</v>
      </c>
      <c r="AE60" s="39">
        <v>46.361896489999999</v>
      </c>
      <c r="AF60" s="39">
        <v>52.896898720000003</v>
      </c>
      <c r="AG60" s="39">
        <v>59.891026009999997</v>
      </c>
      <c r="AH60" s="39">
        <v>67.319512040000006</v>
      </c>
      <c r="AI60" s="39">
        <v>75.041449409999998</v>
      </c>
      <c r="AJ60" s="39">
        <v>83.055891169999995</v>
      </c>
      <c r="AK60" s="39">
        <v>91.274848019999894</v>
      </c>
      <c r="AL60" s="39">
        <v>99.616634439999999</v>
      </c>
      <c r="AM60" s="39">
        <v>108.06167430000001</v>
      </c>
      <c r="AN60">
        <v>116.6367367</v>
      </c>
      <c r="AO60">
        <v>125.057778</v>
      </c>
      <c r="AP60">
        <v>133.1808187</v>
      </c>
      <c r="AQ60">
        <v>141.00189080000001</v>
      </c>
      <c r="AR60">
        <v>148.4742195</v>
      </c>
      <c r="AS60">
        <v>155.58299339999999</v>
      </c>
      <c r="AT60">
        <v>162.40224090000001</v>
      </c>
      <c r="AU60">
        <v>168.93022329999999</v>
      </c>
      <c r="AV60">
        <v>175.1739785</v>
      </c>
      <c r="AW60">
        <v>181.2040824</v>
      </c>
    </row>
    <row r="61" spans="2:99" x14ac:dyDescent="0.3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8.6608582200000006E-2</v>
      </c>
      <c r="G61" s="39">
        <v>0.1190074612</v>
      </c>
      <c r="H61">
        <v>0.17436805229999999</v>
      </c>
      <c r="I61">
        <v>0.22604110359999999</v>
      </c>
      <c r="J61">
        <v>0.28991830299999999</v>
      </c>
      <c r="K61" s="39">
        <v>0.32928775100000002</v>
      </c>
      <c r="L61" s="39">
        <v>0.4023441385</v>
      </c>
      <c r="M61" s="39">
        <v>0.5151682541</v>
      </c>
      <c r="N61" s="39">
        <v>0.71810894240000001</v>
      </c>
      <c r="O61" s="39">
        <v>0.90241538060000004</v>
      </c>
      <c r="P61" s="39">
        <v>1.0966053650000001</v>
      </c>
      <c r="Q61" s="39">
        <v>1.3291486379999999</v>
      </c>
      <c r="R61" s="39">
        <v>1.5952857899999999</v>
      </c>
      <c r="S61" s="39">
        <v>3.1278221350000002</v>
      </c>
      <c r="T61" s="39">
        <v>5.5197248989999999</v>
      </c>
      <c r="U61" s="39">
        <v>9.3075855220000001</v>
      </c>
      <c r="V61" s="39">
        <v>10.56711911</v>
      </c>
      <c r="W61" s="39">
        <v>11.8642786</v>
      </c>
      <c r="X61" s="39">
        <v>13.31097739</v>
      </c>
      <c r="Y61" s="39">
        <v>15.397896619999999</v>
      </c>
      <c r="Z61" s="39">
        <v>17.73486248</v>
      </c>
      <c r="AA61" s="39">
        <v>20.244501580000001</v>
      </c>
      <c r="AB61" s="39">
        <v>22.871398240000001</v>
      </c>
      <c r="AC61" s="39">
        <v>25.613717260000001</v>
      </c>
      <c r="AD61" s="39">
        <v>28.390403639999999</v>
      </c>
      <c r="AE61" s="39">
        <v>31.231007519999999</v>
      </c>
      <c r="AF61" s="39">
        <v>34.105828680000002</v>
      </c>
      <c r="AG61" s="39">
        <v>36.977772229999999</v>
      </c>
      <c r="AH61" s="39">
        <v>39.809086190000002</v>
      </c>
      <c r="AI61" s="39">
        <v>42.499330999999998</v>
      </c>
      <c r="AJ61" s="39">
        <v>45.038213419999998</v>
      </c>
      <c r="AK61" s="39">
        <v>47.365198300000003</v>
      </c>
      <c r="AL61" s="39">
        <v>49.431910469999998</v>
      </c>
      <c r="AM61" s="39">
        <v>51.219720010000003</v>
      </c>
      <c r="AN61">
        <v>52.736018469999998</v>
      </c>
      <c r="AO61">
        <v>53.851170570000001</v>
      </c>
      <c r="AP61">
        <v>54.51322828</v>
      </c>
      <c r="AQ61">
        <v>54.73397027</v>
      </c>
      <c r="AR61">
        <v>54.510559149999999</v>
      </c>
      <c r="AS61">
        <v>53.852527879999997</v>
      </c>
      <c r="AT61">
        <v>52.800411939999996</v>
      </c>
      <c r="AU61" s="39">
        <v>51.366193189999997</v>
      </c>
      <c r="AV61">
        <v>49.563707950000001</v>
      </c>
      <c r="AW61">
        <v>47.421256270000001</v>
      </c>
    </row>
    <row r="62" spans="2:99" x14ac:dyDescent="0.3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2.0087700179999999</v>
      </c>
      <c r="G62" s="39">
        <v>2.7266955159999999</v>
      </c>
      <c r="H62">
        <v>3.956588591</v>
      </c>
      <c r="I62">
        <v>5.0925530549999998</v>
      </c>
      <c r="J62">
        <v>6.4837173100000003</v>
      </c>
      <c r="K62" s="39">
        <v>7.3274458139999998</v>
      </c>
      <c r="L62" s="39">
        <v>8.9045608959999996</v>
      </c>
      <c r="M62" s="39">
        <v>11.316613179999999</v>
      </c>
      <c r="N62" s="39">
        <v>15.69613389</v>
      </c>
      <c r="O62" s="39">
        <v>19.63528058</v>
      </c>
      <c r="P62" s="39">
        <v>23.76162287</v>
      </c>
      <c r="Q62" s="39">
        <v>28.693082149999999</v>
      </c>
      <c r="R62" s="39">
        <v>34.332323520000003</v>
      </c>
      <c r="S62" s="39">
        <v>67.164204470000001</v>
      </c>
      <c r="T62" s="39">
        <v>118.35035910000001</v>
      </c>
      <c r="U62" s="39">
        <v>199.46686460000001</v>
      </c>
      <c r="V62" s="39">
        <v>226.61420240000001</v>
      </c>
      <c r="W62" s="39">
        <v>254.95065009999999</v>
      </c>
      <c r="X62" s="39">
        <v>287.04912580000001</v>
      </c>
      <c r="Y62" s="39">
        <v>333.72071890000001</v>
      </c>
      <c r="Z62" s="39">
        <v>386.84578900000002</v>
      </c>
      <c r="AA62" s="39">
        <v>445.01655890000001</v>
      </c>
      <c r="AB62" s="39">
        <v>507.28337820000002</v>
      </c>
      <c r="AC62" s="39">
        <v>573.87524040000005</v>
      </c>
      <c r="AD62" s="39">
        <v>643.25376719999997</v>
      </c>
      <c r="AE62" s="39">
        <v>716.37031809999996</v>
      </c>
      <c r="AF62" s="39">
        <v>792.87259840000002</v>
      </c>
      <c r="AG62" s="39">
        <v>872.24661739999999</v>
      </c>
      <c r="AH62" s="39">
        <v>953.96360200000004</v>
      </c>
      <c r="AI62" s="39">
        <v>1035.9523589999999</v>
      </c>
      <c r="AJ62" s="39">
        <v>1118.2409009999999</v>
      </c>
      <c r="AK62" s="39">
        <v>1199.6470870000001</v>
      </c>
      <c r="AL62" s="39">
        <v>1279.2004119999999</v>
      </c>
      <c r="AM62" s="39">
        <v>1356.718666</v>
      </c>
      <c r="AN62">
        <v>1432.660703</v>
      </c>
      <c r="AO62">
        <v>1503.7117270000001</v>
      </c>
      <c r="AP62">
        <v>1568.4475689999999</v>
      </c>
      <c r="AQ62">
        <v>1627.1599100000001</v>
      </c>
      <c r="AR62">
        <v>1679.6586359999999</v>
      </c>
      <c r="AS62">
        <v>1726.111048</v>
      </c>
      <c r="AT62">
        <v>1767.662315</v>
      </c>
      <c r="AU62">
        <v>1804.582498</v>
      </c>
      <c r="AV62">
        <v>1837.2176059999999</v>
      </c>
      <c r="AW62">
        <v>1866.539755</v>
      </c>
    </row>
    <row r="63" spans="2:99" x14ac:dyDescent="0.3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0.78775974530000004</v>
      </c>
      <c r="G63" s="39">
        <v>1.063684045</v>
      </c>
      <c r="H63">
        <v>1.5364234649999999</v>
      </c>
      <c r="I63">
        <v>1.970327688</v>
      </c>
      <c r="J63">
        <v>2.4983766539999999</v>
      </c>
      <c r="K63" s="39">
        <v>2.8150828419999998</v>
      </c>
      <c r="L63" s="39">
        <v>3.409057035</v>
      </c>
      <c r="M63" s="39">
        <v>4.309384659</v>
      </c>
      <c r="N63" s="39">
        <v>5.9529705760000002</v>
      </c>
      <c r="O63" s="39">
        <v>7.4159523299999996</v>
      </c>
      <c r="P63" s="39">
        <v>8.9348569080000004</v>
      </c>
      <c r="Q63" s="39">
        <v>10.73793511</v>
      </c>
      <c r="R63" s="39">
        <v>12.78453337</v>
      </c>
      <c r="S63" s="39">
        <v>24.88708789</v>
      </c>
      <c r="T63" s="39">
        <v>43.619723970000003</v>
      </c>
      <c r="U63" s="39">
        <v>73.098394420000005</v>
      </c>
      <c r="V63" s="39">
        <v>82.552135419999999</v>
      </c>
      <c r="W63" s="39">
        <v>92.302925459999997</v>
      </c>
      <c r="X63" s="39">
        <v>103.2691404</v>
      </c>
      <c r="Y63" s="39">
        <v>119.30762420000001</v>
      </c>
      <c r="Z63" s="39">
        <v>137.4524649</v>
      </c>
      <c r="AA63" s="39">
        <v>157.1820252</v>
      </c>
      <c r="AB63" s="39">
        <v>178.1483977</v>
      </c>
      <c r="AC63" s="39">
        <v>200.42253109999999</v>
      </c>
      <c r="AD63" s="39">
        <v>223.4587587</v>
      </c>
      <c r="AE63" s="39">
        <v>247.5814723</v>
      </c>
      <c r="AF63" s="39">
        <v>272.65902629999999</v>
      </c>
      <c r="AG63" s="39">
        <v>298.50611270000002</v>
      </c>
      <c r="AH63" s="39">
        <v>324.93536130000001</v>
      </c>
      <c r="AI63" s="39">
        <v>351.24051969999999</v>
      </c>
      <c r="AJ63" s="39">
        <v>377.43744029999999</v>
      </c>
      <c r="AK63" s="39">
        <v>403.13132890000003</v>
      </c>
      <c r="AL63" s="39">
        <v>428.00674770000001</v>
      </c>
      <c r="AM63" s="39">
        <v>452.01158279999999</v>
      </c>
      <c r="AN63">
        <v>475.31126999999998</v>
      </c>
      <c r="AO63">
        <v>496.82212939999999</v>
      </c>
      <c r="AP63">
        <v>516.09848639999996</v>
      </c>
      <c r="AQ63">
        <v>533.26340889999994</v>
      </c>
      <c r="AR63">
        <v>548.28252329999998</v>
      </c>
      <c r="AS63">
        <v>561.23742960000004</v>
      </c>
      <c r="AT63">
        <v>572.52672710000002</v>
      </c>
      <c r="AU63">
        <v>582.26171539999996</v>
      </c>
      <c r="AV63">
        <v>590.57650049999995</v>
      </c>
      <c r="AW63">
        <v>597.80327939999995</v>
      </c>
    </row>
    <row r="64" spans="2:99" x14ac:dyDescent="0.3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6.35834079E-3</v>
      </c>
      <c r="G64" s="39">
        <v>2.4689686099999999E-3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3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0.12974885250000001</v>
      </c>
      <c r="G65" s="39">
        <v>0.17225168709999999</v>
      </c>
      <c r="H65">
        <v>0.24530032360000001</v>
      </c>
      <c r="I65">
        <v>0.31113631060000002</v>
      </c>
      <c r="J65">
        <v>0.38985789910000002</v>
      </c>
      <c r="K65" s="39">
        <v>0.4355769545</v>
      </c>
      <c r="L65" s="39">
        <v>0.52241915390000004</v>
      </c>
      <c r="M65" s="39">
        <v>0.65106490009999995</v>
      </c>
      <c r="N65" s="39">
        <v>0.89014848089999998</v>
      </c>
      <c r="O65" s="39">
        <v>1.0976224510000001</v>
      </c>
      <c r="P65" s="39">
        <v>1.3087626219999999</v>
      </c>
      <c r="Q65" s="39">
        <v>1.55614893</v>
      </c>
      <c r="R65" s="39">
        <v>1.833189146</v>
      </c>
      <c r="S65" s="39">
        <v>3.5332268600000001</v>
      </c>
      <c r="T65" s="39">
        <v>6.1302146720000001</v>
      </c>
      <c r="U65" s="39">
        <v>10.17002692</v>
      </c>
      <c r="V65" s="39">
        <v>11.37370744</v>
      </c>
      <c r="W65" s="39">
        <v>12.60032204</v>
      </c>
      <c r="X65" s="39">
        <v>13.977346799999999</v>
      </c>
      <c r="Y65" s="39">
        <v>16.025780300000001</v>
      </c>
      <c r="Z65" s="39">
        <v>18.34179688</v>
      </c>
      <c r="AA65" s="39">
        <v>20.857605029999998</v>
      </c>
      <c r="AB65" s="39">
        <v>23.529939850000002</v>
      </c>
      <c r="AC65" s="39">
        <v>26.371205589999999</v>
      </c>
      <c r="AD65" s="39">
        <v>29.312537030000001</v>
      </c>
      <c r="AE65" s="39">
        <v>32.399492019999997</v>
      </c>
      <c r="AF65" s="39">
        <v>35.617550950000002</v>
      </c>
      <c r="AG65" s="39">
        <v>38.945329960000002</v>
      </c>
      <c r="AH65" s="39">
        <v>42.361319450000003</v>
      </c>
      <c r="AI65" s="39">
        <v>45.776460290000003</v>
      </c>
      <c r="AJ65" s="39">
        <v>49.195727689999998</v>
      </c>
      <c r="AK65" s="39">
        <v>52.570341050000003</v>
      </c>
      <c r="AL65" s="39">
        <v>55.86155591</v>
      </c>
      <c r="AM65" s="39">
        <v>59.064771180000001</v>
      </c>
      <c r="AN65">
        <v>62.203471229999998</v>
      </c>
      <c r="AO65">
        <v>65.137204400000002</v>
      </c>
      <c r="AP65">
        <v>67.808017530000001</v>
      </c>
      <c r="AQ65">
        <v>70.231936630000007</v>
      </c>
      <c r="AR65">
        <v>72.403721829999995</v>
      </c>
      <c r="AS65">
        <v>74.333019329999999</v>
      </c>
      <c r="AT65">
        <v>76.071096049999994</v>
      </c>
      <c r="AU65">
        <v>77.631016119999998</v>
      </c>
      <c r="AV65">
        <v>79.028679370000006</v>
      </c>
      <c r="AW65">
        <v>80.306551679999998</v>
      </c>
    </row>
    <row r="66" spans="2:49" x14ac:dyDescent="0.3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3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4.0741841499999998</v>
      </c>
      <c r="K67">
        <v>3.8838012810000002</v>
      </c>
      <c r="L67">
        <v>4.1168848929999999</v>
      </c>
      <c r="M67">
        <v>4.2892437440000002</v>
      </c>
      <c r="N67">
        <v>4.3030695210000003</v>
      </c>
      <c r="O67">
        <v>3.6405821359999999</v>
      </c>
      <c r="P67">
        <v>2.980151647</v>
      </c>
      <c r="Q67">
        <v>2.5681823530000001</v>
      </c>
      <c r="R67">
        <v>2.3734566730000002</v>
      </c>
      <c r="S67">
        <v>2.2208707840000002</v>
      </c>
      <c r="T67">
        <v>2.1572012530000002</v>
      </c>
      <c r="U67">
        <v>2.1567204370000002</v>
      </c>
      <c r="V67">
        <v>2.1875903719999998</v>
      </c>
      <c r="W67">
        <v>2.2187754050000001</v>
      </c>
      <c r="X67">
        <v>2.261088816</v>
      </c>
      <c r="Y67">
        <v>2.3130844769999999</v>
      </c>
      <c r="Z67">
        <v>2.3656222410000001</v>
      </c>
      <c r="AA67">
        <v>2.418415838</v>
      </c>
      <c r="AB67">
        <v>2.469492974</v>
      </c>
      <c r="AC67">
        <v>2.522287699</v>
      </c>
      <c r="AD67">
        <v>2.5749951539999998</v>
      </c>
      <c r="AE67">
        <v>2.6264536469999999</v>
      </c>
      <c r="AF67">
        <v>2.6776065130000002</v>
      </c>
      <c r="AG67">
        <v>2.7299745789999998</v>
      </c>
      <c r="AH67">
        <v>2.782978296</v>
      </c>
      <c r="AI67">
        <v>2.8344520200000001</v>
      </c>
      <c r="AJ67">
        <v>2.8869852570000001</v>
      </c>
      <c r="AK67">
        <v>2.9407264510000002</v>
      </c>
      <c r="AL67">
        <v>2.994923199</v>
      </c>
      <c r="AM67">
        <v>3.0542372069999999</v>
      </c>
      <c r="AN67">
        <v>3.1115528449999998</v>
      </c>
      <c r="AO67">
        <v>3.1674974050000002</v>
      </c>
      <c r="AP67">
        <v>3.2223590130000002</v>
      </c>
      <c r="AQ67">
        <v>3.277439175</v>
      </c>
      <c r="AR67">
        <v>3.3319918560000001</v>
      </c>
      <c r="AS67">
        <v>3.389721287</v>
      </c>
      <c r="AT67">
        <v>3.4501646159999999</v>
      </c>
      <c r="AU67">
        <v>3.5126093530000002</v>
      </c>
      <c r="AV67">
        <v>3.5770302410000001</v>
      </c>
      <c r="AW67">
        <v>3.6445864060000002</v>
      </c>
    </row>
    <row r="68" spans="2:49" x14ac:dyDescent="0.35">
      <c r="B68" t="s">
        <v>168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0.32619624050000001</v>
      </c>
      <c r="K68">
        <v>0.3174686343</v>
      </c>
      <c r="L68">
        <v>0.30795478729999998</v>
      </c>
      <c r="M68">
        <v>0.29876969060000003</v>
      </c>
      <c r="N68">
        <v>0.29081849409999999</v>
      </c>
      <c r="O68">
        <v>0.28498720570000002</v>
      </c>
      <c r="P68">
        <v>0.28032934920000002</v>
      </c>
      <c r="Q68">
        <v>0.2752218998</v>
      </c>
      <c r="R68">
        <v>0.26807214709999999</v>
      </c>
      <c r="S68">
        <v>0.26093189589999999</v>
      </c>
      <c r="T68">
        <v>0.25414875840000001</v>
      </c>
      <c r="U68">
        <v>0.24745745450000001</v>
      </c>
      <c r="V68">
        <v>0.2397413038</v>
      </c>
      <c r="W68">
        <v>0.23019469789999999</v>
      </c>
      <c r="X68">
        <v>0.21907495029999999</v>
      </c>
      <c r="Y68">
        <v>0.2073342812</v>
      </c>
      <c r="Z68">
        <v>0.19622972529999999</v>
      </c>
      <c r="AA68">
        <v>0.1862968492</v>
      </c>
      <c r="AB68">
        <v>0.1776684724</v>
      </c>
      <c r="AC68">
        <v>0.17017251659999999</v>
      </c>
      <c r="AD68">
        <v>0.163609905</v>
      </c>
      <c r="AE68">
        <v>0.15779264370000001</v>
      </c>
      <c r="AF68">
        <v>0.15255543490000001</v>
      </c>
      <c r="AG68">
        <v>0.14773088970000001</v>
      </c>
      <c r="AH68">
        <v>0.14325222630000001</v>
      </c>
      <c r="AI68">
        <v>0.13905743400000001</v>
      </c>
      <c r="AJ68">
        <v>0.1350580301</v>
      </c>
      <c r="AK68" s="39">
        <v>0.13123268830000001</v>
      </c>
      <c r="AL68" s="39">
        <v>0.12756985239999999</v>
      </c>
      <c r="AM68" s="39">
        <v>0.1238614702</v>
      </c>
      <c r="AN68" s="39">
        <v>0.1202190139</v>
      </c>
      <c r="AO68" s="39">
        <v>0.1166835354</v>
      </c>
      <c r="AP68" s="39">
        <v>0.1132760909</v>
      </c>
      <c r="AQ68" s="39">
        <v>0.1100043297</v>
      </c>
      <c r="AR68" s="39">
        <v>0.1068629304</v>
      </c>
      <c r="AS68" s="39">
        <v>0.10384243830000001</v>
      </c>
      <c r="AT68" s="39">
        <v>0.10092843679999999</v>
      </c>
      <c r="AU68" s="39">
        <v>9.8108723100000003E-2</v>
      </c>
      <c r="AV68">
        <v>9.5375294900000004E-2</v>
      </c>
      <c r="AW68">
        <v>9.2736236299999997E-2</v>
      </c>
    </row>
    <row r="69" spans="2:49" x14ac:dyDescent="0.3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3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3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3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</v>
      </c>
      <c r="L72">
        <v>2.0972687950000002</v>
      </c>
      <c r="M72">
        <v>2.1948213330000002</v>
      </c>
      <c r="N72">
        <v>2.2482312320000002</v>
      </c>
      <c r="O72">
        <v>2.366539376</v>
      </c>
      <c r="P72">
        <v>2.4244158910000002</v>
      </c>
      <c r="Q72">
        <v>2.4161673330000002</v>
      </c>
      <c r="R72">
        <v>2.4498936339999999</v>
      </c>
      <c r="S72">
        <v>2.545807822</v>
      </c>
      <c r="T72">
        <v>2.617852713</v>
      </c>
      <c r="U72">
        <v>2.649987624</v>
      </c>
      <c r="V72">
        <v>2.6572357800000002</v>
      </c>
      <c r="W72">
        <v>2.6305248990000001</v>
      </c>
      <c r="X72">
        <v>2.5842368520000001</v>
      </c>
      <c r="Y72">
        <v>2.5685522399999998</v>
      </c>
      <c r="Z72">
        <v>2.579743202</v>
      </c>
      <c r="AA72">
        <v>2.6110462280000002</v>
      </c>
      <c r="AB72">
        <v>2.655233752</v>
      </c>
      <c r="AC72">
        <v>2.7081598470000001</v>
      </c>
      <c r="AD72">
        <v>2.7654433520000001</v>
      </c>
      <c r="AE72">
        <v>2.8240325089999998</v>
      </c>
      <c r="AF72">
        <v>2.8828335699999998</v>
      </c>
      <c r="AG72">
        <v>2.9415148850000001</v>
      </c>
      <c r="AH72">
        <v>2.9997695260000001</v>
      </c>
      <c r="AI72">
        <v>3.054748424</v>
      </c>
      <c r="AJ72">
        <v>3.1075270929999999</v>
      </c>
      <c r="AK72">
        <v>3.1586046159999999</v>
      </c>
      <c r="AL72">
        <v>3.2083515079999998</v>
      </c>
      <c r="AM72">
        <v>3.2590329119999999</v>
      </c>
      <c r="AN72">
        <v>3.3069943780000002</v>
      </c>
      <c r="AO72">
        <v>3.3536699599999999</v>
      </c>
      <c r="AP72">
        <v>3.3995671380000001</v>
      </c>
      <c r="AQ72">
        <v>3.4454732400000001</v>
      </c>
      <c r="AR72">
        <v>3.4914038810000001</v>
      </c>
      <c r="AS72">
        <v>3.5368383849999998</v>
      </c>
      <c r="AT72">
        <v>3.582311915</v>
      </c>
      <c r="AU72">
        <v>3.6282263160000001</v>
      </c>
      <c r="AV72">
        <v>3.6750748679999998</v>
      </c>
      <c r="AW72">
        <v>3.723703129</v>
      </c>
    </row>
    <row r="73" spans="2:49" x14ac:dyDescent="0.3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16.391890889999999</v>
      </c>
      <c r="K73">
        <v>15.1065649</v>
      </c>
      <c r="L73">
        <v>14.6638369</v>
      </c>
      <c r="M73">
        <v>14.83958073</v>
      </c>
      <c r="N73">
        <v>15.4044948</v>
      </c>
      <c r="O73">
        <v>15.339149600000001</v>
      </c>
      <c r="P73">
        <v>14.498101630000001</v>
      </c>
      <c r="Q73">
        <v>13.43053108</v>
      </c>
      <c r="R73">
        <v>12.787608730000001</v>
      </c>
      <c r="S73">
        <v>12.67630896</v>
      </c>
      <c r="T73">
        <v>12.56479594</v>
      </c>
      <c r="U73">
        <v>12.59374815</v>
      </c>
      <c r="V73">
        <v>12.73606719</v>
      </c>
      <c r="W73">
        <v>12.69863443</v>
      </c>
      <c r="X73">
        <v>12.750485899999999</v>
      </c>
      <c r="Y73">
        <v>12.90892743</v>
      </c>
      <c r="Z73">
        <v>13.11553745</v>
      </c>
      <c r="AA73">
        <v>13.36412786</v>
      </c>
      <c r="AB73">
        <v>13.6120401</v>
      </c>
      <c r="AC73">
        <v>13.885772749999999</v>
      </c>
      <c r="AD73">
        <v>14.16911327</v>
      </c>
      <c r="AE73">
        <v>14.442008599999999</v>
      </c>
      <c r="AF73">
        <v>14.709942079999999</v>
      </c>
      <c r="AG73">
        <v>14.98607906</v>
      </c>
      <c r="AH73">
        <v>15.264525069999999</v>
      </c>
      <c r="AI73">
        <v>15.515127980000001</v>
      </c>
      <c r="AJ73">
        <v>15.7636004</v>
      </c>
      <c r="AK73">
        <v>16.015893699999999</v>
      </c>
      <c r="AL73">
        <v>16.26426648</v>
      </c>
      <c r="AM73">
        <v>16.560451610000001</v>
      </c>
      <c r="AN73">
        <v>16.812065350000001</v>
      </c>
      <c r="AO73">
        <v>17.038833610000001</v>
      </c>
      <c r="AP73">
        <v>17.249809379999999</v>
      </c>
      <c r="AQ73">
        <v>17.46179339</v>
      </c>
      <c r="AR73">
        <v>17.66235064</v>
      </c>
      <c r="AS73">
        <v>17.873803349999999</v>
      </c>
      <c r="AT73">
        <v>18.098036499999999</v>
      </c>
      <c r="AU73">
        <v>18.328677219999999</v>
      </c>
      <c r="AV73">
        <v>18.568720920000001</v>
      </c>
      <c r="AW73">
        <v>18.834212099999998</v>
      </c>
    </row>
    <row r="74" spans="2:49" x14ac:dyDescent="0.3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7.8889061590000003</v>
      </c>
      <c r="K74">
        <v>7.4613885560000002</v>
      </c>
      <c r="L74">
        <v>7.2909566789999998</v>
      </c>
      <c r="M74">
        <v>7.1577195920000003</v>
      </c>
      <c r="N74">
        <v>7.2384949230000002</v>
      </c>
      <c r="O74">
        <v>7.2341757089999996</v>
      </c>
      <c r="P74">
        <v>6.9703608399999997</v>
      </c>
      <c r="Q74">
        <v>6.6488768350000003</v>
      </c>
      <c r="R74">
        <v>6.6496093800000002</v>
      </c>
      <c r="S74">
        <v>6.8809468139999996</v>
      </c>
      <c r="T74">
        <v>6.8120037919999996</v>
      </c>
      <c r="U74">
        <v>6.6776411409999996</v>
      </c>
      <c r="V74">
        <v>6.4858040810000004</v>
      </c>
      <c r="W74">
        <v>6.2724377369999997</v>
      </c>
      <c r="X74">
        <v>5.9934790429999998</v>
      </c>
      <c r="Y74">
        <v>5.8072018779999999</v>
      </c>
      <c r="Z74">
        <v>5.6140763079999996</v>
      </c>
      <c r="AA74">
        <v>5.4369955570000004</v>
      </c>
      <c r="AB74">
        <v>5.2722432650000002</v>
      </c>
      <c r="AC74">
        <v>5.1327740659999996</v>
      </c>
      <c r="AD74">
        <v>4.9973678699999997</v>
      </c>
      <c r="AE74">
        <v>4.869688097</v>
      </c>
      <c r="AF74">
        <v>4.7497045670000002</v>
      </c>
      <c r="AG74">
        <v>4.6390646340000004</v>
      </c>
      <c r="AH74">
        <v>4.5308316309999999</v>
      </c>
      <c r="AI74">
        <v>4.4185933159999999</v>
      </c>
      <c r="AJ74">
        <v>4.3119797010000003</v>
      </c>
      <c r="AK74">
        <v>4.2068352369999999</v>
      </c>
      <c r="AL74">
        <v>4.1033334220000004</v>
      </c>
      <c r="AM74">
        <v>4.0065478910000003</v>
      </c>
      <c r="AN74">
        <v>3.902567506</v>
      </c>
      <c r="AO74">
        <v>3.7974724019999999</v>
      </c>
      <c r="AP74">
        <v>3.6941212499999998</v>
      </c>
      <c r="AQ74">
        <v>3.5945258440000001</v>
      </c>
      <c r="AR74">
        <v>3.4987517289999999</v>
      </c>
      <c r="AS74">
        <v>3.4057350120000001</v>
      </c>
      <c r="AT74">
        <v>3.316892615</v>
      </c>
      <c r="AU74">
        <v>3.2314451210000001</v>
      </c>
      <c r="AV74">
        <v>3.1491360400000001</v>
      </c>
      <c r="AW74">
        <v>3.070793739</v>
      </c>
    </row>
    <row r="75" spans="2:49" x14ac:dyDescent="0.3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>
        <v>4.3816115760000001</v>
      </c>
      <c r="K75">
        <v>4.1177385329999998</v>
      </c>
      <c r="L75">
        <v>3.9774010190000002</v>
      </c>
      <c r="M75">
        <v>3.960737028</v>
      </c>
      <c r="N75">
        <v>4.1037054729999998</v>
      </c>
      <c r="O75">
        <v>4.1361587569999996</v>
      </c>
      <c r="P75">
        <v>3.9328311070000002</v>
      </c>
      <c r="Q75">
        <v>3.6089315740000001</v>
      </c>
      <c r="R75">
        <v>3.3578730010000002</v>
      </c>
      <c r="S75">
        <v>3.2046900530000002</v>
      </c>
      <c r="T75">
        <v>3.1171269879999999</v>
      </c>
      <c r="U75">
        <v>3.0510640169999999</v>
      </c>
      <c r="V75">
        <v>3.0054551749999998</v>
      </c>
      <c r="W75">
        <v>2.9554561700000002</v>
      </c>
      <c r="X75">
        <v>2.904589417</v>
      </c>
      <c r="Y75">
        <v>2.8977682279999999</v>
      </c>
      <c r="Z75">
        <v>2.9250894889999999</v>
      </c>
      <c r="AA75">
        <v>2.9770418890000001</v>
      </c>
      <c r="AB75">
        <v>3.0424993929999999</v>
      </c>
      <c r="AC75">
        <v>3.1166105210000001</v>
      </c>
      <c r="AD75">
        <v>3.1923858150000002</v>
      </c>
      <c r="AE75">
        <v>3.2657328900000002</v>
      </c>
      <c r="AF75">
        <v>3.3354522219999998</v>
      </c>
      <c r="AG75">
        <v>3.4018379730000001</v>
      </c>
      <c r="AH75">
        <v>3.464267075</v>
      </c>
      <c r="AI75">
        <v>3.5189205170000002</v>
      </c>
      <c r="AJ75">
        <v>3.5682175730000001</v>
      </c>
      <c r="AK75">
        <v>3.6126174949999998</v>
      </c>
      <c r="AL75">
        <v>3.6525076780000001</v>
      </c>
      <c r="AM75">
        <v>3.6928617379999999</v>
      </c>
      <c r="AN75">
        <v>3.7278234860000001</v>
      </c>
      <c r="AO75">
        <v>3.7594552970000001</v>
      </c>
      <c r="AP75">
        <v>3.788885933</v>
      </c>
      <c r="AQ75">
        <v>3.8180336719999999</v>
      </c>
      <c r="AR75">
        <v>3.8475421029999999</v>
      </c>
      <c r="AS75">
        <v>3.8777906309999999</v>
      </c>
      <c r="AT75">
        <v>3.9101735679999998</v>
      </c>
      <c r="AU75">
        <v>3.9458069029999998</v>
      </c>
      <c r="AV75">
        <v>3.9857695290000001</v>
      </c>
      <c r="AW75">
        <v>4.031778869</v>
      </c>
    </row>
    <row r="76" spans="2:49" x14ac:dyDescent="0.35">
      <c r="B76" t="s">
        <v>176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25.763257509999999</v>
      </c>
      <c r="N76">
        <v>25.519025589999998</v>
      </c>
      <c r="O76">
        <v>25.278275010000002</v>
      </c>
      <c r="P76">
        <v>25.03803366</v>
      </c>
      <c r="Q76">
        <v>24.789877279999999</v>
      </c>
      <c r="R76">
        <v>24.54007678</v>
      </c>
      <c r="S76">
        <v>24.40346027</v>
      </c>
      <c r="T76">
        <v>24.228568379999999</v>
      </c>
      <c r="U76">
        <v>23.897437920000002</v>
      </c>
      <c r="V76">
        <v>23.531436679999999</v>
      </c>
      <c r="W76">
        <v>23.119645210000002</v>
      </c>
      <c r="X76">
        <v>22.669864449999999</v>
      </c>
      <c r="Y76">
        <v>22.234857600000002</v>
      </c>
      <c r="Z76">
        <v>21.811795960000001</v>
      </c>
      <c r="AA76">
        <v>21.390596710000001</v>
      </c>
      <c r="AB76">
        <v>20.960193029999999</v>
      </c>
      <c r="AC76">
        <v>20.51295292</v>
      </c>
      <c r="AD76">
        <v>20.04082124</v>
      </c>
      <c r="AE76">
        <v>19.540788620000001</v>
      </c>
      <c r="AF76">
        <v>19.011482300000001</v>
      </c>
      <c r="AG76">
        <v>18.45286595</v>
      </c>
      <c r="AH76">
        <v>17.866183729999999</v>
      </c>
      <c r="AI76">
        <v>17.252475520000001</v>
      </c>
      <c r="AJ76">
        <v>16.614913869999999</v>
      </c>
      <c r="AK76">
        <v>15.957255569999999</v>
      </c>
      <c r="AL76">
        <v>15.28379786</v>
      </c>
      <c r="AM76">
        <v>14.59948764</v>
      </c>
      <c r="AN76">
        <v>13.90962706</v>
      </c>
      <c r="AO76">
        <v>13.218675040000001</v>
      </c>
      <c r="AP76">
        <v>12.530937339999999</v>
      </c>
      <c r="AQ76">
        <v>11.850791600000001</v>
      </c>
      <c r="AR76">
        <v>11.18231329</v>
      </c>
      <c r="AS76">
        <v>10.529175410000001</v>
      </c>
      <c r="AT76">
        <v>9.8946846750000006</v>
      </c>
      <c r="AU76">
        <v>9.2815561510000002</v>
      </c>
      <c r="AV76">
        <v>8.6919242699999995</v>
      </c>
      <c r="AW76">
        <v>8.127403545</v>
      </c>
    </row>
    <row r="77" spans="2:49" x14ac:dyDescent="0.35">
      <c r="B77" t="s">
        <v>177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19.135289199999999</v>
      </c>
      <c r="K77">
        <v>18.36625081</v>
      </c>
      <c r="L77">
        <v>17.89164924</v>
      </c>
      <c r="M77">
        <v>17.817946639999999</v>
      </c>
      <c r="N77">
        <v>17.421321070000001</v>
      </c>
      <c r="O77">
        <v>17.98274717</v>
      </c>
      <c r="P77">
        <v>18.355740220000001</v>
      </c>
      <c r="Q77">
        <v>18.505038169999999</v>
      </c>
      <c r="R77">
        <v>18.834103979999998</v>
      </c>
      <c r="S77">
        <v>19.40794446</v>
      </c>
      <c r="T77">
        <v>19.65937576</v>
      </c>
      <c r="U77">
        <v>19.762828620000001</v>
      </c>
      <c r="V77">
        <v>19.8276808</v>
      </c>
      <c r="W77">
        <v>19.725970570000001</v>
      </c>
      <c r="X77">
        <v>19.560478280000002</v>
      </c>
      <c r="Y77">
        <v>19.480988809999999</v>
      </c>
      <c r="Z77">
        <v>19.488730570000001</v>
      </c>
      <c r="AA77">
        <v>19.575521649999999</v>
      </c>
      <c r="AB77">
        <v>19.719838630000002</v>
      </c>
      <c r="AC77">
        <v>19.91644509</v>
      </c>
      <c r="AD77">
        <v>19.864674879999999</v>
      </c>
      <c r="AE77">
        <v>19.837343570000002</v>
      </c>
      <c r="AF77">
        <v>19.831873340000001</v>
      </c>
      <c r="AG77">
        <v>19.84704018</v>
      </c>
      <c r="AH77">
        <v>19.879835020000002</v>
      </c>
      <c r="AI77">
        <v>19.91551625</v>
      </c>
      <c r="AJ77">
        <v>19.96062439</v>
      </c>
      <c r="AK77">
        <v>20.014590099999999</v>
      </c>
      <c r="AL77">
        <v>20.075102709999999</v>
      </c>
      <c r="AM77">
        <v>20.1545016</v>
      </c>
      <c r="AN77">
        <v>20.310030390000001</v>
      </c>
      <c r="AO77">
        <v>20.4652818</v>
      </c>
      <c r="AP77">
        <v>20.61815215</v>
      </c>
      <c r="AQ77">
        <v>20.77087139</v>
      </c>
      <c r="AR77">
        <v>20.919165209999999</v>
      </c>
      <c r="AS77">
        <v>21.063179269999999</v>
      </c>
      <c r="AT77">
        <v>21.20214842</v>
      </c>
      <c r="AU77">
        <v>21.336640150000001</v>
      </c>
      <c r="AV77">
        <v>21.467868209999999</v>
      </c>
      <c r="AW77">
        <v>21.600204300000001</v>
      </c>
    </row>
    <row r="78" spans="2:49" x14ac:dyDescent="0.3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0.3032132173</v>
      </c>
      <c r="K78">
        <v>0.3120843116</v>
      </c>
      <c r="L78">
        <v>0.29977804190000001</v>
      </c>
      <c r="M78">
        <v>0.30706124299999998</v>
      </c>
      <c r="N78">
        <v>0.2932357746</v>
      </c>
      <c r="O78">
        <v>0.28667355480000001</v>
      </c>
      <c r="P78">
        <v>0.29120936530000002</v>
      </c>
      <c r="Q78">
        <v>0.30349982489999999</v>
      </c>
      <c r="R78">
        <v>0.30525577059999998</v>
      </c>
      <c r="S78">
        <v>0.29166504199999999</v>
      </c>
      <c r="T78">
        <v>0.29053595760000001</v>
      </c>
      <c r="U78">
        <v>0.29460018230000001</v>
      </c>
      <c r="V78">
        <v>0.30177513820000001</v>
      </c>
      <c r="W78">
        <v>0.30785690199999999</v>
      </c>
      <c r="X78">
        <v>0.31358493609999999</v>
      </c>
      <c r="Y78">
        <v>0.31388166150000002</v>
      </c>
      <c r="Z78">
        <v>0.31304771549999999</v>
      </c>
      <c r="AA78">
        <v>0.31263354929999998</v>
      </c>
      <c r="AB78">
        <v>0.31336209939999998</v>
      </c>
      <c r="AC78">
        <v>0.31493034219999999</v>
      </c>
      <c r="AD78">
        <v>0.3180845772</v>
      </c>
      <c r="AE78">
        <v>0.32248359030000001</v>
      </c>
      <c r="AF78">
        <v>0.32775501909999999</v>
      </c>
      <c r="AG78">
        <v>0.33344729680000001</v>
      </c>
      <c r="AH78">
        <v>0.33956661929999998</v>
      </c>
      <c r="AI78">
        <v>0.34619992440000003</v>
      </c>
      <c r="AJ78">
        <v>0.35291640600000002</v>
      </c>
      <c r="AK78">
        <v>0.3597102485</v>
      </c>
      <c r="AL78">
        <v>0.36660424809999997</v>
      </c>
      <c r="AM78">
        <v>0.3730859822</v>
      </c>
      <c r="AN78">
        <v>0.37968720909999998</v>
      </c>
      <c r="AO78">
        <v>0.38657840869999999</v>
      </c>
      <c r="AP78">
        <v>0.39368696130000003</v>
      </c>
      <c r="AQ78">
        <v>0.400907085</v>
      </c>
      <c r="AR78">
        <v>0.4081607498</v>
      </c>
      <c r="AS78">
        <v>0.4154796489</v>
      </c>
      <c r="AT78">
        <v>0.42275762709999998</v>
      </c>
      <c r="AU78">
        <v>0.42999760590000002</v>
      </c>
      <c r="AV78">
        <v>0.43722532419999999</v>
      </c>
      <c r="AW78">
        <v>0.44444022909999997</v>
      </c>
    </row>
    <row r="79" spans="2:49" x14ac:dyDescent="0.35">
      <c r="B79" t="s">
        <v>179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11.07512343</v>
      </c>
      <c r="K79">
        <v>10.89331529</v>
      </c>
      <c r="L79">
        <v>10.684008199999999</v>
      </c>
      <c r="M79">
        <v>10.57555885</v>
      </c>
      <c r="N79">
        <v>10.28540314</v>
      </c>
      <c r="O79">
        <v>10.015003979999999</v>
      </c>
      <c r="P79">
        <v>9.8674058099999904</v>
      </c>
      <c r="Q79">
        <v>9.8387439519999997</v>
      </c>
      <c r="R79">
        <v>9.6416816109999903</v>
      </c>
      <c r="S79">
        <v>9.3354354070000003</v>
      </c>
      <c r="T79">
        <v>9.1626867680000004</v>
      </c>
      <c r="U79">
        <v>9.1767324349999999</v>
      </c>
      <c r="V79">
        <v>9.296734185</v>
      </c>
      <c r="W79">
        <v>9.4217715660000003</v>
      </c>
      <c r="X79">
        <v>9.5885772100000004</v>
      </c>
      <c r="Y79">
        <v>9.6918282009999999</v>
      </c>
      <c r="Z79">
        <v>9.7734471070000009</v>
      </c>
      <c r="AA79">
        <v>9.8578005260000001</v>
      </c>
      <c r="AB79">
        <v>9.9513742240000003</v>
      </c>
      <c r="AC79">
        <v>10.06052311</v>
      </c>
      <c r="AD79">
        <v>10.20141725</v>
      </c>
      <c r="AE79">
        <v>10.36690422</v>
      </c>
      <c r="AF79">
        <v>10.55230731</v>
      </c>
      <c r="AG79">
        <v>10.75290826</v>
      </c>
      <c r="AH79">
        <v>10.965667659999999</v>
      </c>
      <c r="AI79">
        <v>11.184479359999999</v>
      </c>
      <c r="AJ79">
        <v>11.408545569999999</v>
      </c>
      <c r="AK79">
        <v>11.6378396</v>
      </c>
      <c r="AL79">
        <v>11.871492809999999</v>
      </c>
      <c r="AM79">
        <v>12.109918390000001</v>
      </c>
      <c r="AN79">
        <v>12.34454158</v>
      </c>
      <c r="AO79">
        <v>12.58118078</v>
      </c>
      <c r="AP79">
        <v>12.81963655</v>
      </c>
      <c r="AQ79">
        <v>13.06053664</v>
      </c>
      <c r="AR79">
        <v>13.30085601</v>
      </c>
      <c r="AS79">
        <v>13.54578412</v>
      </c>
      <c r="AT79">
        <v>13.793044719999999</v>
      </c>
      <c r="AU79">
        <v>14.04216364</v>
      </c>
      <c r="AV79">
        <v>14.293726469999999</v>
      </c>
      <c r="AW79">
        <v>14.549376840000001</v>
      </c>
    </row>
    <row r="80" spans="2:49" x14ac:dyDescent="0.3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13.726382470000001</v>
      </c>
      <c r="K80">
        <v>14.03435477</v>
      </c>
      <c r="L80">
        <v>14.05909548</v>
      </c>
      <c r="M80">
        <v>14.01213231</v>
      </c>
      <c r="N80">
        <v>13.80471943</v>
      </c>
      <c r="O80">
        <v>13.637497720000001</v>
      </c>
      <c r="P80">
        <v>13.80328866</v>
      </c>
      <c r="Q80">
        <v>14.114685870000001</v>
      </c>
      <c r="R80">
        <v>14.066468690000001</v>
      </c>
      <c r="S80">
        <v>13.84078693</v>
      </c>
      <c r="T80">
        <v>13.79847348</v>
      </c>
      <c r="U80">
        <v>13.87507409</v>
      </c>
      <c r="V80">
        <v>13.94388902</v>
      </c>
      <c r="W80">
        <v>13.97676266</v>
      </c>
      <c r="X80">
        <v>13.96503</v>
      </c>
      <c r="Y80">
        <v>13.81157853</v>
      </c>
      <c r="Z80">
        <v>13.644053830000001</v>
      </c>
      <c r="AA80">
        <v>13.483455899999999</v>
      </c>
      <c r="AB80">
        <v>13.339894510000001</v>
      </c>
      <c r="AC80">
        <v>13.211884250000001</v>
      </c>
      <c r="AD80">
        <v>13.11393818</v>
      </c>
      <c r="AE80">
        <v>13.03652481</v>
      </c>
      <c r="AF80">
        <v>12.973402330000001</v>
      </c>
      <c r="AG80">
        <v>12.9188814</v>
      </c>
      <c r="AH80">
        <v>12.872827600000001</v>
      </c>
      <c r="AI80">
        <v>12.83240509</v>
      </c>
      <c r="AJ80">
        <v>12.792239990000001</v>
      </c>
      <c r="AK80">
        <v>12.753347939999999</v>
      </c>
      <c r="AL80">
        <v>12.71592779</v>
      </c>
      <c r="AM80">
        <v>12.66657629</v>
      </c>
      <c r="AN80">
        <v>12.617985490000001</v>
      </c>
      <c r="AO80">
        <v>12.567889449999999</v>
      </c>
      <c r="AP80">
        <v>12.516998040000001</v>
      </c>
      <c r="AQ80">
        <v>12.465764030000001</v>
      </c>
      <c r="AR80">
        <v>12.41405323</v>
      </c>
      <c r="AS80">
        <v>12.36151714</v>
      </c>
      <c r="AT80">
        <v>12.307758379999999</v>
      </c>
      <c r="AU80">
        <v>12.252468349999999</v>
      </c>
      <c r="AV80">
        <v>12.19533777</v>
      </c>
      <c r="AW80">
        <v>12.13860663</v>
      </c>
    </row>
    <row r="81" spans="2:99" x14ac:dyDescent="0.35">
      <c r="B81" t="s">
        <v>181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12.3115051</v>
      </c>
      <c r="K81">
        <v>12.40400198</v>
      </c>
      <c r="L81">
        <v>12.33456247</v>
      </c>
      <c r="M81">
        <v>12.343194029999999</v>
      </c>
      <c r="N81">
        <v>12.38240742</v>
      </c>
      <c r="O81">
        <v>12.4994324</v>
      </c>
      <c r="P81">
        <v>12.549954700000001</v>
      </c>
      <c r="Q81">
        <v>12.50081597</v>
      </c>
      <c r="R81">
        <v>12.160764029999999</v>
      </c>
      <c r="S81">
        <v>11.64759705</v>
      </c>
      <c r="T81">
        <v>11.245632580000001</v>
      </c>
      <c r="U81">
        <v>10.93608968</v>
      </c>
      <c r="V81">
        <v>10.736304730000001</v>
      </c>
      <c r="W81">
        <v>10.51748815</v>
      </c>
      <c r="X81">
        <v>10.321854220000001</v>
      </c>
      <c r="Y81">
        <v>10.144508009999999</v>
      </c>
      <c r="Z81">
        <v>10.04754866</v>
      </c>
      <c r="AA81">
        <v>10.02671295</v>
      </c>
      <c r="AB81">
        <v>10.067278119999999</v>
      </c>
      <c r="AC81">
        <v>10.141810359999999</v>
      </c>
      <c r="AD81">
        <v>10.25842529</v>
      </c>
      <c r="AE81">
        <v>10.401620339999999</v>
      </c>
      <c r="AF81">
        <v>10.55904675</v>
      </c>
      <c r="AG81">
        <v>10.71774615</v>
      </c>
      <c r="AH81">
        <v>10.878175669999999</v>
      </c>
      <c r="AI81">
        <v>11.033143340000001</v>
      </c>
      <c r="AJ81">
        <v>11.17534086</v>
      </c>
      <c r="AK81">
        <v>11.30725267</v>
      </c>
      <c r="AL81">
        <v>11.43091244</v>
      </c>
      <c r="AM81">
        <v>11.53714735</v>
      </c>
      <c r="AN81">
        <v>11.63452019</v>
      </c>
      <c r="AO81">
        <v>11.73191712</v>
      </c>
      <c r="AP81">
        <v>11.82965991</v>
      </c>
      <c r="AQ81">
        <v>11.928104429999999</v>
      </c>
      <c r="AR81">
        <v>12.02685114</v>
      </c>
      <c r="AS81">
        <v>12.12581509</v>
      </c>
      <c r="AT81">
        <v>12.225862790000001</v>
      </c>
      <c r="AU81">
        <v>12.33037421</v>
      </c>
      <c r="AV81">
        <v>12.442606169999999</v>
      </c>
      <c r="AW81">
        <v>12.565580369999999</v>
      </c>
    </row>
    <row r="82" spans="2:99" x14ac:dyDescent="0.3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2.7231342199999999E-3</v>
      </c>
      <c r="I82">
        <v>3.98695595E-3</v>
      </c>
      <c r="J82" s="39">
        <v>5.5587454300000004E-3</v>
      </c>
      <c r="K82" s="39">
        <v>7.2557755400000003E-3</v>
      </c>
      <c r="L82" s="39">
        <v>9.2828888300000006E-3</v>
      </c>
      <c r="M82" s="39">
        <v>1.18617097E-2</v>
      </c>
      <c r="N82" s="39">
        <v>1.5525242999999999E-2</v>
      </c>
      <c r="O82" s="39">
        <v>2.0064901999999999E-2</v>
      </c>
      <c r="P82" s="39">
        <v>2.5472291000000001E-2</v>
      </c>
      <c r="Q82" s="39">
        <v>3.1922369899999997E-2</v>
      </c>
      <c r="R82" s="39">
        <v>3.95494516E-2</v>
      </c>
      <c r="S82" s="39">
        <v>5.6294891700000002E-2</v>
      </c>
      <c r="T82" s="39">
        <v>8.6926434799999897E-2</v>
      </c>
      <c r="U82" s="39">
        <v>0.1393202952</v>
      </c>
      <c r="V82" s="39">
        <v>0.19586773800000001</v>
      </c>
      <c r="W82" s="39">
        <v>0.2566527126</v>
      </c>
      <c r="X82" s="39">
        <v>0.3225268308</v>
      </c>
      <c r="Y82" s="39">
        <v>0.39752344239999998</v>
      </c>
      <c r="Z82" s="39">
        <v>0.48295376309999999</v>
      </c>
      <c r="AA82" s="39">
        <v>0.57961507280000002</v>
      </c>
      <c r="AB82" s="39">
        <v>0.68796441389999996</v>
      </c>
      <c r="AC82" s="39">
        <v>0.80849979780000003</v>
      </c>
      <c r="AD82" s="39">
        <v>0.94122086439999997</v>
      </c>
      <c r="AE82" s="39">
        <v>1.086422912</v>
      </c>
      <c r="AF82" s="39">
        <v>1.2442791049999999</v>
      </c>
      <c r="AG82" s="39">
        <v>1.414800066</v>
      </c>
      <c r="AH82" s="39">
        <v>1.5978410059999999</v>
      </c>
      <c r="AI82" s="39">
        <v>1.792637096</v>
      </c>
      <c r="AJ82" s="39">
        <v>1.998493533</v>
      </c>
      <c r="AK82" s="39">
        <v>2.2144076419999998</v>
      </c>
      <c r="AL82" s="39">
        <v>2.4391542890000002</v>
      </c>
      <c r="AM82" s="39">
        <v>2.6715483180000001</v>
      </c>
      <c r="AN82" s="39">
        <v>2.9106389949999998</v>
      </c>
      <c r="AO82" s="39">
        <v>3.1545127879999999</v>
      </c>
      <c r="AP82" s="39">
        <v>3.4009517329999999</v>
      </c>
      <c r="AQ82" s="39">
        <v>3.6479924669999999</v>
      </c>
      <c r="AR82" s="39">
        <v>3.8937542029999999</v>
      </c>
      <c r="AS82" s="39">
        <v>4.136544969</v>
      </c>
      <c r="AT82" s="39">
        <v>4.3751562599999998</v>
      </c>
      <c r="AU82" s="39">
        <v>4.6085500489999998</v>
      </c>
      <c r="AV82" s="39">
        <v>4.8358703309999997</v>
      </c>
      <c r="AW82" s="39">
        <v>5.0566305270000003</v>
      </c>
    </row>
    <row r="83" spans="2:99" x14ac:dyDescent="0.35">
      <c r="B83" t="s">
        <v>183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1.1717995210000001</v>
      </c>
      <c r="K83">
        <v>1.2090613539999999</v>
      </c>
      <c r="L83">
        <v>1.2051007419999999</v>
      </c>
      <c r="M83">
        <v>1.203937899</v>
      </c>
      <c r="N83">
        <v>1.1273136459999999</v>
      </c>
      <c r="O83">
        <v>1.124968325</v>
      </c>
      <c r="P83">
        <v>1.1645610909999999</v>
      </c>
      <c r="Q83">
        <v>1.2426315219999999</v>
      </c>
      <c r="R83">
        <v>1.2812667790000001</v>
      </c>
      <c r="S83">
        <v>1.256291431</v>
      </c>
      <c r="T83">
        <v>1.2427596190000001</v>
      </c>
      <c r="U83">
        <v>1.248264088</v>
      </c>
      <c r="V83">
        <v>1.268809187</v>
      </c>
      <c r="W83">
        <v>1.291219836</v>
      </c>
      <c r="X83">
        <v>1.315869366</v>
      </c>
      <c r="Y83">
        <v>1.32151353</v>
      </c>
      <c r="Z83">
        <v>1.3201756499999999</v>
      </c>
      <c r="AA83">
        <v>1.3175109169999999</v>
      </c>
      <c r="AB83">
        <v>1.3161719890000001</v>
      </c>
      <c r="AC83">
        <v>1.3162720560000001</v>
      </c>
      <c r="AD83">
        <v>1.320823147</v>
      </c>
      <c r="AE83">
        <v>1.3295874750000001</v>
      </c>
      <c r="AF83">
        <v>1.341717177</v>
      </c>
      <c r="AG83">
        <v>1.3559812360000001</v>
      </c>
      <c r="AH83">
        <v>1.3724170849999999</v>
      </c>
      <c r="AI83">
        <v>1.3911055560000001</v>
      </c>
      <c r="AJ83">
        <v>1.41087395</v>
      </c>
      <c r="AK83">
        <v>1.4315963439999999</v>
      </c>
      <c r="AL83">
        <v>1.453211472</v>
      </c>
      <c r="AM83">
        <v>1.4743291569999999</v>
      </c>
      <c r="AN83">
        <v>1.4963532239999999</v>
      </c>
      <c r="AO83">
        <v>1.519420343</v>
      </c>
      <c r="AP83">
        <v>1.543175387</v>
      </c>
      <c r="AQ83">
        <v>1.5672947719999999</v>
      </c>
      <c r="AR83">
        <v>1.591414254</v>
      </c>
      <c r="AS83">
        <v>1.615594653</v>
      </c>
      <c r="AT83">
        <v>1.6394742959999999</v>
      </c>
      <c r="AU83">
        <v>1.6630134350000001</v>
      </c>
      <c r="AV83">
        <v>1.686221744</v>
      </c>
      <c r="AW83">
        <v>1.709098657</v>
      </c>
    </row>
    <row r="84" spans="2:99" x14ac:dyDescent="0.35">
      <c r="B84" t="s">
        <v>184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0.35667104319999998</v>
      </c>
      <c r="L84">
        <v>0.33826818339999998</v>
      </c>
      <c r="M84">
        <v>0.34724843750000001</v>
      </c>
      <c r="N84">
        <v>0.33952989779999998</v>
      </c>
      <c r="O84">
        <v>0.34123298540000002</v>
      </c>
      <c r="P84">
        <v>0.34381944710000001</v>
      </c>
      <c r="Q84">
        <v>0.34166862980000001</v>
      </c>
      <c r="R84">
        <v>0.33454593570000002</v>
      </c>
      <c r="S84">
        <v>0.31735014950000001</v>
      </c>
      <c r="T84">
        <v>0.31245173879999999</v>
      </c>
      <c r="U84">
        <v>0.31335231870000002</v>
      </c>
      <c r="V84">
        <v>0.31775366519999998</v>
      </c>
      <c r="W84">
        <v>0.3185545494</v>
      </c>
      <c r="X84">
        <v>0.31822597889999998</v>
      </c>
      <c r="Y84">
        <v>0.31613848500000002</v>
      </c>
      <c r="Z84">
        <v>0.31560104839999997</v>
      </c>
      <c r="AA84">
        <v>0.31678070110000001</v>
      </c>
      <c r="AB84">
        <v>0.31976758119999998</v>
      </c>
      <c r="AC84">
        <v>0.32350647430000001</v>
      </c>
      <c r="AD84">
        <v>0.32780874160000001</v>
      </c>
      <c r="AE84">
        <v>0.3323228963</v>
      </c>
      <c r="AF84">
        <v>0.3369152091</v>
      </c>
      <c r="AG84">
        <v>0.34125126169999997</v>
      </c>
      <c r="AH84">
        <v>0.34567231380000002</v>
      </c>
      <c r="AI84">
        <v>0.35066594369999998</v>
      </c>
      <c r="AJ84">
        <v>0.35571264689999998</v>
      </c>
      <c r="AK84">
        <v>0.36090416450000001</v>
      </c>
      <c r="AL84">
        <v>0.366226579</v>
      </c>
      <c r="AM84">
        <v>0.37109271900000002</v>
      </c>
      <c r="AN84">
        <v>0.37606494870000001</v>
      </c>
      <c r="AO84">
        <v>0.38136710969999998</v>
      </c>
      <c r="AP84">
        <v>0.38690027589999998</v>
      </c>
      <c r="AQ84">
        <v>0.39258739190000003</v>
      </c>
      <c r="AR84">
        <v>0.39830277629999999</v>
      </c>
      <c r="AS84">
        <v>0.4041405508</v>
      </c>
      <c r="AT84">
        <v>0.40996663230000002</v>
      </c>
      <c r="AU84">
        <v>0.41574448069999997</v>
      </c>
      <c r="AV84">
        <v>0.42148836909999998</v>
      </c>
      <c r="AW84">
        <v>0.42727016350000002</v>
      </c>
    </row>
    <row r="85" spans="2:99" x14ac:dyDescent="0.35">
      <c r="B85" t="s">
        <v>185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12.408719039999999</v>
      </c>
      <c r="K85">
        <v>11.803767819999999</v>
      </c>
      <c r="L85">
        <v>11.46666905</v>
      </c>
      <c r="M85">
        <v>11.416265279999999</v>
      </c>
      <c r="N85">
        <v>11.43147124</v>
      </c>
      <c r="O85">
        <v>11.86946517</v>
      </c>
      <c r="P85" s="39">
        <v>12.173443600000001</v>
      </c>
      <c r="Q85" s="39">
        <v>12.181945069999999</v>
      </c>
      <c r="R85" s="39">
        <v>12.19709194</v>
      </c>
      <c r="S85" s="39">
        <v>12.295597819999999</v>
      </c>
      <c r="T85" s="39">
        <v>12.05349958</v>
      </c>
      <c r="U85" s="39">
        <v>11.9058852</v>
      </c>
      <c r="V85" s="39">
        <v>11.85058933</v>
      </c>
      <c r="W85" s="39">
        <v>11.637709879999999</v>
      </c>
      <c r="X85" s="39">
        <v>11.45712219</v>
      </c>
      <c r="Y85" s="39">
        <v>11.371310340000001</v>
      </c>
      <c r="Z85" s="39">
        <v>11.385064590000001</v>
      </c>
      <c r="AA85" s="39">
        <v>11.467996039999999</v>
      </c>
      <c r="AB85" s="39">
        <v>11.59825607</v>
      </c>
      <c r="AC85" s="39">
        <v>11.7499343</v>
      </c>
      <c r="AD85" s="39">
        <v>11.909176820000001</v>
      </c>
      <c r="AE85" s="39">
        <v>12.06342997</v>
      </c>
      <c r="AF85">
        <v>12.215127880000001</v>
      </c>
      <c r="AG85">
        <v>12.361309779999999</v>
      </c>
      <c r="AH85">
        <v>12.511840279999999</v>
      </c>
      <c r="AI85">
        <v>12.67095056</v>
      </c>
      <c r="AJ85">
        <v>12.83432477</v>
      </c>
      <c r="AK85">
        <v>13.007352920000001</v>
      </c>
      <c r="AL85">
        <v>13.18707012</v>
      </c>
      <c r="AM85">
        <v>13.369878</v>
      </c>
      <c r="AN85">
        <v>13.54410648</v>
      </c>
      <c r="AO85">
        <v>13.72206495</v>
      </c>
      <c r="AP85">
        <v>13.902687370000001</v>
      </c>
      <c r="AQ85">
        <v>14.088063630000001</v>
      </c>
      <c r="AR85">
        <v>14.270668990000001</v>
      </c>
      <c r="AS85">
        <v>14.45871679</v>
      </c>
      <c r="AT85">
        <v>14.64827974</v>
      </c>
      <c r="AU85">
        <v>14.83691516</v>
      </c>
      <c r="AV85">
        <v>15.02535615</v>
      </c>
      <c r="AW85">
        <v>15.21952183</v>
      </c>
    </row>
    <row r="86" spans="2:99" x14ac:dyDescent="0.3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17.58929161</v>
      </c>
      <c r="G86">
        <v>17.26442085</v>
      </c>
      <c r="H86">
        <v>17.227773549999998</v>
      </c>
      <c r="I86">
        <v>17.27121773</v>
      </c>
      <c r="J86">
        <v>16.98715893</v>
      </c>
      <c r="K86" s="39">
        <v>16.464357679999999</v>
      </c>
      <c r="L86" s="39">
        <v>16.14707207</v>
      </c>
      <c r="M86" s="39">
        <v>15.96622004</v>
      </c>
      <c r="N86" s="39">
        <v>15.92609148</v>
      </c>
      <c r="O86" s="39">
        <v>15.991046040000001</v>
      </c>
      <c r="P86" s="39">
        <v>15.72548555</v>
      </c>
      <c r="Q86" s="39">
        <v>15.094379869999999</v>
      </c>
      <c r="R86" s="39">
        <v>14.551958150000001</v>
      </c>
      <c r="S86" s="39">
        <v>14.020217110000001</v>
      </c>
      <c r="T86" s="39">
        <v>13.55707041</v>
      </c>
      <c r="U86" s="39">
        <v>13.31334661</v>
      </c>
      <c r="V86" s="39">
        <v>13.04975597</v>
      </c>
      <c r="W86" s="39">
        <v>12.56323003</v>
      </c>
      <c r="X86" s="39">
        <v>12.02848043</v>
      </c>
      <c r="Y86" s="39">
        <v>11.551778880000001</v>
      </c>
      <c r="Z86">
        <v>11.15134827</v>
      </c>
      <c r="AA86">
        <v>10.804745179999999</v>
      </c>
      <c r="AB86">
        <v>10.52119385</v>
      </c>
      <c r="AC86">
        <v>10.26483137</v>
      </c>
      <c r="AD86">
        <v>10.02077369</v>
      </c>
      <c r="AE86">
        <v>9.7906363869999904</v>
      </c>
      <c r="AF86">
        <v>9.5753036859999998</v>
      </c>
      <c r="AG86">
        <v>9.3653273129999999</v>
      </c>
      <c r="AH86">
        <v>9.1717907519999997</v>
      </c>
      <c r="AI86">
        <v>9.0034737739999997</v>
      </c>
      <c r="AJ86">
        <v>8.8396649709999995</v>
      </c>
      <c r="AK86">
        <v>8.6859513840000009</v>
      </c>
      <c r="AL86">
        <v>8.5393252670000006</v>
      </c>
      <c r="AM86">
        <v>8.3786415569999999</v>
      </c>
      <c r="AN86">
        <v>8.2229105499999999</v>
      </c>
      <c r="AO86">
        <v>8.0729827830000005</v>
      </c>
      <c r="AP86">
        <v>7.9275790300000004</v>
      </c>
      <c r="AQ86">
        <v>7.7872678979999996</v>
      </c>
      <c r="AR86">
        <v>7.6502617060000002</v>
      </c>
      <c r="AS86">
        <v>7.5186879729999996</v>
      </c>
      <c r="AT86" s="39">
        <v>7.3893194529999997</v>
      </c>
      <c r="AU86" s="39">
        <v>7.2611870390000002</v>
      </c>
      <c r="AV86">
        <v>7.1340845269999997</v>
      </c>
      <c r="AW86">
        <v>7.0102766250000004</v>
      </c>
    </row>
    <row r="87" spans="2:99" x14ac:dyDescent="0.3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7.3364746109999999</v>
      </c>
      <c r="K87">
        <v>7.3443077409999997</v>
      </c>
      <c r="L87">
        <v>7.4774140750000004</v>
      </c>
      <c r="M87">
        <v>7.813309619</v>
      </c>
      <c r="N87">
        <v>8.4716890330000005</v>
      </c>
      <c r="O87">
        <v>9.0140434670000005</v>
      </c>
      <c r="P87">
        <v>8.8980370020000006</v>
      </c>
      <c r="Q87">
        <v>8.2001032729999999</v>
      </c>
      <c r="R87">
        <v>7.5563054870000004</v>
      </c>
      <c r="S87">
        <v>7.0630350249999996</v>
      </c>
      <c r="T87">
        <v>6.6201819080000002</v>
      </c>
      <c r="U87">
        <v>6.2624996460000002</v>
      </c>
      <c r="V87">
        <v>5.9916249009999998</v>
      </c>
      <c r="W87">
        <v>5.6728661589999998</v>
      </c>
      <c r="X87">
        <v>5.370608238</v>
      </c>
      <c r="Y87">
        <v>5.1849430009999997</v>
      </c>
      <c r="Z87">
        <v>5.1063271529999996</v>
      </c>
      <c r="AA87">
        <v>5.0962140680000001</v>
      </c>
      <c r="AB87">
        <v>5.1330455480000001</v>
      </c>
      <c r="AC87">
        <v>5.1860344239999998</v>
      </c>
      <c r="AD87">
        <v>5.2428601239999999</v>
      </c>
      <c r="AE87">
        <v>5.2962537760000004</v>
      </c>
      <c r="AF87">
        <v>5.3445647129999996</v>
      </c>
      <c r="AG87">
        <v>5.3832637679999999</v>
      </c>
      <c r="AH87">
        <v>5.4195264139999999</v>
      </c>
      <c r="AI87">
        <v>5.45740626</v>
      </c>
      <c r="AJ87">
        <v>5.4912568259999999</v>
      </c>
      <c r="AK87">
        <v>5.5238006869999996</v>
      </c>
      <c r="AL87">
        <v>5.5552973239999996</v>
      </c>
      <c r="AM87">
        <v>5.5772481489999999</v>
      </c>
      <c r="AN87">
        <v>5.5966414469999997</v>
      </c>
      <c r="AO87">
        <v>5.6183972579999999</v>
      </c>
      <c r="AP87">
        <v>5.6417202790000003</v>
      </c>
      <c r="AQ87">
        <v>5.6664462059999998</v>
      </c>
      <c r="AR87">
        <v>5.6914060299999996</v>
      </c>
      <c r="AS87">
        <v>5.7167104279999998</v>
      </c>
      <c r="AT87">
        <v>5.7422935690000001</v>
      </c>
      <c r="AU87">
        <v>5.7691248369999997</v>
      </c>
      <c r="AV87">
        <v>5.798355065</v>
      </c>
      <c r="AW87">
        <v>5.8319931880000002</v>
      </c>
    </row>
    <row r="88" spans="2:99" x14ac:dyDescent="0.3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1.48385438E-6</v>
      </c>
      <c r="G88" s="39">
        <v>3.5797430400000001E-6</v>
      </c>
      <c r="H88" s="39">
        <v>5.5337600599999998E-6</v>
      </c>
      <c r="I88" s="39">
        <v>7.5206233999999998E-6</v>
      </c>
      <c r="J88" s="39">
        <v>9.9550277499999996E-6</v>
      </c>
      <c r="K88" s="39">
        <v>1.22653569E-5</v>
      </c>
      <c r="L88" s="39">
        <v>1.4294582199999999E-5</v>
      </c>
      <c r="M88" s="39">
        <v>1.6227745299999998E-5</v>
      </c>
      <c r="N88" s="39">
        <v>1.76878483E-5</v>
      </c>
      <c r="O88" s="39">
        <v>1.88601409E-5</v>
      </c>
      <c r="P88" s="39">
        <v>2.0487767E-5</v>
      </c>
      <c r="Q88" s="39">
        <v>2.2907996699999998E-5</v>
      </c>
      <c r="R88" s="39">
        <v>2.5228071099999999E-5</v>
      </c>
      <c r="S88" s="39">
        <v>2.8581427400000001E-5</v>
      </c>
      <c r="T88" s="39">
        <v>3.1038223300000001E-5</v>
      </c>
      <c r="U88" s="39">
        <v>3.3684311800000002E-5</v>
      </c>
      <c r="V88" s="39">
        <v>3.6538218799999997E-5</v>
      </c>
      <c r="W88" s="39">
        <v>3.9587362199999999E-5</v>
      </c>
      <c r="X88" s="39">
        <v>4.28064199E-5</v>
      </c>
      <c r="Y88" s="39">
        <v>4.6094568400000003E-5</v>
      </c>
      <c r="Z88" s="39">
        <v>4.9307941199999998E-5</v>
      </c>
      <c r="AA88" s="39">
        <v>5.23423569E-5</v>
      </c>
      <c r="AB88" s="39">
        <v>5.5113139799999999E-5</v>
      </c>
      <c r="AC88" s="39">
        <v>5.75662138E-5</v>
      </c>
      <c r="AD88" s="39">
        <v>5.9656740900000001E-5</v>
      </c>
      <c r="AE88" s="39">
        <v>6.1367621200000006E-5</v>
      </c>
      <c r="AF88" s="39">
        <v>6.2690118399999899E-5</v>
      </c>
      <c r="AG88" s="39">
        <v>6.3623123099999999E-5</v>
      </c>
      <c r="AH88" s="39">
        <v>6.4171513500000001E-5</v>
      </c>
      <c r="AI88" s="39">
        <v>6.4348017399999994E-5</v>
      </c>
      <c r="AJ88" s="39">
        <v>6.4164797800000004E-5</v>
      </c>
      <c r="AK88" s="39">
        <v>6.3636875499999997E-5</v>
      </c>
      <c r="AL88" s="39">
        <v>6.2786055300000004E-5</v>
      </c>
      <c r="AM88" s="39">
        <v>6.1641917700000005E-5</v>
      </c>
      <c r="AN88" s="39">
        <v>6.0244552200000001E-5</v>
      </c>
      <c r="AO88" s="39">
        <v>5.8622350799999999E-5</v>
      </c>
      <c r="AP88" s="39">
        <v>5.6805337299999999E-5</v>
      </c>
      <c r="AQ88" s="39">
        <v>5.4827275999999997E-5</v>
      </c>
      <c r="AR88" s="39">
        <v>5.2722309300000001E-5</v>
      </c>
      <c r="AS88" s="39">
        <v>5.0524715299999997E-5</v>
      </c>
      <c r="AT88" s="39">
        <v>4.8266035299999999E-5</v>
      </c>
      <c r="AU88" s="39">
        <v>4.5974401700000002E-5</v>
      </c>
      <c r="AV88" s="39">
        <v>4.36744635E-5</v>
      </c>
      <c r="AW88" s="39">
        <v>4.1387991700000001E-5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3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0.29831789050000002</v>
      </c>
      <c r="G89" s="39">
        <v>0.28579310149999998</v>
      </c>
      <c r="H89" s="39">
        <v>0.22583019239999999</v>
      </c>
      <c r="I89" s="39">
        <v>0.25601173249999998</v>
      </c>
      <c r="J89" s="39">
        <v>0.24843065580000001</v>
      </c>
      <c r="K89" s="39">
        <v>0.27127539589999999</v>
      </c>
      <c r="L89" s="39">
        <v>0.26059060919999999</v>
      </c>
      <c r="M89" s="39">
        <v>0.2484648424</v>
      </c>
      <c r="N89" s="39">
        <v>0.22967214150000001</v>
      </c>
      <c r="O89" s="39">
        <v>0.2135902204</v>
      </c>
      <c r="P89" s="39">
        <v>0.2071980011</v>
      </c>
      <c r="Q89" s="39">
        <v>0.20350232930000001</v>
      </c>
      <c r="R89" s="39">
        <v>0.19886632500000001</v>
      </c>
      <c r="S89" s="39">
        <v>0.1911018518</v>
      </c>
      <c r="T89" s="39">
        <v>0.18484299230000001</v>
      </c>
      <c r="U89" s="39">
        <v>0.1836203965</v>
      </c>
      <c r="V89" s="39">
        <v>0.18579792959999999</v>
      </c>
      <c r="W89" s="39">
        <v>0.18863255549999999</v>
      </c>
      <c r="X89" s="39">
        <v>0.1916339588</v>
      </c>
      <c r="Y89" s="39">
        <v>0.19245727530000001</v>
      </c>
      <c r="Z89" s="39">
        <v>0.1929713871</v>
      </c>
      <c r="AA89" s="39">
        <v>0.19364326709999999</v>
      </c>
      <c r="AB89" s="39">
        <v>0.19482295760000001</v>
      </c>
      <c r="AC89" s="39">
        <v>0.1961786744</v>
      </c>
      <c r="AD89" s="39">
        <v>0.27010509329999999</v>
      </c>
      <c r="AE89" s="39">
        <v>0.34429013400000003</v>
      </c>
      <c r="AF89" s="39">
        <v>0.41885299999999998</v>
      </c>
      <c r="AG89" s="39">
        <v>0.49361313000000001</v>
      </c>
      <c r="AH89" s="39">
        <v>0.56906968550000003</v>
      </c>
      <c r="AI89" s="39">
        <v>0.64616000200000001</v>
      </c>
      <c r="AJ89" s="39">
        <v>0.72436161080000006</v>
      </c>
      <c r="AK89" s="39">
        <v>0.80388401030000001</v>
      </c>
      <c r="AL89" s="39">
        <v>0.88472067219999995</v>
      </c>
      <c r="AM89" s="39">
        <v>0.96591332519999995</v>
      </c>
      <c r="AN89" s="39">
        <v>1.0074352959999999</v>
      </c>
      <c r="AO89" s="39">
        <v>1.050571771</v>
      </c>
      <c r="AP89" s="39">
        <v>1.0949684369999999</v>
      </c>
      <c r="AQ89" s="39">
        <v>1.140408986</v>
      </c>
      <c r="AR89" s="39">
        <v>1.1864590450000001</v>
      </c>
      <c r="AS89" s="39">
        <v>1.233387113</v>
      </c>
      <c r="AT89" s="39">
        <v>1.28076587</v>
      </c>
      <c r="AU89" s="39">
        <v>1.3284071180000001</v>
      </c>
      <c r="AV89">
        <v>1.37624064</v>
      </c>
      <c r="AW89">
        <v>1.4244189789999999</v>
      </c>
    </row>
    <row r="90" spans="2:99" x14ac:dyDescent="0.3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2749023446</v>
      </c>
      <c r="X90">
        <v>2758401761</v>
      </c>
      <c r="Y90">
        <v>2767469993</v>
      </c>
      <c r="Z90">
        <v>2776186181</v>
      </c>
      <c r="AA90">
        <v>2784711902</v>
      </c>
      <c r="AB90">
        <v>2792923956</v>
      </c>
      <c r="AC90">
        <v>2800780226</v>
      </c>
      <c r="AD90">
        <v>2808483825</v>
      </c>
      <c r="AE90">
        <v>2815911242</v>
      </c>
      <c r="AF90">
        <v>2823020355</v>
      </c>
      <c r="AG90">
        <v>2829809899</v>
      </c>
      <c r="AH90">
        <v>2836525323</v>
      </c>
      <c r="AI90">
        <v>2842878110</v>
      </c>
      <c r="AJ90">
        <v>2848743165</v>
      </c>
      <c r="AK90">
        <v>2854366252</v>
      </c>
      <c r="AL90">
        <v>2859705092</v>
      </c>
      <c r="AM90">
        <v>2864675815</v>
      </c>
      <c r="AN90">
        <v>2869442737</v>
      </c>
      <c r="AO90">
        <v>2873839117</v>
      </c>
      <c r="AP90">
        <v>2877863532</v>
      </c>
      <c r="AQ90">
        <v>2881764117</v>
      </c>
      <c r="AR90">
        <v>2885373816</v>
      </c>
      <c r="AS90">
        <v>2888733219</v>
      </c>
      <c r="AT90">
        <v>2891966631</v>
      </c>
      <c r="AU90">
        <v>2894989971</v>
      </c>
      <c r="AV90">
        <v>2897802448</v>
      </c>
      <c r="AW90">
        <v>2900403271</v>
      </c>
    </row>
    <row r="91" spans="2:99" x14ac:dyDescent="0.35">
      <c r="B91" t="s">
        <v>191</v>
      </c>
      <c r="C91">
        <v>640398.31806251395</v>
      </c>
      <c r="D91">
        <v>650680.12020171306</v>
      </c>
      <c r="E91">
        <v>661127</v>
      </c>
      <c r="F91">
        <v>1307140.879</v>
      </c>
      <c r="G91">
        <v>7469370.6710000001</v>
      </c>
      <c r="H91">
        <v>16360499.15</v>
      </c>
      <c r="I91">
        <v>26083690.940000001</v>
      </c>
      <c r="J91">
        <v>36155849.700000003</v>
      </c>
      <c r="K91">
        <v>46763332.119999997</v>
      </c>
      <c r="L91">
        <v>57909301.359999999</v>
      </c>
      <c r="M91">
        <v>69851716.219999999</v>
      </c>
      <c r="N91">
        <v>82613495.189999998</v>
      </c>
      <c r="O91">
        <v>96493661.200000003</v>
      </c>
      <c r="P91">
        <v>111136264.40000001</v>
      </c>
      <c r="Q91">
        <v>126836115.3</v>
      </c>
      <c r="R91">
        <v>143728551.5</v>
      </c>
      <c r="S91">
        <v>162784923.19999999</v>
      </c>
      <c r="T91">
        <v>182542835.90000001</v>
      </c>
      <c r="U91">
        <v>204359819.90000001</v>
      </c>
      <c r="V91">
        <v>227904939.90000001</v>
      </c>
      <c r="W91">
        <v>253328387</v>
      </c>
      <c r="X91">
        <v>283741684</v>
      </c>
      <c r="Y91">
        <v>317557688.5</v>
      </c>
      <c r="Z91">
        <v>353634584.69999999</v>
      </c>
      <c r="AA91">
        <v>391488995.39999998</v>
      </c>
      <c r="AB91">
        <v>430522561.5</v>
      </c>
      <c r="AC91">
        <v>470106865.39999998</v>
      </c>
      <c r="AD91">
        <v>510138321.60000002</v>
      </c>
      <c r="AE91">
        <v>550270013.10000002</v>
      </c>
      <c r="AF91">
        <v>590189225.79999995</v>
      </c>
      <c r="AG91">
        <v>629680276.89999998</v>
      </c>
      <c r="AH91">
        <v>668664611.89999998</v>
      </c>
      <c r="AI91">
        <v>707032851.60000002</v>
      </c>
      <c r="AJ91">
        <v>744754173</v>
      </c>
      <c r="AK91">
        <v>781903603</v>
      </c>
      <c r="AL91">
        <v>818517261</v>
      </c>
      <c r="AM91">
        <v>854809171.20000005</v>
      </c>
      <c r="AN91">
        <v>891153322.70000005</v>
      </c>
      <c r="AO91">
        <v>927502559.60000002</v>
      </c>
      <c r="AP91">
        <v>963772144.60000002</v>
      </c>
      <c r="AQ91">
        <v>999884598.29999995</v>
      </c>
      <c r="AR91">
        <v>1035728328</v>
      </c>
      <c r="AS91">
        <v>1071252639</v>
      </c>
      <c r="AT91">
        <v>1106473557</v>
      </c>
      <c r="AU91">
        <v>1141405296</v>
      </c>
      <c r="AV91">
        <v>1176081876</v>
      </c>
      <c r="AW91">
        <v>1210532337</v>
      </c>
    </row>
    <row r="92" spans="2:99" x14ac:dyDescent="0.35">
      <c r="B92" t="s">
        <v>192</v>
      </c>
      <c r="C92">
        <v>41062689.603059798</v>
      </c>
      <c r="D92">
        <v>41721964.366740197</v>
      </c>
      <c r="E92">
        <v>42391824</v>
      </c>
      <c r="F92">
        <v>45367509.340000004</v>
      </c>
      <c r="G92">
        <v>44962651.219999999</v>
      </c>
      <c r="H92">
        <v>43554673.090000004</v>
      </c>
      <c r="I92">
        <v>42687489.960000001</v>
      </c>
      <c r="J92">
        <v>43565149.57</v>
      </c>
      <c r="K92">
        <v>45907591.920000002</v>
      </c>
      <c r="L92" s="273">
        <v>49196279.009999998</v>
      </c>
      <c r="M92">
        <v>52959535.090000004</v>
      </c>
      <c r="N92">
        <v>56486253.689999998</v>
      </c>
      <c r="O92">
        <v>57290278.939999998</v>
      </c>
      <c r="P92">
        <v>57797565.439999998</v>
      </c>
      <c r="Q92">
        <v>58697777.159999996</v>
      </c>
      <c r="R92">
        <v>61957147.770000003</v>
      </c>
      <c r="S92">
        <v>64602263</v>
      </c>
      <c r="T92">
        <v>68056039.659999996</v>
      </c>
      <c r="U92">
        <v>71383623.920000002</v>
      </c>
      <c r="V92">
        <v>76350102.310000002</v>
      </c>
      <c r="W92">
        <v>84566763.909999996</v>
      </c>
      <c r="X92">
        <v>94521699.420000002</v>
      </c>
      <c r="Y92">
        <v>103769564</v>
      </c>
      <c r="Z92">
        <v>110992297.09999999</v>
      </c>
      <c r="AA92">
        <v>116327270.2</v>
      </c>
      <c r="AB92">
        <v>119880692</v>
      </c>
      <c r="AC92">
        <v>122231641.7</v>
      </c>
      <c r="AD92">
        <v>123718572.59999999</v>
      </c>
      <c r="AE92">
        <v>124303382.40000001</v>
      </c>
      <c r="AF92">
        <v>124080210.2</v>
      </c>
      <c r="AG92">
        <v>123461954.09999999</v>
      </c>
      <c r="AH92">
        <v>122466823.59999999</v>
      </c>
      <c r="AI92">
        <v>121170211.59999999</v>
      </c>
      <c r="AJ92">
        <v>119889643.8</v>
      </c>
      <c r="AK92">
        <v>118635789.09999999</v>
      </c>
      <c r="AL92">
        <v>117385856.2</v>
      </c>
      <c r="AM92">
        <v>117395862.90000001</v>
      </c>
      <c r="AN92">
        <v>117442705.5</v>
      </c>
      <c r="AO92">
        <v>117289318.09999999</v>
      </c>
      <c r="AP92">
        <v>116785030.5</v>
      </c>
      <c r="AQ92">
        <v>116027198.09999999</v>
      </c>
      <c r="AR92">
        <v>115067899</v>
      </c>
      <c r="AS92">
        <v>114025345.7</v>
      </c>
      <c r="AT92">
        <v>113041341.09999999</v>
      </c>
      <c r="AU92">
        <v>112130050.09999999</v>
      </c>
      <c r="AV92">
        <v>111292391.7</v>
      </c>
      <c r="AW92">
        <v>110497987</v>
      </c>
    </row>
    <row r="93" spans="2:99" x14ac:dyDescent="0.35">
      <c r="B93" t="s">
        <v>193</v>
      </c>
      <c r="C93">
        <v>291506404.18067801</v>
      </c>
      <c r="D93">
        <v>296186633.79021603</v>
      </c>
      <c r="E93">
        <v>300942006</v>
      </c>
      <c r="F93">
        <v>326250386.5</v>
      </c>
      <c r="G93">
        <v>351691598.19999999</v>
      </c>
      <c r="H93">
        <v>376594305.80000001</v>
      </c>
      <c r="I93">
        <v>396905949.30000001</v>
      </c>
      <c r="J93">
        <v>416290184.30000001</v>
      </c>
      <c r="K93">
        <v>436931317.60000002</v>
      </c>
      <c r="L93">
        <v>459500252.30000001</v>
      </c>
      <c r="M93">
        <v>481790986.39999998</v>
      </c>
      <c r="N93">
        <v>501975815.39999998</v>
      </c>
      <c r="O93">
        <v>512587285</v>
      </c>
      <c r="P93">
        <v>520831079.80000001</v>
      </c>
      <c r="Q93">
        <v>530008903.39999998</v>
      </c>
      <c r="R93">
        <v>543741783.79999995</v>
      </c>
      <c r="S93">
        <v>556840860.5</v>
      </c>
      <c r="T93">
        <v>569341513.70000005</v>
      </c>
      <c r="U93">
        <v>580655212.20000005</v>
      </c>
      <c r="V93">
        <v>596106149.89999998</v>
      </c>
      <c r="W93">
        <v>615027099.39999998</v>
      </c>
      <c r="X93">
        <v>636974969.70000005</v>
      </c>
      <c r="Y93">
        <v>660899988.89999998</v>
      </c>
      <c r="Z93">
        <v>683399605.60000002</v>
      </c>
      <c r="AA93">
        <v>702181734.89999998</v>
      </c>
      <c r="AB93">
        <v>716388921.89999998</v>
      </c>
      <c r="AC93">
        <v>726578125.10000002</v>
      </c>
      <c r="AD93">
        <v>733130131.89999998</v>
      </c>
      <c r="AE93">
        <v>736818708.10000002</v>
      </c>
      <c r="AF93">
        <v>738346206.70000005</v>
      </c>
      <c r="AG93">
        <v>738305274.5</v>
      </c>
      <c r="AH93">
        <v>737141829.5</v>
      </c>
      <c r="AI93">
        <v>735022876.39999998</v>
      </c>
      <c r="AJ93">
        <v>732158096.5</v>
      </c>
      <c r="AK93">
        <v>728753052</v>
      </c>
      <c r="AL93">
        <v>724850403.39999998</v>
      </c>
      <c r="AM93">
        <v>720629963.79999995</v>
      </c>
      <c r="AN93">
        <v>716128912.79999995</v>
      </c>
      <c r="AO93">
        <v>711187802.39999998</v>
      </c>
      <c r="AP93">
        <v>705808102.70000005</v>
      </c>
      <c r="AQ93">
        <v>700067069.20000005</v>
      </c>
      <c r="AR93">
        <v>693906888.79999995</v>
      </c>
      <c r="AS93">
        <v>687346467</v>
      </c>
      <c r="AT93">
        <v>680437572</v>
      </c>
      <c r="AU93">
        <v>673164360.70000005</v>
      </c>
      <c r="AV93">
        <v>665538883.5</v>
      </c>
      <c r="AW93">
        <v>657572632.89999998</v>
      </c>
    </row>
    <row r="94" spans="2:99" x14ac:dyDescent="0.35">
      <c r="B94" t="s">
        <v>194</v>
      </c>
      <c r="C94">
        <v>640671991.67983496</v>
      </c>
      <c r="D94">
        <v>650958187.73748195</v>
      </c>
      <c r="E94">
        <v>661409532</v>
      </c>
      <c r="F94">
        <v>682011878</v>
      </c>
      <c r="G94">
        <v>703218362.20000005</v>
      </c>
      <c r="H94">
        <v>724361947.10000002</v>
      </c>
      <c r="I94">
        <v>742741995.89999998</v>
      </c>
      <c r="J94">
        <v>760619619</v>
      </c>
      <c r="K94">
        <v>779512252.5</v>
      </c>
      <c r="L94">
        <v>798961358</v>
      </c>
      <c r="M94">
        <v>817010021.89999998</v>
      </c>
      <c r="N94">
        <v>832337415.20000005</v>
      </c>
      <c r="O94">
        <v>838472816.10000002</v>
      </c>
      <c r="P94">
        <v>841911996</v>
      </c>
      <c r="Q94">
        <v>845596330.70000005</v>
      </c>
      <c r="R94">
        <v>848900327.29999995</v>
      </c>
      <c r="S94">
        <v>851423733.5</v>
      </c>
      <c r="T94">
        <v>850742810.39999998</v>
      </c>
      <c r="U94">
        <v>848965214.5</v>
      </c>
      <c r="V94">
        <v>846499028</v>
      </c>
      <c r="W94">
        <v>839286156.79999995</v>
      </c>
      <c r="X94">
        <v>829641296</v>
      </c>
      <c r="Y94">
        <v>818389147.39999998</v>
      </c>
      <c r="Z94">
        <v>805623573.79999995</v>
      </c>
      <c r="AA94">
        <v>791706190.70000005</v>
      </c>
      <c r="AB94">
        <v>777205697.89999998</v>
      </c>
      <c r="AC94">
        <v>762229210.70000005</v>
      </c>
      <c r="AD94">
        <v>747283904</v>
      </c>
      <c r="AE94">
        <v>732687355.70000005</v>
      </c>
      <c r="AF94">
        <v>718658272.60000002</v>
      </c>
      <c r="AG94">
        <v>705161902.20000005</v>
      </c>
      <c r="AH94">
        <v>692354414.5</v>
      </c>
      <c r="AI94">
        <v>680042569.20000005</v>
      </c>
      <c r="AJ94">
        <v>667975983.20000005</v>
      </c>
      <c r="AK94">
        <v>656197735.89999998</v>
      </c>
      <c r="AL94">
        <v>644627633.5</v>
      </c>
      <c r="AM94">
        <v>632449720.89999998</v>
      </c>
      <c r="AN94">
        <v>620149083.70000005</v>
      </c>
      <c r="AO94">
        <v>607759481.20000005</v>
      </c>
      <c r="AP94">
        <v>595407074.79999995</v>
      </c>
      <c r="AQ94">
        <v>583204995.60000002</v>
      </c>
      <c r="AR94">
        <v>571108267.89999998</v>
      </c>
      <c r="AS94">
        <v>559104544.10000002</v>
      </c>
      <c r="AT94">
        <v>547168361.79999995</v>
      </c>
      <c r="AU94">
        <v>535247679.69999999</v>
      </c>
      <c r="AV94">
        <v>523323436.60000002</v>
      </c>
      <c r="AW94">
        <v>511778610.69999999</v>
      </c>
    </row>
    <row r="95" spans="2:99" x14ac:dyDescent="0.35">
      <c r="B95" t="s">
        <v>195</v>
      </c>
      <c r="C95">
        <v>762047427.55376601</v>
      </c>
      <c r="D95">
        <v>774282345.494367</v>
      </c>
      <c r="E95">
        <v>786713699</v>
      </c>
      <c r="F95">
        <v>775752929.70000005</v>
      </c>
      <c r="G95">
        <v>763634184.5</v>
      </c>
      <c r="H95">
        <v>751081528.29999995</v>
      </c>
      <c r="I95">
        <v>741789323.29999995</v>
      </c>
      <c r="J95">
        <v>732144202.79999995</v>
      </c>
      <c r="K95">
        <v>720326508.70000005</v>
      </c>
      <c r="L95">
        <v>706445693.10000002</v>
      </c>
      <c r="M95">
        <v>692757253</v>
      </c>
      <c r="N95">
        <v>681337223.10000002</v>
      </c>
      <c r="O95">
        <v>674989068.60000002</v>
      </c>
      <c r="P95">
        <v>671081004.29999995</v>
      </c>
      <c r="Q95">
        <v>665559070</v>
      </c>
      <c r="R95">
        <v>654568627.89999998</v>
      </c>
      <c r="S95">
        <v>643175086.79999995</v>
      </c>
      <c r="T95">
        <v>632315604.39999998</v>
      </c>
      <c r="U95">
        <v>621286154.39999998</v>
      </c>
      <c r="V95">
        <v>606887093.70000005</v>
      </c>
      <c r="W95">
        <v>587394618.5</v>
      </c>
      <c r="X95">
        <v>563108314.29999995</v>
      </c>
      <c r="Y95">
        <v>536752344.60000002</v>
      </c>
      <c r="Z95">
        <v>511715970.80000001</v>
      </c>
      <c r="AA95">
        <v>489394742.89999998</v>
      </c>
      <c r="AB95">
        <v>470189330.80000001</v>
      </c>
      <c r="AC95">
        <v>453750317.19999999</v>
      </c>
      <c r="AD95">
        <v>439523644.89999998</v>
      </c>
      <c r="AE95">
        <v>427023464.89999998</v>
      </c>
      <c r="AF95">
        <v>415807066.69999999</v>
      </c>
      <c r="AG95">
        <v>405414381.80000001</v>
      </c>
      <c r="AH95">
        <v>395676647.30000001</v>
      </c>
      <c r="AI95">
        <v>386469660</v>
      </c>
      <c r="AJ95">
        <v>377572435</v>
      </c>
      <c r="AK95">
        <v>368937830.5</v>
      </c>
      <c r="AL95">
        <v>360566446.89999998</v>
      </c>
      <c r="AM95">
        <v>351877321</v>
      </c>
      <c r="AN95">
        <v>343174076.10000002</v>
      </c>
      <c r="AO95">
        <v>334639391</v>
      </c>
      <c r="AP95">
        <v>326346882.89999998</v>
      </c>
      <c r="AQ95">
        <v>318324480.80000001</v>
      </c>
      <c r="AR95">
        <v>310571617.10000002</v>
      </c>
      <c r="AS95">
        <v>303068464.5</v>
      </c>
      <c r="AT95">
        <v>295777978.89999998</v>
      </c>
      <c r="AU95">
        <v>288672743.60000002</v>
      </c>
      <c r="AV95">
        <v>281735560.89999998</v>
      </c>
      <c r="AW95">
        <v>274963285.30000001</v>
      </c>
    </row>
    <row r="96" spans="2:99" x14ac:dyDescent="0.35">
      <c r="B96" t="s">
        <v>196</v>
      </c>
      <c r="C96">
        <v>399231640.45290101</v>
      </c>
      <c r="D96">
        <v>405641433.57550502</v>
      </c>
      <c r="E96">
        <v>412154138</v>
      </c>
      <c r="F96">
        <v>406697165.30000001</v>
      </c>
      <c r="G96">
        <v>399866966.39999998</v>
      </c>
      <c r="H96">
        <v>392526694.30000001</v>
      </c>
      <c r="I96">
        <v>387024261.19999999</v>
      </c>
      <c r="J96">
        <v>381271397.80000001</v>
      </c>
      <c r="K96">
        <v>373968417.60000002</v>
      </c>
      <c r="L96">
        <v>365290560.89999998</v>
      </c>
      <c r="M96">
        <v>356692651</v>
      </c>
      <c r="N96">
        <v>349477693.89999998</v>
      </c>
      <c r="O96">
        <v>345160806.10000002</v>
      </c>
      <c r="P96">
        <v>342377453.69999999</v>
      </c>
      <c r="Q96">
        <v>338738362.19999999</v>
      </c>
      <c r="R96">
        <v>332193379.60000002</v>
      </c>
      <c r="S96">
        <v>325400845.5</v>
      </c>
      <c r="T96">
        <v>319272926.39999998</v>
      </c>
      <c r="U96">
        <v>312955979.30000001</v>
      </c>
      <c r="V96">
        <v>305057447.89999998</v>
      </c>
      <c r="W96">
        <v>294435302.89999998</v>
      </c>
      <c r="X96">
        <v>281209099.89999998</v>
      </c>
      <c r="Y96">
        <v>266684383.30000001</v>
      </c>
      <c r="Z96">
        <v>252708360.40000001</v>
      </c>
      <c r="AA96">
        <v>240140599.90000001</v>
      </c>
      <c r="AB96">
        <v>229227546.69999999</v>
      </c>
      <c r="AC96">
        <v>219764929.19999999</v>
      </c>
      <c r="AD96">
        <v>211490604</v>
      </c>
      <c r="AE96">
        <v>204159715.80000001</v>
      </c>
      <c r="AF96">
        <v>197551505.69999999</v>
      </c>
      <c r="AG96">
        <v>191439676.09999999</v>
      </c>
      <c r="AH96">
        <v>185733216.30000001</v>
      </c>
      <c r="AI96">
        <v>180356187.69999999</v>
      </c>
      <c r="AJ96">
        <v>175190228.5</v>
      </c>
      <c r="AK96">
        <v>170206517.90000001</v>
      </c>
      <c r="AL96">
        <v>165394487.5</v>
      </c>
      <c r="AM96">
        <v>160473659</v>
      </c>
      <c r="AN96">
        <v>155606353.69999999</v>
      </c>
      <c r="AO96">
        <v>150845595.30000001</v>
      </c>
      <c r="AP96">
        <v>146223208.19999999</v>
      </c>
      <c r="AQ96">
        <v>141752056.40000001</v>
      </c>
      <c r="AR96">
        <v>137432845.19999999</v>
      </c>
      <c r="AS96">
        <v>133257967.8</v>
      </c>
      <c r="AT96">
        <v>129211296.5</v>
      </c>
      <c r="AU96">
        <v>125281221.3</v>
      </c>
      <c r="AV96">
        <v>121460800.40000001</v>
      </c>
      <c r="AW96">
        <v>117749046.5</v>
      </c>
    </row>
    <row r="97" spans="2:49" x14ac:dyDescent="0.35">
      <c r="B97" t="s">
        <v>197</v>
      </c>
      <c r="C97">
        <v>182970972.649156</v>
      </c>
      <c r="D97">
        <v>185908630.79867601</v>
      </c>
      <c r="E97">
        <v>188893454</v>
      </c>
      <c r="F97">
        <v>180356056.19999999</v>
      </c>
      <c r="G97">
        <v>171729621.80000001</v>
      </c>
      <c r="H97">
        <v>163177792</v>
      </c>
      <c r="I97">
        <v>155767028</v>
      </c>
      <c r="J97">
        <v>148555894.09999999</v>
      </c>
      <c r="K97">
        <v>141058368.19999999</v>
      </c>
      <c r="L97">
        <v>133295468.2</v>
      </c>
      <c r="M97">
        <v>125936234.3</v>
      </c>
      <c r="N97">
        <v>119441103.59999999</v>
      </c>
      <c r="O97">
        <v>114281869.40000001</v>
      </c>
      <c r="P97">
        <v>109840043.09999999</v>
      </c>
      <c r="Q97">
        <v>105331858</v>
      </c>
      <c r="R97">
        <v>100002544.7</v>
      </c>
      <c r="S97">
        <v>94850448.819999903</v>
      </c>
      <c r="T97">
        <v>89967771.920000002</v>
      </c>
      <c r="U97">
        <v>85325678.540000007</v>
      </c>
      <c r="V97">
        <v>80410094.200000003</v>
      </c>
      <c r="W97">
        <v>74985117.680000007</v>
      </c>
      <c r="X97">
        <v>69204697.329999998</v>
      </c>
      <c r="Y97">
        <v>63416876.149999999</v>
      </c>
      <c r="Z97">
        <v>58111788.82</v>
      </c>
      <c r="AA97">
        <v>53472367.810000002</v>
      </c>
      <c r="AB97">
        <v>49509205.659999996</v>
      </c>
      <c r="AC97">
        <v>46119136.280000001</v>
      </c>
      <c r="AD97">
        <v>43198646.359999999</v>
      </c>
      <c r="AE97">
        <v>40648601.630000003</v>
      </c>
      <c r="AF97">
        <v>38387866.909999996</v>
      </c>
      <c r="AG97">
        <v>36346433.840000004</v>
      </c>
      <c r="AH97">
        <v>34487779.840000004</v>
      </c>
      <c r="AI97">
        <v>32783753.359999999</v>
      </c>
      <c r="AJ97">
        <v>31202605.07</v>
      </c>
      <c r="AK97">
        <v>29731723.5</v>
      </c>
      <c r="AL97">
        <v>28363003.699999999</v>
      </c>
      <c r="AM97">
        <v>27040116.16</v>
      </c>
      <c r="AN97">
        <v>25788282.09</v>
      </c>
      <c r="AO97">
        <v>24614968.960000001</v>
      </c>
      <c r="AP97">
        <v>23521088.120000001</v>
      </c>
      <c r="AQ97">
        <v>22503718.739999998</v>
      </c>
      <c r="AR97">
        <v>21557969.850000001</v>
      </c>
      <c r="AS97">
        <v>20677790.300000001</v>
      </c>
      <c r="AT97">
        <v>19856524.140000001</v>
      </c>
      <c r="AU97">
        <v>19088619.530000001</v>
      </c>
      <c r="AV97">
        <v>18369498.469999999</v>
      </c>
      <c r="AW97">
        <v>17695923.870000001</v>
      </c>
    </row>
    <row r="98" spans="2:49" x14ac:dyDescent="0.35">
      <c r="B98" t="s">
        <v>198</v>
      </c>
      <c r="C98">
        <v>59.785285595105599</v>
      </c>
      <c r="D98">
        <v>59.785285595105599</v>
      </c>
      <c r="E98">
        <v>59.785207239999998</v>
      </c>
      <c r="F98">
        <v>58.741834650000001</v>
      </c>
      <c r="G98">
        <v>58.564121630000002</v>
      </c>
      <c r="H98">
        <v>58.967500459999997</v>
      </c>
      <c r="I98">
        <v>58.017061120000001</v>
      </c>
      <c r="J98">
        <v>57.364599310000003</v>
      </c>
      <c r="K98">
        <v>57.73887774</v>
      </c>
      <c r="L98">
        <v>57.33191995</v>
      </c>
      <c r="M98">
        <v>65.532722280000002</v>
      </c>
      <c r="N98">
        <v>73.782921340000001</v>
      </c>
      <c r="O98">
        <v>83.430964009999997</v>
      </c>
      <c r="P98">
        <v>93.634662750000004</v>
      </c>
      <c r="Q98">
        <v>109.5306623</v>
      </c>
      <c r="R98">
        <v>107.11991209999999</v>
      </c>
      <c r="S98">
        <v>107.2068948</v>
      </c>
      <c r="T98">
        <v>104.2650105</v>
      </c>
      <c r="U98">
        <v>100.66078090000001</v>
      </c>
      <c r="V98">
        <v>96.681093270000005</v>
      </c>
      <c r="W98">
        <v>92.917591459999997</v>
      </c>
      <c r="X98">
        <v>89.023977149999894</v>
      </c>
      <c r="Y98">
        <v>85.206303879999894</v>
      </c>
      <c r="Z98">
        <v>81.813838459999999</v>
      </c>
      <c r="AA98">
        <v>78.828611240000001</v>
      </c>
      <c r="AB98">
        <v>76.219873000000007</v>
      </c>
      <c r="AC98">
        <v>73.932045110000004</v>
      </c>
      <c r="AD98">
        <v>71.914882160000005</v>
      </c>
      <c r="AE98">
        <v>70.142583220000006</v>
      </c>
      <c r="AF98">
        <v>68.660607089999999</v>
      </c>
      <c r="AG98">
        <v>67.262231060000005</v>
      </c>
      <c r="AH98">
        <v>65.98808914</v>
      </c>
      <c r="AI98">
        <v>64.827730130000006</v>
      </c>
      <c r="AJ98">
        <v>63.75453924</v>
      </c>
      <c r="AK98">
        <v>62.73755414</v>
      </c>
      <c r="AL98">
        <v>61.763911299999997</v>
      </c>
      <c r="AM98">
        <v>60.795385860000003</v>
      </c>
      <c r="AN98">
        <v>59.90457018</v>
      </c>
      <c r="AO98">
        <v>59.043972050000001</v>
      </c>
      <c r="AP98">
        <v>58.19744609</v>
      </c>
      <c r="AQ98">
        <v>57.345963169999997</v>
      </c>
      <c r="AR98">
        <v>56.493995380000001</v>
      </c>
      <c r="AS98">
        <v>55.480251840000001</v>
      </c>
      <c r="AT98">
        <v>54.424909710000001</v>
      </c>
      <c r="AU98">
        <v>53.35343941</v>
      </c>
      <c r="AV98">
        <v>52.26907946</v>
      </c>
      <c r="AW98">
        <v>51.164911230000001</v>
      </c>
    </row>
    <row r="99" spans="2:49" x14ac:dyDescent="0.35">
      <c r="B99" t="s">
        <v>199</v>
      </c>
      <c r="C99">
        <v>59.785285595105599</v>
      </c>
      <c r="D99">
        <v>59.785285595105599</v>
      </c>
      <c r="E99">
        <v>59.785207239999998</v>
      </c>
      <c r="F99">
        <v>58.741834650000001</v>
      </c>
      <c r="G99">
        <v>58.564121630000002</v>
      </c>
      <c r="H99">
        <v>58.967500459999997</v>
      </c>
      <c r="I99">
        <v>58.017061120000001</v>
      </c>
      <c r="J99">
        <v>57.36460151</v>
      </c>
      <c r="K99">
        <v>57.738875389999997</v>
      </c>
      <c r="L99">
        <v>57.331896059999998</v>
      </c>
      <c r="M99">
        <v>65.532693230000007</v>
      </c>
      <c r="N99">
        <v>73.782932209999998</v>
      </c>
      <c r="O99">
        <v>83.431045650000002</v>
      </c>
      <c r="P99">
        <v>93.634795830000002</v>
      </c>
      <c r="Q99">
        <v>109.5308409</v>
      </c>
      <c r="R99">
        <v>107.1201046</v>
      </c>
      <c r="S99">
        <v>107.2083373</v>
      </c>
      <c r="T99">
        <v>104.2549703</v>
      </c>
      <c r="U99">
        <v>100.6570009</v>
      </c>
      <c r="V99">
        <v>96.675509039999994</v>
      </c>
      <c r="W99">
        <v>92.78407344</v>
      </c>
      <c r="X99">
        <v>88.924965819999997</v>
      </c>
      <c r="Y99">
        <v>85.227740560000001</v>
      </c>
      <c r="Z99">
        <v>81.917779769999996</v>
      </c>
      <c r="AA99">
        <v>79.024152670000007</v>
      </c>
      <c r="AB99">
        <v>76.499716449999994</v>
      </c>
      <c r="AC99">
        <v>74.307993089999997</v>
      </c>
      <c r="AD99">
        <v>72.385324560000001</v>
      </c>
      <c r="AE99">
        <v>70.701615590000003</v>
      </c>
      <c r="AF99">
        <v>69.298039040000006</v>
      </c>
      <c r="AG99">
        <v>67.971991509999995</v>
      </c>
      <c r="AH99">
        <v>66.75197661</v>
      </c>
      <c r="AI99">
        <v>65.628713919999996</v>
      </c>
      <c r="AJ99">
        <v>64.583090780000006</v>
      </c>
      <c r="AK99">
        <v>63.576900510000002</v>
      </c>
      <c r="AL99">
        <v>62.600347540000001</v>
      </c>
      <c r="AM99">
        <v>61.652895520000001</v>
      </c>
      <c r="AN99">
        <v>60.758691519999999</v>
      </c>
      <c r="AO99">
        <v>59.886449630000001</v>
      </c>
      <c r="AP99">
        <v>59.02272327</v>
      </c>
      <c r="AQ99">
        <v>58.149709010000002</v>
      </c>
      <c r="AR99">
        <v>57.27292636</v>
      </c>
      <c r="AS99">
        <v>56.222278330000002</v>
      </c>
      <c r="AT99">
        <v>55.125993450000003</v>
      </c>
      <c r="AU99">
        <v>54.011256439999997</v>
      </c>
      <c r="AV99">
        <v>52.881708269999997</v>
      </c>
      <c r="AW99">
        <v>51.715001299999997</v>
      </c>
    </row>
    <row r="100" spans="2:49" x14ac:dyDescent="0.3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1.023325579</v>
      </c>
      <c r="G100">
        <v>1.04322147</v>
      </c>
      <c r="H100">
        <v>1.0571984750000001</v>
      </c>
      <c r="I100">
        <v>1.0690642960000001</v>
      </c>
      <c r="J100">
        <v>1.08040114</v>
      </c>
      <c r="K100">
        <v>1.0899338270000001</v>
      </c>
      <c r="L100">
        <v>1.1025680390000001</v>
      </c>
      <c r="M100">
        <v>1.1172398750000001</v>
      </c>
      <c r="N100">
        <v>1.1334008710000001</v>
      </c>
      <c r="O100">
        <v>1.1488163229999999</v>
      </c>
      <c r="P100">
        <v>1.163741103</v>
      </c>
      <c r="Q100">
        <v>1.1863029629999999</v>
      </c>
      <c r="R100">
        <v>1.2206617529999999</v>
      </c>
      <c r="S100">
        <v>1.2604698480000001</v>
      </c>
      <c r="T100">
        <v>1.299842594</v>
      </c>
      <c r="U100">
        <v>1.347141036</v>
      </c>
      <c r="V100">
        <v>1.4020155219999999</v>
      </c>
      <c r="W100">
        <v>1.460359698</v>
      </c>
      <c r="X100">
        <v>1.525098581</v>
      </c>
      <c r="Y100">
        <v>1.5931402020000001</v>
      </c>
      <c r="Z100">
        <v>1.6584363390000001</v>
      </c>
      <c r="AA100">
        <v>1.7203611400000001</v>
      </c>
      <c r="AB100">
        <v>1.7780221119999999</v>
      </c>
      <c r="AC100">
        <v>1.8315681669999999</v>
      </c>
      <c r="AD100">
        <v>1.8808844149999999</v>
      </c>
      <c r="AE100">
        <v>1.9261800389999999</v>
      </c>
      <c r="AF100">
        <v>1.9678594700000001</v>
      </c>
      <c r="AG100">
        <v>2.0065126059999998</v>
      </c>
      <c r="AH100">
        <v>2.0425826960000002</v>
      </c>
      <c r="AI100">
        <v>2.076039008</v>
      </c>
      <c r="AJ100">
        <v>2.1074774779999998</v>
      </c>
      <c r="AK100">
        <v>2.1376219010000002</v>
      </c>
      <c r="AL100">
        <v>2.1666782449999999</v>
      </c>
      <c r="AM100">
        <v>2.1959037549999998</v>
      </c>
      <c r="AN100">
        <v>2.2245428600000001</v>
      </c>
      <c r="AO100">
        <v>2.2531233209999999</v>
      </c>
      <c r="AP100">
        <v>2.2822645989999999</v>
      </c>
      <c r="AQ100">
        <v>2.31263935</v>
      </c>
      <c r="AR100">
        <v>2.3443026410000001</v>
      </c>
      <c r="AS100">
        <v>2.377636678</v>
      </c>
      <c r="AT100">
        <v>2.4130360240000002</v>
      </c>
      <c r="AU100">
        <v>2.4505371939999998</v>
      </c>
      <c r="AV100">
        <v>2.4903630639999998</v>
      </c>
      <c r="AW100">
        <v>2.5330117520000002</v>
      </c>
    </row>
    <row r="101" spans="2:49" x14ac:dyDescent="0.3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1.023325579</v>
      </c>
      <c r="G101">
        <v>1.04322147</v>
      </c>
      <c r="H101">
        <v>1.0571984750000001</v>
      </c>
      <c r="I101">
        <v>1.0690642960000001</v>
      </c>
      <c r="J101">
        <v>1.0804011410000001</v>
      </c>
      <c r="K101">
        <v>1.0899338270000001</v>
      </c>
      <c r="L101">
        <v>1.1025680339999999</v>
      </c>
      <c r="M101">
        <v>1.117239868</v>
      </c>
      <c r="N101">
        <v>1.1334008710000001</v>
      </c>
      <c r="O101">
        <v>1.1488163419999999</v>
      </c>
      <c r="P101">
        <v>1.163741143</v>
      </c>
      <c r="Q101">
        <v>1.1863030210000001</v>
      </c>
      <c r="R101">
        <v>1.2206618010000001</v>
      </c>
      <c r="S101">
        <v>1.260457494</v>
      </c>
      <c r="T101">
        <v>1.299944532</v>
      </c>
      <c r="U101">
        <v>1.347196692</v>
      </c>
      <c r="V101">
        <v>1.4021092230000001</v>
      </c>
      <c r="W101">
        <v>1.461509658</v>
      </c>
      <c r="X101">
        <v>1.5256056060000001</v>
      </c>
      <c r="Y101">
        <v>1.591108908</v>
      </c>
      <c r="Z101">
        <v>1.6542218829999999</v>
      </c>
      <c r="AA101">
        <v>1.7135012789999999</v>
      </c>
      <c r="AB101">
        <v>1.768242927</v>
      </c>
      <c r="AC101">
        <v>1.8182116109999999</v>
      </c>
      <c r="AD101">
        <v>1.8636186050000001</v>
      </c>
      <c r="AE101">
        <v>1.904886613</v>
      </c>
      <c r="AF101">
        <v>1.9426182759999999</v>
      </c>
      <c r="AG101">
        <v>1.9774194860000001</v>
      </c>
      <c r="AH101">
        <v>2.010085466</v>
      </c>
      <c r="AI101">
        <v>2.0406205220000002</v>
      </c>
      <c r="AJ101">
        <v>2.069500734</v>
      </c>
      <c r="AK101">
        <v>2.0976459080000001</v>
      </c>
      <c r="AL101">
        <v>2.1252101269999999</v>
      </c>
      <c r="AM101">
        <v>2.1524347580000001</v>
      </c>
      <c r="AN101">
        <v>2.1796567630000001</v>
      </c>
      <c r="AO101">
        <v>2.2070525559999998</v>
      </c>
      <c r="AP101">
        <v>2.2351328129999999</v>
      </c>
      <c r="AQ101">
        <v>2.264552272</v>
      </c>
      <c r="AR101">
        <v>2.295366295</v>
      </c>
      <c r="AS101">
        <v>2.3279867429999999</v>
      </c>
      <c r="AT101">
        <v>2.3628387399999999</v>
      </c>
      <c r="AU101">
        <v>2.399959725</v>
      </c>
      <c r="AV101">
        <v>2.4395706590000001</v>
      </c>
      <c r="AW101">
        <v>2.482730675</v>
      </c>
    </row>
    <row r="102" spans="2:49" x14ac:dyDescent="0.3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6.9488303999776204E-7</v>
      </c>
      <c r="K102" s="39">
        <v>-5.8605076347362196E-7</v>
      </c>
      <c r="L102" s="39">
        <v>-7.4847298803248901E-6</v>
      </c>
      <c r="M102" s="39">
        <v>-8.5167137453545599E-6</v>
      </c>
      <c r="N102" s="39">
        <v>3.9164400833513401E-6</v>
      </c>
      <c r="O102" s="39">
        <v>2.4626665573457199E-5</v>
      </c>
      <c r="P102" s="39">
        <v>3.77572895171596E-5</v>
      </c>
      <c r="Q102" s="39">
        <v>4.0472508366917703E-5</v>
      </c>
      <c r="R102" s="39">
        <v>4.1231779657202601E-5</v>
      </c>
      <c r="S102">
        <v>3.3559276890526798E-3</v>
      </c>
      <c r="T102">
        <v>-2.41933700185104E-2</v>
      </c>
      <c r="U102">
        <v>-2.49350976366802E-3</v>
      </c>
      <c r="V102">
        <v>-3.3639439365296098E-3</v>
      </c>
      <c r="W102">
        <v>-0.19644572251981099</v>
      </c>
      <c r="X102">
        <v>-8.3880526903445905E-3</v>
      </c>
      <c r="Y102">
        <v>0.24990525585772899</v>
      </c>
      <c r="Z102">
        <v>0.34508264249442</v>
      </c>
      <c r="AA102">
        <v>0.43142320019240399</v>
      </c>
      <c r="AB102">
        <v>0.45631033696920098</v>
      </c>
      <c r="AC102">
        <v>0.47185369115885201</v>
      </c>
      <c r="AD102">
        <v>0.45582454374033499</v>
      </c>
      <c r="AE102">
        <v>0.42279771578384001</v>
      </c>
      <c r="AF102">
        <v>0.38353034260032398</v>
      </c>
      <c r="AG102" s="39">
        <v>0.35736704579620798</v>
      </c>
      <c r="AH102" s="39">
        <v>0.32263479563976399</v>
      </c>
      <c r="AI102">
        <v>0.29635319754832601</v>
      </c>
      <c r="AJ102">
        <v>0.28877081774922803</v>
      </c>
      <c r="AK102">
        <v>0.27706730834477999</v>
      </c>
      <c r="AL102" s="39">
        <v>0.26870323952827802</v>
      </c>
      <c r="AM102">
        <v>0.35852705104264498</v>
      </c>
      <c r="AN102">
        <v>0.37312197919290302</v>
      </c>
      <c r="AO102">
        <v>0.38291819862672499</v>
      </c>
      <c r="AP102">
        <v>0.381968480906547</v>
      </c>
      <c r="AQ102">
        <v>0.37145116060810501</v>
      </c>
      <c r="AR102">
        <v>0.35622779491522</v>
      </c>
      <c r="AS102">
        <v>0.33789280815719203</v>
      </c>
      <c r="AT102">
        <v>0.32028763107942998</v>
      </c>
      <c r="AU102">
        <v>0.30579366533958202</v>
      </c>
      <c r="AV102">
        <v>0.29489451827000501</v>
      </c>
      <c r="AW102">
        <v>0.232491835940495</v>
      </c>
    </row>
    <row r="103" spans="2:49" x14ac:dyDescent="0.3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1.64571321015216E-6</v>
      </c>
      <c r="K103" s="39">
        <v>-1.3898089901154199E-6</v>
      </c>
      <c r="L103" s="39">
        <v>-1.8713188332242198E-5</v>
      </c>
      <c r="M103" s="39">
        <v>-2.2070925809192198E-5</v>
      </c>
      <c r="N103" s="39">
        <v>8.4885200202222592E-6</v>
      </c>
      <c r="O103" s="39">
        <v>5.9950657127494299E-5</v>
      </c>
      <c r="P103" s="39">
        <v>9.2570194243357594E-5</v>
      </c>
      <c r="Q103" s="39">
        <v>9.8950314497692204E-5</v>
      </c>
      <c r="R103">
        <v>1.0319579839546099E-4</v>
      </c>
      <c r="S103">
        <v>7.0992232673594497E-3</v>
      </c>
      <c r="T103">
        <v>-4.8944926298588598E-2</v>
      </c>
      <c r="U103">
        <v>-5.4380916160612297E-3</v>
      </c>
      <c r="V103">
        <v>-8.3626754858512307E-3</v>
      </c>
      <c r="W103">
        <v>-0.37097083951663701</v>
      </c>
      <c r="X103">
        <v>-2.6490795294997701E-2</v>
      </c>
      <c r="Y103">
        <v>0.47973693188496602</v>
      </c>
      <c r="Z103">
        <v>0.65967956513790504</v>
      </c>
      <c r="AA103">
        <v>0.82637709617305799</v>
      </c>
      <c r="AB103">
        <v>0.88597843679545296</v>
      </c>
      <c r="AC103">
        <v>0.94562107989435396</v>
      </c>
      <c r="AD103">
        <v>0.95358189691532302</v>
      </c>
      <c r="AE103">
        <v>0.93868284443972005</v>
      </c>
      <c r="AF103">
        <v>0.91693992797270396</v>
      </c>
      <c r="AG103">
        <v>0.92259205661861998</v>
      </c>
      <c r="AH103">
        <v>0.90682789414333598</v>
      </c>
      <c r="AI103">
        <v>0.90156993732251001</v>
      </c>
      <c r="AJ103">
        <v>0.92709671967123797</v>
      </c>
      <c r="AK103">
        <v>0.93606242157342401</v>
      </c>
      <c r="AL103">
        <v>0.94415055040284401</v>
      </c>
      <c r="AM103">
        <v>1.1435084045270301</v>
      </c>
      <c r="AN103">
        <v>1.18828462047353</v>
      </c>
      <c r="AO103">
        <v>1.2214354060500601</v>
      </c>
      <c r="AP103">
        <v>1.2323852547387799</v>
      </c>
      <c r="AQ103">
        <v>1.22346759905547</v>
      </c>
      <c r="AR103">
        <v>1.20465421820827</v>
      </c>
      <c r="AS103">
        <v>1.17933253531048</v>
      </c>
      <c r="AT103">
        <v>1.15204876169985</v>
      </c>
      <c r="AU103">
        <v>1.12818263936931</v>
      </c>
      <c r="AV103">
        <v>1.1084532670205101</v>
      </c>
      <c r="AW103">
        <v>0.97894366356747697</v>
      </c>
    </row>
    <row r="104" spans="2:49" x14ac:dyDescent="0.3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2.0902031661051898E-6</v>
      </c>
      <c r="K104" s="39">
        <v>-8.2928864886255795E-7</v>
      </c>
      <c r="L104" s="39">
        <v>-2.0162765856923599E-5</v>
      </c>
      <c r="M104" s="39">
        <v>-9.4619861834566098E-6</v>
      </c>
      <c r="N104" s="39">
        <v>2.9881003671405899E-5</v>
      </c>
      <c r="O104" s="39">
        <v>5.4268337246199401E-5</v>
      </c>
      <c r="P104" s="39">
        <v>2.6250519735704301E-5</v>
      </c>
      <c r="Q104" s="39">
        <v>2.0526467703341201E-5</v>
      </c>
      <c r="R104" s="39">
        <v>5.17285219991947E-5</v>
      </c>
      <c r="S104">
        <v>1.8512914352397599E-3</v>
      </c>
      <c r="T104">
        <v>-1.18021507307664E-2</v>
      </c>
      <c r="U104">
        <v>-5.49777538477736E-3</v>
      </c>
      <c r="V104">
        <v>-1.5456697078919299E-3</v>
      </c>
      <c r="W104">
        <v>-0.109142686485708</v>
      </c>
      <c r="X104">
        <v>-2.7775574611466E-2</v>
      </c>
      <c r="Y104">
        <v>2.8391922570492001E-2</v>
      </c>
      <c r="Z104">
        <v>0.15455785215665599</v>
      </c>
      <c r="AA104">
        <v>0.296442593300483</v>
      </c>
      <c r="AB104">
        <v>0.403116821546745</v>
      </c>
      <c r="AC104">
        <v>0.45559749458721199</v>
      </c>
      <c r="AD104">
        <v>0.47743735302736501</v>
      </c>
      <c r="AE104">
        <v>0.46582096483553898</v>
      </c>
      <c r="AF104">
        <v>0.43138117936083398</v>
      </c>
      <c r="AG104">
        <v>0.38272609105698402</v>
      </c>
      <c r="AH104">
        <v>0.33519348511605801</v>
      </c>
      <c r="AI104">
        <v>0.29080496495172897</v>
      </c>
      <c r="AJ104">
        <v>0.24820878919935499</v>
      </c>
      <c r="AK104">
        <v>0.21406477504934901</v>
      </c>
      <c r="AL104">
        <v>0.18547338047190101</v>
      </c>
      <c r="AM104" s="39">
        <v>0.188576013428254</v>
      </c>
      <c r="AN104">
        <v>0.188655800866177</v>
      </c>
      <c r="AO104">
        <v>0.1877870035909</v>
      </c>
      <c r="AP104">
        <v>0.178704937102724</v>
      </c>
      <c r="AQ104">
        <v>0.16056666387596</v>
      </c>
      <c r="AR104">
        <v>0.13606313521643501</v>
      </c>
      <c r="AS104">
        <v>0.102686960400921</v>
      </c>
      <c r="AT104">
        <v>7.3440709698280301E-2</v>
      </c>
      <c r="AU104">
        <v>4.6714636774614002E-2</v>
      </c>
      <c r="AV104">
        <v>2.3350042575986898E-2</v>
      </c>
      <c r="AW104" s="39">
        <v>-2.0770115334678398E-2</v>
      </c>
    </row>
    <row r="105" spans="2:49" x14ac:dyDescent="0.3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-1.8213786034948501E-8</v>
      </c>
      <c r="M105" s="39">
        <v>-1.75247816258661E-8</v>
      </c>
      <c r="N105" s="39">
        <v>0</v>
      </c>
      <c r="O105" s="39">
        <v>0</v>
      </c>
      <c r="P105" s="39">
        <v>0</v>
      </c>
      <c r="Q105" s="39">
        <v>0</v>
      </c>
      <c r="R105" s="39">
        <v>-1.47550971441035E-8</v>
      </c>
      <c r="S105">
        <v>-2.77134878712281E-4</v>
      </c>
      <c r="T105">
        <v>1.6518598153325501E-3</v>
      </c>
      <c r="U105">
        <v>2.2172289459332301E-3</v>
      </c>
      <c r="V105">
        <v>2.8754902752226E-3</v>
      </c>
      <c r="W105">
        <v>3.9499336623283199E-3</v>
      </c>
      <c r="X105">
        <v>4.1683242071322002E-4</v>
      </c>
      <c r="Y105">
        <v>-2.01831765580529E-2</v>
      </c>
      <c r="Z105">
        <v>-5.0367261478256799E-2</v>
      </c>
      <c r="AA105">
        <v>-9.1704299265904496E-2</v>
      </c>
      <c r="AB105">
        <v>-0.14064557723558699</v>
      </c>
      <c r="AC105">
        <v>-0.19603703773660699</v>
      </c>
      <c r="AD105" s="39">
        <v>-0.254176400416183</v>
      </c>
      <c r="AE105" s="39">
        <v>-0.311387906533589</v>
      </c>
      <c r="AF105" s="39">
        <v>-0.36469905526417201</v>
      </c>
      <c r="AG105" s="39">
        <v>-0.41295306295529</v>
      </c>
      <c r="AH105">
        <v>-0.45385502252951399</v>
      </c>
      <c r="AI105" s="39">
        <v>-0.48656090686067799</v>
      </c>
      <c r="AJ105" s="39">
        <v>-0.51209657981107204</v>
      </c>
      <c r="AK105" s="39">
        <v>-0.53046194942244496</v>
      </c>
      <c r="AL105" s="39">
        <v>-0.542214857738754</v>
      </c>
      <c r="AM105" s="39">
        <v>-0.55354309580684102</v>
      </c>
      <c r="AN105" s="39">
        <v>-0.56264974426413195</v>
      </c>
      <c r="AO105">
        <v>-0.57031157105691399</v>
      </c>
      <c r="AP105">
        <v>-0.57675435888091497</v>
      </c>
      <c r="AQ105">
        <v>-0.581657193660578</v>
      </c>
      <c r="AR105">
        <v>-0.58458524411439905</v>
      </c>
      <c r="AS105">
        <v>-0.58503248204993996</v>
      </c>
      <c r="AT105">
        <v>-0.58279093231063905</v>
      </c>
      <c r="AU105">
        <v>-0.57782017588331402</v>
      </c>
      <c r="AV105">
        <v>-0.57031698974904199</v>
      </c>
      <c r="AW105">
        <v>-0.55840183446095304</v>
      </c>
    </row>
    <row r="106" spans="2:49" x14ac:dyDescent="0.3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3.2547144979133701E-7</v>
      </c>
      <c r="K106" s="39">
        <v>-4.3590245857316697E-7</v>
      </c>
      <c r="L106" s="39">
        <v>-3.0773307790887802E-6</v>
      </c>
      <c r="M106" s="39">
        <v>-2.9583728466953102E-6</v>
      </c>
      <c r="N106" s="39">
        <v>1.4474396126118401E-6</v>
      </c>
      <c r="O106" s="39">
        <v>4.9605800356289297E-6</v>
      </c>
      <c r="P106" s="39">
        <v>-1.8189134864954301E-6</v>
      </c>
      <c r="Q106" s="39">
        <v>-1.4175657592208001E-5</v>
      </c>
      <c r="R106" s="39">
        <v>-1.21091079274826E-5</v>
      </c>
      <c r="S106">
        <v>3.5130977713349002E-3</v>
      </c>
      <c r="T106" s="39">
        <v>-2.25722431752895E-2</v>
      </c>
      <c r="U106">
        <v>-3.4795006861987302E-3</v>
      </c>
      <c r="V106">
        <v>-3.8275049714542298E-3</v>
      </c>
      <c r="W106">
        <v>-0.15537558613535299</v>
      </c>
      <c r="X106">
        <v>-3.8661161878250597E-2</v>
      </c>
      <c r="Y106">
        <v>0.13739190096691001</v>
      </c>
      <c r="Z106">
        <v>0.222338569991542</v>
      </c>
      <c r="AA106">
        <v>0.30692989331464399</v>
      </c>
      <c r="AB106">
        <v>0.35174217362976501</v>
      </c>
      <c r="AC106">
        <v>0.39069816315384598</v>
      </c>
      <c r="AD106">
        <v>0.41046726985405302</v>
      </c>
      <c r="AE106">
        <v>0.42163869144926602</v>
      </c>
      <c r="AF106">
        <v>0.429807452737485</v>
      </c>
      <c r="AG106">
        <v>0.44581007555226598</v>
      </c>
      <c r="AH106">
        <v>0.45483068392415599</v>
      </c>
      <c r="AI106">
        <v>0.465646202681124</v>
      </c>
      <c r="AJ106">
        <v>0.48364062871852898</v>
      </c>
      <c r="AK106">
        <v>0.49448336571471502</v>
      </c>
      <c r="AL106">
        <v>0.50229043235945303</v>
      </c>
      <c r="AM106">
        <v>0.58035840533534599</v>
      </c>
      <c r="AN106">
        <v>0.60230264498075603</v>
      </c>
      <c r="AO106">
        <v>0.61754234035808997</v>
      </c>
      <c r="AP106">
        <v>0.62165551476203096</v>
      </c>
      <c r="AQ106">
        <v>0.61629808973906397</v>
      </c>
      <c r="AR106">
        <v>0.60574968228972403</v>
      </c>
      <c r="AS106">
        <v>0.59095749235080697</v>
      </c>
      <c r="AT106">
        <v>0.57622362698275198</v>
      </c>
      <c r="AU106">
        <v>0.56253008856814701</v>
      </c>
      <c r="AV106">
        <v>0.55011386950758401</v>
      </c>
      <c r="AW106">
        <v>0.49336381280691199</v>
      </c>
    </row>
    <row r="107" spans="2:49" x14ac:dyDescent="0.3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-1.04584642682259E-7</v>
      </c>
      <c r="K107" s="39">
        <v>1.6876030260737299E-7</v>
      </c>
      <c r="L107" s="39">
        <v>1.03219426721146E-6</v>
      </c>
      <c r="M107" s="39">
        <v>9.7671862507586706E-7</v>
      </c>
      <c r="N107" s="39">
        <v>-3.9044000532673101E-7</v>
      </c>
      <c r="O107" s="39">
        <v>-1.47539687481157E-6</v>
      </c>
      <c r="P107" s="39">
        <v>7.8916659318473097E-8</v>
      </c>
      <c r="Q107" s="39">
        <v>4.61715446951893E-6</v>
      </c>
      <c r="R107" s="39">
        <v>3.0914187078290301E-6</v>
      </c>
      <c r="S107" s="39">
        <v>-1.07954113865299E-3</v>
      </c>
      <c r="T107" s="39">
        <v>6.7224074736140296E-3</v>
      </c>
      <c r="U107">
        <v>8.1380633153021998E-4</v>
      </c>
      <c r="V107">
        <v>4.5890143610290097E-4</v>
      </c>
      <c r="W107">
        <v>4.7079665340326898E-2</v>
      </c>
      <c r="X107">
        <v>1.93919176813581E-2</v>
      </c>
      <c r="Y107">
        <v>-1.3782651492350299E-2</v>
      </c>
      <c r="Z107" s="39">
        <v>-2.19383131410406E-2</v>
      </c>
      <c r="AA107">
        <v>-2.73546701615444E-2</v>
      </c>
      <c r="AB107">
        <v>-2.04420018335391E-2</v>
      </c>
      <c r="AC107">
        <v>-9.3503802977908893E-3</v>
      </c>
      <c r="AD107">
        <v>7.6244952401674504E-3</v>
      </c>
      <c r="AE107">
        <v>2.6364876244842898E-2</v>
      </c>
      <c r="AF107">
        <v>4.4227309107997201E-2</v>
      </c>
      <c r="AG107">
        <v>5.7934144655389097E-2</v>
      </c>
      <c r="AH107" s="39">
        <v>7.0423086361695406E-2</v>
      </c>
      <c r="AI107" s="39">
        <v>7.9109328321287295E-2</v>
      </c>
      <c r="AJ107">
        <v>8.2865397376363198E-2</v>
      </c>
      <c r="AK107" s="39">
        <v>8.5737638254076196E-2</v>
      </c>
      <c r="AL107">
        <v>8.6720535126521406E-2</v>
      </c>
      <c r="AM107">
        <v>6.6658276892678697E-2</v>
      </c>
      <c r="AN107">
        <v>6.2797560397494206E-2</v>
      </c>
      <c r="AO107">
        <v>6.0314292931914301E-2</v>
      </c>
      <c r="AP107">
        <v>6.0644143830117202E-2</v>
      </c>
      <c r="AQ107">
        <v>6.3224670689186704E-2</v>
      </c>
      <c r="AR107">
        <v>6.63916953126579E-2</v>
      </c>
      <c r="AS107">
        <v>7.0040238347376493E-2</v>
      </c>
      <c r="AT107">
        <v>7.2314473615274794E-2</v>
      </c>
      <c r="AU107">
        <v>7.2907454950735195E-2</v>
      </c>
      <c r="AV107">
        <v>7.1873751037550601E-2</v>
      </c>
      <c r="AW107">
        <v>8.3375066583255997E-2</v>
      </c>
    </row>
    <row r="108" spans="2:49" x14ac:dyDescent="0.3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-6.0000002188864698E-8</v>
      </c>
      <c r="K108" s="39">
        <v>1.00000008274037E-8</v>
      </c>
      <c r="L108" s="39">
        <v>5.7999999802937897E-7</v>
      </c>
      <c r="M108" s="39">
        <v>1.03000000195585E-6</v>
      </c>
      <c r="N108" s="39">
        <v>3.1000000066949701E-7</v>
      </c>
      <c r="O108" s="39">
        <v>-1.8499999976384599E-6</v>
      </c>
      <c r="P108" s="39">
        <v>-4.34999999909813E-6</v>
      </c>
      <c r="Q108" s="39">
        <v>-6.1299999992714396E-6</v>
      </c>
      <c r="R108" s="39">
        <v>-7.2899999994935299E-6</v>
      </c>
      <c r="S108">
        <v>-1.03169999999958E-3</v>
      </c>
      <c r="T108">
        <v>7.3024699999993297E-3</v>
      </c>
      <c r="U108">
        <v>4.8849699999992096E-3</v>
      </c>
      <c r="V108">
        <v>3.8028999999994901E-3</v>
      </c>
      <c r="W108">
        <v>7.7198089999999595E-2</v>
      </c>
      <c r="X108">
        <v>5.5654830000000099E-2</v>
      </c>
      <c r="Y108">
        <v>-4.52673700000003E-2</v>
      </c>
      <c r="Z108">
        <v>-0.134631730000001</v>
      </c>
      <c r="AA108">
        <v>-0.214169209999999</v>
      </c>
      <c r="AB108">
        <v>-0.26728590999999902</v>
      </c>
      <c r="AC108">
        <v>-0.303099129999999</v>
      </c>
      <c r="AD108" s="39">
        <v>-0.31914376</v>
      </c>
      <c r="AE108">
        <v>-0.31864943000000001</v>
      </c>
      <c r="AF108">
        <v>-0.30682082999999999</v>
      </c>
      <c r="AG108">
        <v>-0.29302941999999998</v>
      </c>
      <c r="AH108">
        <v>-0.274846389999999</v>
      </c>
      <c r="AI108">
        <v>-0.25660269999999902</v>
      </c>
      <c r="AJ108">
        <v>-0.244372379999999</v>
      </c>
      <c r="AK108" s="39">
        <v>-0.2336792</v>
      </c>
      <c r="AL108">
        <v>-0.22462868999999999</v>
      </c>
      <c r="AM108" s="39">
        <v>-0.25016433999999799</v>
      </c>
      <c r="AN108" s="39">
        <v>-0.26886216000000102</v>
      </c>
      <c r="AO108">
        <v>-0.28193380999999901</v>
      </c>
      <c r="AP108">
        <v>-0.28831172999999999</v>
      </c>
      <c r="AQ108">
        <v>-0.28789102999999899</v>
      </c>
      <c r="AR108">
        <v>-0.28222354999999999</v>
      </c>
      <c r="AS108" s="39">
        <v>-0.27279210999999998</v>
      </c>
      <c r="AT108" s="39">
        <v>-0.26149335999999901</v>
      </c>
      <c r="AU108">
        <v>-0.25011823999999899</v>
      </c>
      <c r="AV108">
        <v>-0.23981439000000099</v>
      </c>
      <c r="AW108">
        <v>-0.21168070999999999</v>
      </c>
    </row>
    <row r="109" spans="2:49" x14ac:dyDescent="0.3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8.3350948365534805E-8</v>
      </c>
      <c r="K109" s="39">
        <v>-4.1893066793363601E-8</v>
      </c>
      <c r="L109" s="39">
        <v>-9.6967895935051708E-7</v>
      </c>
      <c r="M109" s="39">
        <v>-1.6486418452643601E-6</v>
      </c>
      <c r="N109" s="39">
        <v>-4.2304344471943898E-7</v>
      </c>
      <c r="O109" s="39">
        <v>3.05868321781588E-6</v>
      </c>
      <c r="P109" s="39">
        <v>6.8930152030688402E-6</v>
      </c>
      <c r="Q109" s="39">
        <v>9.4081239021548396E-6</v>
      </c>
      <c r="R109" s="39">
        <v>1.07850194552838E-5</v>
      </c>
      <c r="S109">
        <v>1.5899675200437E-3</v>
      </c>
      <c r="T109">
        <v>-1.12366104805028E-2</v>
      </c>
      <c r="U109">
        <v>-6.9747551834309302E-3</v>
      </c>
      <c r="V109">
        <v>-5.0947612657781197E-3</v>
      </c>
      <c r="W109">
        <v>-0.11629085964821501</v>
      </c>
      <c r="X109">
        <v>-7.8324768185644697E-2</v>
      </c>
      <c r="Y109">
        <v>7.6994594810098002E-2</v>
      </c>
      <c r="Z109">
        <v>0.20701337667316999</v>
      </c>
      <c r="AA109">
        <v>0.31748150173283002</v>
      </c>
      <c r="AB109">
        <v>0.38539827972923202</v>
      </c>
      <c r="AC109">
        <v>0.42738499947665398</v>
      </c>
      <c r="AD109">
        <v>0.44088805812021398</v>
      </c>
      <c r="AE109">
        <v>0.43184329343817202</v>
      </c>
      <c r="AF109">
        <v>0.40864358212944202</v>
      </c>
      <c r="AG109">
        <v>0.385483131963337</v>
      </c>
      <c r="AH109">
        <v>0.35785670959684801</v>
      </c>
      <c r="AI109">
        <v>0.33199028822381499</v>
      </c>
      <c r="AJ109">
        <v>0.31653177501871299</v>
      </c>
      <c r="AK109">
        <v>0.303702307414632</v>
      </c>
      <c r="AL109">
        <v>0.29335881717380502</v>
      </c>
      <c r="AM109">
        <v>0.33555433030572002</v>
      </c>
      <c r="AN109">
        <v>0.36470410926667801</v>
      </c>
      <c r="AO109">
        <v>0.38385995047134303</v>
      </c>
      <c r="AP109">
        <v>0.39222135155556598</v>
      </c>
      <c r="AQ109">
        <v>0.39026234824410799</v>
      </c>
      <c r="AR109">
        <v>0.38083303403091401</v>
      </c>
      <c r="AS109">
        <v>0.36639360250536601</v>
      </c>
      <c r="AT109">
        <v>0.34987093554270599</v>
      </c>
      <c r="AU109">
        <v>0.33388683291426502</v>
      </c>
      <c r="AV109">
        <v>0.31996074188971302</v>
      </c>
      <c r="AW109">
        <v>0.27886127121383703</v>
      </c>
    </row>
    <row r="110" spans="2:49" x14ac:dyDescent="0.3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1.19808851728464E-7</v>
      </c>
      <c r="K110" s="39">
        <v>2.7959234927266099E-8</v>
      </c>
      <c r="L110" s="39">
        <v>-1.02134634083483E-6</v>
      </c>
      <c r="M110" s="39">
        <v>-2.08518501354504E-6</v>
      </c>
      <c r="N110" s="39">
        <v>-1.0930068961023601E-6</v>
      </c>
      <c r="O110" s="39">
        <v>3.11523618012898E-6</v>
      </c>
      <c r="P110" s="39">
        <v>8.7779894242245792E-6</v>
      </c>
      <c r="Q110" s="39">
        <v>1.83707053569293E-5</v>
      </c>
      <c r="R110" s="39">
        <v>1.97927087386418E-5</v>
      </c>
      <c r="S110">
        <v>-6.3820814277803996E-4</v>
      </c>
      <c r="T110" s="39">
        <v>5.7623059807498898E-3</v>
      </c>
      <c r="U110">
        <v>-2.4839375529883598E-3</v>
      </c>
      <c r="V110">
        <v>-3.9199863900662903E-3</v>
      </c>
      <c r="W110">
        <v>7.94155391299344E-3</v>
      </c>
      <c r="X110">
        <v>-7.7629320366867594E-2</v>
      </c>
      <c r="Y110">
        <v>-0.22867733498804699</v>
      </c>
      <c r="Z110">
        <v>-0.233588070983059</v>
      </c>
      <c r="AA110">
        <v>-0.15983913883897899</v>
      </c>
      <c r="AB110">
        <v>-3.5365119648145198E-2</v>
      </c>
      <c r="AC110">
        <v>8.4310441835100294E-2</v>
      </c>
      <c r="AD110">
        <v>0.194521349543053</v>
      </c>
      <c r="AE110">
        <v>0.28986528748873303</v>
      </c>
      <c r="AF110">
        <v>0.36665874308652302</v>
      </c>
      <c r="AG110">
        <v>0.41878481634609599</v>
      </c>
      <c r="AH110">
        <v>0.46196559804128001</v>
      </c>
      <c r="AI110">
        <v>0.49516687144017801</v>
      </c>
      <c r="AJ110">
        <v>0.51329207435142299</v>
      </c>
      <c r="AK110">
        <v>0.52933071174985302</v>
      </c>
      <c r="AL110">
        <v>0.54238620758864098</v>
      </c>
      <c r="AM110">
        <v>0.52406375708546904</v>
      </c>
      <c r="AN110" s="39">
        <v>0.53047256164342405</v>
      </c>
      <c r="AO110">
        <v>0.54947142660291004</v>
      </c>
      <c r="AP110">
        <v>0.56949137303463604</v>
      </c>
      <c r="AQ110">
        <v>0.58521253101384496</v>
      </c>
      <c r="AR110">
        <v>0.59285754122817502</v>
      </c>
      <c r="AS110">
        <v>0.59257956718639004</v>
      </c>
      <c r="AT110">
        <v>0.58532988940545005</v>
      </c>
      <c r="AU110">
        <v>0.57167133946931503</v>
      </c>
      <c r="AV110">
        <v>0.55369000526073098</v>
      </c>
      <c r="AW110">
        <v>0.54227971729348101</v>
      </c>
    </row>
    <row r="111" spans="2:49" x14ac:dyDescent="0.3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-5.9999999760251801E-10</v>
      </c>
      <c r="K111" s="39">
        <v>3.99999998401678E-10</v>
      </c>
      <c r="L111" s="39">
        <v>5.10000000043808E-9</v>
      </c>
      <c r="M111" s="39">
        <v>2.2999999994832701E-9</v>
      </c>
      <c r="N111" s="39">
        <v>-8.5799999986757497E-9</v>
      </c>
      <c r="O111" s="39">
        <v>-1.8599999998536401E-8</v>
      </c>
      <c r="P111" s="39">
        <v>-9.7999999990050408E-9</v>
      </c>
      <c r="Q111" s="39">
        <v>-3.4900000001058998E-8</v>
      </c>
      <c r="R111" s="39">
        <v>2.6499999999929302E-8</v>
      </c>
      <c r="S111" s="39">
        <v>9.2519999999977898E-6</v>
      </c>
      <c r="T111" s="39">
        <v>-8.3813900000000096E-5</v>
      </c>
      <c r="U111" s="39">
        <v>4.4818500000001699E-5</v>
      </c>
      <c r="V111" s="39">
        <v>-2.5589800000003199E-5</v>
      </c>
      <c r="W111" s="39">
        <v>-5.4698799999999804E-4</v>
      </c>
      <c r="X111" s="39">
        <v>5.4927109999999802E-4</v>
      </c>
      <c r="Y111" s="39">
        <v>1.60842779999999E-3</v>
      </c>
      <c r="Z111" s="39">
        <v>1.0574613999999999E-3</v>
      </c>
      <c r="AA111" s="39">
        <v>1.1148550999999899E-3</v>
      </c>
      <c r="AB111" s="39">
        <v>1.0837298999999999E-3</v>
      </c>
      <c r="AC111" s="39">
        <v>1.3244404999999901E-3</v>
      </c>
      <c r="AD111" s="39">
        <v>1.4025098E-3</v>
      </c>
      <c r="AE111" s="39">
        <v>1.4020611999999899E-3</v>
      </c>
      <c r="AF111" s="39">
        <v>1.3378659E-3</v>
      </c>
      <c r="AG111" s="39">
        <v>1.2953636999999999E-3</v>
      </c>
      <c r="AH111" s="39">
        <v>1.08339689999999E-3</v>
      </c>
      <c r="AI111" s="39">
        <v>8.8623529999999899E-4</v>
      </c>
      <c r="AJ111" s="39">
        <v>7.5859149999999895E-4</v>
      </c>
      <c r="AK111" s="39">
        <v>5.3204309999999901E-4</v>
      </c>
      <c r="AL111" s="39">
        <v>3.4161260000000002E-4</v>
      </c>
      <c r="AM111" s="39">
        <v>5.6378649999999902E-4</v>
      </c>
      <c r="AN111" s="39">
        <v>3.0680410000000002E-4</v>
      </c>
      <c r="AO111" s="39">
        <v>2.2155819999999899E-4</v>
      </c>
      <c r="AP111" s="39">
        <v>1.69227699999999E-4</v>
      </c>
      <c r="AQ111" s="39">
        <v>1.19037199999999E-4</v>
      </c>
      <c r="AR111" s="39">
        <v>7.5858499999999497E-5</v>
      </c>
      <c r="AS111" s="39">
        <v>1.8802000000001701E-5</v>
      </c>
      <c r="AT111" s="39">
        <v>-4.7500799999999198E-5</v>
      </c>
      <c r="AU111" s="39">
        <v>-1.06676499999999E-4</v>
      </c>
      <c r="AV111" s="39">
        <v>-1.65101100000002E-4</v>
      </c>
      <c r="AW111" s="39">
        <v>-3.975168E-4</v>
      </c>
    </row>
    <row r="112" spans="2:49" x14ac:dyDescent="0.3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-3.99999998401678E-10</v>
      </c>
      <c r="K112" s="39">
        <v>0</v>
      </c>
      <c r="L112" s="39">
        <v>2.6999999978849498E-9</v>
      </c>
      <c r="M112" s="39">
        <v>2.6999999978849498E-9</v>
      </c>
      <c r="N112" s="39">
        <v>-3.1999999976217698E-9</v>
      </c>
      <c r="O112" s="39">
        <v>-1.1399999999550601E-8</v>
      </c>
      <c r="P112" s="39">
        <v>-1.10999999990146E-8</v>
      </c>
      <c r="Q112" s="39">
        <v>-2.4000000001245201E-8</v>
      </c>
      <c r="R112" s="39">
        <v>1.5000000026799101E-9</v>
      </c>
      <c r="S112" s="39">
        <v>4.85830000000048E-6</v>
      </c>
      <c r="T112" s="39">
        <v>-4.1474700000001997E-5</v>
      </c>
      <c r="U112" s="39">
        <v>1.9323000000001602E-6</v>
      </c>
      <c r="V112" s="39">
        <v>-7.7247999999974192E-6</v>
      </c>
      <c r="W112" s="39">
        <v>-5.9476619999999903E-4</v>
      </c>
      <c r="X112" s="39">
        <v>-2.34129499999999E-4</v>
      </c>
      <c r="Y112" s="39">
        <v>9.3596549999999602E-4</v>
      </c>
      <c r="Z112" s="39">
        <v>1.6315177000000001E-3</v>
      </c>
      <c r="AA112" s="39">
        <v>2.3531979999999999E-3</v>
      </c>
      <c r="AB112" s="39">
        <v>2.9284501E-3</v>
      </c>
      <c r="AC112" s="39">
        <v>3.4951156999999998E-3</v>
      </c>
      <c r="AD112" s="39">
        <v>3.8873154999999899E-3</v>
      </c>
      <c r="AE112" s="39">
        <v>4.0766698999999997E-3</v>
      </c>
      <c r="AF112" s="39">
        <v>4.0789140000000003E-3</v>
      </c>
      <c r="AG112" s="39">
        <v>3.9873723E-3</v>
      </c>
      <c r="AH112" s="39">
        <v>3.7408039999999999E-3</v>
      </c>
      <c r="AI112" s="39">
        <v>3.4225729999999999E-3</v>
      </c>
      <c r="AJ112" s="39">
        <v>3.1308109999999899E-3</v>
      </c>
      <c r="AK112" s="39">
        <v>2.8094666999999899E-3</v>
      </c>
      <c r="AL112" s="39">
        <v>2.5003946000000002E-3</v>
      </c>
      <c r="AM112" s="39">
        <v>2.5613427000000001E-3</v>
      </c>
      <c r="AN112" s="39">
        <v>2.5360499999999898E-3</v>
      </c>
      <c r="AO112" s="39">
        <v>2.5322194000000002E-3</v>
      </c>
      <c r="AP112" s="39">
        <v>2.5289079999999999E-3</v>
      </c>
      <c r="AQ112" s="39">
        <v>2.4985128999999899E-3</v>
      </c>
      <c r="AR112" s="39">
        <v>2.4357394999999999E-3</v>
      </c>
      <c r="AS112" s="39">
        <v>2.3332050000000001E-3</v>
      </c>
      <c r="AT112" s="39">
        <v>2.1975878999999899E-3</v>
      </c>
      <c r="AU112" s="39">
        <v>2.0486239999999902E-3</v>
      </c>
      <c r="AV112" s="39">
        <v>1.8981533E-3</v>
      </c>
      <c r="AW112" s="39">
        <v>1.5812170999999901E-3</v>
      </c>
    </row>
    <row r="113" spans="2:50" x14ac:dyDescent="0.3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-8.2258623532727095E-4</v>
      </c>
      <c r="K113" s="39">
        <v>2.3773228949974801E-3</v>
      </c>
      <c r="L113" s="39">
        <v>3.90370670265705E-3</v>
      </c>
      <c r="M113" s="39">
        <v>1.3058480887617699E-3</v>
      </c>
      <c r="N113" s="39">
        <v>-9.9542168649269201E-3</v>
      </c>
      <c r="O113" s="39">
        <v>-1.9852816269738598E-2</v>
      </c>
      <c r="P113" s="39">
        <v>-3.2302998888789E-2</v>
      </c>
      <c r="Q113">
        <v>-3.4133548056736102E-2</v>
      </c>
      <c r="R113" s="39">
        <v>-3.6673315208557399E-2</v>
      </c>
      <c r="S113">
        <v>-4.0433749338009098E-2</v>
      </c>
      <c r="T113">
        <v>-1.6384581619366401E-2</v>
      </c>
      <c r="U113" s="39">
        <v>-3.4368647664084699E-2</v>
      </c>
      <c r="V113">
        <v>-2.8396519319806499E-2</v>
      </c>
      <c r="W113">
        <v>0.38552641375679803</v>
      </c>
      <c r="X113">
        <v>0.38593696075978001</v>
      </c>
      <c r="Y113">
        <v>0.16680302341067699</v>
      </c>
      <c r="Z113">
        <v>7.8146408776413795E-2</v>
      </c>
      <c r="AA113">
        <v>-4.3839439565085403E-2</v>
      </c>
      <c r="AB113">
        <v>-0.121513819763852</v>
      </c>
      <c r="AC113">
        <v>-0.20124877176636</v>
      </c>
      <c r="AD113">
        <v>-0.23566011041943299</v>
      </c>
      <c r="AE113">
        <v>-0.22765717768160601</v>
      </c>
      <c r="AF113">
        <v>-0.18666078852016499</v>
      </c>
      <c r="AG113">
        <v>-0.14329844225654501</v>
      </c>
      <c r="AH113">
        <v>-7.40897074093749E-2</v>
      </c>
      <c r="AI113">
        <v>-4.0194186858077902E-3</v>
      </c>
      <c r="AJ113">
        <v>4.2789249087782297E-2</v>
      </c>
      <c r="AK113">
        <v>9.1538399405988097E-2</v>
      </c>
      <c r="AL113">
        <v>0.13251086255143801</v>
      </c>
      <c r="AM113">
        <v>4.3424457799434699E-2</v>
      </c>
      <c r="AN113">
        <v>1.09484204530163E-2</v>
      </c>
      <c r="AO113">
        <v>-2.52532637152969E-2</v>
      </c>
      <c r="AP113">
        <v>-5.52372377089827E-2</v>
      </c>
      <c r="AQ113">
        <v>-7.2862078622593002E-2</v>
      </c>
      <c r="AR113">
        <v>-7.9118010435197395E-2</v>
      </c>
      <c r="AS113">
        <v>-7.3609419158326903E-2</v>
      </c>
      <c r="AT113">
        <v>-5.9706839519479901E-2</v>
      </c>
      <c r="AU113">
        <v>-4.2647251739569299E-2</v>
      </c>
      <c r="AV113">
        <v>-2.51369252670441E-2</v>
      </c>
      <c r="AW113">
        <v>7.6479308092791604E-2</v>
      </c>
    </row>
    <row r="114" spans="2:50" x14ac:dyDescent="0.3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-8.2220000000021698E-4</v>
      </c>
      <c r="K114" s="39">
        <v>3.1892300000002601E-3</v>
      </c>
      <c r="L114" s="39">
        <v>1.55765999999973E-3</v>
      </c>
      <c r="M114" s="39">
        <v>-2.51018999999977E-3</v>
      </c>
      <c r="N114" s="39">
        <v>-1.12237699999996E-2</v>
      </c>
      <c r="O114" s="39">
        <v>-1.026883E-2</v>
      </c>
      <c r="P114" s="39">
        <v>-1.3208600000000299E-2</v>
      </c>
      <c r="Q114" s="39">
        <v>-3.2824900000005802E-3</v>
      </c>
      <c r="R114" s="39">
        <v>-4.3780000000000199E-3</v>
      </c>
      <c r="S114">
        <v>-2.6167800000000802E-3</v>
      </c>
      <c r="T114">
        <v>-5.4276900000000501E-3</v>
      </c>
      <c r="U114" s="39">
        <v>3.8449999999884403E-5</v>
      </c>
      <c r="V114">
        <v>1.5811899999999099E-3</v>
      </c>
      <c r="W114">
        <v>0.224043149999999</v>
      </c>
      <c r="X114" s="39">
        <v>0.18444851000000001</v>
      </c>
      <c r="Y114">
        <v>9.3199709999999797E-2</v>
      </c>
      <c r="Z114">
        <v>7.5009039999999999E-2</v>
      </c>
      <c r="AA114">
        <v>4.4756700000000198E-2</v>
      </c>
      <c r="AB114">
        <v>4.6200820000000198E-2</v>
      </c>
      <c r="AC114">
        <v>5.5670959999999999E-2</v>
      </c>
      <c r="AD114">
        <v>8.3531090000000002E-2</v>
      </c>
      <c r="AE114">
        <v>0.112882329999999</v>
      </c>
      <c r="AF114">
        <v>0.13508143</v>
      </c>
      <c r="AG114">
        <v>0.14157958999999901</v>
      </c>
      <c r="AH114">
        <v>0.143665129999999</v>
      </c>
      <c r="AI114">
        <v>0.13382438999999899</v>
      </c>
      <c r="AJ114">
        <v>0.11210297</v>
      </c>
      <c r="AK114">
        <v>9.1885560000000005E-2</v>
      </c>
      <c r="AL114">
        <v>6.9887199999999899E-2</v>
      </c>
      <c r="AM114">
        <v>2.8898449999999801E-2</v>
      </c>
      <c r="AN114">
        <v>7.9643000000000699E-3</v>
      </c>
      <c r="AO114">
        <v>-8.42628999999997E-3</v>
      </c>
      <c r="AP114">
        <v>-1.59621200000001E-2</v>
      </c>
      <c r="AQ114">
        <v>-1.617683E-2</v>
      </c>
      <c r="AR114">
        <v>-1.342254E-2</v>
      </c>
      <c r="AS114">
        <v>-9.9370799999998205E-3</v>
      </c>
      <c r="AT114">
        <v>-7.6973699999999898E-3</v>
      </c>
      <c r="AU114">
        <v>-8.4459500000001707E-3</v>
      </c>
      <c r="AV114">
        <v>-1.1240469999999799E-2</v>
      </c>
      <c r="AW114">
        <v>9.7115099999999597E-3</v>
      </c>
    </row>
    <row r="115" spans="2:50" x14ac:dyDescent="0.3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99.524399961569102</v>
      </c>
      <c r="G115">
        <v>95.2239588901042</v>
      </c>
      <c r="H115">
        <v>90.006830338960796</v>
      </c>
      <c r="I115">
        <v>90.188385630835995</v>
      </c>
      <c r="J115">
        <v>88.583369905420398</v>
      </c>
      <c r="K115">
        <v>84.467940796428095</v>
      </c>
      <c r="L115">
        <v>82.083572633674606</v>
      </c>
      <c r="M115">
        <v>81.069063790668906</v>
      </c>
      <c r="N115">
        <v>80.593738217359402</v>
      </c>
      <c r="O115">
        <v>79.995688922157399</v>
      </c>
      <c r="P115">
        <v>77.786520804202496</v>
      </c>
      <c r="Q115">
        <v>74.708639827809506</v>
      </c>
      <c r="R115">
        <v>72.453639238336606</v>
      </c>
      <c r="S115">
        <v>71.150187054135401</v>
      </c>
      <c r="T115">
        <v>70.284308555527403</v>
      </c>
      <c r="U115">
        <v>69.470832796844306</v>
      </c>
      <c r="V115">
        <v>68.856148042760495</v>
      </c>
      <c r="W115">
        <v>67.632290250273002</v>
      </c>
      <c r="X115">
        <v>66.444459660152503</v>
      </c>
      <c r="Y115">
        <v>65.7645206604045</v>
      </c>
      <c r="Z115">
        <v>65.337268874654598</v>
      </c>
      <c r="AA115">
        <v>65.120112155439799</v>
      </c>
      <c r="AB115">
        <v>65.023556841658603</v>
      </c>
      <c r="AC115">
        <v>65.036053212930796</v>
      </c>
      <c r="AD115">
        <v>64.966934513084794</v>
      </c>
      <c r="AE115">
        <v>64.896763100430903</v>
      </c>
      <c r="AF115">
        <v>64.750402283376602</v>
      </c>
      <c r="AG115">
        <v>64.669375718878698</v>
      </c>
      <c r="AH115">
        <v>64.595525786083797</v>
      </c>
      <c r="AI115">
        <v>64.515785261624501</v>
      </c>
      <c r="AJ115">
        <v>64.426592468664694</v>
      </c>
      <c r="AK115">
        <v>64.342688216629099</v>
      </c>
      <c r="AL115">
        <v>64.258635518341407</v>
      </c>
      <c r="AM115">
        <v>64.236635981427398</v>
      </c>
      <c r="AN115">
        <v>64.159366326754295</v>
      </c>
      <c r="AO115">
        <v>64.061146838170501</v>
      </c>
      <c r="AP115">
        <v>63.953766717663598</v>
      </c>
      <c r="AQ115">
        <v>63.865773781012699</v>
      </c>
      <c r="AR115">
        <v>63.773177438258301</v>
      </c>
      <c r="AS115">
        <v>63.8446450209643</v>
      </c>
      <c r="AT115">
        <v>63.967441809229499</v>
      </c>
      <c r="AU115">
        <v>64.114856821532797</v>
      </c>
      <c r="AV115">
        <v>64.292172174887</v>
      </c>
      <c r="AW115">
        <v>64.531883560251998</v>
      </c>
      <c r="AX115">
        <v>9.0244863402317499</v>
      </c>
    </row>
    <row r="116" spans="2:50" x14ac:dyDescent="0.3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6.9488303999776204E-7</v>
      </c>
      <c r="K116" s="39">
        <v>-5.8605076347362196E-7</v>
      </c>
      <c r="L116" s="39">
        <v>-7.4847298803248901E-6</v>
      </c>
      <c r="M116" s="39">
        <v>-8.5167137453545599E-6</v>
      </c>
      <c r="N116" s="39">
        <v>3.9164400833513401E-6</v>
      </c>
      <c r="O116" s="39">
        <v>2.4626665573457199E-5</v>
      </c>
      <c r="P116" s="39">
        <v>3.77572895171596E-5</v>
      </c>
      <c r="Q116" s="39">
        <v>4.0472508366917703E-5</v>
      </c>
      <c r="R116" s="39">
        <v>4.1231779657202601E-5</v>
      </c>
      <c r="S116">
        <v>3.3559276890526798E-3</v>
      </c>
      <c r="T116">
        <v>-2.41933700185104E-2</v>
      </c>
      <c r="U116">
        <v>-2.49350976366802E-3</v>
      </c>
      <c r="V116">
        <v>-3.3639439365296098E-3</v>
      </c>
      <c r="W116">
        <v>-0.19644572251981099</v>
      </c>
      <c r="X116">
        <v>-8.3880526903445905E-3</v>
      </c>
      <c r="Y116">
        <v>0.24990525585772899</v>
      </c>
      <c r="Z116">
        <v>0.34508264249442</v>
      </c>
      <c r="AA116">
        <v>0.43142320019240399</v>
      </c>
      <c r="AB116">
        <v>0.45631033696920098</v>
      </c>
      <c r="AC116">
        <v>0.47185369115885201</v>
      </c>
      <c r="AD116">
        <v>0.45582454374033499</v>
      </c>
      <c r="AE116">
        <v>0.42279771578384001</v>
      </c>
      <c r="AF116">
        <v>0.38353034260032398</v>
      </c>
      <c r="AG116" s="39">
        <v>0.35736704579620798</v>
      </c>
      <c r="AH116" s="39">
        <v>0.32263479563976399</v>
      </c>
      <c r="AI116">
        <v>0.29635319754832601</v>
      </c>
      <c r="AJ116">
        <v>0.28877081774922803</v>
      </c>
      <c r="AK116">
        <v>0.27706730834477999</v>
      </c>
      <c r="AL116" s="39">
        <v>0.26870323952827802</v>
      </c>
      <c r="AM116">
        <v>0.35852705104264498</v>
      </c>
      <c r="AN116">
        <v>0.37312197919290302</v>
      </c>
      <c r="AO116">
        <v>0.38291819862672499</v>
      </c>
      <c r="AP116">
        <v>0.381968480906547</v>
      </c>
      <c r="AQ116">
        <v>0.37145116060810501</v>
      </c>
      <c r="AR116">
        <v>0.35622779491522</v>
      </c>
      <c r="AS116">
        <v>0.33789280815719203</v>
      </c>
      <c r="AT116">
        <v>0.32028763107942998</v>
      </c>
      <c r="AU116">
        <v>0.30579366533958202</v>
      </c>
      <c r="AV116">
        <v>0.29489451827000501</v>
      </c>
      <c r="AW116">
        <v>0.232491835940495</v>
      </c>
    </row>
    <row r="117" spans="2:50" x14ac:dyDescent="0.3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1.64571321015216E-6</v>
      </c>
      <c r="K117" s="39">
        <v>-1.3898089901154199E-6</v>
      </c>
      <c r="L117" s="39">
        <v>-1.8713188332242198E-5</v>
      </c>
      <c r="M117" s="39">
        <v>-2.2070925809192198E-5</v>
      </c>
      <c r="N117" s="39">
        <v>8.4885200202222592E-6</v>
      </c>
      <c r="O117" s="39">
        <v>5.9950657127494299E-5</v>
      </c>
      <c r="P117" s="39">
        <v>9.2570194243357594E-5</v>
      </c>
      <c r="Q117" s="39">
        <v>9.8950314497692204E-5</v>
      </c>
      <c r="R117">
        <v>1.0319579839546099E-4</v>
      </c>
      <c r="S117">
        <v>7.0992232673594497E-3</v>
      </c>
      <c r="T117">
        <v>-4.8944926298588598E-2</v>
      </c>
      <c r="U117">
        <v>-5.4380916160612297E-3</v>
      </c>
      <c r="V117">
        <v>-8.3626754858512307E-3</v>
      </c>
      <c r="W117">
        <v>-0.37097083951663701</v>
      </c>
      <c r="X117">
        <v>-2.6490795294997701E-2</v>
      </c>
      <c r="Y117">
        <v>0.47973693188496602</v>
      </c>
      <c r="Z117">
        <v>0.65967956513790504</v>
      </c>
      <c r="AA117">
        <v>0.82637709617305799</v>
      </c>
      <c r="AB117">
        <v>0.88597843679545296</v>
      </c>
      <c r="AC117">
        <v>0.94562107989435396</v>
      </c>
      <c r="AD117">
        <v>0.95358189691532302</v>
      </c>
      <c r="AE117">
        <v>0.93868284443972005</v>
      </c>
      <c r="AF117">
        <v>0.91693992797270396</v>
      </c>
      <c r="AG117">
        <v>0.92259205661861998</v>
      </c>
      <c r="AH117">
        <v>0.90682789414333598</v>
      </c>
      <c r="AI117">
        <v>0.90156993732251001</v>
      </c>
      <c r="AJ117">
        <v>0.92709671967123797</v>
      </c>
      <c r="AK117">
        <v>0.93606242157342401</v>
      </c>
      <c r="AL117">
        <v>0.94415055040284401</v>
      </c>
      <c r="AM117">
        <v>1.1435084045270301</v>
      </c>
      <c r="AN117">
        <v>1.18828462047353</v>
      </c>
      <c r="AO117">
        <v>1.2214354060500601</v>
      </c>
      <c r="AP117">
        <v>1.2323852547387799</v>
      </c>
      <c r="AQ117">
        <v>1.22346759905547</v>
      </c>
      <c r="AR117">
        <v>1.20465421820827</v>
      </c>
      <c r="AS117">
        <v>1.17933253531048</v>
      </c>
      <c r="AT117">
        <v>1.15204876169985</v>
      </c>
      <c r="AU117">
        <v>1.12818263936931</v>
      </c>
      <c r="AV117">
        <v>1.1084532670205101</v>
      </c>
      <c r="AW117">
        <v>0.97894366356747697</v>
      </c>
    </row>
    <row r="118" spans="2:50" x14ac:dyDescent="0.3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2.0902031661051898E-6</v>
      </c>
      <c r="K118" s="39">
        <v>-8.2928864886255795E-7</v>
      </c>
      <c r="L118" s="39">
        <v>-2.0162765856923599E-5</v>
      </c>
      <c r="M118" s="39">
        <v>-9.4619861834566098E-6</v>
      </c>
      <c r="N118" s="39">
        <v>2.9881003671405899E-5</v>
      </c>
      <c r="O118" s="39">
        <v>5.4268337246199401E-5</v>
      </c>
      <c r="P118" s="39">
        <v>2.6250519735704301E-5</v>
      </c>
      <c r="Q118" s="39">
        <v>2.0526467703341201E-5</v>
      </c>
      <c r="R118" s="39">
        <v>5.17285219991947E-5</v>
      </c>
      <c r="S118">
        <v>1.8512914352397599E-3</v>
      </c>
      <c r="T118">
        <v>-1.18021507307664E-2</v>
      </c>
      <c r="U118">
        <v>-5.49777538477736E-3</v>
      </c>
      <c r="V118">
        <v>-1.5456697078919299E-3</v>
      </c>
      <c r="W118">
        <v>-0.109142686485708</v>
      </c>
      <c r="X118">
        <v>-2.7775574611466E-2</v>
      </c>
      <c r="Y118">
        <v>2.8391922570492001E-2</v>
      </c>
      <c r="Z118">
        <v>0.15455785215665599</v>
      </c>
      <c r="AA118">
        <v>0.296442593300483</v>
      </c>
      <c r="AB118">
        <v>0.403116821546745</v>
      </c>
      <c r="AC118">
        <v>0.45559749458721199</v>
      </c>
      <c r="AD118">
        <v>0.47743735302736501</v>
      </c>
      <c r="AE118">
        <v>0.46582096483553898</v>
      </c>
      <c r="AF118">
        <v>0.43138117936083398</v>
      </c>
      <c r="AG118">
        <v>0.38272609105698402</v>
      </c>
      <c r="AH118">
        <v>0.33519348511605801</v>
      </c>
      <c r="AI118">
        <v>0.29080496495172897</v>
      </c>
      <c r="AJ118">
        <v>0.24820878919935499</v>
      </c>
      <c r="AK118">
        <v>0.21406477504934901</v>
      </c>
      <c r="AL118">
        <v>0.18547338047190101</v>
      </c>
      <c r="AM118" s="39">
        <v>0.188576013428254</v>
      </c>
      <c r="AN118">
        <v>0.188655800866177</v>
      </c>
      <c r="AO118">
        <v>0.1877870035909</v>
      </c>
      <c r="AP118">
        <v>0.178704937102724</v>
      </c>
      <c r="AQ118">
        <v>0.16056666387596</v>
      </c>
      <c r="AR118">
        <v>0.13606313521643501</v>
      </c>
      <c r="AS118">
        <v>0.102686960400921</v>
      </c>
      <c r="AT118">
        <v>7.3440709698280301E-2</v>
      </c>
      <c r="AU118">
        <v>4.6714636774614002E-2</v>
      </c>
      <c r="AV118">
        <v>2.3350042575986898E-2</v>
      </c>
      <c r="AW118" s="39">
        <v>-2.0770115334678398E-2</v>
      </c>
    </row>
    <row r="119" spans="2:50" x14ac:dyDescent="0.3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-1.8213786034948501E-8</v>
      </c>
      <c r="M119" s="39">
        <v>-1.75247816258661E-8</v>
      </c>
      <c r="N119" s="39">
        <v>0</v>
      </c>
      <c r="O119" s="39">
        <v>0</v>
      </c>
      <c r="P119" s="39">
        <v>0</v>
      </c>
      <c r="Q119" s="39">
        <v>0</v>
      </c>
      <c r="R119" s="39">
        <v>-1.47550971441035E-8</v>
      </c>
      <c r="S119">
        <v>-2.77134878712281E-4</v>
      </c>
      <c r="T119">
        <v>1.6518598153325501E-3</v>
      </c>
      <c r="U119">
        <v>2.2172289459332301E-3</v>
      </c>
      <c r="V119">
        <v>2.8754902752226E-3</v>
      </c>
      <c r="W119">
        <v>3.9499336623283199E-3</v>
      </c>
      <c r="X119">
        <v>4.1683242071322002E-4</v>
      </c>
      <c r="Y119">
        <v>-2.01831765580529E-2</v>
      </c>
      <c r="Z119">
        <v>-5.0367261478256799E-2</v>
      </c>
      <c r="AA119">
        <v>-9.1704299265904496E-2</v>
      </c>
      <c r="AB119">
        <v>-0.14064557723558699</v>
      </c>
      <c r="AC119">
        <v>-0.19603703773660699</v>
      </c>
      <c r="AD119" s="39">
        <v>-0.254176400416183</v>
      </c>
      <c r="AE119" s="39">
        <v>-0.311387906533589</v>
      </c>
      <c r="AF119" s="39">
        <v>-0.36469905526417201</v>
      </c>
      <c r="AG119" s="39">
        <v>-0.41295306295529</v>
      </c>
      <c r="AH119">
        <v>-0.45385502252951399</v>
      </c>
      <c r="AI119" s="39">
        <v>-0.48656090686067799</v>
      </c>
      <c r="AJ119" s="39">
        <v>-0.51209657981107204</v>
      </c>
      <c r="AK119" s="39">
        <v>-0.53046194942244496</v>
      </c>
      <c r="AL119" s="39">
        <v>-0.542214857738754</v>
      </c>
      <c r="AM119" s="39">
        <v>-0.55354309580684102</v>
      </c>
      <c r="AN119" s="39">
        <v>-0.56264974426413195</v>
      </c>
      <c r="AO119">
        <v>-0.57031157105691399</v>
      </c>
      <c r="AP119">
        <v>-0.57675435888091497</v>
      </c>
      <c r="AQ119">
        <v>-0.581657193660578</v>
      </c>
      <c r="AR119">
        <v>-0.58458524411439905</v>
      </c>
      <c r="AS119">
        <v>-0.58503248204993996</v>
      </c>
      <c r="AT119">
        <v>-0.58279093231063905</v>
      </c>
      <c r="AU119">
        <v>-0.57782017588331402</v>
      </c>
      <c r="AV119">
        <v>-0.57031698974904199</v>
      </c>
      <c r="AW119">
        <v>-0.55840183446095304</v>
      </c>
    </row>
    <row r="120" spans="2:50" x14ac:dyDescent="0.3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3.2547144979133701E-7</v>
      </c>
      <c r="K120" s="39">
        <v>-4.3590245857316697E-7</v>
      </c>
      <c r="L120" s="39">
        <v>-3.0773307790887802E-6</v>
      </c>
      <c r="M120" s="39">
        <v>-2.9583728466953102E-6</v>
      </c>
      <c r="N120" s="39">
        <v>1.4474396126118401E-6</v>
      </c>
      <c r="O120" s="39">
        <v>4.9605800356289297E-6</v>
      </c>
      <c r="P120" s="39">
        <v>-1.8189134864954301E-6</v>
      </c>
      <c r="Q120" s="39">
        <v>-1.4175657592208001E-5</v>
      </c>
      <c r="R120" s="39">
        <v>-1.21091079274826E-5</v>
      </c>
      <c r="S120">
        <v>3.5130977713349002E-3</v>
      </c>
      <c r="T120" s="39">
        <v>-2.25722431752895E-2</v>
      </c>
      <c r="U120">
        <v>-3.4795006861987302E-3</v>
      </c>
      <c r="V120">
        <v>-3.8275049714542298E-3</v>
      </c>
      <c r="W120">
        <v>-0.15537558613535299</v>
      </c>
      <c r="X120">
        <v>-3.8661161878250597E-2</v>
      </c>
      <c r="Y120">
        <v>0.13739190096691001</v>
      </c>
      <c r="Z120">
        <v>0.222338569991542</v>
      </c>
      <c r="AA120">
        <v>0.30692989331464399</v>
      </c>
      <c r="AB120">
        <v>0.35174217362976501</v>
      </c>
      <c r="AC120">
        <v>0.39069816315384598</v>
      </c>
      <c r="AD120">
        <v>0.41046726985405302</v>
      </c>
      <c r="AE120">
        <v>0.42163869144926602</v>
      </c>
      <c r="AF120">
        <v>0.429807452737485</v>
      </c>
      <c r="AG120">
        <v>0.44581007555226598</v>
      </c>
      <c r="AH120">
        <v>0.45483068392415599</v>
      </c>
      <c r="AI120">
        <v>0.465646202681124</v>
      </c>
      <c r="AJ120">
        <v>0.48364062871852898</v>
      </c>
      <c r="AK120">
        <v>0.49448336571471502</v>
      </c>
      <c r="AL120">
        <v>0.50229043235945303</v>
      </c>
      <c r="AM120">
        <v>0.58035840533534599</v>
      </c>
      <c r="AN120">
        <v>0.60230264498075603</v>
      </c>
      <c r="AO120">
        <v>0.61754234035808997</v>
      </c>
      <c r="AP120">
        <v>0.62165551476203096</v>
      </c>
      <c r="AQ120">
        <v>0.61629808973906397</v>
      </c>
      <c r="AR120">
        <v>0.60574968228972403</v>
      </c>
      <c r="AS120">
        <v>0.59095749235080697</v>
      </c>
      <c r="AT120">
        <v>0.57622362698275198</v>
      </c>
      <c r="AU120">
        <v>0.56253008856814701</v>
      </c>
      <c r="AV120">
        <v>0.55011386950758401</v>
      </c>
      <c r="AW120">
        <v>0.49336381280691199</v>
      </c>
    </row>
    <row r="121" spans="2:50" x14ac:dyDescent="0.3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-6.0000002188864698E-8</v>
      </c>
      <c r="K121" s="39">
        <v>1.00000008274037E-8</v>
      </c>
      <c r="L121" s="39">
        <v>5.7999999802937897E-7</v>
      </c>
      <c r="M121" s="39">
        <v>1.03000000195585E-6</v>
      </c>
      <c r="N121" s="39">
        <v>3.1000000066949701E-7</v>
      </c>
      <c r="O121" s="39">
        <v>-1.8499999976384599E-6</v>
      </c>
      <c r="P121" s="39">
        <v>-4.34999999909813E-6</v>
      </c>
      <c r="Q121" s="39">
        <v>-6.1299999992714396E-6</v>
      </c>
      <c r="R121" s="39">
        <v>-7.2899999994935299E-6</v>
      </c>
      <c r="S121">
        <v>-1.03169999999958E-3</v>
      </c>
      <c r="T121">
        <v>7.3024699999993297E-3</v>
      </c>
      <c r="U121">
        <v>4.8849699999992096E-3</v>
      </c>
      <c r="V121">
        <v>3.8028999999994901E-3</v>
      </c>
      <c r="W121">
        <v>7.7198089999999595E-2</v>
      </c>
      <c r="X121">
        <v>5.5654830000000099E-2</v>
      </c>
      <c r="Y121">
        <v>-4.52673700000003E-2</v>
      </c>
      <c r="Z121">
        <v>-0.134631730000001</v>
      </c>
      <c r="AA121">
        <v>-0.214169209999999</v>
      </c>
      <c r="AB121">
        <v>-0.26728590999999902</v>
      </c>
      <c r="AC121">
        <v>-0.303099129999999</v>
      </c>
      <c r="AD121" s="39">
        <v>-0.31914376</v>
      </c>
      <c r="AE121">
        <v>-0.31864943000000001</v>
      </c>
      <c r="AF121">
        <v>-0.30682082999999999</v>
      </c>
      <c r="AG121">
        <v>-0.29302941999999998</v>
      </c>
      <c r="AH121">
        <v>-0.274846389999999</v>
      </c>
      <c r="AI121">
        <v>-0.25660269999999902</v>
      </c>
      <c r="AJ121">
        <v>-0.244372379999999</v>
      </c>
      <c r="AK121" s="39">
        <v>-0.2336792</v>
      </c>
      <c r="AL121">
        <v>-0.22462868999999999</v>
      </c>
      <c r="AM121" s="39">
        <v>-0.25016433999999799</v>
      </c>
      <c r="AN121" s="39">
        <v>-0.26886216000000102</v>
      </c>
      <c r="AO121">
        <v>-0.28193380999999901</v>
      </c>
      <c r="AP121">
        <v>-0.28831172999999999</v>
      </c>
      <c r="AQ121">
        <v>-0.28789102999999899</v>
      </c>
      <c r="AR121">
        <v>-0.28222354999999999</v>
      </c>
      <c r="AS121" s="39">
        <v>-0.27279210999999998</v>
      </c>
      <c r="AT121" s="39">
        <v>-0.26149335999999901</v>
      </c>
      <c r="AU121">
        <v>-0.25011823999999899</v>
      </c>
      <c r="AV121">
        <v>-0.23981439000000099</v>
      </c>
      <c r="AW121">
        <v>-0.21168070999999999</v>
      </c>
    </row>
    <row r="122" spans="2:50" x14ac:dyDescent="0.3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8.3350948365534805E-8</v>
      </c>
      <c r="K122" s="39">
        <v>-4.1893066793363601E-8</v>
      </c>
      <c r="L122" s="39">
        <v>-9.6967895935051708E-7</v>
      </c>
      <c r="M122" s="39">
        <v>-1.6486418452643601E-6</v>
      </c>
      <c r="N122" s="39">
        <v>-4.2304344471943898E-7</v>
      </c>
      <c r="O122" s="39">
        <v>3.05868321781588E-6</v>
      </c>
      <c r="P122" s="39">
        <v>6.8930152030688402E-6</v>
      </c>
      <c r="Q122" s="39">
        <v>9.4081239021548396E-6</v>
      </c>
      <c r="R122" s="39">
        <v>1.07850194552838E-5</v>
      </c>
      <c r="S122">
        <v>1.5899675200437E-3</v>
      </c>
      <c r="T122">
        <v>-1.12366104805028E-2</v>
      </c>
      <c r="U122">
        <v>-6.9747551834309302E-3</v>
      </c>
      <c r="V122">
        <v>-5.0947612657781197E-3</v>
      </c>
      <c r="W122">
        <v>-0.11629085964821501</v>
      </c>
      <c r="X122">
        <v>-7.8324768185644697E-2</v>
      </c>
      <c r="Y122">
        <v>7.6994594810098002E-2</v>
      </c>
      <c r="Z122">
        <v>0.20701337667316999</v>
      </c>
      <c r="AA122">
        <v>0.31748150173283002</v>
      </c>
      <c r="AB122">
        <v>0.38539827972923202</v>
      </c>
      <c r="AC122">
        <v>0.42738499947665398</v>
      </c>
      <c r="AD122">
        <v>0.44088805812021398</v>
      </c>
      <c r="AE122">
        <v>0.43184329343817202</v>
      </c>
      <c r="AF122">
        <v>0.40864358212944202</v>
      </c>
      <c r="AG122">
        <v>0.385483131963337</v>
      </c>
      <c r="AH122">
        <v>0.35785670959684801</v>
      </c>
      <c r="AI122">
        <v>0.33199028822381499</v>
      </c>
      <c r="AJ122">
        <v>0.31653177501871299</v>
      </c>
      <c r="AK122">
        <v>0.303702307414632</v>
      </c>
      <c r="AL122">
        <v>0.29335881717380502</v>
      </c>
      <c r="AM122">
        <v>0.33555433030572002</v>
      </c>
      <c r="AN122">
        <v>0.36470410926667801</v>
      </c>
      <c r="AO122">
        <v>0.38385995047134303</v>
      </c>
      <c r="AP122">
        <v>0.39222135155556598</v>
      </c>
      <c r="AQ122">
        <v>0.39026234824410799</v>
      </c>
      <c r="AR122">
        <v>0.38083303403091401</v>
      </c>
      <c r="AS122">
        <v>0.36639360250536601</v>
      </c>
      <c r="AT122">
        <v>0.34987093554270599</v>
      </c>
      <c r="AU122">
        <v>0.33388683291426502</v>
      </c>
      <c r="AV122">
        <v>0.31996074188971302</v>
      </c>
      <c r="AW122">
        <v>0.27886127121383703</v>
      </c>
    </row>
    <row r="123" spans="2:50" x14ac:dyDescent="0.3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1.18168164142673E-7</v>
      </c>
      <c r="K123" s="39">
        <v>2.6344859627158699E-8</v>
      </c>
      <c r="L123" s="39">
        <v>-8.8439729983846796E-7</v>
      </c>
      <c r="M123" s="39">
        <v>-1.82617091448733E-6</v>
      </c>
      <c r="N123" s="39">
        <v>-1.02446969796332E-6</v>
      </c>
      <c r="O123" s="39">
        <v>2.5997183739079299E-6</v>
      </c>
      <c r="P123" s="39">
        <v>7.5297270640817201E-6</v>
      </c>
      <c r="Q123" s="39">
        <v>1.6469653862927199E-5</v>
      </c>
      <c r="R123" s="39">
        <v>1.7560863074805801E-5</v>
      </c>
      <c r="S123">
        <v>-6.1609617239000104E-4</v>
      </c>
      <c r="T123">
        <v>5.6348792291105402E-3</v>
      </c>
      <c r="U123" s="39">
        <v>-2.52944351500916E-3</v>
      </c>
      <c r="V123">
        <v>-3.9726945480045303E-3</v>
      </c>
      <c r="W123">
        <v>9.5018407598290704E-3</v>
      </c>
      <c r="X123">
        <v>-7.2770429348845103E-2</v>
      </c>
      <c r="Y123">
        <v>-0.22103565652266099</v>
      </c>
      <c r="Z123">
        <v>-0.22384436696455401</v>
      </c>
      <c r="AA123">
        <v>-0.14778310399896599</v>
      </c>
      <c r="AB123" s="39">
        <v>-2.10529138551796E-2</v>
      </c>
      <c r="AC123">
        <v>0.10075287199084999</v>
      </c>
      <c r="AD123">
        <v>0.21273440088547199</v>
      </c>
      <c r="AE123">
        <v>0.309491863939581</v>
      </c>
      <c r="AF123">
        <v>0.387395230613307</v>
      </c>
      <c r="AG123">
        <v>0.44042210543511201</v>
      </c>
      <c r="AH123">
        <v>0.48434119046176699</v>
      </c>
      <c r="AI123">
        <v>0.51825955147113401</v>
      </c>
      <c r="AJ123">
        <v>0.53711278985351096</v>
      </c>
      <c r="AK123">
        <v>0.55386607585103897</v>
      </c>
      <c r="AL123">
        <v>0.567653048682492</v>
      </c>
      <c r="AM123">
        <v>0.55018108063147297</v>
      </c>
      <c r="AN123">
        <v>0.55731726521803804</v>
      </c>
      <c r="AO123">
        <v>0.577098860047908</v>
      </c>
      <c r="AP123">
        <v>0.597842728872088</v>
      </c>
      <c r="AQ123">
        <v>0.61417291333678503</v>
      </c>
      <c r="AR123">
        <v>0.62228987542243197</v>
      </c>
      <c r="AS123">
        <v>0.62234179717188798</v>
      </c>
      <c r="AT123">
        <v>0.61532737349809796</v>
      </c>
      <c r="AU123">
        <v>0.60185148716980197</v>
      </c>
      <c r="AV123">
        <v>0.58403406314302397</v>
      </c>
      <c r="AW123">
        <v>0.57295350430432901</v>
      </c>
    </row>
    <row r="124" spans="2:50" x14ac:dyDescent="0.3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-9.1400242929751103E-8</v>
      </c>
      <c r="K124" s="39">
        <v>0</v>
      </c>
      <c r="L124" s="39">
        <v>4.4416639255473397E-7</v>
      </c>
      <c r="M124" s="39">
        <v>7.0137291530158997E-7</v>
      </c>
      <c r="N124" s="39">
        <v>-8.6846707603171996E-8</v>
      </c>
      <c r="O124" s="39">
        <v>-1.9761920322380799E-6</v>
      </c>
      <c r="P124" s="39">
        <v>-2.9533887113686302E-6</v>
      </c>
      <c r="Q124" s="39">
        <v>-6.3444739351048398E-6</v>
      </c>
      <c r="R124" s="39">
        <v>-3.7880162562231501E-6</v>
      </c>
      <c r="S124">
        <v>9.0282525073703801E-4</v>
      </c>
      <c r="T124" s="39">
        <v>-7.2346487152707903E-3</v>
      </c>
      <c r="U124" s="39">
        <v>-2.8995390404795698E-3</v>
      </c>
      <c r="V124">
        <v>-5.3656015240433003E-3</v>
      </c>
      <c r="W124">
        <v>-5.8014113909643499E-2</v>
      </c>
      <c r="X124">
        <v>-5.2522383742870096E-3</v>
      </c>
      <c r="Y124">
        <v>0.150079283862836</v>
      </c>
      <c r="Z124">
        <v>0.25256579060239898</v>
      </c>
      <c r="AA124">
        <v>0.36099538846863199</v>
      </c>
      <c r="AB124">
        <v>0.466786965781396</v>
      </c>
      <c r="AC124">
        <v>0.59654007498102202</v>
      </c>
      <c r="AD124">
        <v>0.73443003870863299</v>
      </c>
      <c r="AE124">
        <v>0.87274398896466299</v>
      </c>
      <c r="AF124">
        <v>1.0051269718400699</v>
      </c>
      <c r="AG124">
        <v>1.1336460030259401</v>
      </c>
      <c r="AH124">
        <v>1.2413761770518601</v>
      </c>
      <c r="AI124">
        <v>1.32966632562954</v>
      </c>
      <c r="AJ124">
        <v>1.40536085177258</v>
      </c>
      <c r="AK124">
        <v>1.45850862279075</v>
      </c>
      <c r="AL124">
        <v>1.4926621767972601</v>
      </c>
      <c r="AM124">
        <v>1.5490593922763201</v>
      </c>
      <c r="AN124">
        <v>1.5797679848560999</v>
      </c>
      <c r="AO124">
        <v>1.6019519648406</v>
      </c>
      <c r="AP124">
        <v>1.61889791600569</v>
      </c>
      <c r="AQ124">
        <v>1.6308160397606499</v>
      </c>
      <c r="AR124">
        <v>1.63840953117087</v>
      </c>
      <c r="AS124">
        <v>1.6402908299683401</v>
      </c>
      <c r="AT124">
        <v>1.6355405349025101</v>
      </c>
      <c r="AU124">
        <v>1.6248786095879899</v>
      </c>
      <c r="AV124">
        <v>1.6083886268485299</v>
      </c>
      <c r="AW124">
        <v>1.5687260168082999</v>
      </c>
    </row>
    <row r="125" spans="2:50" x14ac:dyDescent="0.3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-3.9999999840167802E-8</v>
      </c>
      <c r="K125" s="39">
        <v>0</v>
      </c>
      <c r="L125" s="39">
        <v>2.6999999978849498E-7</v>
      </c>
      <c r="M125" s="39">
        <v>2.6999999978849498E-7</v>
      </c>
      <c r="N125" s="39">
        <v>-3.1999999976217698E-7</v>
      </c>
      <c r="O125" s="39">
        <v>-1.1399999999550599E-6</v>
      </c>
      <c r="P125" s="39">
        <v>-1.10999999990146E-6</v>
      </c>
      <c r="Q125" s="39">
        <v>-2.4000000001245201E-6</v>
      </c>
      <c r="R125" s="39">
        <v>1.50000000267991E-7</v>
      </c>
      <c r="S125" s="39">
        <v>4.8583000000004801E-4</v>
      </c>
      <c r="T125" s="39">
        <v>-4.1474700000001998E-3</v>
      </c>
      <c r="U125" s="39">
        <v>1.9323000000001601E-4</v>
      </c>
      <c r="V125" s="39">
        <v>-7.7247999999974204E-4</v>
      </c>
      <c r="W125">
        <v>-5.9476619999999897E-2</v>
      </c>
      <c r="X125">
        <v>-2.3412949999999901E-2</v>
      </c>
      <c r="Y125">
        <v>9.3596549999999598E-2</v>
      </c>
      <c r="Z125">
        <v>0.16315177</v>
      </c>
      <c r="AA125">
        <v>0.2353198</v>
      </c>
      <c r="AB125">
        <v>0.29284501000000002</v>
      </c>
      <c r="AC125">
        <v>0.34951156999999999</v>
      </c>
      <c r="AD125">
        <v>0.38873154999999898</v>
      </c>
      <c r="AE125">
        <v>0.40766699000000001</v>
      </c>
      <c r="AF125">
        <v>0.40789140000000002</v>
      </c>
      <c r="AG125">
        <v>0.39873723</v>
      </c>
      <c r="AH125">
        <v>0.37408039999999998</v>
      </c>
      <c r="AI125">
        <v>0.34225729999999999</v>
      </c>
      <c r="AJ125">
        <v>0.313081099999999</v>
      </c>
      <c r="AK125">
        <v>0.28094666999999901</v>
      </c>
      <c r="AL125">
        <v>0.25003945999999999</v>
      </c>
      <c r="AM125">
        <v>0.25613427</v>
      </c>
      <c r="AN125">
        <v>0.25360499999999903</v>
      </c>
      <c r="AO125" s="39">
        <v>0.25322193999999998</v>
      </c>
      <c r="AP125" s="39">
        <v>0.25289080000000003</v>
      </c>
      <c r="AQ125" s="39">
        <v>0.249851289999999</v>
      </c>
      <c r="AR125">
        <v>0.24357395000000001</v>
      </c>
      <c r="AS125">
        <v>0.23332049999999999</v>
      </c>
      <c r="AT125" s="39">
        <v>0.21975878999999901</v>
      </c>
      <c r="AU125">
        <v>0.204862399999999</v>
      </c>
      <c r="AV125">
        <v>0.18981533</v>
      </c>
      <c r="AW125">
        <v>0.158121709999999</v>
      </c>
    </row>
    <row r="126" spans="2:50" x14ac:dyDescent="0.3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-8.2258623532727095E-4</v>
      </c>
      <c r="K126" s="39">
        <v>2.3773228949974801E-3</v>
      </c>
      <c r="L126" s="39">
        <v>3.90370670265705E-3</v>
      </c>
      <c r="M126" s="39">
        <v>1.3058480887617699E-3</v>
      </c>
      <c r="N126" s="39">
        <v>-9.9542168649269201E-3</v>
      </c>
      <c r="O126" s="39">
        <v>-1.9852816269738598E-2</v>
      </c>
      <c r="P126" s="39">
        <v>-3.2302998888789E-2</v>
      </c>
      <c r="Q126">
        <v>-3.4133548056736102E-2</v>
      </c>
      <c r="R126" s="39">
        <v>-3.6673315208557399E-2</v>
      </c>
      <c r="S126">
        <v>-4.0433749338009098E-2</v>
      </c>
      <c r="T126">
        <v>-1.6384581619366401E-2</v>
      </c>
      <c r="U126" s="39">
        <v>-3.4368647664084699E-2</v>
      </c>
      <c r="V126">
        <v>-2.8396519319806499E-2</v>
      </c>
      <c r="W126">
        <v>0.38552641375679803</v>
      </c>
      <c r="X126">
        <v>0.38593696075978001</v>
      </c>
      <c r="Y126">
        <v>0.16680302341067699</v>
      </c>
      <c r="Z126">
        <v>7.8146408776413795E-2</v>
      </c>
      <c r="AA126">
        <v>-4.3839439565085403E-2</v>
      </c>
      <c r="AB126">
        <v>-0.121513819763852</v>
      </c>
      <c r="AC126">
        <v>-0.20124877176636</v>
      </c>
      <c r="AD126">
        <v>-0.23566011041943299</v>
      </c>
      <c r="AE126">
        <v>-0.22765717768160601</v>
      </c>
      <c r="AF126">
        <v>-0.18666078852016499</v>
      </c>
      <c r="AG126">
        <v>-0.14329844225654501</v>
      </c>
      <c r="AH126">
        <v>-7.40897074093749E-2</v>
      </c>
      <c r="AI126">
        <v>-4.0194186858077902E-3</v>
      </c>
      <c r="AJ126">
        <v>4.2789249087782297E-2</v>
      </c>
      <c r="AK126">
        <v>9.1538399405988097E-2</v>
      </c>
      <c r="AL126">
        <v>0.13251086255143801</v>
      </c>
      <c r="AM126">
        <v>4.3424457799434699E-2</v>
      </c>
      <c r="AN126">
        <v>1.09484204530163E-2</v>
      </c>
      <c r="AO126">
        <v>-2.52532637152969E-2</v>
      </c>
      <c r="AP126">
        <v>-5.52372377089827E-2</v>
      </c>
      <c r="AQ126">
        <v>-7.2862078622593002E-2</v>
      </c>
      <c r="AR126">
        <v>-7.9118010435197395E-2</v>
      </c>
      <c r="AS126">
        <v>-7.3609419158326903E-2</v>
      </c>
      <c r="AT126">
        <v>-5.9706839519479901E-2</v>
      </c>
      <c r="AU126">
        <v>-4.2647251739569299E-2</v>
      </c>
      <c r="AV126">
        <v>-2.51369252670441E-2</v>
      </c>
      <c r="AW126">
        <v>7.6479308092791604E-2</v>
      </c>
    </row>
    <row r="127" spans="2:50" x14ac:dyDescent="0.3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-8.2220000000021698E-4</v>
      </c>
      <c r="K127" s="39">
        <v>3.1892300000002601E-3</v>
      </c>
      <c r="L127" s="39">
        <v>1.55765999999973E-3</v>
      </c>
      <c r="M127" s="39">
        <v>-2.51018999999977E-3</v>
      </c>
      <c r="N127" s="39">
        <v>-1.12237699999996E-2</v>
      </c>
      <c r="O127" s="39">
        <v>-1.026883E-2</v>
      </c>
      <c r="P127" s="39">
        <v>-1.3208600000000299E-2</v>
      </c>
      <c r="Q127" s="39">
        <v>-3.2824900000005802E-3</v>
      </c>
      <c r="R127" s="39">
        <v>-4.3780000000000199E-3</v>
      </c>
      <c r="S127">
        <v>-2.6167800000000802E-3</v>
      </c>
      <c r="T127">
        <v>-5.4276900000000501E-3</v>
      </c>
      <c r="U127" s="39">
        <v>3.8449999999884403E-5</v>
      </c>
      <c r="V127">
        <v>1.5811899999999099E-3</v>
      </c>
      <c r="W127">
        <v>0.224043149999999</v>
      </c>
      <c r="X127" s="39">
        <v>0.18444851000000001</v>
      </c>
      <c r="Y127">
        <v>9.3199709999999797E-2</v>
      </c>
      <c r="Z127">
        <v>7.5009039999999999E-2</v>
      </c>
      <c r="AA127">
        <v>4.4756700000000198E-2</v>
      </c>
      <c r="AB127">
        <v>4.6200820000000198E-2</v>
      </c>
      <c r="AC127">
        <v>5.5670959999999999E-2</v>
      </c>
      <c r="AD127">
        <v>8.3531090000000002E-2</v>
      </c>
      <c r="AE127">
        <v>0.112882329999999</v>
      </c>
      <c r="AF127">
        <v>0.13508143</v>
      </c>
      <c r="AG127">
        <v>0.14157958999999901</v>
      </c>
      <c r="AH127">
        <v>0.143665129999999</v>
      </c>
      <c r="AI127">
        <v>0.13382438999999899</v>
      </c>
      <c r="AJ127">
        <v>0.11210297</v>
      </c>
      <c r="AK127">
        <v>9.1885560000000005E-2</v>
      </c>
      <c r="AL127">
        <v>6.9887199999999899E-2</v>
      </c>
      <c r="AM127">
        <v>2.8898449999999801E-2</v>
      </c>
      <c r="AN127">
        <v>7.9643000000000699E-3</v>
      </c>
      <c r="AO127">
        <v>-8.42628999999997E-3</v>
      </c>
      <c r="AP127">
        <v>-1.59621200000001E-2</v>
      </c>
      <c r="AQ127">
        <v>-1.617683E-2</v>
      </c>
      <c r="AR127">
        <v>-1.342254E-2</v>
      </c>
      <c r="AS127">
        <v>-9.9370799999998205E-3</v>
      </c>
      <c r="AT127">
        <v>-7.6973699999999898E-3</v>
      </c>
      <c r="AU127">
        <v>-8.4459500000001707E-3</v>
      </c>
      <c r="AV127">
        <v>-1.1240469999999799E-2</v>
      </c>
      <c r="AW127">
        <v>9.7115099999999597E-3</v>
      </c>
    </row>
    <row r="128" spans="2:50" x14ac:dyDescent="0.35">
      <c r="B128" t="s">
        <v>227</v>
      </c>
      <c r="C128">
        <v>96.864598598298898</v>
      </c>
      <c r="D128">
        <v>98.419791060536795</v>
      </c>
      <c r="E128">
        <v>100</v>
      </c>
      <c r="F128">
        <v>102.455612288388</v>
      </c>
      <c r="G128">
        <v>102.399358905553</v>
      </c>
      <c r="H128">
        <v>99.208609241815594</v>
      </c>
      <c r="I128">
        <v>101.403003492758</v>
      </c>
      <c r="J128">
        <v>103.505221741607</v>
      </c>
      <c r="K128">
        <v>103.845593383524</v>
      </c>
      <c r="L128">
        <v>104.22539919680599</v>
      </c>
      <c r="M128">
        <v>105.238232679897</v>
      </c>
      <c r="N128">
        <v>105.949866114427</v>
      </c>
      <c r="O128">
        <v>108.735279371074</v>
      </c>
      <c r="P128">
        <v>111.65674012611601</v>
      </c>
      <c r="Q128">
        <v>114.69187004969299</v>
      </c>
      <c r="R128">
        <v>117.813005004845</v>
      </c>
      <c r="S128">
        <v>121.234631169648</v>
      </c>
      <c r="T128">
        <v>123.503860208787</v>
      </c>
      <c r="U128">
        <v>125.339506119289</v>
      </c>
      <c r="V128">
        <v>127.563802838114</v>
      </c>
      <c r="W128">
        <v>128.676323570325</v>
      </c>
      <c r="X128">
        <v>130.010056815242</v>
      </c>
      <c r="Y128">
        <v>131.133786574477</v>
      </c>
      <c r="Z128">
        <v>132.30327467376699</v>
      </c>
      <c r="AA128">
        <v>133.61495877954499</v>
      </c>
      <c r="AB128">
        <v>134.975791557843</v>
      </c>
      <c r="AC128">
        <v>136.46277270994699</v>
      </c>
      <c r="AD128">
        <v>138.07251776796599</v>
      </c>
      <c r="AE128">
        <v>139.728321531825</v>
      </c>
      <c r="AF128">
        <v>141.44002652743799</v>
      </c>
      <c r="AG128">
        <v>143.226793535833</v>
      </c>
      <c r="AH128">
        <v>145.09252592906299</v>
      </c>
      <c r="AI128">
        <v>146.97948221625799</v>
      </c>
      <c r="AJ128">
        <v>148.94643428290701</v>
      </c>
      <c r="AK128">
        <v>151.00674367606399</v>
      </c>
      <c r="AL128">
        <v>153.12845560351499</v>
      </c>
      <c r="AM128">
        <v>155.450575522089</v>
      </c>
      <c r="AN128">
        <v>157.74453630044599</v>
      </c>
      <c r="AO128">
        <v>160.08680551275401</v>
      </c>
      <c r="AP128">
        <v>162.46776055463201</v>
      </c>
      <c r="AQ128">
        <v>164.91615454807399</v>
      </c>
      <c r="AR128">
        <v>167.36083753856099</v>
      </c>
      <c r="AS128">
        <v>169.84892197419501</v>
      </c>
      <c r="AT128">
        <v>172.368616575321</v>
      </c>
      <c r="AU128">
        <v>174.901482346146</v>
      </c>
      <c r="AV128">
        <v>177.45979826652601</v>
      </c>
      <c r="AW128">
        <v>180.10503088313499</v>
      </c>
      <c r="AX128">
        <v>178.52723229718001</v>
      </c>
    </row>
    <row r="129" spans="2:50" x14ac:dyDescent="0.3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4.56408593141333E-6</v>
      </c>
      <c r="K129" s="39">
        <v>-6.4351239559279299E-6</v>
      </c>
      <c r="L129" s="39">
        <v>-4.8379267170162098E-5</v>
      </c>
      <c r="M129" s="39">
        <v>-5.5246305652456503E-5</v>
      </c>
      <c r="N129" s="39">
        <v>2.1599016775120099E-5</v>
      </c>
      <c r="O129" s="39">
        <v>1.13238893328926E-4</v>
      </c>
      <c r="P129" s="39">
        <v>4.0194677497495898E-5</v>
      </c>
      <c r="Q129" s="39">
        <v>-1.6980739775407299E-4</v>
      </c>
      <c r="R129">
        <v>-1.34760413894596E-4</v>
      </c>
      <c r="S129">
        <v>2.19587603205173E-3</v>
      </c>
      <c r="T129">
        <v>-1.7598068694613101E-2</v>
      </c>
      <c r="U129">
        <v>-1.8387449630008401E-3</v>
      </c>
      <c r="V129">
        <v>-1.90134820149401E-3</v>
      </c>
      <c r="W129">
        <v>-0.30532356457638699</v>
      </c>
      <c r="X129">
        <v>-0.31433399662710299</v>
      </c>
      <c r="Y129">
        <v>-0.27430347089162299</v>
      </c>
      <c r="Z129">
        <v>-0.40044932614842199</v>
      </c>
      <c r="AA129">
        <v>-0.54372944330444095</v>
      </c>
      <c r="AB129">
        <v>-0.72994330256579398</v>
      </c>
      <c r="AC129">
        <v>-0.89283309936322097</v>
      </c>
      <c r="AD129">
        <v>-1.05009719115041</v>
      </c>
      <c r="AE129">
        <v>-1.19044223321775</v>
      </c>
      <c r="AF129">
        <v>-1.31127341130133</v>
      </c>
      <c r="AG129">
        <v>-1.3965248494942999</v>
      </c>
      <c r="AH129">
        <v>-1.48031388157119</v>
      </c>
      <c r="AI129">
        <v>-1.55871450408521</v>
      </c>
      <c r="AJ129">
        <v>-1.6146916007860499</v>
      </c>
      <c r="AK129">
        <v>-1.6772183508277601</v>
      </c>
      <c r="AL129">
        <v>-1.7402203030999299</v>
      </c>
      <c r="AM129">
        <v>-1.70000986815246</v>
      </c>
      <c r="AN129">
        <v>-1.7494475380600401</v>
      </c>
      <c r="AO129">
        <v>-1.81366136296751</v>
      </c>
      <c r="AP129">
        <v>-1.89041204902311</v>
      </c>
      <c r="AQ129">
        <v>-1.97266768911568</v>
      </c>
      <c r="AR129">
        <v>-2.0538314645915401</v>
      </c>
      <c r="AS129">
        <v>-2.1406856564015002</v>
      </c>
      <c r="AT129">
        <v>-2.2222998534089</v>
      </c>
      <c r="AU129">
        <v>-2.29522100134206</v>
      </c>
      <c r="AV129">
        <v>-2.36013658264973</v>
      </c>
      <c r="AW129">
        <v>-2.4888913529710002</v>
      </c>
    </row>
    <row r="130" spans="2:50" x14ac:dyDescent="0.35">
      <c r="B130" t="s">
        <v>229</v>
      </c>
      <c r="C130">
        <v>96.864644374863701</v>
      </c>
      <c r="D130">
        <v>98.419837572059095</v>
      </c>
      <c r="E130">
        <v>100</v>
      </c>
      <c r="F130">
        <v>99.524399861126099</v>
      </c>
      <c r="G130">
        <v>95.223958794001405</v>
      </c>
      <c r="H130">
        <v>90.006830248123194</v>
      </c>
      <c r="I130">
        <v>90.188385539815201</v>
      </c>
      <c r="J130">
        <v>88.583369816019399</v>
      </c>
      <c r="K130">
        <v>84.467940711180503</v>
      </c>
      <c r="L130">
        <v>82.083572550833495</v>
      </c>
      <c r="M130">
        <v>81.069063708851601</v>
      </c>
      <c r="N130">
        <v>80.593738136021699</v>
      </c>
      <c r="O130">
        <v>79.995688841423402</v>
      </c>
      <c r="P130">
        <v>77.786520725697997</v>
      </c>
      <c r="Q130">
        <v>74.708639752411301</v>
      </c>
      <c r="R130">
        <v>72.453639165214199</v>
      </c>
      <c r="S130">
        <v>71.150186982328506</v>
      </c>
      <c r="T130">
        <v>70.284308484594305</v>
      </c>
      <c r="U130">
        <v>69.470832726732297</v>
      </c>
      <c r="V130">
        <v>68.856147973268804</v>
      </c>
      <c r="W130">
        <v>67.632290182016405</v>
      </c>
      <c r="X130">
        <v>66.444459593094805</v>
      </c>
      <c r="Y130">
        <v>65.764520594032902</v>
      </c>
      <c r="Z130">
        <v>65.337268808714299</v>
      </c>
      <c r="AA130">
        <v>65.120112089718603</v>
      </c>
      <c r="AB130">
        <v>65.023556776034894</v>
      </c>
      <c r="AC130">
        <v>65.036053147294496</v>
      </c>
      <c r="AD130">
        <v>64.966934447518199</v>
      </c>
      <c r="AE130">
        <v>64.896763034935205</v>
      </c>
      <c r="AF130">
        <v>64.750402218028597</v>
      </c>
      <c r="AG130">
        <v>64.669375653612406</v>
      </c>
      <c r="AH130">
        <v>64.595525720892098</v>
      </c>
      <c r="AI130">
        <v>64.515785196513207</v>
      </c>
      <c r="AJ130">
        <v>64.426592403643497</v>
      </c>
      <c r="AK130">
        <v>64.342688151692599</v>
      </c>
      <c r="AL130">
        <v>64.258635453489603</v>
      </c>
      <c r="AM130">
        <v>64.236635916597905</v>
      </c>
      <c r="AN130">
        <v>64.159366262002706</v>
      </c>
      <c r="AO130">
        <v>64.061146773518104</v>
      </c>
      <c r="AP130">
        <v>63.953766653119501</v>
      </c>
      <c r="AQ130">
        <v>63.865773716557399</v>
      </c>
      <c r="AR130">
        <v>63.773177373896502</v>
      </c>
      <c r="AS130">
        <v>63.844644956530402</v>
      </c>
      <c r="AT130">
        <v>63.967441744671703</v>
      </c>
      <c r="AU130">
        <v>64.1148567568261</v>
      </c>
      <c r="AV130">
        <v>64.292172110001403</v>
      </c>
      <c r="AW130">
        <v>64.531883495124504</v>
      </c>
      <c r="AX130">
        <v>9.0244863084901095</v>
      </c>
    </row>
    <row r="131" spans="2:50" x14ac:dyDescent="0.3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775057.08799999999</v>
      </c>
      <c r="T131">
        <v>791692.14199999999</v>
      </c>
      <c r="U131">
        <v>802873.28460000001</v>
      </c>
      <c r="V131">
        <v>815591.68389999995</v>
      </c>
      <c r="W131">
        <v>822675.34409999999</v>
      </c>
      <c r="X131">
        <v>830373.02859999996</v>
      </c>
      <c r="Y131">
        <v>837684.38489999995</v>
      </c>
      <c r="Z131">
        <v>845788.74620000005</v>
      </c>
      <c r="AA131">
        <v>855085.45790000004</v>
      </c>
      <c r="AB131">
        <v>865159.92390000005</v>
      </c>
      <c r="AC131">
        <v>876221.10010000004</v>
      </c>
      <c r="AD131">
        <v>888239.6838</v>
      </c>
      <c r="AE131">
        <v>900770.18900000001</v>
      </c>
      <c r="AF131">
        <v>913789.67830000003</v>
      </c>
      <c r="AG131">
        <v>927310.88179999997</v>
      </c>
      <c r="AH131">
        <v>941317.12560000003</v>
      </c>
      <c r="AI131">
        <v>955541.28940000001</v>
      </c>
      <c r="AJ131">
        <v>970209.96550000005</v>
      </c>
      <c r="AK131">
        <v>985392.04269999999</v>
      </c>
      <c r="AL131">
        <v>1000973.172</v>
      </c>
      <c r="AM131">
        <v>1017528.527</v>
      </c>
      <c r="AN131">
        <v>1034077.312</v>
      </c>
      <c r="AO131">
        <v>1050959.8289999999</v>
      </c>
      <c r="AP131">
        <v>1068132.237</v>
      </c>
      <c r="AQ131">
        <v>1085699.9990000001</v>
      </c>
      <c r="AR131">
        <v>1103354.659</v>
      </c>
      <c r="AS131">
        <v>1121233.9739999999</v>
      </c>
      <c r="AT131">
        <v>1139296.1359999999</v>
      </c>
      <c r="AU131">
        <v>1157456.4569999999</v>
      </c>
      <c r="AV131">
        <v>1175759.67</v>
      </c>
      <c r="AW131">
        <v>1194453.003</v>
      </c>
    </row>
    <row r="132" spans="2:50" x14ac:dyDescent="0.3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13928522.09</v>
      </c>
      <c r="T132">
        <v>14060070.4</v>
      </c>
      <c r="U132">
        <v>14184434.98</v>
      </c>
      <c r="V132">
        <v>14645282.74</v>
      </c>
      <c r="W132">
        <v>14510290.75</v>
      </c>
      <c r="X132">
        <v>14766825.41</v>
      </c>
      <c r="Y132">
        <v>14927572.810000001</v>
      </c>
      <c r="Z132">
        <v>15020693.82</v>
      </c>
      <c r="AA132">
        <v>15111049.43</v>
      </c>
      <c r="AB132">
        <v>15154936.390000001</v>
      </c>
      <c r="AC132">
        <v>15221463</v>
      </c>
      <c r="AD132">
        <v>15320665.52</v>
      </c>
      <c r="AE132">
        <v>15408962.039999999</v>
      </c>
      <c r="AF132">
        <v>15500084.039999999</v>
      </c>
      <c r="AG132">
        <v>15611063.07</v>
      </c>
      <c r="AH132">
        <v>15744083.5</v>
      </c>
      <c r="AI132">
        <v>15849520.51</v>
      </c>
      <c r="AJ132">
        <v>15960807.199999999</v>
      </c>
      <c r="AK132">
        <v>16099454.460000001</v>
      </c>
      <c r="AL132">
        <v>16239670.67</v>
      </c>
      <c r="AM132">
        <v>16469255.779999999</v>
      </c>
      <c r="AN132">
        <v>16639533.279999999</v>
      </c>
      <c r="AO132">
        <v>16797609.370000001</v>
      </c>
      <c r="AP132">
        <v>16956097.199999999</v>
      </c>
      <c r="AQ132">
        <v>17146438.449999999</v>
      </c>
      <c r="AR132">
        <v>17319524.27</v>
      </c>
      <c r="AS132">
        <v>17503580.489999998</v>
      </c>
      <c r="AT132">
        <v>17702859.48</v>
      </c>
      <c r="AU132">
        <v>17895635.469999999</v>
      </c>
      <c r="AV132">
        <v>18091530.510000002</v>
      </c>
      <c r="AW132">
        <v>18337010.780000001</v>
      </c>
    </row>
    <row r="133" spans="2:50" x14ac:dyDescent="0.3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14703579.18</v>
      </c>
      <c r="T133">
        <v>14851762.539999999</v>
      </c>
      <c r="U133">
        <v>14987308.27</v>
      </c>
      <c r="V133">
        <v>15460874.43</v>
      </c>
      <c r="W133">
        <v>15332966.09</v>
      </c>
      <c r="X133">
        <v>15597198.439999999</v>
      </c>
      <c r="Y133">
        <v>15765257.199999999</v>
      </c>
      <c r="Z133">
        <v>15866482.57</v>
      </c>
      <c r="AA133">
        <v>15966134.890000001</v>
      </c>
      <c r="AB133">
        <v>16020096.310000001</v>
      </c>
      <c r="AC133">
        <v>16097684.1</v>
      </c>
      <c r="AD133">
        <v>16208905.199999999</v>
      </c>
      <c r="AE133">
        <v>16309732.23</v>
      </c>
      <c r="AF133">
        <v>16413873.720000001</v>
      </c>
      <c r="AG133">
        <v>16538373.949999999</v>
      </c>
      <c r="AH133">
        <v>16685400.630000001</v>
      </c>
      <c r="AI133">
        <v>16805061.800000001</v>
      </c>
      <c r="AJ133">
        <v>16931017.16</v>
      </c>
      <c r="AK133">
        <v>17084846.5</v>
      </c>
      <c r="AL133">
        <v>17240643.84</v>
      </c>
      <c r="AM133">
        <v>17486784.309999999</v>
      </c>
      <c r="AN133">
        <v>17673610.59</v>
      </c>
      <c r="AO133">
        <v>17848569.199999999</v>
      </c>
      <c r="AP133">
        <v>18024229.43</v>
      </c>
      <c r="AQ133">
        <v>18232138.449999999</v>
      </c>
      <c r="AR133">
        <v>18422878.93</v>
      </c>
      <c r="AS133">
        <v>18624814.460000001</v>
      </c>
      <c r="AT133">
        <v>18842155.620000001</v>
      </c>
      <c r="AU133">
        <v>19053091.93</v>
      </c>
      <c r="AV133">
        <v>19267290.18</v>
      </c>
      <c r="AW133">
        <v>19531463.780000001</v>
      </c>
    </row>
    <row r="134" spans="2:50" x14ac:dyDescent="0.3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157807732.30000001</v>
      </c>
      <c r="G134">
        <v>153188119.59999999</v>
      </c>
      <c r="H134">
        <v>152677254.09999999</v>
      </c>
      <c r="I134">
        <v>149418072.5</v>
      </c>
      <c r="J134">
        <v>145570888.19999999</v>
      </c>
      <c r="K134">
        <v>141027161.19999999</v>
      </c>
      <c r="L134">
        <v>137577295.5</v>
      </c>
      <c r="M134">
        <v>134662982.19999999</v>
      </c>
      <c r="N134">
        <v>133306323.2</v>
      </c>
      <c r="O134">
        <v>131374796.59999999</v>
      </c>
      <c r="P134">
        <v>127809265.3</v>
      </c>
      <c r="Q134">
        <v>123195610.3</v>
      </c>
      <c r="R134">
        <v>119589327</v>
      </c>
      <c r="S134">
        <v>119258383.2</v>
      </c>
      <c r="T134">
        <v>117331830.5</v>
      </c>
      <c r="U134">
        <v>115109921.2</v>
      </c>
      <c r="V134">
        <v>112591098.5</v>
      </c>
      <c r="W134">
        <v>109502640.59999999</v>
      </c>
      <c r="X134">
        <v>106040395.3</v>
      </c>
      <c r="Y134">
        <v>103187198.90000001</v>
      </c>
      <c r="Z134">
        <v>100485710.7</v>
      </c>
      <c r="AA134">
        <v>97937696.700000003</v>
      </c>
      <c r="AB134">
        <v>95504627.859999999</v>
      </c>
      <c r="AC134">
        <v>93150872.75</v>
      </c>
      <c r="AD134">
        <v>90792294.079999998</v>
      </c>
      <c r="AE134">
        <v>88404081.599999994</v>
      </c>
      <c r="AF134">
        <v>85982112.849999994</v>
      </c>
      <c r="AG134">
        <v>83512458.329999998</v>
      </c>
      <c r="AH134">
        <v>80997418.549999997</v>
      </c>
      <c r="AI134">
        <v>78497525.709999904</v>
      </c>
      <c r="AJ134">
        <v>75952349.579999998</v>
      </c>
      <c r="AK134">
        <v>73368452.349999994</v>
      </c>
      <c r="AL134">
        <v>70754178.599999994</v>
      </c>
      <c r="AM134">
        <v>68109806.950000003</v>
      </c>
      <c r="AN134">
        <v>65410541.630000003</v>
      </c>
      <c r="AO134">
        <v>62716383.359999999</v>
      </c>
      <c r="AP134">
        <v>60047055.380000003</v>
      </c>
      <c r="AQ134">
        <v>57422469.780000001</v>
      </c>
      <c r="AR134">
        <v>54852496.380000003</v>
      </c>
      <c r="AS134">
        <v>52344445.170000002</v>
      </c>
      <c r="AT134">
        <v>49911381.509999998</v>
      </c>
      <c r="AU134">
        <v>47557704.350000001</v>
      </c>
      <c r="AV134">
        <v>45288689.899999999</v>
      </c>
      <c r="AW134">
        <v>43114615.759999998</v>
      </c>
    </row>
    <row r="135" spans="2:50" x14ac:dyDescent="0.35">
      <c r="B135" t="s">
        <v>234</v>
      </c>
      <c r="C135">
        <v>1098851.8998263199</v>
      </c>
      <c r="D135">
        <v>1116494.32251175</v>
      </c>
      <c r="E135">
        <v>1134420</v>
      </c>
      <c r="F135">
        <v>1107035.4369999999</v>
      </c>
      <c r="G135">
        <v>1077983.28</v>
      </c>
      <c r="H135">
        <v>1048548.5330000001</v>
      </c>
      <c r="I135">
        <v>1024271.634</v>
      </c>
      <c r="J135">
        <v>1000117.673</v>
      </c>
      <c r="K135">
        <v>973358.83279999997</v>
      </c>
      <c r="L135">
        <v>944189.37769999995</v>
      </c>
      <c r="M135">
        <v>916027.87139999995</v>
      </c>
      <c r="N135">
        <v>891649.50280000002</v>
      </c>
      <c r="O135">
        <v>873770.77249999996</v>
      </c>
      <c r="P135">
        <v>859489.78460000001</v>
      </c>
      <c r="Q135">
        <v>843830.34479999996</v>
      </c>
      <c r="R135">
        <v>821909.20310000004</v>
      </c>
      <c r="S135">
        <v>800017.19279999996</v>
      </c>
      <c r="T135">
        <v>779220.0932</v>
      </c>
      <c r="U135">
        <v>758704.55539999995</v>
      </c>
      <c r="V135">
        <v>735046.83730000001</v>
      </c>
      <c r="W135">
        <v>705776.94389999995</v>
      </c>
      <c r="X135">
        <v>671683.79749999999</v>
      </c>
      <c r="Y135">
        <v>635686.90619999997</v>
      </c>
      <c r="Z135">
        <v>601640.33790000004</v>
      </c>
      <c r="AA135">
        <v>571186.13959999999</v>
      </c>
      <c r="AB135">
        <v>544731.53630000004</v>
      </c>
      <c r="AC135">
        <v>521748.93589999998</v>
      </c>
      <c r="AD135">
        <v>501627.96879999997</v>
      </c>
      <c r="AE135">
        <v>483792.24570000003</v>
      </c>
      <c r="AF135">
        <v>467734.9633</v>
      </c>
      <c r="AG135">
        <v>452942.90789999999</v>
      </c>
      <c r="AH135">
        <v>439211.326</v>
      </c>
      <c r="AI135">
        <v>426350.09259999997</v>
      </c>
      <c r="AJ135">
        <v>414087.92009999999</v>
      </c>
      <c r="AK135">
        <v>402359.42239999998</v>
      </c>
      <c r="AL135">
        <v>391129.16739999998</v>
      </c>
      <c r="AM135">
        <v>379759.26760000002</v>
      </c>
      <c r="AN135">
        <v>368591.49680000002</v>
      </c>
      <c r="AO135">
        <v>357751.71950000001</v>
      </c>
      <c r="AP135">
        <v>347304.49479999999</v>
      </c>
      <c r="AQ135">
        <v>337273.27490000002</v>
      </c>
      <c r="AR135">
        <v>327641.74449999997</v>
      </c>
      <c r="AS135">
        <v>318380.91590000002</v>
      </c>
      <c r="AT135">
        <v>309446.5871</v>
      </c>
      <c r="AU135">
        <v>300801.34499999997</v>
      </c>
      <c r="AV135">
        <v>292420.65419999999</v>
      </c>
      <c r="AW135">
        <v>284329.30060000002</v>
      </c>
    </row>
    <row r="136" spans="2:50" x14ac:dyDescent="0.35">
      <c r="B136" t="s">
        <v>235</v>
      </c>
      <c r="C136">
        <v>1098851.8998263199</v>
      </c>
      <c r="D136">
        <v>1116494.32251175</v>
      </c>
      <c r="E136">
        <v>1134420</v>
      </c>
      <c r="F136">
        <v>1107035.4369999999</v>
      </c>
      <c r="G136">
        <v>1077983.28</v>
      </c>
      <c r="H136">
        <v>1048548.5330000001</v>
      </c>
      <c r="I136">
        <v>1024271.634</v>
      </c>
      <c r="J136">
        <v>1000117.673</v>
      </c>
      <c r="K136">
        <v>973358.83279999997</v>
      </c>
      <c r="L136">
        <v>944189.37769999995</v>
      </c>
      <c r="M136">
        <v>916027.87139999995</v>
      </c>
      <c r="N136">
        <v>891649.50280000002</v>
      </c>
      <c r="O136">
        <v>873770.77249999996</v>
      </c>
      <c r="P136">
        <v>859489.78460000001</v>
      </c>
      <c r="Q136">
        <v>843830.34479999996</v>
      </c>
      <c r="R136">
        <v>821909.20310000004</v>
      </c>
      <c r="S136">
        <v>800017.19279999996</v>
      </c>
      <c r="T136">
        <v>779220.0932</v>
      </c>
      <c r="U136">
        <v>758704.55539999995</v>
      </c>
      <c r="V136">
        <v>735046.83730000001</v>
      </c>
      <c r="W136">
        <v>705776.94389999995</v>
      </c>
      <c r="X136">
        <v>671683.79749999999</v>
      </c>
      <c r="Y136">
        <v>635686.90619999997</v>
      </c>
      <c r="Z136">
        <v>601640.33790000004</v>
      </c>
      <c r="AA136">
        <v>571186.13959999999</v>
      </c>
      <c r="AB136">
        <v>544731.53630000004</v>
      </c>
      <c r="AC136">
        <v>521748.93589999998</v>
      </c>
      <c r="AD136">
        <v>501627.96879999997</v>
      </c>
      <c r="AE136">
        <v>483792.24570000003</v>
      </c>
      <c r="AF136">
        <v>467734.9633</v>
      </c>
      <c r="AG136">
        <v>452942.90789999999</v>
      </c>
      <c r="AH136">
        <v>439211.326</v>
      </c>
      <c r="AI136">
        <v>426350.09259999997</v>
      </c>
      <c r="AJ136">
        <v>414087.92009999999</v>
      </c>
      <c r="AK136">
        <v>402359.42239999998</v>
      </c>
      <c r="AL136">
        <v>391129.16739999998</v>
      </c>
      <c r="AM136">
        <v>379759.26760000002</v>
      </c>
      <c r="AN136">
        <v>368591.49680000002</v>
      </c>
      <c r="AO136">
        <v>357751.71950000001</v>
      </c>
      <c r="AP136">
        <v>347304.49479999999</v>
      </c>
      <c r="AQ136">
        <v>337273.27490000002</v>
      </c>
      <c r="AR136">
        <v>327641.74449999997</v>
      </c>
      <c r="AS136">
        <v>318380.91590000002</v>
      </c>
      <c r="AT136">
        <v>309446.5871</v>
      </c>
      <c r="AU136">
        <v>300801.34499999997</v>
      </c>
      <c r="AV136">
        <v>292420.65419999999</v>
      </c>
      <c r="AW136">
        <v>284329.30060000002</v>
      </c>
    </row>
    <row r="137" spans="2:50" x14ac:dyDescent="0.35">
      <c r="B137" t="s">
        <v>236</v>
      </c>
      <c r="C137">
        <v>116773651.530883</v>
      </c>
      <c r="D137">
        <v>118648490.27771901</v>
      </c>
      <c r="E137">
        <v>120553430.2</v>
      </c>
      <c r="F137">
        <v>118019997.2</v>
      </c>
      <c r="G137">
        <v>114447680.8</v>
      </c>
      <c r="H137">
        <v>114346944.8</v>
      </c>
      <c r="I137">
        <v>111317118.90000001</v>
      </c>
      <c r="J137">
        <v>108395706.3</v>
      </c>
      <c r="K137">
        <v>105272646.2</v>
      </c>
      <c r="L137">
        <v>102795186</v>
      </c>
      <c r="M137">
        <v>100555778.59999999</v>
      </c>
      <c r="N137">
        <v>99571859.230000004</v>
      </c>
      <c r="O137">
        <v>98533046.390000001</v>
      </c>
      <c r="P137">
        <v>96700956.280000001</v>
      </c>
      <c r="Q137">
        <v>94665381.519999996</v>
      </c>
      <c r="R137">
        <v>93587153.390000001</v>
      </c>
      <c r="S137">
        <v>95323918.870000005</v>
      </c>
      <c r="T137">
        <v>94284915.930000007</v>
      </c>
      <c r="U137">
        <v>92582485.930000007</v>
      </c>
      <c r="V137">
        <v>90613072.030000001</v>
      </c>
      <c r="W137">
        <v>88555965.25</v>
      </c>
      <c r="X137">
        <v>86193246.840000004</v>
      </c>
      <c r="Y137">
        <v>84325263.349999994</v>
      </c>
      <c r="Z137">
        <v>82472610.269999996</v>
      </c>
      <c r="AA137">
        <v>80673810.480000004</v>
      </c>
      <c r="AB137">
        <v>78882854.019999996</v>
      </c>
      <c r="AC137">
        <v>77117273.980000004</v>
      </c>
      <c r="AD137">
        <v>75294479.359999999</v>
      </c>
      <c r="AE137">
        <v>73411031.579999998</v>
      </c>
      <c r="AF137">
        <v>71462701.849999994</v>
      </c>
      <c r="AG137">
        <v>69453697.640000001</v>
      </c>
      <c r="AH137">
        <v>67367513.390000001</v>
      </c>
      <c r="AI137">
        <v>65182141.259999998</v>
      </c>
      <c r="AJ137">
        <v>62941973.560000002</v>
      </c>
      <c r="AK137">
        <v>60645818.539999999</v>
      </c>
      <c r="AL137">
        <v>58307774.509999998</v>
      </c>
      <c r="AM137">
        <v>55957324.020000003</v>
      </c>
      <c r="AN137">
        <v>53557382.740000002</v>
      </c>
      <c r="AO137">
        <v>51151461.780000001</v>
      </c>
      <c r="AP137">
        <v>48761135.93</v>
      </c>
      <c r="AQ137">
        <v>46405632.390000001</v>
      </c>
      <c r="AR137">
        <v>44097406.380000003</v>
      </c>
      <c r="AS137">
        <v>41842731.82</v>
      </c>
      <c r="AT137">
        <v>39657721.210000001</v>
      </c>
      <c r="AU137">
        <v>37548152.700000003</v>
      </c>
      <c r="AV137">
        <v>35519621.93</v>
      </c>
      <c r="AW137">
        <v>33579408.969999999</v>
      </c>
    </row>
    <row r="138" spans="2:50" x14ac:dyDescent="0.35">
      <c r="B138" t="s">
        <v>237</v>
      </c>
      <c r="C138">
        <v>116773651.530883</v>
      </c>
      <c r="D138">
        <v>118648490.27771901</v>
      </c>
      <c r="E138">
        <v>120553430.2</v>
      </c>
      <c r="F138">
        <v>118019997.2</v>
      </c>
      <c r="G138">
        <v>114447680.8</v>
      </c>
      <c r="H138">
        <v>114346944.8</v>
      </c>
      <c r="I138">
        <v>111317118.90000001</v>
      </c>
      <c r="J138">
        <v>108395706.3</v>
      </c>
      <c r="K138">
        <v>105272646.2</v>
      </c>
      <c r="L138">
        <v>102795186</v>
      </c>
      <c r="M138">
        <v>100555778.59999999</v>
      </c>
      <c r="N138">
        <v>99571859.230000004</v>
      </c>
      <c r="O138">
        <v>98533046.390000001</v>
      </c>
      <c r="P138">
        <v>96700956.280000001</v>
      </c>
      <c r="Q138">
        <v>94665381.519999996</v>
      </c>
      <c r="R138">
        <v>93587153.390000001</v>
      </c>
      <c r="S138">
        <v>95323918.870000005</v>
      </c>
      <c r="T138">
        <v>94284915.930000007</v>
      </c>
      <c r="U138">
        <v>92582485.930000007</v>
      </c>
      <c r="V138">
        <v>90613072.030000001</v>
      </c>
      <c r="W138">
        <v>88555965.25</v>
      </c>
      <c r="X138">
        <v>86193246.840000004</v>
      </c>
      <c r="Y138">
        <v>84325263.349999994</v>
      </c>
      <c r="Z138">
        <v>82472610.269999996</v>
      </c>
      <c r="AA138">
        <v>80673810.480000004</v>
      </c>
      <c r="AB138">
        <v>78882854.019999996</v>
      </c>
      <c r="AC138">
        <v>77117273.980000004</v>
      </c>
      <c r="AD138">
        <v>75294479.359999999</v>
      </c>
      <c r="AE138">
        <v>73411031.579999998</v>
      </c>
      <c r="AF138">
        <v>71462701.849999994</v>
      </c>
      <c r="AG138">
        <v>69453697.640000001</v>
      </c>
      <c r="AH138">
        <v>67367513.390000001</v>
      </c>
      <c r="AI138">
        <v>65182141.259999998</v>
      </c>
      <c r="AJ138">
        <v>62941973.560000002</v>
      </c>
      <c r="AK138">
        <v>60645818.539999999</v>
      </c>
      <c r="AL138">
        <v>58307774.509999998</v>
      </c>
      <c r="AM138">
        <v>55957324.020000003</v>
      </c>
      <c r="AN138">
        <v>53557382.740000002</v>
      </c>
      <c r="AO138">
        <v>51151461.780000001</v>
      </c>
      <c r="AP138">
        <v>48761135.93</v>
      </c>
      <c r="AQ138">
        <v>46405632.390000001</v>
      </c>
      <c r="AR138">
        <v>44097406.380000003</v>
      </c>
      <c r="AS138">
        <v>41842731.82</v>
      </c>
      <c r="AT138">
        <v>39657721.210000001</v>
      </c>
      <c r="AU138">
        <v>37548152.700000003</v>
      </c>
      <c r="AV138">
        <v>35519621.93</v>
      </c>
      <c r="AW138">
        <v>33579408.969999999</v>
      </c>
    </row>
    <row r="139" spans="2:50" x14ac:dyDescent="0.3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38680699.619999997</v>
      </c>
      <c r="G139">
        <v>37662455.530000001</v>
      </c>
      <c r="H139">
        <v>37281760.710000001</v>
      </c>
      <c r="I139">
        <v>37076681.979999997</v>
      </c>
      <c r="J139">
        <v>36175064.229999997</v>
      </c>
      <c r="K139">
        <v>34781156.240000002</v>
      </c>
      <c r="L139">
        <v>33837920.090000004</v>
      </c>
      <c r="M139">
        <v>33191175.73</v>
      </c>
      <c r="N139">
        <v>32842814.43</v>
      </c>
      <c r="O139">
        <v>31967979.449999999</v>
      </c>
      <c r="P139">
        <v>30248819.260000002</v>
      </c>
      <c r="Q139">
        <v>27686398.43</v>
      </c>
      <c r="R139">
        <v>25180264.370000001</v>
      </c>
      <c r="S139">
        <v>23134447.100000001</v>
      </c>
      <c r="T139">
        <v>22267694.460000001</v>
      </c>
      <c r="U139">
        <v>21768730.68</v>
      </c>
      <c r="V139">
        <v>21242979.59</v>
      </c>
      <c r="W139">
        <v>20240898.390000001</v>
      </c>
      <c r="X139">
        <v>19175464.699999999</v>
      </c>
      <c r="Y139">
        <v>18226248.690000001</v>
      </c>
      <c r="Z139">
        <v>17411460.100000001</v>
      </c>
      <c r="AA139">
        <v>16692700.08</v>
      </c>
      <c r="AB139">
        <v>16077042.310000001</v>
      </c>
      <c r="AC139">
        <v>15511849.83</v>
      </c>
      <c r="AD139">
        <v>14996186.75</v>
      </c>
      <c r="AE139">
        <v>14509257.77</v>
      </c>
      <c r="AF139">
        <v>14051676.039999999</v>
      </c>
      <c r="AG139">
        <v>13605817.779999999</v>
      </c>
      <c r="AH139">
        <v>13190693.84</v>
      </c>
      <c r="AI139">
        <v>12889034.359999999</v>
      </c>
      <c r="AJ139">
        <v>12596288.1</v>
      </c>
      <c r="AK139">
        <v>12320274.380000001</v>
      </c>
      <c r="AL139">
        <v>12055274.92</v>
      </c>
      <c r="AM139">
        <v>11772723.66</v>
      </c>
      <c r="AN139">
        <v>11484567.4</v>
      </c>
      <c r="AO139">
        <v>11207169.859999999</v>
      </c>
      <c r="AP139">
        <v>10938614.960000001</v>
      </c>
      <c r="AQ139">
        <v>10679564.119999999</v>
      </c>
      <c r="AR139">
        <v>10427448.26</v>
      </c>
      <c r="AS139">
        <v>10183332.439999999</v>
      </c>
      <c r="AT139">
        <v>9944213.7080000006</v>
      </c>
      <c r="AU139">
        <v>9708750.3110000007</v>
      </c>
      <c r="AV139">
        <v>9476647.3169999998</v>
      </c>
      <c r="AW139">
        <v>9250877.4879999999</v>
      </c>
    </row>
    <row r="140" spans="2:50" x14ac:dyDescent="0.3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38680699.619999997</v>
      </c>
      <c r="G140">
        <v>37662455.530000001</v>
      </c>
      <c r="H140">
        <v>37281760.710000001</v>
      </c>
      <c r="I140">
        <v>37076681.979999997</v>
      </c>
      <c r="J140">
        <v>36175064.229999997</v>
      </c>
      <c r="K140">
        <v>34781156.240000002</v>
      </c>
      <c r="L140">
        <v>33837920.090000004</v>
      </c>
      <c r="M140">
        <v>33191175.73</v>
      </c>
      <c r="N140">
        <v>32842814.43</v>
      </c>
      <c r="O140">
        <v>31967979.449999999</v>
      </c>
      <c r="P140">
        <v>30248819.260000002</v>
      </c>
      <c r="Q140">
        <v>27686398.43</v>
      </c>
      <c r="R140">
        <v>25180264.370000001</v>
      </c>
      <c r="S140">
        <v>23134447.100000001</v>
      </c>
      <c r="T140">
        <v>22267694.460000001</v>
      </c>
      <c r="U140">
        <v>21768730.68</v>
      </c>
      <c r="V140">
        <v>21242979.59</v>
      </c>
      <c r="W140">
        <v>20240898.390000001</v>
      </c>
      <c r="X140">
        <v>19175464.699999999</v>
      </c>
      <c r="Y140">
        <v>18226248.690000001</v>
      </c>
      <c r="Z140">
        <v>17411460.100000001</v>
      </c>
      <c r="AA140">
        <v>16692700.08</v>
      </c>
      <c r="AB140">
        <v>16077042.310000001</v>
      </c>
      <c r="AC140">
        <v>15511849.83</v>
      </c>
      <c r="AD140">
        <v>14996186.75</v>
      </c>
      <c r="AE140">
        <v>14509257.77</v>
      </c>
      <c r="AF140">
        <v>14051676.039999999</v>
      </c>
      <c r="AG140">
        <v>13605817.779999999</v>
      </c>
      <c r="AH140">
        <v>13190693.84</v>
      </c>
      <c r="AI140">
        <v>12889034.359999999</v>
      </c>
      <c r="AJ140">
        <v>12596288.1</v>
      </c>
      <c r="AK140">
        <v>12320274.380000001</v>
      </c>
      <c r="AL140">
        <v>12055274.92</v>
      </c>
      <c r="AM140">
        <v>11772723.66</v>
      </c>
      <c r="AN140">
        <v>11484567.4</v>
      </c>
      <c r="AO140">
        <v>11207169.859999999</v>
      </c>
      <c r="AP140">
        <v>10938614.960000001</v>
      </c>
      <c r="AQ140">
        <v>10679564.119999999</v>
      </c>
      <c r="AR140">
        <v>10427448.26</v>
      </c>
      <c r="AS140">
        <v>10183332.439999999</v>
      </c>
      <c r="AT140">
        <v>9944213.7080000006</v>
      </c>
      <c r="AU140">
        <v>9708750.3110000007</v>
      </c>
      <c r="AV140">
        <v>9476647.3169999998</v>
      </c>
      <c r="AW140">
        <v>9250877.4879999999</v>
      </c>
    </row>
    <row r="141" spans="2:50" x14ac:dyDescent="0.3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7634584.7869999995</v>
      </c>
      <c r="G141">
        <v>7341867.2340000002</v>
      </c>
      <c r="H141">
        <v>7407075.8799999999</v>
      </c>
      <c r="I141">
        <v>7687341.8880000003</v>
      </c>
      <c r="J141">
        <v>7403279.9110000003</v>
      </c>
      <c r="K141">
        <v>7209445.125</v>
      </c>
      <c r="L141">
        <v>6837424.3150000004</v>
      </c>
      <c r="M141">
        <v>7104492.0060000001</v>
      </c>
      <c r="N141">
        <v>7206609.2240000004</v>
      </c>
      <c r="O141">
        <v>7510852.9340000004</v>
      </c>
      <c r="P141">
        <v>7635248.1739999996</v>
      </c>
      <c r="Q141">
        <v>7553974.5520000001</v>
      </c>
      <c r="R141">
        <v>7578557.6440000003</v>
      </c>
      <c r="S141">
        <v>7910307.7199999997</v>
      </c>
      <c r="T141">
        <v>8085232.3870000001</v>
      </c>
      <c r="U141">
        <v>8153552.0650000004</v>
      </c>
      <c r="V141">
        <v>8155693.2769999998</v>
      </c>
      <c r="W141">
        <v>8060394.0219999999</v>
      </c>
      <c r="X141">
        <v>7907303.3099999996</v>
      </c>
      <c r="Y141">
        <v>7853930.7699999996</v>
      </c>
      <c r="Z141">
        <v>7880011.7240000004</v>
      </c>
      <c r="AA141">
        <v>7966354.4409999996</v>
      </c>
      <c r="AB141">
        <v>8092026.5209999997</v>
      </c>
      <c r="AC141">
        <v>8243741.6459999997</v>
      </c>
      <c r="AD141">
        <v>8409940.3670000006</v>
      </c>
      <c r="AE141">
        <v>8580140.27999999</v>
      </c>
      <c r="AF141">
        <v>8751008.5879999995</v>
      </c>
      <c r="AG141">
        <v>8920921.6119999997</v>
      </c>
      <c r="AH141">
        <v>9089687.7660000008</v>
      </c>
      <c r="AI141">
        <v>9251806.1190000009</v>
      </c>
      <c r="AJ141">
        <v>9407619.2760000005</v>
      </c>
      <c r="AK141">
        <v>9558684.8029999901</v>
      </c>
      <c r="AL141">
        <v>9706088.5749999899</v>
      </c>
      <c r="AM141">
        <v>9855453.96199999</v>
      </c>
      <c r="AN141">
        <v>9994443.909</v>
      </c>
      <c r="AO141">
        <v>10129977.49</v>
      </c>
      <c r="AP141">
        <v>10263357.33</v>
      </c>
      <c r="AQ141">
        <v>10396718.140000001</v>
      </c>
      <c r="AR141">
        <v>10529920.15</v>
      </c>
      <c r="AS141">
        <v>10661117.57</v>
      </c>
      <c r="AT141">
        <v>10792141.33</v>
      </c>
      <c r="AU141">
        <v>10924085.74</v>
      </c>
      <c r="AV141">
        <v>11058373</v>
      </c>
      <c r="AW141">
        <v>11197504.4</v>
      </c>
    </row>
    <row r="142" spans="2:50" x14ac:dyDescent="0.3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11866264.34</v>
      </c>
      <c r="G142">
        <v>11295775.140000001</v>
      </c>
      <c r="H142">
        <v>11328704.25</v>
      </c>
      <c r="I142">
        <v>11231384.539999999</v>
      </c>
      <c r="J142">
        <v>11068242.539999999</v>
      </c>
      <c r="K142">
        <v>10408433.51</v>
      </c>
      <c r="L142">
        <v>10066074.76</v>
      </c>
      <c r="M142">
        <v>10105691.710000001</v>
      </c>
      <c r="N142">
        <v>10278970.039999999</v>
      </c>
      <c r="O142">
        <v>9893746.7440000009</v>
      </c>
      <c r="P142">
        <v>9082537.4230000004</v>
      </c>
      <c r="Q142">
        <v>8083801.3229999999</v>
      </c>
      <c r="R142">
        <v>7310637.7659999998</v>
      </c>
      <c r="S142">
        <v>7055811.574</v>
      </c>
      <c r="T142">
        <v>6940242.0499999998</v>
      </c>
      <c r="U142">
        <v>6897315.0319999997</v>
      </c>
      <c r="V142">
        <v>6886247.0690000001</v>
      </c>
      <c r="W142">
        <v>6858355.3940000003</v>
      </c>
      <c r="X142">
        <v>6830545.5039999997</v>
      </c>
      <c r="Y142">
        <v>6885564.4929999998</v>
      </c>
      <c r="Z142">
        <v>7004104.0719999997</v>
      </c>
      <c r="AA142">
        <v>7165195.699</v>
      </c>
      <c r="AB142">
        <v>7348915.1349999998</v>
      </c>
      <c r="AC142">
        <v>7544841.1509999996</v>
      </c>
      <c r="AD142">
        <v>7743029.8329999996</v>
      </c>
      <c r="AE142">
        <v>7933614.4570000004</v>
      </c>
      <c r="AF142">
        <v>8115175.7029999997</v>
      </c>
      <c r="AG142">
        <v>8287748.602</v>
      </c>
      <c r="AH142">
        <v>8452335.41599999</v>
      </c>
      <c r="AI142">
        <v>8624893.8859999999</v>
      </c>
      <c r="AJ142">
        <v>8792204.1270000003</v>
      </c>
      <c r="AK142">
        <v>8955004.7520000003</v>
      </c>
      <c r="AL142">
        <v>9114410.0209999997</v>
      </c>
      <c r="AM142">
        <v>9279168.5130000003</v>
      </c>
      <c r="AN142">
        <v>9434666.6950000003</v>
      </c>
      <c r="AO142">
        <v>9588757.5930000003</v>
      </c>
      <c r="AP142">
        <v>9742385.8619999997</v>
      </c>
      <c r="AQ142">
        <v>9897279.5120000001</v>
      </c>
      <c r="AR142">
        <v>10054439.67</v>
      </c>
      <c r="AS142">
        <v>10212824.539999999</v>
      </c>
      <c r="AT142">
        <v>10374846.199999999</v>
      </c>
      <c r="AU142">
        <v>10541781.810000001</v>
      </c>
      <c r="AV142">
        <v>10714552.699999999</v>
      </c>
      <c r="AW142">
        <v>10894837.939999999</v>
      </c>
    </row>
    <row r="143" spans="2:50" x14ac:dyDescent="0.3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1152766.5889999999</v>
      </c>
      <c r="G143">
        <v>1074477.4879999999</v>
      </c>
      <c r="H143">
        <v>928578.15800000005</v>
      </c>
      <c r="I143">
        <v>976378.57220000005</v>
      </c>
      <c r="J143">
        <v>945063.3713</v>
      </c>
      <c r="K143">
        <v>889020.62040000001</v>
      </c>
      <c r="L143">
        <v>845043.61069999996</v>
      </c>
      <c r="M143">
        <v>831701.87620000006</v>
      </c>
      <c r="N143">
        <v>855158.59120000002</v>
      </c>
      <c r="O143">
        <v>852096.94640000002</v>
      </c>
      <c r="P143">
        <v>812425.57030000002</v>
      </c>
      <c r="Q143">
        <v>748280.58519999997</v>
      </c>
      <c r="R143">
        <v>691775.00450000004</v>
      </c>
      <c r="S143">
        <v>642607.83840000001</v>
      </c>
      <c r="T143">
        <v>606942.61820000003</v>
      </c>
      <c r="U143">
        <v>583544.772</v>
      </c>
      <c r="V143">
        <v>568965.98019999999</v>
      </c>
      <c r="W143">
        <v>553364.69140000001</v>
      </c>
      <c r="X143">
        <v>540149.74710000004</v>
      </c>
      <c r="Y143">
        <v>536506.1827</v>
      </c>
      <c r="Z143">
        <v>538875.59600000002</v>
      </c>
      <c r="AA143">
        <v>545027.13269999996</v>
      </c>
      <c r="AB143">
        <v>553587.97860000003</v>
      </c>
      <c r="AC143">
        <v>563307.15079999994</v>
      </c>
      <c r="AD143">
        <v>573704.15419999999</v>
      </c>
      <c r="AE143">
        <v>584047.85649999999</v>
      </c>
      <c r="AF143">
        <v>594320.57380000001</v>
      </c>
      <c r="AG143">
        <v>604302.14320000005</v>
      </c>
      <c r="AH143">
        <v>614341.81790000002</v>
      </c>
      <c r="AI143">
        <v>626329.25219999999</v>
      </c>
      <c r="AJ143">
        <v>638304.44579999999</v>
      </c>
      <c r="AK143">
        <v>650349.7513</v>
      </c>
      <c r="AL143">
        <v>662409.60519999999</v>
      </c>
      <c r="AM143">
        <v>674288.47919999994</v>
      </c>
      <c r="AN143">
        <v>685556.23329999996</v>
      </c>
      <c r="AO143">
        <v>696808.17760000005</v>
      </c>
      <c r="AP143">
        <v>707965.3726</v>
      </c>
      <c r="AQ143">
        <v>719091.04379999998</v>
      </c>
      <c r="AR143">
        <v>730137.91480000003</v>
      </c>
      <c r="AS143">
        <v>741025.72660000005</v>
      </c>
      <c r="AT143">
        <v>751824.80099999998</v>
      </c>
      <c r="AU143">
        <v>762586.88749999995</v>
      </c>
      <c r="AV143">
        <v>773362.20510000002</v>
      </c>
      <c r="AW143">
        <v>784292.48809999996</v>
      </c>
    </row>
    <row r="144" spans="2:50" x14ac:dyDescent="0.3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6445363.4479999999</v>
      </c>
      <c r="G144">
        <v>5911538.2740000002</v>
      </c>
      <c r="H144">
        <v>5203162.1550000003</v>
      </c>
      <c r="I144">
        <v>5304010.9649999999</v>
      </c>
      <c r="J144">
        <v>5739526.534</v>
      </c>
      <c r="K144">
        <v>5166056.0619999999</v>
      </c>
      <c r="L144">
        <v>4918216.09</v>
      </c>
      <c r="M144">
        <v>4998711.9230000004</v>
      </c>
      <c r="N144">
        <v>5100896.62</v>
      </c>
      <c r="O144">
        <v>5106166.9730000002</v>
      </c>
      <c r="P144">
        <v>4860682.7620000001</v>
      </c>
      <c r="Q144">
        <v>4528879.1529999999</v>
      </c>
      <c r="R144">
        <v>4302991.4380000001</v>
      </c>
      <c r="S144">
        <v>4274050.5559999999</v>
      </c>
      <c r="T144">
        <v>4242624.3640000001</v>
      </c>
      <c r="U144">
        <v>4237579.8080000002</v>
      </c>
      <c r="V144">
        <v>4239831.8870000001</v>
      </c>
      <c r="W144">
        <v>4220052.7</v>
      </c>
      <c r="X144">
        <v>4196611.3619999997</v>
      </c>
      <c r="Y144">
        <v>4225700.5829999996</v>
      </c>
      <c r="Z144">
        <v>4281110.6030000001</v>
      </c>
      <c r="AA144">
        <v>4354839.17</v>
      </c>
      <c r="AB144">
        <v>4434996.6679999996</v>
      </c>
      <c r="AC144">
        <v>4524037.6730000004</v>
      </c>
      <c r="AD144">
        <v>4615761.9380000001</v>
      </c>
      <c r="AE144">
        <v>4705700.0489999996</v>
      </c>
      <c r="AF144">
        <v>4794428.3629999999</v>
      </c>
      <c r="AG144">
        <v>4884499.8389999997</v>
      </c>
      <c r="AH144">
        <v>4974151.517</v>
      </c>
      <c r="AI144">
        <v>5062408.4730000002</v>
      </c>
      <c r="AJ144">
        <v>5150314.8389999997</v>
      </c>
      <c r="AK144">
        <v>5237976.2810000004</v>
      </c>
      <c r="AL144">
        <v>5324897.7369999997</v>
      </c>
      <c r="AM144">
        <v>5421143.5379999997</v>
      </c>
      <c r="AN144">
        <v>5502464.3439999996</v>
      </c>
      <c r="AO144">
        <v>5574001.4639999997</v>
      </c>
      <c r="AP144">
        <v>5637983.9730000002</v>
      </c>
      <c r="AQ144">
        <v>5697489.4939999999</v>
      </c>
      <c r="AR144">
        <v>5752425.5609999998</v>
      </c>
      <c r="AS144">
        <v>5810545.8470000001</v>
      </c>
      <c r="AT144">
        <v>5872112.7539999997</v>
      </c>
      <c r="AU144">
        <v>5936245.699</v>
      </c>
      <c r="AV144">
        <v>6002827.3449999997</v>
      </c>
      <c r="AW144">
        <v>6073243.6859999998</v>
      </c>
    </row>
    <row r="145" spans="2:49" x14ac:dyDescent="0.3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19848526.690000001</v>
      </c>
      <c r="G145">
        <v>18238980.530000001</v>
      </c>
      <c r="H145">
        <v>15905857.08</v>
      </c>
      <c r="I145">
        <v>16247585.460000001</v>
      </c>
      <c r="J145">
        <v>17794504.710000001</v>
      </c>
      <c r="K145">
        <v>15971942.869999999</v>
      </c>
      <c r="L145">
        <v>15208037.02</v>
      </c>
      <c r="M145">
        <v>15432330.73</v>
      </c>
      <c r="N145">
        <v>15548821.91</v>
      </c>
      <c r="O145">
        <v>15515286.93</v>
      </c>
      <c r="P145">
        <v>14881916.560000001</v>
      </c>
      <c r="Q145">
        <v>14064726.779999999</v>
      </c>
      <c r="R145">
        <v>13530571.619999999</v>
      </c>
      <c r="S145">
        <v>13690949.390000001</v>
      </c>
      <c r="T145">
        <v>13408968.58</v>
      </c>
      <c r="U145">
        <v>13314323.08</v>
      </c>
      <c r="V145">
        <v>13538159.41</v>
      </c>
      <c r="W145">
        <v>13245779.4</v>
      </c>
      <c r="X145">
        <v>13290498.220000001</v>
      </c>
      <c r="Y145">
        <v>13402800.68</v>
      </c>
      <c r="Z145">
        <v>13517563.91</v>
      </c>
      <c r="AA145">
        <v>13665932.699999999</v>
      </c>
      <c r="AB145">
        <v>13782046.08</v>
      </c>
      <c r="AC145">
        <v>13930417.310000001</v>
      </c>
      <c r="AD145">
        <v>14103678.039999999</v>
      </c>
      <c r="AE145">
        <v>14257302.640000001</v>
      </c>
      <c r="AF145">
        <v>14404845.470000001</v>
      </c>
      <c r="AG145">
        <v>14567755.08</v>
      </c>
      <c r="AH145">
        <v>14743763.970000001</v>
      </c>
      <c r="AI145">
        <v>14880804.119999999</v>
      </c>
      <c r="AJ145">
        <v>15015778.119999999</v>
      </c>
      <c r="AK145">
        <v>15168538.98</v>
      </c>
      <c r="AL145">
        <v>15315510.74</v>
      </c>
      <c r="AM145">
        <v>15554834.09</v>
      </c>
      <c r="AN145">
        <v>15691145.359999999</v>
      </c>
      <c r="AO145">
        <v>15779505.630000001</v>
      </c>
      <c r="AP145">
        <v>15840071.560000001</v>
      </c>
      <c r="AQ145">
        <v>15909558.48</v>
      </c>
      <c r="AR145">
        <v>15947043.66</v>
      </c>
      <c r="AS145">
        <v>16004851.630000001</v>
      </c>
      <c r="AT145">
        <v>16085849.92</v>
      </c>
      <c r="AU145">
        <v>16167994.26</v>
      </c>
      <c r="AV145">
        <v>16258424.039999999</v>
      </c>
      <c r="AW145">
        <v>16398224.73</v>
      </c>
    </row>
    <row r="146" spans="2:49" x14ac:dyDescent="0.35">
      <c r="B146" t="s">
        <v>245</v>
      </c>
      <c r="C146">
        <v>14430721.2592922</v>
      </c>
      <c r="D146">
        <v>14662411.1568592</v>
      </c>
      <c r="E146">
        <v>14897820.91</v>
      </c>
      <c r="F146">
        <v>14896691.220000001</v>
      </c>
      <c r="G146">
        <v>13890522.130000001</v>
      </c>
      <c r="H146">
        <v>12682348.539999999</v>
      </c>
      <c r="I146">
        <v>13187347.41</v>
      </c>
      <c r="J146">
        <v>12323573.220000001</v>
      </c>
      <c r="K146">
        <v>11251094.43</v>
      </c>
      <c r="L146">
        <v>11075092.59</v>
      </c>
      <c r="M146">
        <v>10991303.779999999</v>
      </c>
      <c r="N146">
        <v>11545341.439999999</v>
      </c>
      <c r="O146">
        <v>11244837.93</v>
      </c>
      <c r="P146">
        <v>10408086.029999999</v>
      </c>
      <c r="Q146">
        <v>9442190.8629999999</v>
      </c>
      <c r="R146">
        <v>8789204.6750000007</v>
      </c>
      <c r="S146">
        <v>8801231.2620000001</v>
      </c>
      <c r="T146">
        <v>8790384.2679999899</v>
      </c>
      <c r="U146">
        <v>8837356.4670000002</v>
      </c>
      <c r="V146">
        <v>8882414.7390000001</v>
      </c>
      <c r="W146">
        <v>8867388.5649999995</v>
      </c>
      <c r="X146">
        <v>8820911.4759999998</v>
      </c>
      <c r="Y146">
        <v>8876848.7239999995</v>
      </c>
      <c r="Z146">
        <v>8976639.7440000009</v>
      </c>
      <c r="AA146">
        <v>9104335.7970000003</v>
      </c>
      <c r="AB146">
        <v>9238499.25</v>
      </c>
      <c r="AC146">
        <v>9386228.1410000008</v>
      </c>
      <c r="AD146">
        <v>9541504.7349999994</v>
      </c>
      <c r="AE146">
        <v>9693502.7359999996</v>
      </c>
      <c r="AF146">
        <v>9843214.0989999995</v>
      </c>
      <c r="AG146">
        <v>9996508.8300000001</v>
      </c>
      <c r="AH146">
        <v>10149263.33</v>
      </c>
      <c r="AI146">
        <v>10296971.279999999</v>
      </c>
      <c r="AJ146">
        <v>10445099.57</v>
      </c>
      <c r="AK146">
        <v>10593252.609999999</v>
      </c>
      <c r="AL146">
        <v>10740652.43</v>
      </c>
      <c r="AM146">
        <v>10906428.720000001</v>
      </c>
      <c r="AN146">
        <v>11054017.01</v>
      </c>
      <c r="AO146">
        <v>11190010.310000001</v>
      </c>
      <c r="AP146">
        <v>11317226.33</v>
      </c>
      <c r="AQ146">
        <v>11440596</v>
      </c>
      <c r="AR146">
        <v>11560429.140000001</v>
      </c>
      <c r="AS146">
        <v>11684137.91</v>
      </c>
      <c r="AT146">
        <v>11812920.99</v>
      </c>
      <c r="AU146">
        <v>11946389.5</v>
      </c>
      <c r="AV146">
        <v>12084624.51</v>
      </c>
      <c r="AW146">
        <v>12229968.699999999</v>
      </c>
    </row>
    <row r="147" spans="2:49" x14ac:dyDescent="0.3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9625379.8640000001</v>
      </c>
      <c r="G147">
        <v>9428706.8589999899</v>
      </c>
      <c r="H147">
        <v>8845154.0500000007</v>
      </c>
      <c r="I147">
        <v>9118182.5209999997</v>
      </c>
      <c r="J147">
        <v>9030025.2109999899</v>
      </c>
      <c r="K147">
        <v>8681398.4509999994</v>
      </c>
      <c r="L147">
        <v>8706962.9240000006</v>
      </c>
      <c r="M147">
        <v>8724925.7129999995</v>
      </c>
      <c r="N147">
        <v>8945335.4920000006</v>
      </c>
      <c r="O147">
        <v>8852082.9130000006</v>
      </c>
      <c r="P147">
        <v>8564390.4900000002</v>
      </c>
      <c r="Q147">
        <v>8230643.5760000004</v>
      </c>
      <c r="R147">
        <v>7993735.6440000003</v>
      </c>
      <c r="S147">
        <v>7802121.3430000003</v>
      </c>
      <c r="T147">
        <v>7696710.7560000001</v>
      </c>
      <c r="U147">
        <v>7642253.2580000004</v>
      </c>
      <c r="V147">
        <v>7615777.4790000003</v>
      </c>
      <c r="W147">
        <v>7538845.352</v>
      </c>
      <c r="X147">
        <v>7452770.3509999998</v>
      </c>
      <c r="Y147">
        <v>7438120.1459999997</v>
      </c>
      <c r="Z147">
        <v>7464722.5520000001</v>
      </c>
      <c r="AA147">
        <v>7517967.2180000003</v>
      </c>
      <c r="AB147">
        <v>7585884.8360000001</v>
      </c>
      <c r="AC147">
        <v>7665468.0710000005</v>
      </c>
      <c r="AD147">
        <v>7754788.3150000004</v>
      </c>
      <c r="AE147">
        <v>7845402.8360000001</v>
      </c>
      <c r="AF147">
        <v>7938019.9170000004</v>
      </c>
      <c r="AG147">
        <v>8032789.7070000004</v>
      </c>
      <c r="AH147">
        <v>8130742.0990000004</v>
      </c>
      <c r="AI147">
        <v>8249376.5750000002</v>
      </c>
      <c r="AJ147">
        <v>8371477.415</v>
      </c>
      <c r="AK147">
        <v>8497031.5470000003</v>
      </c>
      <c r="AL147">
        <v>8625131.6219999995</v>
      </c>
      <c r="AM147">
        <v>8759614.9020000007</v>
      </c>
      <c r="AN147">
        <v>8883881.9820000008</v>
      </c>
      <c r="AO147">
        <v>9005779.4419999998</v>
      </c>
      <c r="AP147">
        <v>9125498.0209999997</v>
      </c>
      <c r="AQ147">
        <v>9244216.8729999997</v>
      </c>
      <c r="AR147">
        <v>9361118.75699999</v>
      </c>
      <c r="AS147">
        <v>9479084.0889999997</v>
      </c>
      <c r="AT147">
        <v>9598421.9360000007</v>
      </c>
      <c r="AU147">
        <v>9718607.9839999899</v>
      </c>
      <c r="AV147">
        <v>9839449.5020000003</v>
      </c>
      <c r="AW147">
        <v>9961946.5219999999</v>
      </c>
    </row>
    <row r="148" spans="2:49" x14ac:dyDescent="0.35">
      <c r="B148" t="s">
        <v>247</v>
      </c>
      <c r="C148">
        <v>10784142.4039852</v>
      </c>
      <c r="D148">
        <v>10957285.2985109</v>
      </c>
      <c r="E148">
        <v>11133208.460000001</v>
      </c>
      <c r="F148">
        <v>11198965.869999999</v>
      </c>
      <c r="G148">
        <v>11252674.24</v>
      </c>
      <c r="H148">
        <v>10507377.539999999</v>
      </c>
      <c r="I148">
        <v>10920683.619999999</v>
      </c>
      <c r="J148">
        <v>11079671.539999999</v>
      </c>
      <c r="K148">
        <v>10904839.140000001</v>
      </c>
      <c r="L148">
        <v>10897934.91</v>
      </c>
      <c r="M148">
        <v>10899953.119999999</v>
      </c>
      <c r="N148">
        <v>11045156.039999999</v>
      </c>
      <c r="O148">
        <v>11233141.48</v>
      </c>
      <c r="P148">
        <v>11278697.16</v>
      </c>
      <c r="Q148">
        <v>11218899.49</v>
      </c>
      <c r="R148">
        <v>11129392.789999999</v>
      </c>
      <c r="S148">
        <v>11223185.289999999</v>
      </c>
      <c r="T148">
        <v>11166006.439999999</v>
      </c>
      <c r="U148">
        <v>11107019.359999999</v>
      </c>
      <c r="V148">
        <v>11070910.439999999</v>
      </c>
      <c r="W148">
        <v>10988774.84</v>
      </c>
      <c r="X148">
        <v>10889332.869999999</v>
      </c>
      <c r="Y148">
        <v>10893805.130000001</v>
      </c>
      <c r="Z148">
        <v>10964627.5</v>
      </c>
      <c r="AA148">
        <v>11080679.01</v>
      </c>
      <c r="AB148">
        <v>11226336.710000001</v>
      </c>
      <c r="AC148">
        <v>11389943.140000001</v>
      </c>
      <c r="AD148">
        <v>11568652.460000001</v>
      </c>
      <c r="AE148">
        <v>11753665.470000001</v>
      </c>
      <c r="AF148">
        <v>11943667.810000001</v>
      </c>
      <c r="AG148">
        <v>12136389.390000001</v>
      </c>
      <c r="AH148">
        <v>12333768.140000001</v>
      </c>
      <c r="AI148">
        <v>12551221.439999999</v>
      </c>
      <c r="AJ148">
        <v>12770868.310000001</v>
      </c>
      <c r="AK148">
        <v>12993786.42</v>
      </c>
      <c r="AL148">
        <v>13220143.18</v>
      </c>
      <c r="AM148">
        <v>13448397.41</v>
      </c>
      <c r="AN148">
        <v>13670630.039999999</v>
      </c>
      <c r="AO148">
        <v>13894928.52</v>
      </c>
      <c r="AP148">
        <v>14121221.4</v>
      </c>
      <c r="AQ148">
        <v>14349531.24</v>
      </c>
      <c r="AR148">
        <v>14579364.51</v>
      </c>
      <c r="AS148">
        <v>14807693.52</v>
      </c>
      <c r="AT148">
        <v>15035917.73</v>
      </c>
      <c r="AU148">
        <v>15264546.85</v>
      </c>
      <c r="AV148">
        <v>15494004.539999999</v>
      </c>
      <c r="AW148">
        <v>15724874.93</v>
      </c>
    </row>
    <row r="149" spans="2:49" x14ac:dyDescent="0.3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616102.60259999998</v>
      </c>
      <c r="G149">
        <v>588410.3909</v>
      </c>
      <c r="H149">
        <v>503440.58240000001</v>
      </c>
      <c r="I149">
        <v>527919.92050000001</v>
      </c>
      <c r="J149">
        <v>534693.00939999998</v>
      </c>
      <c r="K149">
        <v>495017.59629999998</v>
      </c>
      <c r="L149">
        <v>460394.89779999998</v>
      </c>
      <c r="M149">
        <v>446089.75569999998</v>
      </c>
      <c r="N149">
        <v>462855.06430000003</v>
      </c>
      <c r="O149">
        <v>454034.4816</v>
      </c>
      <c r="P149">
        <v>430599.1703</v>
      </c>
      <c r="Q149">
        <v>397954.91230000003</v>
      </c>
      <c r="R149">
        <v>367245.13630000001</v>
      </c>
      <c r="S149">
        <v>353061.10060000001</v>
      </c>
      <c r="T149">
        <v>340253.36800000002</v>
      </c>
      <c r="U149">
        <v>332713.82539999997</v>
      </c>
      <c r="V149">
        <v>329073.30050000001</v>
      </c>
      <c r="W149">
        <v>322369.8762</v>
      </c>
      <c r="X149">
        <v>317523.06189999997</v>
      </c>
      <c r="Y149">
        <v>316220.17680000002</v>
      </c>
      <c r="Z149">
        <v>317408.02519999997</v>
      </c>
      <c r="AA149">
        <v>320318.8652</v>
      </c>
      <c r="AB149">
        <v>324144.49599999998</v>
      </c>
      <c r="AC149">
        <v>328574.77220000001</v>
      </c>
      <c r="AD149">
        <v>333411.65720000002</v>
      </c>
      <c r="AE149">
        <v>338157.902</v>
      </c>
      <c r="AF149">
        <v>342873.17109999998</v>
      </c>
      <c r="AG149">
        <v>347552.10619999998</v>
      </c>
      <c r="AH149">
        <v>352337.31339999998</v>
      </c>
      <c r="AI149">
        <v>357812.49709999998</v>
      </c>
      <c r="AJ149">
        <v>363339.89610000001</v>
      </c>
      <c r="AK149">
        <v>369026.33240000001</v>
      </c>
      <c r="AL149">
        <v>374769.53399999999</v>
      </c>
      <c r="AM149">
        <v>380830.3726</v>
      </c>
      <c r="AN149">
        <v>386339.05379999999</v>
      </c>
      <c r="AO149">
        <v>391784.2819</v>
      </c>
      <c r="AP149">
        <v>397198.93410000001</v>
      </c>
      <c r="AQ149">
        <v>402715.73440000002</v>
      </c>
      <c r="AR149">
        <v>408149.72769999999</v>
      </c>
      <c r="AS149">
        <v>413636.42</v>
      </c>
      <c r="AT149">
        <v>419202.82709999999</v>
      </c>
      <c r="AU149">
        <v>424789.88130000001</v>
      </c>
      <c r="AV149">
        <v>430440.61940000003</v>
      </c>
      <c r="AW149">
        <v>436354.30499999999</v>
      </c>
    </row>
    <row r="150" spans="2:49" x14ac:dyDescent="0.3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23507752.91</v>
      </c>
      <c r="G150">
        <v>20569126.510000002</v>
      </c>
      <c r="H150">
        <v>16809285.640000001</v>
      </c>
      <c r="I150">
        <v>18341319.210000001</v>
      </c>
      <c r="J150">
        <v>18149377.059999999</v>
      </c>
      <c r="K150">
        <v>17087666.870000001</v>
      </c>
      <c r="L150">
        <v>17624457.239999998</v>
      </c>
      <c r="M150">
        <v>18149918.52</v>
      </c>
      <c r="N150">
        <v>18013315.68</v>
      </c>
      <c r="O150">
        <v>16300342.710000001</v>
      </c>
      <c r="P150">
        <v>14394316.82</v>
      </c>
      <c r="Q150">
        <v>13062146.91</v>
      </c>
      <c r="R150">
        <v>12363413.560000001</v>
      </c>
      <c r="S150">
        <v>11873352.970000001</v>
      </c>
      <c r="T150">
        <v>11624847.65</v>
      </c>
      <c r="U150">
        <v>11598960.17</v>
      </c>
      <c r="V150">
        <v>11683619.699999999</v>
      </c>
      <c r="W150">
        <v>11728381.15</v>
      </c>
      <c r="X150">
        <v>11805756.890000001</v>
      </c>
      <c r="Y150">
        <v>11948411.189999999</v>
      </c>
      <c r="Z150">
        <v>12120074.65</v>
      </c>
      <c r="AA150">
        <v>12311100.060000001</v>
      </c>
      <c r="AB150">
        <v>12509124.15</v>
      </c>
      <c r="AC150">
        <v>12720207.460000001</v>
      </c>
      <c r="AD150">
        <v>12935902.75</v>
      </c>
      <c r="AE150">
        <v>13149218.619999999</v>
      </c>
      <c r="AF150">
        <v>13363686.439999999</v>
      </c>
      <c r="AG150">
        <v>13583453.189999999</v>
      </c>
      <c r="AH150">
        <v>13808228.279999999</v>
      </c>
      <c r="AI150">
        <v>14037186.300000001</v>
      </c>
      <c r="AJ150">
        <v>14271921.26</v>
      </c>
      <c r="AK150">
        <v>14513658.75</v>
      </c>
      <c r="AL150">
        <v>14759302.42</v>
      </c>
      <c r="AM150">
        <v>15022967.710000001</v>
      </c>
      <c r="AN150">
        <v>15274768.68</v>
      </c>
      <c r="AO150">
        <v>15520477.060000001</v>
      </c>
      <c r="AP150">
        <v>15761215.35</v>
      </c>
      <c r="AQ150">
        <v>16001575.42</v>
      </c>
      <c r="AR150">
        <v>16238113.24</v>
      </c>
      <c r="AS150">
        <v>16485476.25</v>
      </c>
      <c r="AT150">
        <v>16741470.390000001</v>
      </c>
      <c r="AU150">
        <v>17003146.350000001</v>
      </c>
      <c r="AV150">
        <v>17270228.920000002</v>
      </c>
      <c r="AW150">
        <v>17546952.84</v>
      </c>
    </row>
    <row r="151" spans="2:49" x14ac:dyDescent="0.3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623751.04700000002</v>
      </c>
      <c r="G151">
        <v>573271.21160000004</v>
      </c>
      <c r="H151">
        <v>484751.63949999999</v>
      </c>
      <c r="I151">
        <v>523315.3652</v>
      </c>
      <c r="J151">
        <v>514963.05670000002</v>
      </c>
      <c r="K151">
        <v>474703.2034</v>
      </c>
      <c r="L151">
        <v>453355.88309999998</v>
      </c>
      <c r="M151">
        <v>452632.46580000001</v>
      </c>
      <c r="N151">
        <v>433930.41590000002</v>
      </c>
      <c r="O151">
        <v>419569.772</v>
      </c>
      <c r="P151">
        <v>387616.79430000001</v>
      </c>
      <c r="Q151">
        <v>341919.68030000001</v>
      </c>
      <c r="R151">
        <v>304525.39</v>
      </c>
      <c r="S151">
        <v>279847.03340000001</v>
      </c>
      <c r="T151">
        <v>266092.06800000003</v>
      </c>
      <c r="U151">
        <v>257077.41390000001</v>
      </c>
      <c r="V151">
        <v>251339.2046</v>
      </c>
      <c r="W151">
        <v>243463.6538</v>
      </c>
      <c r="X151">
        <v>236551.39249999999</v>
      </c>
      <c r="Y151">
        <v>233448.64069999999</v>
      </c>
      <c r="Z151">
        <v>233207.03760000001</v>
      </c>
      <c r="AA151">
        <v>234676.4039</v>
      </c>
      <c r="AB151">
        <v>237170.44140000001</v>
      </c>
      <c r="AC151">
        <v>240001.39259999999</v>
      </c>
      <c r="AD151">
        <v>242990.45920000001</v>
      </c>
      <c r="AE151">
        <v>245665.79800000001</v>
      </c>
      <c r="AF151">
        <v>248092.4479</v>
      </c>
      <c r="AG151">
        <v>250177.2317</v>
      </c>
      <c r="AH151">
        <v>252190.25409999999</v>
      </c>
      <c r="AI151">
        <v>255668.53580000001</v>
      </c>
      <c r="AJ151">
        <v>259145.21599999999</v>
      </c>
      <c r="AK151">
        <v>262704.16269999999</v>
      </c>
      <c r="AL151">
        <v>266293.66499999998</v>
      </c>
      <c r="AM151">
        <v>269766.9523</v>
      </c>
      <c r="AN151">
        <v>272827.45270000002</v>
      </c>
      <c r="AO151">
        <v>275942.82209999999</v>
      </c>
      <c r="AP151">
        <v>279105.31800000003</v>
      </c>
      <c r="AQ151">
        <v>282335.27230000001</v>
      </c>
      <c r="AR151">
        <v>285570.06920000003</v>
      </c>
      <c r="AS151">
        <v>288774.85379999998</v>
      </c>
      <c r="AT151">
        <v>291967.59989999997</v>
      </c>
      <c r="AU151">
        <v>295134.53169999999</v>
      </c>
      <c r="AV151">
        <v>298289.58740000002</v>
      </c>
      <c r="AW151">
        <v>301502.43469999998</v>
      </c>
    </row>
    <row r="152" spans="2:49" x14ac:dyDescent="0.3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19459660.43</v>
      </c>
      <c r="G152">
        <v>18586833.760000002</v>
      </c>
      <c r="H152">
        <v>16926933.84</v>
      </c>
      <c r="I152">
        <v>17140218.699999999</v>
      </c>
      <c r="J152">
        <v>16949706.34</v>
      </c>
      <c r="K152">
        <v>16185962.890000001</v>
      </c>
      <c r="L152">
        <v>15735134.41</v>
      </c>
      <c r="M152">
        <v>15692979</v>
      </c>
      <c r="N152">
        <v>15857698.5</v>
      </c>
      <c r="O152">
        <v>15567931.529999999</v>
      </c>
      <c r="P152">
        <v>14863300.23</v>
      </c>
      <c r="Q152">
        <v>13872430.390000001</v>
      </c>
      <c r="R152">
        <v>13120992.58</v>
      </c>
      <c r="S152">
        <v>12778769.869999999</v>
      </c>
      <c r="T152">
        <v>12429211.01</v>
      </c>
      <c r="U152">
        <v>12291065.52</v>
      </c>
      <c r="V152">
        <v>12250026.050000001</v>
      </c>
      <c r="W152">
        <v>12096084.060000001</v>
      </c>
      <c r="X152">
        <v>11961498.57</v>
      </c>
      <c r="Y152">
        <v>11939805.109999999</v>
      </c>
      <c r="Z152">
        <v>11997784.199999999</v>
      </c>
      <c r="AA152">
        <v>12107662.130000001</v>
      </c>
      <c r="AB152">
        <v>12245282.880000001</v>
      </c>
      <c r="AC152">
        <v>12399737.560000001</v>
      </c>
      <c r="AD152">
        <v>12567044.42</v>
      </c>
      <c r="AE152">
        <v>12726626.73</v>
      </c>
      <c r="AF152">
        <v>12883254.16</v>
      </c>
      <c r="AG152">
        <v>13037497.380000001</v>
      </c>
      <c r="AH152">
        <v>13194079.18</v>
      </c>
      <c r="AI152">
        <v>13378519.08</v>
      </c>
      <c r="AJ152">
        <v>13565111.300000001</v>
      </c>
      <c r="AK152">
        <v>13756657.01</v>
      </c>
      <c r="AL152">
        <v>13950339.939999999</v>
      </c>
      <c r="AM152">
        <v>14153719.15</v>
      </c>
      <c r="AN152">
        <v>14341462.51</v>
      </c>
      <c r="AO152">
        <v>14532369.15</v>
      </c>
      <c r="AP152">
        <v>14724353.210000001</v>
      </c>
      <c r="AQ152">
        <v>14920641.880000001</v>
      </c>
      <c r="AR152">
        <v>15117055.359999999</v>
      </c>
      <c r="AS152">
        <v>15316719.710000001</v>
      </c>
      <c r="AT152">
        <v>15516344.58</v>
      </c>
      <c r="AU152">
        <v>15717041.699999999</v>
      </c>
      <c r="AV152">
        <v>15920126.060000001</v>
      </c>
      <c r="AW152">
        <v>16130795.210000001</v>
      </c>
    </row>
    <row r="153" spans="2:49" x14ac:dyDescent="0.3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620589.29280000005</v>
      </c>
      <c r="G153">
        <v>602140.79169999994</v>
      </c>
      <c r="H153">
        <v>534997.56189999997</v>
      </c>
      <c r="I153">
        <v>531264.67599999998</v>
      </c>
      <c r="J153">
        <v>545038.54929999996</v>
      </c>
      <c r="K153">
        <v>531245.85270000005</v>
      </c>
      <c r="L153">
        <v>522813.93640000001</v>
      </c>
      <c r="M153">
        <v>487962.79739999998</v>
      </c>
      <c r="N153">
        <v>445891.10889999999</v>
      </c>
      <c r="O153">
        <v>422429.06140000001</v>
      </c>
      <c r="P153">
        <v>404613.59129999997</v>
      </c>
      <c r="Q153">
        <v>382599.50579999998</v>
      </c>
      <c r="R153">
        <v>360721.91369999998</v>
      </c>
      <c r="S153">
        <v>341048.065</v>
      </c>
      <c r="T153">
        <v>331677.6643</v>
      </c>
      <c r="U153">
        <v>332266.9535</v>
      </c>
      <c r="V153">
        <v>350785.02470000001</v>
      </c>
      <c r="W153">
        <v>343963.98950000003</v>
      </c>
      <c r="X153">
        <v>352728.9681</v>
      </c>
      <c r="Y153">
        <v>353047.02649999998</v>
      </c>
      <c r="Z153">
        <v>349474.7524</v>
      </c>
      <c r="AA153">
        <v>345514.16110000003</v>
      </c>
      <c r="AB153">
        <v>340255.64250000002</v>
      </c>
      <c r="AC153">
        <v>335758.35920000001</v>
      </c>
      <c r="AD153">
        <v>332918.02010000002</v>
      </c>
      <c r="AE153">
        <v>329616.8737</v>
      </c>
      <c r="AF153">
        <v>326319.31929999997</v>
      </c>
      <c r="AG153">
        <v>323309.42070000002</v>
      </c>
      <c r="AH153">
        <v>321034.71360000002</v>
      </c>
      <c r="AI153">
        <v>320011.78110000002</v>
      </c>
      <c r="AJ153">
        <v>319132.48609999998</v>
      </c>
      <c r="AK153">
        <v>319219.0955</v>
      </c>
      <c r="AL153">
        <v>319310.1741</v>
      </c>
      <c r="AM153">
        <v>321864.09519999998</v>
      </c>
      <c r="AN153">
        <v>322070.51679999998</v>
      </c>
      <c r="AO153">
        <v>321977.99680000002</v>
      </c>
      <c r="AP153">
        <v>321959.87199999997</v>
      </c>
      <c r="AQ153">
        <v>323012.0454</v>
      </c>
      <c r="AR153">
        <v>323403.84529999999</v>
      </c>
      <c r="AS153">
        <v>324132.33130000002</v>
      </c>
      <c r="AT153">
        <v>325276.59600000002</v>
      </c>
      <c r="AU153">
        <v>326046.58990000002</v>
      </c>
      <c r="AV153">
        <v>326751.63939999999</v>
      </c>
      <c r="AW153">
        <v>328940.15779999999</v>
      </c>
    </row>
    <row r="154" spans="2:49" x14ac:dyDescent="0.3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1270353.3529999999</v>
      </c>
      <c r="G154">
        <v>1210704.669</v>
      </c>
      <c r="H154">
        <v>1175684.4110000001</v>
      </c>
      <c r="I154">
        <v>1207926.27</v>
      </c>
      <c r="J154">
        <v>1179410.6459999999</v>
      </c>
      <c r="K154">
        <v>1123567.304</v>
      </c>
      <c r="L154">
        <v>1131677.321</v>
      </c>
      <c r="M154">
        <v>1140137.2849999999</v>
      </c>
      <c r="N154">
        <v>1111491.057</v>
      </c>
      <c r="O154">
        <v>1176927.297</v>
      </c>
      <c r="P154">
        <v>1193190.4380000001</v>
      </c>
      <c r="Q154">
        <v>1163289.0970000001</v>
      </c>
      <c r="R154">
        <v>1200887.4569999999</v>
      </c>
      <c r="S154">
        <v>1284578.2250000001</v>
      </c>
      <c r="T154">
        <v>1317209.0179999999</v>
      </c>
      <c r="U154">
        <v>1328579.5360000001</v>
      </c>
      <c r="V154">
        <v>1331840.169</v>
      </c>
      <c r="W154">
        <v>1324989.4569999999</v>
      </c>
      <c r="X154">
        <v>1311155.727</v>
      </c>
      <c r="Y154">
        <v>1320227.5889999999</v>
      </c>
      <c r="Z154">
        <v>1340469.575</v>
      </c>
      <c r="AA154">
        <v>1367308.1340000001</v>
      </c>
      <c r="AB154">
        <v>1395271.7690000001</v>
      </c>
      <c r="AC154">
        <v>1424138.9339999999</v>
      </c>
      <c r="AD154">
        <v>1451047.567</v>
      </c>
      <c r="AE154">
        <v>1475731.3259999999</v>
      </c>
      <c r="AF154">
        <v>1498894.6950000001</v>
      </c>
      <c r="AG154">
        <v>1521583.743</v>
      </c>
      <c r="AH154">
        <v>1543767.8629999999</v>
      </c>
      <c r="AI154">
        <v>1564021.429</v>
      </c>
      <c r="AJ154">
        <v>1583772.773</v>
      </c>
      <c r="AK154">
        <v>1603149.93</v>
      </c>
      <c r="AL154">
        <v>1622185.4620000001</v>
      </c>
      <c r="AM154">
        <v>1643034.915</v>
      </c>
      <c r="AN154">
        <v>1662204.4639999999</v>
      </c>
      <c r="AO154">
        <v>1680222.5759999999</v>
      </c>
      <c r="AP154">
        <v>1697418.2309999999</v>
      </c>
      <c r="AQ154">
        <v>1714463.156</v>
      </c>
      <c r="AR154">
        <v>1731367.6640000001</v>
      </c>
      <c r="AS154">
        <v>1747830.0889999999</v>
      </c>
      <c r="AT154">
        <v>1764263.828</v>
      </c>
      <c r="AU154">
        <v>1780762.0179999999</v>
      </c>
      <c r="AV154">
        <v>1797455.798</v>
      </c>
      <c r="AW154">
        <v>1814824.486</v>
      </c>
    </row>
    <row r="155" spans="2:49" x14ac:dyDescent="0.3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3550814.0329999998</v>
      </c>
      <c r="G155">
        <v>3341671.6979999999</v>
      </c>
      <c r="H155">
        <v>3083919.7749999999</v>
      </c>
      <c r="I155">
        <v>3093360.1370000001</v>
      </c>
      <c r="J155">
        <v>2990247.341</v>
      </c>
      <c r="K155">
        <v>2838920.577</v>
      </c>
      <c r="L155">
        <v>2776517.1869999999</v>
      </c>
      <c r="M155">
        <v>2715443.5279999999</v>
      </c>
      <c r="N155">
        <v>2528442.2590000001</v>
      </c>
      <c r="O155">
        <v>2642264.7570000002</v>
      </c>
      <c r="P155">
        <v>2734600.9180000001</v>
      </c>
      <c r="Q155">
        <v>2806006.7289999998</v>
      </c>
      <c r="R155">
        <v>2901023.7239999999</v>
      </c>
      <c r="S155">
        <v>3025778.73</v>
      </c>
      <c r="T155">
        <v>3057951.7149999999</v>
      </c>
      <c r="U155">
        <v>3073386.5559999999</v>
      </c>
      <c r="V155">
        <v>3078960.9389999998</v>
      </c>
      <c r="W155">
        <v>3074907.074</v>
      </c>
      <c r="X155">
        <v>3064543.5529999998</v>
      </c>
      <c r="Y155">
        <v>3070170.4890000001</v>
      </c>
      <c r="Z155">
        <v>3084425.628</v>
      </c>
      <c r="AA155">
        <v>3104857.2990000001</v>
      </c>
      <c r="AB155">
        <v>3128181.452</v>
      </c>
      <c r="AC155">
        <v>3153822.5</v>
      </c>
      <c r="AD155">
        <v>3000286.8840000001</v>
      </c>
      <c r="AE155">
        <v>2843232.9580000001</v>
      </c>
      <c r="AF155">
        <v>2683067.577</v>
      </c>
      <c r="AG155">
        <v>2520600.2749999999</v>
      </c>
      <c r="AH155">
        <v>2355703.145</v>
      </c>
      <c r="AI155">
        <v>2188601.4950000001</v>
      </c>
      <c r="AJ155">
        <v>2019405.47</v>
      </c>
      <c r="AK155">
        <v>1848240.3189999999</v>
      </c>
      <c r="AL155">
        <v>1675163.713</v>
      </c>
      <c r="AM155">
        <v>1502019.64</v>
      </c>
      <c r="AN155">
        <v>1507625.5160000001</v>
      </c>
      <c r="AO155">
        <v>1513356.6029999999</v>
      </c>
      <c r="AP155">
        <v>1519088.99</v>
      </c>
      <c r="AQ155" s="39">
        <v>1524992.4380000001</v>
      </c>
      <c r="AR155" s="39">
        <v>1530993.112</v>
      </c>
      <c r="AS155" s="39">
        <v>1536761.4240000001</v>
      </c>
      <c r="AT155" s="39">
        <v>1542672.6470000001</v>
      </c>
      <c r="AU155" s="39">
        <v>1548788.807</v>
      </c>
      <c r="AV155">
        <v>1555186.709</v>
      </c>
      <c r="AW155">
        <v>1562104.858</v>
      </c>
    </row>
    <row r="156" spans="2:49" x14ac:dyDescent="0.3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55922909.68</v>
      </c>
      <c r="G156">
        <v>52819338.799999997</v>
      </c>
      <c r="H156">
        <v>48002291.210000001</v>
      </c>
      <c r="I156">
        <v>48280328.109999999</v>
      </c>
      <c r="J156">
        <v>47556777.600000001</v>
      </c>
      <c r="K156">
        <v>44975871.469999999</v>
      </c>
      <c r="L156">
        <v>43585370.229999997</v>
      </c>
      <c r="M156">
        <v>43080067.270000003</v>
      </c>
      <c r="N156">
        <v>41690977.259999998</v>
      </c>
      <c r="O156">
        <v>42884204.140000001</v>
      </c>
      <c r="P156">
        <v>43634935.719999999</v>
      </c>
      <c r="Q156">
        <v>43845096.119999997</v>
      </c>
      <c r="R156">
        <v>44453462.969999999</v>
      </c>
      <c r="S156">
        <v>46364978.609999999</v>
      </c>
      <c r="T156">
        <v>46859011.950000003</v>
      </c>
      <c r="U156">
        <v>46998130.649999999</v>
      </c>
      <c r="V156">
        <v>47050639.270000003</v>
      </c>
      <c r="W156">
        <v>46678394.509999998</v>
      </c>
      <c r="X156">
        <v>46164740.990000002</v>
      </c>
      <c r="Y156">
        <v>45925819.280000001</v>
      </c>
      <c r="Z156">
        <v>45889223.049999997</v>
      </c>
      <c r="AA156">
        <v>46044174.689999998</v>
      </c>
      <c r="AB156">
        <v>46343782.189999998</v>
      </c>
      <c r="AC156">
        <v>46778494.43</v>
      </c>
      <c r="AD156">
        <v>46785874.390000001</v>
      </c>
      <c r="AE156">
        <v>46862468.990000002</v>
      </c>
      <c r="AF156">
        <v>47001334.18</v>
      </c>
      <c r="AG156">
        <v>47196964.920000002</v>
      </c>
      <c r="AH156">
        <v>47441989.829999998</v>
      </c>
      <c r="AI156">
        <v>47698811.170000002</v>
      </c>
      <c r="AJ156">
        <v>47984620.369999997</v>
      </c>
      <c r="AK156">
        <v>48297549.509999998</v>
      </c>
      <c r="AL156">
        <v>48631014.409999996</v>
      </c>
      <c r="AM156">
        <v>49012199.770000003</v>
      </c>
      <c r="AN156">
        <v>49367416.799999997</v>
      </c>
      <c r="AO156">
        <v>49723879.689999998</v>
      </c>
      <c r="AP156">
        <v>50075346.039999999</v>
      </c>
      <c r="AQ156">
        <v>50426236.340000004</v>
      </c>
      <c r="AR156">
        <v>50764317.960000001</v>
      </c>
      <c r="AS156">
        <v>51087195.700000003</v>
      </c>
      <c r="AT156">
        <v>51393897.32</v>
      </c>
      <c r="AU156">
        <v>51685531.590000004</v>
      </c>
      <c r="AV156">
        <v>51965137.460000001</v>
      </c>
      <c r="AW156">
        <v>52243533.450000003</v>
      </c>
    </row>
    <row r="157" spans="2:49" x14ac:dyDescent="0.3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2101689.2080000001</v>
      </c>
      <c r="G157">
        <v>1890658.3640000001</v>
      </c>
      <c r="H157">
        <v>1428120.0530000001</v>
      </c>
      <c r="I157">
        <v>1825533.9509999999</v>
      </c>
      <c r="J157">
        <v>1521231.645</v>
      </c>
      <c r="K157">
        <v>1910383.192</v>
      </c>
      <c r="L157">
        <v>1806267.3319999999</v>
      </c>
      <c r="M157">
        <v>1908345.048</v>
      </c>
      <c r="N157">
        <v>2025290.736</v>
      </c>
      <c r="O157">
        <v>2028647.0330000001</v>
      </c>
      <c r="P157">
        <v>2018627.763</v>
      </c>
      <c r="Q157">
        <v>1983939.6680000001</v>
      </c>
      <c r="R157">
        <v>1959275.41</v>
      </c>
      <c r="S157">
        <v>2193864.87</v>
      </c>
      <c r="T157">
        <v>2151811.6009999998</v>
      </c>
      <c r="U157">
        <v>2116270.159</v>
      </c>
      <c r="V157">
        <v>2088732.7220000001</v>
      </c>
      <c r="W157">
        <v>2081478.365</v>
      </c>
      <c r="X157">
        <v>2066351.2420000001</v>
      </c>
      <c r="Y157">
        <v>2063760.7760000001</v>
      </c>
      <c r="Z157">
        <v>2069939.6310000001</v>
      </c>
      <c r="AA157">
        <v>2083997.922</v>
      </c>
      <c r="AB157">
        <v>2103920.4909999999</v>
      </c>
      <c r="AC157">
        <v>2128648.2400000002</v>
      </c>
      <c r="AD157">
        <v>2157440.1030000001</v>
      </c>
      <c r="AE157">
        <v>2188518.4180000001</v>
      </c>
      <c r="AF157">
        <v>2221561.0750000002</v>
      </c>
      <c r="AG157">
        <v>2256264.9920000001</v>
      </c>
      <c r="AH157">
        <v>2292553.0060000001</v>
      </c>
      <c r="AI157">
        <v>2329592.463</v>
      </c>
      <c r="AJ157">
        <v>2367316.2050000001</v>
      </c>
      <c r="AK157">
        <v>2405780.7289999998</v>
      </c>
      <c r="AL157">
        <v>2444872.9649999999</v>
      </c>
      <c r="AM157">
        <v>2485113.0410000002</v>
      </c>
      <c r="AN157">
        <v>2524358.932</v>
      </c>
      <c r="AO157">
        <v>2563908.3080000002</v>
      </c>
      <c r="AP157">
        <v>2603583.8620000002</v>
      </c>
      <c r="AQ157">
        <v>2643619.5320000001</v>
      </c>
      <c r="AR157">
        <v>2683663.977</v>
      </c>
      <c r="AS157">
        <v>2723732.6880000001</v>
      </c>
      <c r="AT157">
        <v>2763703.1469999999</v>
      </c>
      <c r="AU157">
        <v>2803676.9759999998</v>
      </c>
      <c r="AV157">
        <v>2843810.1310000001</v>
      </c>
      <c r="AW157">
        <v>2884554.253</v>
      </c>
    </row>
    <row r="158" spans="2:49" x14ac:dyDescent="0.3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4299067.4879999999</v>
      </c>
      <c r="G158">
        <v>4273092.9610000001</v>
      </c>
      <c r="H158">
        <v>3473860.65</v>
      </c>
      <c r="I158">
        <v>3590061.0469999998</v>
      </c>
      <c r="J158">
        <v>3770473.855</v>
      </c>
      <c r="K158">
        <v>3680225.8629999999</v>
      </c>
      <c r="L158">
        <v>3553334.9049999998</v>
      </c>
      <c r="M158">
        <v>3511916.6880000001</v>
      </c>
      <c r="N158">
        <v>3557505.1209999998</v>
      </c>
      <c r="O158">
        <v>3605971.0989999999</v>
      </c>
      <c r="P158">
        <v>3638790.0660000001</v>
      </c>
      <c r="Q158">
        <v>3649878.3810000001</v>
      </c>
      <c r="R158">
        <v>3659556.3360000001</v>
      </c>
      <c r="S158">
        <v>3774867.6030000001</v>
      </c>
      <c r="T158">
        <v>3797576.733</v>
      </c>
      <c r="U158">
        <v>3785531.5729999999</v>
      </c>
      <c r="V158">
        <v>3764644.7930000001</v>
      </c>
      <c r="W158">
        <v>3755395.94</v>
      </c>
      <c r="X158">
        <v>3726386.3659999999</v>
      </c>
      <c r="Y158">
        <v>3723858.2349999999</v>
      </c>
      <c r="Z158">
        <v>3739800.7450000001</v>
      </c>
      <c r="AA158">
        <v>3770206.9849999999</v>
      </c>
      <c r="AB158">
        <v>3810420.32</v>
      </c>
      <c r="AC158">
        <v>3857427.605</v>
      </c>
      <c r="AD158">
        <v>3909951.574</v>
      </c>
      <c r="AE158">
        <v>3965136.1869999999</v>
      </c>
      <c r="AF158">
        <v>4021960.727</v>
      </c>
      <c r="AG158">
        <v>4079961.3369999998</v>
      </c>
      <c r="AH158">
        <v>4139480.3709999998</v>
      </c>
      <c r="AI158">
        <v>4199223.4050000003</v>
      </c>
      <c r="AJ158">
        <v>4259393.1339999996</v>
      </c>
      <c r="AK158">
        <v>4320187.8459999999</v>
      </c>
      <c r="AL158">
        <v>4382061.9210000001</v>
      </c>
      <c r="AM158">
        <v>4446800.74</v>
      </c>
      <c r="AN158">
        <v>4509185.1129999999</v>
      </c>
      <c r="AO158">
        <v>4571061.4749999996</v>
      </c>
      <c r="AP158">
        <v>4632053.3849999998</v>
      </c>
      <c r="AQ158">
        <v>4692679.7740000002</v>
      </c>
      <c r="AR158">
        <v>4752694.1950000003</v>
      </c>
      <c r="AS158">
        <v>4813287.7379999999</v>
      </c>
      <c r="AT158">
        <v>4874678.8499999996</v>
      </c>
      <c r="AU158">
        <v>4936848.3169999998</v>
      </c>
      <c r="AV158">
        <v>4999746.1720000003</v>
      </c>
      <c r="AW158">
        <v>5064047.0350000001</v>
      </c>
    </row>
    <row r="159" spans="2:49" x14ac:dyDescent="0.3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22007926.02</v>
      </c>
      <c r="G159">
        <v>21824820.800000001</v>
      </c>
      <c r="H159">
        <v>21517964.690000001</v>
      </c>
      <c r="I159">
        <v>22148946.129999999</v>
      </c>
      <c r="J159">
        <v>21976714.59</v>
      </c>
      <c r="K159">
        <v>21137798.43</v>
      </c>
      <c r="L159">
        <v>20808913.039999999</v>
      </c>
      <c r="M159">
        <v>21164507.93</v>
      </c>
      <c r="N159">
        <v>22424183.510000002</v>
      </c>
      <c r="O159">
        <v>23022639.850000001</v>
      </c>
      <c r="P159">
        <v>21976967.239999998</v>
      </c>
      <c r="Q159">
        <v>19748780.170000002</v>
      </c>
      <c r="R159">
        <v>17759299.280000001</v>
      </c>
      <c r="S159">
        <v>16549318.640000001</v>
      </c>
      <c r="T159">
        <v>15747857.640000001</v>
      </c>
      <c r="U159">
        <v>15090753.109999999</v>
      </c>
      <c r="V159">
        <v>14585152.52</v>
      </c>
      <c r="W159">
        <v>13973629.23</v>
      </c>
      <c r="X159">
        <v>13389866.810000001</v>
      </c>
      <c r="Y159">
        <v>13082129.9</v>
      </c>
      <c r="Z159">
        <v>12995222.4</v>
      </c>
      <c r="AA159">
        <v>13056307.51</v>
      </c>
      <c r="AB159">
        <v>13206980.49</v>
      </c>
      <c r="AC159">
        <v>13399359.630000001</v>
      </c>
      <c r="AD159">
        <v>13609985.050000001</v>
      </c>
      <c r="AE159">
        <v>13810754.01</v>
      </c>
      <c r="AF159">
        <v>13995805.189999999</v>
      </c>
      <c r="AG159">
        <v>14158986.65</v>
      </c>
      <c r="AH159">
        <v>14307375.57</v>
      </c>
      <c r="AI159">
        <v>14461605.18</v>
      </c>
      <c r="AJ159">
        <v>14594350.16</v>
      </c>
      <c r="AK159">
        <v>14710703.77</v>
      </c>
      <c r="AL159">
        <v>14811972.08</v>
      </c>
      <c r="AM159">
        <v>14903801.16</v>
      </c>
      <c r="AN159">
        <v>14968714.470000001</v>
      </c>
      <c r="AO159">
        <v>15026535.59</v>
      </c>
      <c r="AP159">
        <v>15079816.539999999</v>
      </c>
      <c r="AQ159">
        <v>15133760.52</v>
      </c>
      <c r="AR159">
        <v>15188800.17</v>
      </c>
      <c r="AS159">
        <v>15244888.26</v>
      </c>
      <c r="AT159">
        <v>15306585.75</v>
      </c>
      <c r="AU159">
        <v>15377768.99</v>
      </c>
      <c r="AV159">
        <v>15462543.65</v>
      </c>
      <c r="AW159">
        <v>15567537.380000001</v>
      </c>
    </row>
    <row r="160" spans="2:49" x14ac:dyDescent="0.3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272200607.10000002</v>
      </c>
      <c r="G160">
        <v>257949712.80000001</v>
      </c>
      <c r="H160">
        <v>236398149.80000001</v>
      </c>
      <c r="I160">
        <v>240224739.09999999</v>
      </c>
      <c r="J160">
        <v>236480532</v>
      </c>
      <c r="K160">
        <v>222911288.59999999</v>
      </c>
      <c r="L160">
        <v>215934992.90000001</v>
      </c>
      <c r="M160">
        <v>214278305</v>
      </c>
      <c r="N160">
        <v>213406895.30000001</v>
      </c>
      <c r="O160">
        <v>212219450.69999999</v>
      </c>
      <c r="P160">
        <v>205475317.19999999</v>
      </c>
      <c r="Q160">
        <v>195893172</v>
      </c>
      <c r="R160">
        <v>188947939.19999999</v>
      </c>
      <c r="S160">
        <v>182806955.30000001</v>
      </c>
      <c r="T160">
        <v>180730332.69999999</v>
      </c>
      <c r="U160">
        <v>179195007.5</v>
      </c>
      <c r="V160">
        <v>178503615.90000001</v>
      </c>
      <c r="W160">
        <v>176271224.80000001</v>
      </c>
      <c r="X160">
        <v>174180877.59999999</v>
      </c>
      <c r="Y160">
        <v>173838847.5</v>
      </c>
      <c r="Z160">
        <v>174536935.69999999</v>
      </c>
      <c r="AA160">
        <v>176018490.40000001</v>
      </c>
      <c r="AB160">
        <v>177967722.30000001</v>
      </c>
      <c r="AC160">
        <v>180299525</v>
      </c>
      <c r="AD160">
        <v>182239158</v>
      </c>
      <c r="AE160">
        <v>184214132.19999999</v>
      </c>
      <c r="AF160">
        <v>185880344</v>
      </c>
      <c r="AG160">
        <v>187864758.59999999</v>
      </c>
      <c r="AH160">
        <v>189903983.30000001</v>
      </c>
      <c r="AI160">
        <v>191929200.80000001</v>
      </c>
      <c r="AJ160">
        <v>193951324.80000001</v>
      </c>
      <c r="AK160">
        <v>196007841.30000001</v>
      </c>
      <c r="AL160">
        <v>198092105.30000001</v>
      </c>
      <c r="AM160">
        <v>200392391.90000001</v>
      </c>
      <c r="AN160">
        <v>202560817.5</v>
      </c>
      <c r="AO160">
        <v>204642732.5</v>
      </c>
      <c r="AP160">
        <v>206658331.5</v>
      </c>
      <c r="AQ160">
        <v>208683253.30000001</v>
      </c>
      <c r="AR160">
        <v>210650236.5</v>
      </c>
      <c r="AS160">
        <v>213274534.09999999</v>
      </c>
      <c r="AT160">
        <v>216036962.30000001</v>
      </c>
      <c r="AU160">
        <v>218836012</v>
      </c>
      <c r="AV160">
        <v>221680256.69999999</v>
      </c>
      <c r="AW160">
        <v>224657380.19999999</v>
      </c>
    </row>
    <row r="161" spans="2:49" x14ac:dyDescent="0.3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6060247.3799999999</v>
      </c>
      <c r="G161">
        <v>6058191.8059999999</v>
      </c>
      <c r="H161">
        <v>6375749.8490000004</v>
      </c>
      <c r="I161">
        <v>6521739.426</v>
      </c>
      <c r="J161">
        <v>6511514.8250000002</v>
      </c>
      <c r="K161">
        <v>6404550.5949999997</v>
      </c>
      <c r="L161">
        <v>6418616.7479999997</v>
      </c>
      <c r="M161">
        <v>6528496.4859999996</v>
      </c>
      <c r="N161">
        <v>6849135.6950000003</v>
      </c>
      <c r="O161">
        <v>6856344.3320000004</v>
      </c>
      <c r="P161">
        <v>6379219.676</v>
      </c>
      <c r="Q161">
        <v>5575211.5810000002</v>
      </c>
      <c r="R161">
        <v>4854238.557</v>
      </c>
      <c r="S161">
        <v>4353903.9929999998</v>
      </c>
      <c r="T161">
        <v>4095624.1519999998</v>
      </c>
      <c r="U161">
        <v>3903127.139</v>
      </c>
      <c r="V161">
        <v>3766230.9389999998</v>
      </c>
      <c r="W161">
        <v>3606724.0610000002</v>
      </c>
      <c r="X161">
        <v>3452976.673</v>
      </c>
      <c r="Y161">
        <v>3361986.2149999999</v>
      </c>
      <c r="Z161">
        <v>3320284.642</v>
      </c>
      <c r="AA161">
        <v>3308941.923</v>
      </c>
      <c r="AB161">
        <v>3316022.4759999998</v>
      </c>
      <c r="AC161">
        <v>3329139.6880000001</v>
      </c>
      <c r="AD161">
        <v>3345053.0890000002</v>
      </c>
      <c r="AE161">
        <v>3357710.7760000001</v>
      </c>
      <c r="AF161">
        <v>3367288.8969999999</v>
      </c>
      <c r="AG161">
        <v>3372553.5159999998</v>
      </c>
      <c r="AH161">
        <v>3377246.37</v>
      </c>
      <c r="AI161">
        <v>3397600.9539999999</v>
      </c>
      <c r="AJ161">
        <v>3418018.037</v>
      </c>
      <c r="AK161">
        <v>3438645.091</v>
      </c>
      <c r="AL161">
        <v>3458978.2919999999</v>
      </c>
      <c r="AM161">
        <v>3476451.9780000001</v>
      </c>
      <c r="AN161">
        <v>3489354.1150000002</v>
      </c>
      <c r="AO161">
        <v>3502662.1260000002</v>
      </c>
      <c r="AP161">
        <v>3515902.6970000002</v>
      </c>
      <c r="AQ161">
        <v>3529095.6189999999</v>
      </c>
      <c r="AR161">
        <v>3542020.1460000002</v>
      </c>
      <c r="AS161">
        <v>3554216.7439999999</v>
      </c>
      <c r="AT161">
        <v>3566527.3820000002</v>
      </c>
      <c r="AU161">
        <v>3579534.5049999999</v>
      </c>
      <c r="AV161">
        <v>3593686.5720000002</v>
      </c>
      <c r="AW161">
        <v>3609815.8620000002</v>
      </c>
    </row>
    <row r="162" spans="2:49" x14ac:dyDescent="0.3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781116.42799999996</v>
      </c>
      <c r="G162">
        <v>666985.9264</v>
      </c>
      <c r="H162">
        <v>570723.52800000005</v>
      </c>
      <c r="I162">
        <v>582586.68160000001</v>
      </c>
      <c r="J162">
        <v>625900.24650000001</v>
      </c>
      <c r="K162">
        <v>584305.25679999997</v>
      </c>
      <c r="L162">
        <v>603576.62919999997</v>
      </c>
      <c r="M162">
        <v>631635.72439999995</v>
      </c>
      <c r="N162">
        <v>626286.86880000005</v>
      </c>
      <c r="O162">
        <v>518508.35989999998</v>
      </c>
      <c r="P162">
        <v>420522.80430000002</v>
      </c>
      <c r="Q162">
        <v>364447.53159999999</v>
      </c>
      <c r="R162">
        <v>337336.3602</v>
      </c>
      <c r="S162">
        <v>315296.53320000001</v>
      </c>
      <c r="T162">
        <v>302549.45169999998</v>
      </c>
      <c r="U162">
        <v>301673.89750000002</v>
      </c>
      <c r="V162">
        <v>312183.92330000002</v>
      </c>
      <c r="W162">
        <v>313308.90509999997</v>
      </c>
      <c r="X162">
        <v>324094.39120000001</v>
      </c>
      <c r="Y162">
        <v>332893.25939999998</v>
      </c>
      <c r="Z162">
        <v>339209.13569999998</v>
      </c>
      <c r="AA162">
        <v>344742.25459999999</v>
      </c>
      <c r="AB162">
        <v>348609.353</v>
      </c>
      <c r="AC162">
        <v>352896.3211</v>
      </c>
      <c r="AD162">
        <v>357853.09450000001</v>
      </c>
      <c r="AE162">
        <v>362484.91840000002</v>
      </c>
      <c r="AF162">
        <v>367107.74280000001</v>
      </c>
      <c r="AG162">
        <v>372230.2623</v>
      </c>
      <c r="AH162">
        <v>377754.72710000002</v>
      </c>
      <c r="AI162">
        <v>382307.01309999998</v>
      </c>
      <c r="AJ162">
        <v>386910.03879999998</v>
      </c>
      <c r="AK162">
        <v>392034.15120000002</v>
      </c>
      <c r="AL162">
        <v>397045.12469999999</v>
      </c>
      <c r="AM162">
        <v>404438.98220000003</v>
      </c>
      <c r="AN162">
        <v>409566.3566</v>
      </c>
      <c r="AO162">
        <v>413614.45510000002</v>
      </c>
      <c r="AP162">
        <v>417031.97590000002</v>
      </c>
      <c r="AQ162">
        <v>420740.09409999999</v>
      </c>
      <c r="AR162">
        <v>423643.91129999998</v>
      </c>
      <c r="AS162">
        <v>427348.81559999997</v>
      </c>
      <c r="AT162">
        <v>431835.68469999998</v>
      </c>
      <c r="AU162">
        <v>436471.96179999999</v>
      </c>
      <c r="AV162">
        <v>441424.42810000002</v>
      </c>
      <c r="AW162">
        <v>447796.83980000002</v>
      </c>
    </row>
    <row r="163" spans="2:49" x14ac:dyDescent="0.3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498904.7536</v>
      </c>
      <c r="G163">
        <v>431517.15230000002</v>
      </c>
      <c r="H163">
        <v>384403.7402</v>
      </c>
      <c r="I163">
        <v>399483.06099999999</v>
      </c>
      <c r="J163">
        <v>366975.37079999998</v>
      </c>
      <c r="K163">
        <v>350922.16529999999</v>
      </c>
      <c r="L163">
        <v>377272.39669999998</v>
      </c>
      <c r="M163">
        <v>386191.2904</v>
      </c>
      <c r="N163">
        <v>396465.86320000002</v>
      </c>
      <c r="O163">
        <v>315037.50270000001</v>
      </c>
      <c r="P163">
        <v>244012.92869999999</v>
      </c>
      <c r="Q163">
        <v>202691.595</v>
      </c>
      <c r="R163">
        <v>181629.79310000001</v>
      </c>
      <c r="S163">
        <v>167586.19289999999</v>
      </c>
      <c r="T163">
        <v>163808.7788</v>
      </c>
      <c r="U163">
        <v>165590.18849999999</v>
      </c>
      <c r="V163">
        <v>169806.17939999999</v>
      </c>
      <c r="W163">
        <v>174631.63070000001</v>
      </c>
      <c r="X163">
        <v>179963.53829999999</v>
      </c>
      <c r="Y163">
        <v>184988.78700000001</v>
      </c>
      <c r="Z163">
        <v>189257.223</v>
      </c>
      <c r="AA163">
        <v>193069.8879</v>
      </c>
      <c r="AB163">
        <v>196479.14259999999</v>
      </c>
      <c r="AC163">
        <v>199940.44760000001</v>
      </c>
      <c r="AD163">
        <v>203624.52189999999</v>
      </c>
      <c r="AE163">
        <v>207398.93650000001</v>
      </c>
      <c r="AF163">
        <v>211259.1079</v>
      </c>
      <c r="AG163">
        <v>215301.52900000001</v>
      </c>
      <c r="AH163">
        <v>219398.44680000001</v>
      </c>
      <c r="AI163">
        <v>223360.6232</v>
      </c>
      <c r="AJ163">
        <v>227410.4564</v>
      </c>
      <c r="AK163">
        <v>231509.5637</v>
      </c>
      <c r="AL163">
        <v>235626.81690000001</v>
      </c>
      <c r="AM163">
        <v>240137.56359999999</v>
      </c>
      <c r="AN163">
        <v>244530.22289999999</v>
      </c>
      <c r="AO163">
        <v>248795.5938</v>
      </c>
      <c r="AP163">
        <v>252951.32</v>
      </c>
      <c r="AQ163">
        <v>257076.0577</v>
      </c>
      <c r="AR163">
        <v>261169.12340000001</v>
      </c>
      <c r="AS163">
        <v>265543.89730000001</v>
      </c>
      <c r="AT163">
        <v>270161.4241</v>
      </c>
      <c r="AU163">
        <v>274985.54889999999</v>
      </c>
      <c r="AV163">
        <v>280002.54070000001</v>
      </c>
      <c r="AW163">
        <v>285250.4768</v>
      </c>
    </row>
    <row r="164" spans="2:49" x14ac:dyDescent="0.3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1535612.7679999999</v>
      </c>
      <c r="G164">
        <v>1387122.3119999999</v>
      </c>
      <c r="H164">
        <v>1291058.665</v>
      </c>
      <c r="I164">
        <v>1324302.68</v>
      </c>
      <c r="J164">
        <v>1272531.659</v>
      </c>
      <c r="K164">
        <v>1269996.524</v>
      </c>
      <c r="L164">
        <v>1393577.0160000001</v>
      </c>
      <c r="M164">
        <v>1449529.83</v>
      </c>
      <c r="N164">
        <v>1482928.611</v>
      </c>
      <c r="O164">
        <v>1176931.6229999999</v>
      </c>
      <c r="P164">
        <v>910502.65179999999</v>
      </c>
      <c r="Q164">
        <v>766858.99190000002</v>
      </c>
      <c r="R164">
        <v>703675.55630000005</v>
      </c>
      <c r="S164">
        <v>634140.11849999998</v>
      </c>
      <c r="T164">
        <v>616176.99360000005</v>
      </c>
      <c r="U164">
        <v>622216.59909999999</v>
      </c>
      <c r="V164">
        <v>639363.26659999997</v>
      </c>
      <c r="W164">
        <v>664048.37840000005</v>
      </c>
      <c r="X164">
        <v>692347.68279999995</v>
      </c>
      <c r="Y164">
        <v>718541.6287</v>
      </c>
      <c r="Z164">
        <v>740775.95940000005</v>
      </c>
      <c r="AA164">
        <v>760688.59770000004</v>
      </c>
      <c r="AB164">
        <v>778679.86499999999</v>
      </c>
      <c r="AC164">
        <v>797004.65700000001</v>
      </c>
      <c r="AD164">
        <v>815977.2868</v>
      </c>
      <c r="AE164">
        <v>835517.68889999995</v>
      </c>
      <c r="AF164">
        <v>855677.1483</v>
      </c>
      <c r="AG164">
        <v>876969.50580000004</v>
      </c>
      <c r="AH164">
        <v>898698.61439999996</v>
      </c>
      <c r="AI164">
        <v>919865.21189999999</v>
      </c>
      <c r="AJ164">
        <v>941542.35089999996</v>
      </c>
      <c r="AK164">
        <v>963440.27859999996</v>
      </c>
      <c r="AL164">
        <v>985465.25170000002</v>
      </c>
      <c r="AM164">
        <v>1009342.26</v>
      </c>
      <c r="AN164">
        <v>1033275.25</v>
      </c>
      <c r="AO164">
        <v>1056927.6259999999</v>
      </c>
      <c r="AP164">
        <v>1080338.7220000001</v>
      </c>
      <c r="AQ164">
        <v>1103800.574</v>
      </c>
      <c r="AR164">
        <v>1127398.517</v>
      </c>
      <c r="AS164">
        <v>1152194.5330000001</v>
      </c>
      <c r="AT164">
        <v>1178127.331</v>
      </c>
      <c r="AU164">
        <v>1205087.797</v>
      </c>
      <c r="AV164">
        <v>1233026.524</v>
      </c>
      <c r="AW164">
        <v>1262050.69</v>
      </c>
    </row>
    <row r="165" spans="2:49" x14ac:dyDescent="0.3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236117.3126</v>
      </c>
      <c r="G165">
        <v>220564.8395</v>
      </c>
      <c r="H165">
        <v>206198.03779999999</v>
      </c>
      <c r="I165">
        <v>213791.51459999999</v>
      </c>
      <c r="J165">
        <v>210518.47270000001</v>
      </c>
      <c r="K165">
        <v>211594.5577</v>
      </c>
      <c r="L165">
        <v>226884.18650000001</v>
      </c>
      <c r="M165">
        <v>235051.77189999999</v>
      </c>
      <c r="N165">
        <v>240546.0344</v>
      </c>
      <c r="O165">
        <v>210179.84469999999</v>
      </c>
      <c r="P165">
        <v>181118.13829999999</v>
      </c>
      <c r="Q165">
        <v>164781.8541</v>
      </c>
      <c r="R165">
        <v>157993.21049999999</v>
      </c>
      <c r="S165">
        <v>150918.6249</v>
      </c>
      <c r="T165">
        <v>148224.69620000001</v>
      </c>
      <c r="U165">
        <v>148387.1066</v>
      </c>
      <c r="V165">
        <v>150233.5048</v>
      </c>
      <c r="W165">
        <v>152655.33230000001</v>
      </c>
      <c r="X165">
        <v>155366.50760000001</v>
      </c>
      <c r="Y165">
        <v>158621.7769</v>
      </c>
      <c r="Z165">
        <v>162107.10260000001</v>
      </c>
      <c r="AA165">
        <v>165767.02559999999</v>
      </c>
      <c r="AB165">
        <v>169536.80799999999</v>
      </c>
      <c r="AC165">
        <v>173452.27540000001</v>
      </c>
      <c r="AD165">
        <v>177443.84659999999</v>
      </c>
      <c r="AE165">
        <v>181477.05960000001</v>
      </c>
      <c r="AF165">
        <v>185552.736</v>
      </c>
      <c r="AG165">
        <v>189700.70569999999</v>
      </c>
      <c r="AH165">
        <v>193900.37239999999</v>
      </c>
      <c r="AI165">
        <v>198075.51759999999</v>
      </c>
      <c r="AJ165">
        <v>202305.33919999999</v>
      </c>
      <c r="AK165">
        <v>206586.43840000001</v>
      </c>
      <c r="AL165">
        <v>210915.04399999999</v>
      </c>
      <c r="AM165">
        <v>215389.8224</v>
      </c>
      <c r="AN165">
        <v>219970.022</v>
      </c>
      <c r="AO165">
        <v>224613.39300000001</v>
      </c>
      <c r="AP165">
        <v>229311.42180000001</v>
      </c>
      <c r="AQ165">
        <v>234082.1397</v>
      </c>
      <c r="AR165">
        <v>238930.68710000001</v>
      </c>
      <c r="AS165">
        <v>243928.12419999999</v>
      </c>
      <c r="AT165">
        <v>249066.32029999999</v>
      </c>
      <c r="AU165">
        <v>254337.55720000001</v>
      </c>
      <c r="AV165">
        <v>259741.6752</v>
      </c>
      <c r="AW165">
        <v>265295.451</v>
      </c>
    </row>
    <row r="166" spans="2:49" x14ac:dyDescent="0.3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21421301.27</v>
      </c>
      <c r="G166">
        <v>18669475.370000001</v>
      </c>
      <c r="H166">
        <v>15262268.289999999</v>
      </c>
      <c r="I166">
        <v>16651531.09</v>
      </c>
      <c r="J166">
        <v>16454476.76</v>
      </c>
      <c r="K166">
        <v>15524879.49</v>
      </c>
      <c r="L166">
        <v>16090655.390000001</v>
      </c>
      <c r="M166">
        <v>16609383.59</v>
      </c>
      <c r="N166">
        <v>16495697.48</v>
      </c>
      <c r="O166">
        <v>14778470.039999999</v>
      </c>
      <c r="P166">
        <v>12911188.67</v>
      </c>
      <c r="Q166">
        <v>11661844.710000001</v>
      </c>
      <c r="R166">
        <v>11048025.01</v>
      </c>
      <c r="S166">
        <v>10603140.449999999</v>
      </c>
      <c r="T166">
        <v>10379442.27</v>
      </c>
      <c r="U166">
        <v>10373377.189999999</v>
      </c>
      <c r="V166">
        <v>10473342.08</v>
      </c>
      <c r="W166">
        <v>10554193.140000001</v>
      </c>
      <c r="X166">
        <v>10666712.76</v>
      </c>
      <c r="Y166">
        <v>10829675.35</v>
      </c>
      <c r="Z166">
        <v>11010996.01</v>
      </c>
      <c r="AA166">
        <v>11205286.810000001</v>
      </c>
      <c r="AB166">
        <v>11403003.01</v>
      </c>
      <c r="AC166">
        <v>11612194.630000001</v>
      </c>
      <c r="AD166">
        <v>11824649.98</v>
      </c>
      <c r="AE166">
        <v>12035609.23</v>
      </c>
      <c r="AF166">
        <v>12248202.380000001</v>
      </c>
      <c r="AG166">
        <v>12466832.35</v>
      </c>
      <c r="AH166">
        <v>12690212.630000001</v>
      </c>
      <c r="AI166">
        <v>12911029.560000001</v>
      </c>
      <c r="AJ166">
        <v>13137190.23</v>
      </c>
      <c r="AK166">
        <v>13369575.24</v>
      </c>
      <c r="AL166">
        <v>13605457.16</v>
      </c>
      <c r="AM166">
        <v>13858994.859999999</v>
      </c>
      <c r="AN166">
        <v>14103215.939999999</v>
      </c>
      <c r="AO166">
        <v>14341671.65</v>
      </c>
      <c r="AP166">
        <v>14575477.99</v>
      </c>
      <c r="AQ166">
        <v>14809035.050000001</v>
      </c>
      <c r="AR166">
        <v>15039327.880000001</v>
      </c>
      <c r="AS166">
        <v>15280395.23</v>
      </c>
      <c r="AT166">
        <v>15530141.939999999</v>
      </c>
      <c r="AU166">
        <v>15785841.449999999</v>
      </c>
      <c r="AV166">
        <v>16047230.74</v>
      </c>
      <c r="AW166">
        <v>16318219.49</v>
      </c>
    </row>
    <row r="167" spans="2:49" x14ac:dyDescent="0.3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2118726.0469999998</v>
      </c>
      <c r="G167">
        <v>1795245.696</v>
      </c>
      <c r="H167">
        <v>1623204.2690000001</v>
      </c>
      <c r="I167">
        <v>1629435.0859999999</v>
      </c>
      <c r="J167">
        <v>1536570.49</v>
      </c>
      <c r="K167">
        <v>1530450.7890000001</v>
      </c>
      <c r="L167">
        <v>1676332.0630000001</v>
      </c>
      <c r="M167">
        <v>1763768</v>
      </c>
      <c r="N167">
        <v>1788205.808</v>
      </c>
      <c r="O167">
        <v>1355459.3370000001</v>
      </c>
      <c r="P167">
        <v>998201.08779999998</v>
      </c>
      <c r="Q167">
        <v>805940.44510000001</v>
      </c>
      <c r="R167">
        <v>714983.69279999996</v>
      </c>
      <c r="S167">
        <v>635886.93099999998</v>
      </c>
      <c r="T167">
        <v>602124.7561</v>
      </c>
      <c r="U167">
        <v>599496.33840000001</v>
      </c>
      <c r="V167">
        <v>611265.53500000003</v>
      </c>
      <c r="W167">
        <v>627237.47129999998</v>
      </c>
      <c r="X167">
        <v>648559.9216</v>
      </c>
      <c r="Y167">
        <v>670070.66090000002</v>
      </c>
      <c r="Z167">
        <v>689839.33380000002</v>
      </c>
      <c r="AA167">
        <v>708401.21310000005</v>
      </c>
      <c r="AB167">
        <v>725794.46779999998</v>
      </c>
      <c r="AC167">
        <v>743275.72349999996</v>
      </c>
      <c r="AD167">
        <v>760977.51359999995</v>
      </c>
      <c r="AE167">
        <v>778361.88</v>
      </c>
      <c r="AF167">
        <v>795737.75260000001</v>
      </c>
      <c r="AG167">
        <v>813480.10149999999</v>
      </c>
      <c r="AH167">
        <v>831369.39229999995</v>
      </c>
      <c r="AI167">
        <v>848868.65119999996</v>
      </c>
      <c r="AJ167">
        <v>866686.43660000002</v>
      </c>
      <c r="AK167">
        <v>884794.272</v>
      </c>
      <c r="AL167">
        <v>902980.12809999997</v>
      </c>
      <c r="AM167">
        <v>922534.2585</v>
      </c>
      <c r="AN167">
        <v>942296.06790000002</v>
      </c>
      <c r="AO167">
        <v>962460.58770000003</v>
      </c>
      <c r="AP167">
        <v>982845.7</v>
      </c>
      <c r="AQ167">
        <v>1003752.295</v>
      </c>
      <c r="AR167">
        <v>1025005.608</v>
      </c>
      <c r="AS167">
        <v>1047555.135</v>
      </c>
      <c r="AT167">
        <v>1071023.942</v>
      </c>
      <c r="AU167">
        <v>1095401.27</v>
      </c>
      <c r="AV167">
        <v>1120732.96</v>
      </c>
      <c r="AW167">
        <v>1147385.287</v>
      </c>
    </row>
    <row r="168" spans="2:49" x14ac:dyDescent="0.3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3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35">
      <c r="B170" t="s">
        <v>269</v>
      </c>
      <c r="C170">
        <v>20174774.421468802</v>
      </c>
      <c r="D170">
        <v>20498686.950521201</v>
      </c>
      <c r="E170">
        <v>20827800</v>
      </c>
      <c r="F170">
        <v>19906990.100000001</v>
      </c>
      <c r="G170">
        <v>18926098.800000001</v>
      </c>
      <c r="H170">
        <v>16952777</v>
      </c>
      <c r="I170">
        <v>16081822.98</v>
      </c>
      <c r="J170">
        <v>15385927.18</v>
      </c>
      <c r="K170">
        <v>14523247.800000001</v>
      </c>
      <c r="L170">
        <v>13505356.529999999</v>
      </c>
      <c r="M170">
        <v>12547778.960000001</v>
      </c>
      <c r="N170">
        <v>11555597.67</v>
      </c>
      <c r="O170">
        <v>10373256.73</v>
      </c>
      <c r="P170">
        <v>9378109.7180000003</v>
      </c>
      <c r="Q170">
        <v>8519576.2249999996</v>
      </c>
      <c r="R170">
        <v>7578785.8430000003</v>
      </c>
      <c r="S170">
        <v>3083720.1630000002</v>
      </c>
      <c r="T170">
        <v>2284485.3309999998</v>
      </c>
      <c r="U170">
        <v>1755632.4439999999</v>
      </c>
      <c r="V170">
        <v>1287230.4979999999</v>
      </c>
      <c r="W170">
        <v>1029852.504</v>
      </c>
      <c r="X170">
        <v>779917.91799999995</v>
      </c>
      <c r="Y170">
        <v>751242.1152</v>
      </c>
      <c r="Z170">
        <v>742095.31689999998</v>
      </c>
      <c r="AA170">
        <v>736241.16599999997</v>
      </c>
      <c r="AB170">
        <v>732715.79520000005</v>
      </c>
      <c r="AC170">
        <v>730647.91310000001</v>
      </c>
      <c r="AD170">
        <v>731028.18050000002</v>
      </c>
      <c r="AE170">
        <v>733008.37939999998</v>
      </c>
      <c r="AF170">
        <v>736206.90040000004</v>
      </c>
      <c r="AG170">
        <v>740222.52439999999</v>
      </c>
      <c r="AH170">
        <v>744984.44609999994</v>
      </c>
      <c r="AI170">
        <v>750493.77780000004</v>
      </c>
      <c r="AJ170">
        <v>756219.99490000005</v>
      </c>
      <c r="AK170">
        <v>762149.58189999999</v>
      </c>
      <c r="AL170">
        <v>768265.38630000001</v>
      </c>
      <c r="AM170">
        <v>774156.22080000001</v>
      </c>
      <c r="AN170">
        <v>780961.9473</v>
      </c>
      <c r="AO170">
        <v>787997.18130000005</v>
      </c>
      <c r="AP170">
        <v>795126.50040000002</v>
      </c>
      <c r="AQ170">
        <v>802331.39610000001</v>
      </c>
      <c r="AR170">
        <v>809464.92559999996</v>
      </c>
      <c r="AS170">
        <v>817171.32949999999</v>
      </c>
      <c r="AT170">
        <v>825036.29229999997</v>
      </c>
      <c r="AU170">
        <v>832834.9155</v>
      </c>
      <c r="AV170">
        <v>840552.76430000004</v>
      </c>
      <c r="AW170">
        <v>848330.29960000003</v>
      </c>
    </row>
    <row r="171" spans="2:49" x14ac:dyDescent="0.35">
      <c r="B171" t="s">
        <v>270</v>
      </c>
      <c r="C171">
        <v>16278956.881142</v>
      </c>
      <c r="D171">
        <v>16540320.799446501</v>
      </c>
      <c r="E171">
        <v>16805881</v>
      </c>
      <c r="F171">
        <v>16724305.26</v>
      </c>
      <c r="G171">
        <v>15998390</v>
      </c>
      <c r="H171">
        <v>15292901.18</v>
      </c>
      <c r="I171">
        <v>15219897.619999999</v>
      </c>
      <c r="J171">
        <v>13335753.890000001</v>
      </c>
      <c r="K171">
        <v>11342452.970000001</v>
      </c>
      <c r="L171">
        <v>9821110.31399999</v>
      </c>
      <c r="M171">
        <v>8669271.3870000001</v>
      </c>
      <c r="N171">
        <v>7715411.2539999997</v>
      </c>
      <c r="O171">
        <v>8079453.4780000001</v>
      </c>
      <c r="P171">
        <v>8267306.284</v>
      </c>
      <c r="Q171">
        <v>8357268.8300000001</v>
      </c>
      <c r="R171">
        <v>8557530.625</v>
      </c>
      <c r="S171">
        <v>4856090.3169999998</v>
      </c>
      <c r="T171">
        <v>6506186.0310000004</v>
      </c>
      <c r="U171">
        <v>8111060.7599999998</v>
      </c>
      <c r="V171">
        <v>9685308.3420000002</v>
      </c>
      <c r="W171">
        <v>10096921.279999999</v>
      </c>
      <c r="X171">
        <v>10477505.07</v>
      </c>
      <c r="Y171">
        <v>10626271.109999999</v>
      </c>
      <c r="Z171">
        <v>10804186.050000001</v>
      </c>
      <c r="AA171">
        <v>11010427.220000001</v>
      </c>
      <c r="AB171">
        <v>11269298.970000001</v>
      </c>
      <c r="AC171">
        <v>11545752.109999999</v>
      </c>
      <c r="AD171">
        <v>11849838.83</v>
      </c>
      <c r="AE171">
        <v>12150036.369999999</v>
      </c>
      <c r="AF171">
        <v>12102319.640000001</v>
      </c>
      <c r="AG171">
        <v>12318285.98</v>
      </c>
      <c r="AH171">
        <v>12530270.720000001</v>
      </c>
      <c r="AI171">
        <v>12694255.84</v>
      </c>
      <c r="AJ171">
        <v>12852087.949999999</v>
      </c>
      <c r="AK171">
        <v>13004793.18</v>
      </c>
      <c r="AL171">
        <v>13182541.18</v>
      </c>
      <c r="AM171">
        <v>13370900.890000001</v>
      </c>
      <c r="AN171">
        <v>13463995.82</v>
      </c>
      <c r="AO171">
        <v>13548319.66</v>
      </c>
      <c r="AP171">
        <v>13627121.869999999</v>
      </c>
      <c r="AQ171">
        <v>13706595.67</v>
      </c>
      <c r="AR171">
        <v>13784113.689999999</v>
      </c>
      <c r="AS171">
        <v>13751392.720000001</v>
      </c>
      <c r="AT171">
        <v>13725626.699999999</v>
      </c>
      <c r="AU171">
        <v>13706336.93</v>
      </c>
      <c r="AV171">
        <v>13695340.98</v>
      </c>
      <c r="AW171">
        <v>13698572.6</v>
      </c>
    </row>
    <row r="172" spans="2:49" x14ac:dyDescent="0.3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6850390.8229999999</v>
      </c>
      <c r="G172">
        <v>6582718.8600000003</v>
      </c>
      <c r="H172">
        <v>6666683.4850000003</v>
      </c>
      <c r="I172">
        <v>6912271.6679999996</v>
      </c>
      <c r="J172">
        <v>6641716.4579999996</v>
      </c>
      <c r="K172">
        <v>6459380.3310000002</v>
      </c>
      <c r="L172">
        <v>6131752.6600000001</v>
      </c>
      <c r="M172">
        <v>6385883.398</v>
      </c>
      <c r="N172">
        <v>6509596.4610000001</v>
      </c>
      <c r="O172">
        <v>6831773.0959999999</v>
      </c>
      <c r="P172">
        <v>6976883.8870000001</v>
      </c>
      <c r="Q172">
        <v>6930113.7980000004</v>
      </c>
      <c r="R172">
        <v>7002287.8130000001</v>
      </c>
      <c r="S172">
        <v>7389023.909</v>
      </c>
      <c r="T172">
        <v>7574347.1150000002</v>
      </c>
      <c r="U172">
        <v>7643505.6370000001</v>
      </c>
      <c r="V172">
        <v>7640779.6040000003</v>
      </c>
      <c r="W172">
        <v>7549485.7359999996</v>
      </c>
      <c r="X172">
        <v>7402291.8339999998</v>
      </c>
      <c r="Y172">
        <v>7357388.6560000004</v>
      </c>
      <c r="Z172">
        <v>7389469.5410000002</v>
      </c>
      <c r="AA172">
        <v>7479161.8190000001</v>
      </c>
      <c r="AB172">
        <v>7605613.358</v>
      </c>
      <c r="AC172">
        <v>7757083.1119999997</v>
      </c>
      <c r="AD172">
        <v>7921592.2010000004</v>
      </c>
      <c r="AE172">
        <v>8089883.2309999997</v>
      </c>
      <c r="AF172">
        <v>8258826.9869999997</v>
      </c>
      <c r="AG172">
        <v>8427401.2960000001</v>
      </c>
      <c r="AH172">
        <v>8594799.5759999994</v>
      </c>
      <c r="AI172">
        <v>8752079.1439999994</v>
      </c>
      <c r="AJ172">
        <v>8903033.5470000003</v>
      </c>
      <c r="AK172">
        <v>9049091.4820000008</v>
      </c>
      <c r="AL172">
        <v>9191414.5390000008</v>
      </c>
      <c r="AM172">
        <v>9336397.4949999899</v>
      </c>
      <c r="AN172">
        <v>9471589.4940000009</v>
      </c>
      <c r="AO172">
        <v>9602949.068</v>
      </c>
      <c r="AP172">
        <v>9731922.8719999995</v>
      </c>
      <c r="AQ172">
        <v>9860756.47299999</v>
      </c>
      <c r="AR172">
        <v>9989484.3399999999</v>
      </c>
      <c r="AS172">
        <v>10116226.859999999</v>
      </c>
      <c r="AT172">
        <v>10242924.66</v>
      </c>
      <c r="AU172">
        <v>10370721.01</v>
      </c>
      <c r="AV172">
        <v>10501018.6</v>
      </c>
      <c r="AW172">
        <v>10636224.09</v>
      </c>
    </row>
    <row r="173" spans="2:49" x14ac:dyDescent="0.3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6636806.1009999998</v>
      </c>
      <c r="G173">
        <v>6298005.9349999996</v>
      </c>
      <c r="H173">
        <v>6419849.9100000001</v>
      </c>
      <c r="I173">
        <v>6339200.142</v>
      </c>
      <c r="J173">
        <v>6187747.8899999997</v>
      </c>
      <c r="K173">
        <v>5787293.3899999997</v>
      </c>
      <c r="L173">
        <v>5619028.5360000003</v>
      </c>
      <c r="M173">
        <v>5668067.4720000001</v>
      </c>
      <c r="N173">
        <v>5842768.9780000001</v>
      </c>
      <c r="O173">
        <v>5548002.3389999997</v>
      </c>
      <c r="P173">
        <v>4947755.915</v>
      </c>
      <c r="Q173">
        <v>4297220.5789999999</v>
      </c>
      <c r="R173">
        <v>3875204.9610000001</v>
      </c>
      <c r="S173">
        <v>3795134.639</v>
      </c>
      <c r="T173">
        <v>3751672.077</v>
      </c>
      <c r="U173">
        <v>3758989.2940000002</v>
      </c>
      <c r="V173">
        <v>3781204.7990000001</v>
      </c>
      <c r="W173">
        <v>3821712.909</v>
      </c>
      <c r="X173">
        <v>3861666.074</v>
      </c>
      <c r="Y173">
        <v>3951576.3760000002</v>
      </c>
      <c r="Z173">
        <v>4070633.7119999998</v>
      </c>
      <c r="AA173">
        <v>4210252.335</v>
      </c>
      <c r="AB173">
        <v>4358468.7220000001</v>
      </c>
      <c r="AC173">
        <v>4515070.34</v>
      </c>
      <c r="AD173">
        <v>4671185.5369999995</v>
      </c>
      <c r="AE173">
        <v>4823553.9809999997</v>
      </c>
      <c r="AF173">
        <v>4971302.5310000004</v>
      </c>
      <c r="AG173">
        <v>5116666.3030000003</v>
      </c>
      <c r="AH173">
        <v>5257159.7750000004</v>
      </c>
      <c r="AI173">
        <v>5388018.5760000004</v>
      </c>
      <c r="AJ173">
        <v>5515187.5410000002</v>
      </c>
      <c r="AK173">
        <v>5638290.6100000003</v>
      </c>
      <c r="AL173">
        <v>5758310.3629999999</v>
      </c>
      <c r="AM173">
        <v>5886022.4979999997</v>
      </c>
      <c r="AN173">
        <v>6009008.625</v>
      </c>
      <c r="AO173">
        <v>6129104.8449999997</v>
      </c>
      <c r="AP173">
        <v>6247699.2209999999</v>
      </c>
      <c r="AQ173">
        <v>6366886.892</v>
      </c>
      <c r="AR173">
        <v>6488110.0880000005</v>
      </c>
      <c r="AS173">
        <v>6610959.977</v>
      </c>
      <c r="AT173">
        <v>6737665.983</v>
      </c>
      <c r="AU173">
        <v>6869371.3899999997</v>
      </c>
      <c r="AV173">
        <v>7006843.1100000003</v>
      </c>
      <c r="AW173">
        <v>7151316.0659999996</v>
      </c>
    </row>
    <row r="174" spans="2:49" x14ac:dyDescent="0.3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416382.71120000002</v>
      </c>
      <c r="G174">
        <v>386364.0368</v>
      </c>
      <c r="H174">
        <v>341856.19079999998</v>
      </c>
      <c r="I174">
        <v>357371.75410000002</v>
      </c>
      <c r="J174">
        <v>341166.62640000001</v>
      </c>
      <c r="K174">
        <v>318428.23930000002</v>
      </c>
      <c r="L174">
        <v>304404.77549999999</v>
      </c>
      <c r="M174">
        <v>304010.74680000002</v>
      </c>
      <c r="N174">
        <v>322654.34730000002</v>
      </c>
      <c r="O174">
        <v>319143.08189999999</v>
      </c>
      <c r="P174">
        <v>294405.80190000002</v>
      </c>
      <c r="Q174">
        <v>264171.01779999997</v>
      </c>
      <c r="R174">
        <v>243482.40590000001</v>
      </c>
      <c r="S174">
        <v>231106.69469999999</v>
      </c>
      <c r="T174">
        <v>219827.95970000001</v>
      </c>
      <c r="U174">
        <v>213534.9792</v>
      </c>
      <c r="V174">
        <v>209990.21969999999</v>
      </c>
      <c r="W174">
        <v>208033.7475</v>
      </c>
      <c r="X174">
        <v>206747.0975</v>
      </c>
      <c r="Y174">
        <v>209527.7237</v>
      </c>
      <c r="Z174">
        <v>214177.46530000001</v>
      </c>
      <c r="AA174">
        <v>220039.29449999999</v>
      </c>
      <c r="AB174">
        <v>226513.9037</v>
      </c>
      <c r="AC174">
        <v>233535.36249999999</v>
      </c>
      <c r="AD174">
        <v>240674.2139</v>
      </c>
      <c r="AE174">
        <v>247832.7789</v>
      </c>
      <c r="AF174">
        <v>255011.18830000001</v>
      </c>
      <c r="AG174">
        <v>262293.02399999998</v>
      </c>
      <c r="AH174">
        <v>269601.55410000001</v>
      </c>
      <c r="AI174">
        <v>276629.35580000002</v>
      </c>
      <c r="AJ174">
        <v>283611.05</v>
      </c>
      <c r="AK174">
        <v>290526.83880000003</v>
      </c>
      <c r="AL174">
        <v>297378.32789999997</v>
      </c>
      <c r="AM174">
        <v>304487.84230000002</v>
      </c>
      <c r="AN174">
        <v>311405.0723</v>
      </c>
      <c r="AO174">
        <v>318157.72120000003</v>
      </c>
      <c r="AP174">
        <v>324772.30060000002</v>
      </c>
      <c r="AQ174">
        <v>331355.40509999997</v>
      </c>
      <c r="AR174">
        <v>337947.70289999997</v>
      </c>
      <c r="AS174">
        <v>344522.40740000003</v>
      </c>
      <c r="AT174">
        <v>351167.74959999998</v>
      </c>
      <c r="AU174">
        <v>357933.41039999999</v>
      </c>
      <c r="AV174">
        <v>364855.41509999998</v>
      </c>
      <c r="AW174">
        <v>372009.8063</v>
      </c>
    </row>
    <row r="175" spans="2:49" x14ac:dyDescent="0.3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4942866.7560000001</v>
      </c>
      <c r="G175">
        <v>4526086.7879999997</v>
      </c>
      <c r="H175">
        <v>4017875.8689999999</v>
      </c>
      <c r="I175">
        <v>4087209.4330000002</v>
      </c>
      <c r="J175">
        <v>4400748.21</v>
      </c>
      <c r="K175">
        <v>3949730.9530000002</v>
      </c>
      <c r="L175">
        <v>3768084.24</v>
      </c>
      <c r="M175">
        <v>3843553.9079999998</v>
      </c>
      <c r="N175">
        <v>3957755.449</v>
      </c>
      <c r="O175">
        <v>3937858.071</v>
      </c>
      <c r="P175">
        <v>3689347.2969999998</v>
      </c>
      <c r="Q175">
        <v>3388572.0040000002</v>
      </c>
      <c r="R175">
        <v>3213201.5460000001</v>
      </c>
      <c r="S175">
        <v>3218876.0559999999</v>
      </c>
      <c r="T175">
        <v>3206929.92</v>
      </c>
      <c r="U175">
        <v>3219207.62</v>
      </c>
      <c r="V175">
        <v>3234868.2030000002</v>
      </c>
      <c r="W175">
        <v>3246314.9219999998</v>
      </c>
      <c r="X175">
        <v>3253779.8810000001</v>
      </c>
      <c r="Y175">
        <v>3303188.01</v>
      </c>
      <c r="Z175">
        <v>3369462.412</v>
      </c>
      <c r="AA175">
        <v>3447859.8539999998</v>
      </c>
      <c r="AB175">
        <v>3528829.9070000001</v>
      </c>
      <c r="AC175">
        <v>3616956.8259999999</v>
      </c>
      <c r="AD175">
        <v>3706085.1860000002</v>
      </c>
      <c r="AE175">
        <v>3793775.9019999998</v>
      </c>
      <c r="AF175">
        <v>3880540.4079999998</v>
      </c>
      <c r="AG175">
        <v>3969394.5430000001</v>
      </c>
      <c r="AH175">
        <v>4057706.65</v>
      </c>
      <c r="AI175">
        <v>4138972.08</v>
      </c>
      <c r="AJ175">
        <v>4219604.1900000004</v>
      </c>
      <c r="AK175">
        <v>4299431.8049999997</v>
      </c>
      <c r="AL175">
        <v>4378199.801</v>
      </c>
      <c r="AM175">
        <v>4466241.7819999997</v>
      </c>
      <c r="AN175">
        <v>4542302.6289999997</v>
      </c>
      <c r="AO175">
        <v>4609419.7659999998</v>
      </c>
      <c r="AP175">
        <v>4669720.4419999998</v>
      </c>
      <c r="AQ175">
        <v>4726114.7240000004</v>
      </c>
      <c r="AR175">
        <v>4778809.13</v>
      </c>
      <c r="AS175">
        <v>4834299.977</v>
      </c>
      <c r="AT175">
        <v>4893065.9929999998</v>
      </c>
      <c r="AU175">
        <v>4954486.0750000002</v>
      </c>
      <c r="AV175">
        <v>5018511.0769999996</v>
      </c>
      <c r="AW175">
        <v>5086333.0489999996</v>
      </c>
    </row>
    <row r="176" spans="2:49" x14ac:dyDescent="0.3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17183288.050000001</v>
      </c>
      <c r="G176">
        <v>15824420.310000001</v>
      </c>
      <c r="H176">
        <v>13860090.789999999</v>
      </c>
      <c r="I176">
        <v>14145662.32</v>
      </c>
      <c r="J176">
        <v>15470446.26</v>
      </c>
      <c r="K176">
        <v>13848823.17</v>
      </c>
      <c r="L176">
        <v>13155762.390000001</v>
      </c>
      <c r="M176">
        <v>13352952.880000001</v>
      </c>
      <c r="N176">
        <v>13514455.470000001</v>
      </c>
      <c r="O176">
        <v>13546679.66</v>
      </c>
      <c r="P176">
        <v>12974745.949999999</v>
      </c>
      <c r="Q176">
        <v>12216388.220000001</v>
      </c>
      <c r="R176">
        <v>11754196.92</v>
      </c>
      <c r="S176">
        <v>11960403.529999999</v>
      </c>
      <c r="T176">
        <v>11738019.380000001</v>
      </c>
      <c r="U176">
        <v>11678978.279999999</v>
      </c>
      <c r="V176">
        <v>11892289.18</v>
      </c>
      <c r="W176">
        <v>11668947.880000001</v>
      </c>
      <c r="X176">
        <v>11738506.029999999</v>
      </c>
      <c r="Y176">
        <v>11872910.779999999</v>
      </c>
      <c r="Z176">
        <v>12005762.029999999</v>
      </c>
      <c r="AA176">
        <v>12165928.560000001</v>
      </c>
      <c r="AB176">
        <v>12293840.890000001</v>
      </c>
      <c r="AC176">
        <v>12450398.57</v>
      </c>
      <c r="AD176">
        <v>12627014.01</v>
      </c>
      <c r="AE176">
        <v>12785424.65</v>
      </c>
      <c r="AF176">
        <v>12937858.380000001</v>
      </c>
      <c r="AG176">
        <v>13104933.609999999</v>
      </c>
      <c r="AH176">
        <v>13283072.720000001</v>
      </c>
      <c r="AI176">
        <v>13417869.470000001</v>
      </c>
      <c r="AJ176">
        <v>13550019.890000001</v>
      </c>
      <c r="AK176">
        <v>13697180.75</v>
      </c>
      <c r="AL176">
        <v>13838335.48</v>
      </c>
      <c r="AM176">
        <v>14064897.630000001</v>
      </c>
      <c r="AN176">
        <v>14198207.560000001</v>
      </c>
      <c r="AO176">
        <v>14286696.050000001</v>
      </c>
      <c r="AP176">
        <v>14349047.539999999</v>
      </c>
      <c r="AQ176">
        <v>14419039.390000001</v>
      </c>
      <c r="AR176">
        <v>14459965.83</v>
      </c>
      <c r="AS176">
        <v>14519124.199999999</v>
      </c>
      <c r="AT176">
        <v>14599538.92</v>
      </c>
      <c r="AU176">
        <v>14681380.060000001</v>
      </c>
      <c r="AV176">
        <v>14771196.76</v>
      </c>
      <c r="AW176">
        <v>14906382.810000001</v>
      </c>
    </row>
    <row r="177" spans="2:49" x14ac:dyDescent="0.35">
      <c r="B177" t="s">
        <v>276</v>
      </c>
      <c r="C177">
        <v>11637309.2577525</v>
      </c>
      <c r="D177">
        <v>11824150.02208</v>
      </c>
      <c r="E177">
        <v>12013990.58</v>
      </c>
      <c r="F177">
        <v>12020115.68</v>
      </c>
      <c r="G177">
        <v>11222682.76</v>
      </c>
      <c r="H177">
        <v>10316624.08</v>
      </c>
      <c r="I177">
        <v>10711722.550000001</v>
      </c>
      <c r="J177">
        <v>9979748.2670000009</v>
      </c>
      <c r="K177">
        <v>9079785.9820000008</v>
      </c>
      <c r="L177">
        <v>8924962.2559999898</v>
      </c>
      <c r="M177">
        <v>8870398.909</v>
      </c>
      <c r="N177">
        <v>9384973.5510000009</v>
      </c>
      <c r="O177">
        <v>9160020.1840000004</v>
      </c>
      <c r="P177">
        <v>8421676.0730000008</v>
      </c>
      <c r="Q177">
        <v>7577251.926</v>
      </c>
      <c r="R177">
        <v>7048836.6789999995</v>
      </c>
      <c r="S177">
        <v>7113127.9519999996</v>
      </c>
      <c r="T177">
        <v>7125810.8559999997</v>
      </c>
      <c r="U177">
        <v>7188726.7089999998</v>
      </c>
      <c r="V177">
        <v>7244826.2290000003</v>
      </c>
      <c r="W177">
        <v>7270588.1500000004</v>
      </c>
      <c r="X177">
        <v>7267674.1090000002</v>
      </c>
      <c r="Y177">
        <v>7352812.483</v>
      </c>
      <c r="Z177">
        <v>7469558.7869999995</v>
      </c>
      <c r="AA177">
        <v>7606521.7199999997</v>
      </c>
      <c r="AB177">
        <v>7745149.9210000001</v>
      </c>
      <c r="AC177">
        <v>7895204.7489999998</v>
      </c>
      <c r="AD177">
        <v>8049542.2829999998</v>
      </c>
      <c r="AE177">
        <v>8200740.9340000004</v>
      </c>
      <c r="AF177">
        <v>8349747.574</v>
      </c>
      <c r="AG177">
        <v>8502999</v>
      </c>
      <c r="AH177">
        <v>8655230.7850000001</v>
      </c>
      <c r="AI177">
        <v>8794250.0600000005</v>
      </c>
      <c r="AJ177">
        <v>8932947.4710000008</v>
      </c>
      <c r="AK177">
        <v>9070647.3680000007</v>
      </c>
      <c r="AL177">
        <v>9206933.5769999996</v>
      </c>
      <c r="AM177">
        <v>9361252.6410000008</v>
      </c>
      <c r="AN177">
        <v>9500101.7620000001</v>
      </c>
      <c r="AO177">
        <v>9627570.0800000001</v>
      </c>
      <c r="AP177">
        <v>9746563.8990000002</v>
      </c>
      <c r="AQ177">
        <v>9861899.9969999995</v>
      </c>
      <c r="AR177">
        <v>9974276.6170000006</v>
      </c>
      <c r="AS177">
        <v>10090047.82</v>
      </c>
      <c r="AT177">
        <v>10210676.220000001</v>
      </c>
      <c r="AU177">
        <v>10336006.98</v>
      </c>
      <c r="AV177">
        <v>10466191.41</v>
      </c>
      <c r="AW177">
        <v>10603317.76</v>
      </c>
    </row>
    <row r="178" spans="2:49" x14ac:dyDescent="0.3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3288113.1150000002</v>
      </c>
      <c r="G178">
        <v>3255745.0890000002</v>
      </c>
      <c r="H178">
        <v>3108027.8020000001</v>
      </c>
      <c r="I178">
        <v>3189777.952</v>
      </c>
      <c r="J178">
        <v>3141174.9270000001</v>
      </c>
      <c r="K178">
        <v>2985478.2940000002</v>
      </c>
      <c r="L178">
        <v>2958075.5789999999</v>
      </c>
      <c r="M178">
        <v>2961364.34</v>
      </c>
      <c r="N178">
        <v>3089662.1869999999</v>
      </c>
      <c r="O178">
        <v>3183796.2689999999</v>
      </c>
      <c r="P178">
        <v>3135830.1770000001</v>
      </c>
      <c r="Q178">
        <v>3035238.73</v>
      </c>
      <c r="R178">
        <v>3006077.1039999998</v>
      </c>
      <c r="S178">
        <v>3049899.9739999999</v>
      </c>
      <c r="T178">
        <v>3025343.3560000001</v>
      </c>
      <c r="U178">
        <v>3014646.9750000001</v>
      </c>
      <c r="V178">
        <v>3008873.753</v>
      </c>
      <c r="W178">
        <v>2998022.7080000001</v>
      </c>
      <c r="X178">
        <v>2980825.1269999999</v>
      </c>
      <c r="Y178">
        <v>3001560.15</v>
      </c>
      <c r="Z178">
        <v>3038463.3560000001</v>
      </c>
      <c r="AA178">
        <v>3085504.9169999999</v>
      </c>
      <c r="AB178">
        <v>3137307.352</v>
      </c>
      <c r="AC178">
        <v>3194449.7280000001</v>
      </c>
      <c r="AD178">
        <v>3253660.9640000002</v>
      </c>
      <c r="AE178">
        <v>3313499.0809999998</v>
      </c>
      <c r="AF178">
        <v>3374315.4679999999</v>
      </c>
      <c r="AG178">
        <v>3437226.7340000002</v>
      </c>
      <c r="AH178">
        <v>3501468.7829999998</v>
      </c>
      <c r="AI178">
        <v>3563717.3450000002</v>
      </c>
      <c r="AJ178">
        <v>3627041.5520000001</v>
      </c>
      <c r="AK178">
        <v>3691350.1349999998</v>
      </c>
      <c r="AL178">
        <v>3756554.4810000001</v>
      </c>
      <c r="AM178">
        <v>3826024.09</v>
      </c>
      <c r="AN178">
        <v>3891837.878</v>
      </c>
      <c r="AO178">
        <v>3955731.9670000002</v>
      </c>
      <c r="AP178">
        <v>4018183.466</v>
      </c>
      <c r="AQ178">
        <v>4080094.02</v>
      </c>
      <c r="AR178">
        <v>4141368.8229999999</v>
      </c>
      <c r="AS178">
        <v>4203038.1030000001</v>
      </c>
      <c r="AT178">
        <v>4265596.3590000002</v>
      </c>
      <c r="AU178">
        <v>4328989.9740000004</v>
      </c>
      <c r="AV178">
        <v>4393205.9440000001</v>
      </c>
      <c r="AW178">
        <v>4458738.6660000002</v>
      </c>
    </row>
    <row r="179" spans="2:49" x14ac:dyDescent="0.35">
      <c r="B179" t="s">
        <v>278</v>
      </c>
      <c r="C179">
        <v>6724481.5896774204</v>
      </c>
      <c r="D179">
        <v>6832445.3166948901</v>
      </c>
      <c r="E179">
        <v>6942142.341</v>
      </c>
      <c r="F179">
        <v>6990460.2640000004</v>
      </c>
      <c r="G179">
        <v>7033895.3339999998</v>
      </c>
      <c r="H179">
        <v>6599731.8569999998</v>
      </c>
      <c r="I179">
        <v>6852764.8530000001</v>
      </c>
      <c r="J179">
        <v>6935807.523</v>
      </c>
      <c r="K179">
        <v>6814768.6610000003</v>
      </c>
      <c r="L179">
        <v>6808031.477</v>
      </c>
      <c r="M179">
        <v>6816612.8619999997</v>
      </c>
      <c r="N179">
        <v>6948077.3789999997</v>
      </c>
      <c r="O179">
        <v>7119804.3660000004</v>
      </c>
      <c r="P179">
        <v>7177085.0810000002</v>
      </c>
      <c r="Q179">
        <v>7177071.7790000001</v>
      </c>
      <c r="R179">
        <v>7203130.9270000001</v>
      </c>
      <c r="S179">
        <v>7399069.7740000002</v>
      </c>
      <c r="T179">
        <v>7375739.2439999999</v>
      </c>
      <c r="U179">
        <v>7355405.5219999999</v>
      </c>
      <c r="V179">
        <v>7348544.2560000001</v>
      </c>
      <c r="W179">
        <v>7334213.6399999997</v>
      </c>
      <c r="X179">
        <v>7307626.6330000004</v>
      </c>
      <c r="Y179">
        <v>7351472.2110000001</v>
      </c>
      <c r="Z179">
        <v>7436302.4479999999</v>
      </c>
      <c r="AA179">
        <v>7550043.5029999996</v>
      </c>
      <c r="AB179">
        <v>7682637.085</v>
      </c>
      <c r="AC179">
        <v>7828186.0410000002</v>
      </c>
      <c r="AD179">
        <v>7981727.8959999997</v>
      </c>
      <c r="AE179">
        <v>8140134.4210000001</v>
      </c>
      <c r="AF179">
        <v>8302497.1399999997</v>
      </c>
      <c r="AG179">
        <v>8468528.3809999898</v>
      </c>
      <c r="AH179">
        <v>8638135.3129999898</v>
      </c>
      <c r="AI179">
        <v>8806658.2149999999</v>
      </c>
      <c r="AJ179">
        <v>8976581.0140000004</v>
      </c>
      <c r="AK179">
        <v>9148483.1339999996</v>
      </c>
      <c r="AL179">
        <v>9322862.0830000006</v>
      </c>
      <c r="AM179">
        <v>9500419.9140000008</v>
      </c>
      <c r="AN179">
        <v>9676165.5390000008</v>
      </c>
      <c r="AO179">
        <v>9852857.0020000003</v>
      </c>
      <c r="AP179">
        <v>10030790.99</v>
      </c>
      <c r="AQ179">
        <v>10210385.439999999</v>
      </c>
      <c r="AR179">
        <v>10391588.51</v>
      </c>
      <c r="AS179">
        <v>10572600.789999999</v>
      </c>
      <c r="AT179">
        <v>10754465.220000001</v>
      </c>
      <c r="AU179">
        <v>10937646.91</v>
      </c>
      <c r="AV179">
        <v>11122500.859999999</v>
      </c>
      <c r="AW179">
        <v>11309498.279999999</v>
      </c>
    </row>
    <row r="180" spans="2:49" x14ac:dyDescent="0.3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330083.88900000002</v>
      </c>
      <c r="G180">
        <v>317122.62880000001</v>
      </c>
      <c r="H180">
        <v>271231.58390000003</v>
      </c>
      <c r="I180">
        <v>284294.61210000003</v>
      </c>
      <c r="J180">
        <v>288965.87599999999</v>
      </c>
      <c r="K180">
        <v>269467.29060000001</v>
      </c>
      <c r="L180">
        <v>251813.64670000001</v>
      </c>
      <c r="M180">
        <v>244014.20759999999</v>
      </c>
      <c r="N180">
        <v>252488.49239999999</v>
      </c>
      <c r="O180">
        <v>244514.46710000001</v>
      </c>
      <c r="P180">
        <v>229532.18919999999</v>
      </c>
      <c r="Q180">
        <v>212665.05290000001</v>
      </c>
      <c r="R180">
        <v>198643.16690000001</v>
      </c>
      <c r="S180">
        <v>194056.2605</v>
      </c>
      <c r="T180">
        <v>187605.0576</v>
      </c>
      <c r="U180">
        <v>184747.5251</v>
      </c>
      <c r="V180">
        <v>184163.0159</v>
      </c>
      <c r="W180">
        <v>183067.76639999999</v>
      </c>
      <c r="X180">
        <v>183029.4117</v>
      </c>
      <c r="Y180">
        <v>184458.96710000001</v>
      </c>
      <c r="Z180">
        <v>186749.71549999999</v>
      </c>
      <c r="AA180">
        <v>189745.95310000001</v>
      </c>
      <c r="AB180">
        <v>193093.3236</v>
      </c>
      <c r="AC180">
        <v>196809.21230000001</v>
      </c>
      <c r="AD180">
        <v>200771.4632</v>
      </c>
      <c r="AE180">
        <v>204801.36379999999</v>
      </c>
      <c r="AF180">
        <v>208912.46590000001</v>
      </c>
      <c r="AG180">
        <v>213138.02249999999</v>
      </c>
      <c r="AH180">
        <v>217468.9791</v>
      </c>
      <c r="AI180">
        <v>221703.12239999999</v>
      </c>
      <c r="AJ180">
        <v>225970.69140000001</v>
      </c>
      <c r="AK180">
        <v>230315.1623</v>
      </c>
      <c r="AL180">
        <v>234688.26519999999</v>
      </c>
      <c r="AM180">
        <v>239339.5803</v>
      </c>
      <c r="AN180">
        <v>243736.83499999999</v>
      </c>
      <c r="AO180">
        <v>248069.34390000001</v>
      </c>
      <c r="AP180">
        <v>252371.11859999999</v>
      </c>
      <c r="AQ180">
        <v>256738.56210000001</v>
      </c>
      <c r="AR180">
        <v>261070.9454</v>
      </c>
      <c r="AS180">
        <v>265465.77630000003</v>
      </c>
      <c r="AT180">
        <v>269945.95620000002</v>
      </c>
      <c r="AU180">
        <v>274480.5711</v>
      </c>
      <c r="AV180">
        <v>279099.65860000002</v>
      </c>
      <c r="AW180">
        <v>283926.85840000003</v>
      </c>
    </row>
    <row r="181" spans="2:49" x14ac:dyDescent="0.3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8220897.091</v>
      </c>
      <c r="G181">
        <v>7929936.6310000001</v>
      </c>
      <c r="H181">
        <v>7370446.6780000003</v>
      </c>
      <c r="I181">
        <v>7433465.9340000004</v>
      </c>
      <c r="J181">
        <v>7301460.4139999999</v>
      </c>
      <c r="K181">
        <v>6896845.1220000004</v>
      </c>
      <c r="L181">
        <v>6647343.4390000002</v>
      </c>
      <c r="M181">
        <v>6680609.7309999997</v>
      </c>
      <c r="N181">
        <v>6944428.2800000003</v>
      </c>
      <c r="O181">
        <v>7002792.5279999999</v>
      </c>
      <c r="P181">
        <v>6682365.8039999995</v>
      </c>
      <c r="Q181">
        <v>6197140.2649999997</v>
      </c>
      <c r="R181">
        <v>5876176.1720000003</v>
      </c>
      <c r="S181">
        <v>5851549.449</v>
      </c>
      <c r="T181">
        <v>5723890.9060000004</v>
      </c>
      <c r="U181">
        <v>5696777.6210000003</v>
      </c>
      <c r="V181">
        <v>5702327.6830000002</v>
      </c>
      <c r="W181">
        <v>5693115.3269999996</v>
      </c>
      <c r="X181">
        <v>5687817.2000000002</v>
      </c>
      <c r="Y181">
        <v>5751182.1239999998</v>
      </c>
      <c r="Z181">
        <v>5847131.7259999998</v>
      </c>
      <c r="AA181">
        <v>5964458.8820000002</v>
      </c>
      <c r="AB181">
        <v>6088992.4100000001</v>
      </c>
      <c r="AC181">
        <v>6223094.4809999997</v>
      </c>
      <c r="AD181">
        <v>6359710.3969999999</v>
      </c>
      <c r="AE181">
        <v>6492401.1459999997</v>
      </c>
      <c r="AF181">
        <v>6623670.2750000004</v>
      </c>
      <c r="AG181">
        <v>6757115.9309999999</v>
      </c>
      <c r="AH181">
        <v>6890997.2390000001</v>
      </c>
      <c r="AI181">
        <v>7017626.4349999996</v>
      </c>
      <c r="AJ181">
        <v>7144182.25</v>
      </c>
      <c r="AK181">
        <v>7271188.7089999998</v>
      </c>
      <c r="AL181">
        <v>7397729.6069999998</v>
      </c>
      <c r="AM181">
        <v>7535068.6720000003</v>
      </c>
      <c r="AN181">
        <v>7664665.7460000003</v>
      </c>
      <c r="AO181">
        <v>7792589.3530000001</v>
      </c>
      <c r="AP181">
        <v>7919000.7680000002</v>
      </c>
      <c r="AQ181">
        <v>8047072.0070000002</v>
      </c>
      <c r="AR181">
        <v>8175662.8949999996</v>
      </c>
      <c r="AS181">
        <v>8306217.5460000001</v>
      </c>
      <c r="AT181">
        <v>8438074.7109999899</v>
      </c>
      <c r="AU181">
        <v>8572350.5649999995</v>
      </c>
      <c r="AV181">
        <v>8710004.96199999</v>
      </c>
      <c r="AW181">
        <v>8854040.4900000002</v>
      </c>
    </row>
    <row r="182" spans="2:49" x14ac:dyDescent="0.3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3.6343673519999999</v>
      </c>
      <c r="G182">
        <v>3.500390876</v>
      </c>
      <c r="H182">
        <v>3.2294338429999998</v>
      </c>
      <c r="I182">
        <v>3.1763289119999998</v>
      </c>
      <c r="J182">
        <v>3.1867565130000002</v>
      </c>
      <c r="K182">
        <v>3.067201694</v>
      </c>
      <c r="L182">
        <v>3.045666985</v>
      </c>
      <c r="M182">
        <v>2.9796108170000002</v>
      </c>
      <c r="N182">
        <v>2.965384072</v>
      </c>
      <c r="O182">
        <v>3.157315664</v>
      </c>
      <c r="P182">
        <v>3.3039807250000002</v>
      </c>
      <c r="Q182">
        <v>3.4005443440000001</v>
      </c>
      <c r="R182">
        <v>3.5300066729999999</v>
      </c>
      <c r="S182">
        <v>3.904710567</v>
      </c>
      <c r="T182">
        <v>3.9526270619999999</v>
      </c>
      <c r="U182">
        <v>3.9684599170000001</v>
      </c>
      <c r="V182">
        <v>4.1062564129999997</v>
      </c>
      <c r="W182">
        <v>3.9589359270000002</v>
      </c>
      <c r="X182">
        <v>3.9747407350000001</v>
      </c>
      <c r="Y182">
        <v>3.986952026</v>
      </c>
      <c r="Z182">
        <v>3.990158476</v>
      </c>
      <c r="AA182">
        <v>4.0051540149999996</v>
      </c>
      <c r="AB182">
        <v>4.0066158129999998</v>
      </c>
      <c r="AC182">
        <v>4.0211689210000001</v>
      </c>
      <c r="AD182">
        <v>4.0492868980000001</v>
      </c>
      <c r="AE182">
        <v>4.0704156730000003</v>
      </c>
      <c r="AF182">
        <v>4.0900458540000004</v>
      </c>
      <c r="AG182">
        <v>4.1159123319999997</v>
      </c>
      <c r="AH182">
        <v>4.1490204459999998</v>
      </c>
      <c r="AI182">
        <v>4.1641151550000002</v>
      </c>
      <c r="AJ182">
        <v>4.1772695310000003</v>
      </c>
      <c r="AK182">
        <v>4.1992098410000001</v>
      </c>
      <c r="AL182">
        <v>4.218673238</v>
      </c>
      <c r="AM182">
        <v>4.276748832</v>
      </c>
      <c r="AN182">
        <v>4.3034147530000002</v>
      </c>
      <c r="AO182">
        <v>4.3209792829999998</v>
      </c>
      <c r="AP182">
        <v>4.336337769</v>
      </c>
      <c r="AQ182">
        <v>4.3648236870000003</v>
      </c>
      <c r="AR182">
        <v>4.3844742439999997</v>
      </c>
      <c r="AS182">
        <v>4.4073278040000003</v>
      </c>
      <c r="AT182">
        <v>4.4363002070000004</v>
      </c>
      <c r="AU182">
        <v>4.4615891620000001</v>
      </c>
      <c r="AV182">
        <v>4.4878714659999996</v>
      </c>
      <c r="AW182">
        <v>4.5367602260000002</v>
      </c>
    </row>
    <row r="183" spans="2:49" x14ac:dyDescent="0.3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1227703.5930000001</v>
      </c>
      <c r="G183">
        <v>1169782.067</v>
      </c>
      <c r="H183">
        <v>1137339.8060000001</v>
      </c>
      <c r="I183">
        <v>1168180.432</v>
      </c>
      <c r="J183">
        <v>1139783.23</v>
      </c>
      <c r="K183">
        <v>1085368.298</v>
      </c>
      <c r="L183">
        <v>1093531.173</v>
      </c>
      <c r="M183">
        <v>1101414.919</v>
      </c>
      <c r="N183">
        <v>1073840.304</v>
      </c>
      <c r="O183">
        <v>1137649.69</v>
      </c>
      <c r="P183">
        <v>1153417.68</v>
      </c>
      <c r="Q183">
        <v>1124286.7390000001</v>
      </c>
      <c r="R183">
        <v>1163327.081</v>
      </c>
      <c r="S183">
        <v>1249195.692</v>
      </c>
      <c r="T183">
        <v>1282445.7679999999</v>
      </c>
      <c r="U183">
        <v>1294238.0109999999</v>
      </c>
      <c r="V183">
        <v>1297635.6000000001</v>
      </c>
      <c r="W183">
        <v>1291482.8829999999</v>
      </c>
      <c r="X183">
        <v>1278415.459</v>
      </c>
      <c r="Y183">
        <v>1287991.26</v>
      </c>
      <c r="Z183">
        <v>1308476.091</v>
      </c>
      <c r="AA183">
        <v>1335395.8559999999</v>
      </c>
      <c r="AB183">
        <v>1363362.517</v>
      </c>
      <c r="AC183">
        <v>1392232.9269999999</v>
      </c>
      <c r="AD183">
        <v>1419141.5220000001</v>
      </c>
      <c r="AE183">
        <v>1443869.9580000001</v>
      </c>
      <c r="AF183">
        <v>1467106.9639999999</v>
      </c>
      <c r="AG183">
        <v>1489911.1059999999</v>
      </c>
      <c r="AH183">
        <v>1512207.578</v>
      </c>
      <c r="AI183">
        <v>1532361.6029999999</v>
      </c>
      <c r="AJ183">
        <v>1552001.808</v>
      </c>
      <c r="AK183">
        <v>1571248.0049999999</v>
      </c>
      <c r="AL183">
        <v>1590139.99</v>
      </c>
      <c r="AM183">
        <v>1610863.585</v>
      </c>
      <c r="AN183">
        <v>1629947.1529999999</v>
      </c>
      <c r="AO183">
        <v>1647866.4839999999</v>
      </c>
      <c r="AP183">
        <v>1664956.72</v>
      </c>
      <c r="AQ183">
        <v>1681890.7949999999</v>
      </c>
      <c r="AR183">
        <v>1698689.5870000001</v>
      </c>
      <c r="AS183">
        <v>1715054.4850000001</v>
      </c>
      <c r="AT183">
        <v>1731401.693</v>
      </c>
      <c r="AU183">
        <v>1747827.585</v>
      </c>
      <c r="AV183">
        <v>1764463.091</v>
      </c>
      <c r="AW183">
        <v>1781780.0060000001</v>
      </c>
    </row>
    <row r="184" spans="2:49" x14ac:dyDescent="0.3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3494306.142</v>
      </c>
      <c r="G184">
        <v>3288088.8670000001</v>
      </c>
      <c r="H184">
        <v>3036409.0959999999</v>
      </c>
      <c r="I184">
        <v>3045274.03</v>
      </c>
      <c r="J184">
        <v>2942732.5060000001</v>
      </c>
      <c r="K184">
        <v>2793230.4980000001</v>
      </c>
      <c r="L184">
        <v>2732226.3569999998</v>
      </c>
      <c r="M184">
        <v>2672614.3119999999</v>
      </c>
      <c r="N184">
        <v>2489927.2009999999</v>
      </c>
      <c r="O184">
        <v>2604058.2540000002</v>
      </c>
      <c r="P184">
        <v>2696371.909</v>
      </c>
      <c r="Q184">
        <v>2767880.65</v>
      </c>
      <c r="R184">
        <v>2864820.835</v>
      </c>
      <c r="S184">
        <v>2993361.6949999998</v>
      </c>
      <c r="T184">
        <v>3026715.787</v>
      </c>
      <c r="U184">
        <v>3042464.105</v>
      </c>
      <c r="V184">
        <v>3047843.3539999998</v>
      </c>
      <c r="W184">
        <v>3043899.2859999998</v>
      </c>
      <c r="X184">
        <v>3033594.5920000002</v>
      </c>
      <c r="Y184">
        <v>3039622.1770000001</v>
      </c>
      <c r="Z184">
        <v>3054311.9840000002</v>
      </c>
      <c r="AA184">
        <v>3075159.648</v>
      </c>
      <c r="AB184">
        <v>3098837.0430000001</v>
      </c>
      <c r="AC184">
        <v>3124826.6430000002</v>
      </c>
      <c r="AD184">
        <v>2909995.7480000001</v>
      </c>
      <c r="AE184">
        <v>2692897.9219999998</v>
      </c>
      <c r="AF184">
        <v>2473885.5970000001</v>
      </c>
      <c r="AG184">
        <v>2253904.0120000001</v>
      </c>
      <c r="AH184">
        <v>2032537.3219999999</v>
      </c>
      <c r="AI184">
        <v>1807387.66</v>
      </c>
      <c r="AJ184">
        <v>1580296.2039999999</v>
      </c>
      <c r="AK184">
        <v>1351296.5490000001</v>
      </c>
      <c r="AL184">
        <v>1120523.3929999999</v>
      </c>
      <c r="AM184">
        <v>890090.79960000003</v>
      </c>
      <c r="AN184">
        <v>896248.23</v>
      </c>
      <c r="AO184">
        <v>902031.54350000003</v>
      </c>
      <c r="AP184">
        <v>907529.29489999998</v>
      </c>
      <c r="AQ184">
        <v>913011.44799999997</v>
      </c>
      <c r="AR184">
        <v>918559.28610000003</v>
      </c>
      <c r="AS184">
        <v>923900.10320000001</v>
      </c>
      <c r="AT184">
        <v>929400.88699999999</v>
      </c>
      <c r="AU184">
        <v>935169.15399999998</v>
      </c>
      <c r="AV184">
        <v>941284.58620000002</v>
      </c>
      <c r="AW184">
        <v>947910.20019999996</v>
      </c>
    </row>
    <row r="185" spans="2:49" x14ac:dyDescent="0.35">
      <c r="B185" t="s">
        <v>284</v>
      </c>
      <c r="C185">
        <v>54115760.630483001</v>
      </c>
      <c r="D185">
        <v>54984606.671644203</v>
      </c>
      <c r="E185">
        <v>55867402.32</v>
      </c>
      <c r="F185">
        <v>55867469.130000003</v>
      </c>
      <c r="G185">
        <v>52766541.859999999</v>
      </c>
      <c r="H185">
        <v>47956305.32</v>
      </c>
      <c r="I185">
        <v>48233624.049999997</v>
      </c>
      <c r="J185">
        <v>47509712.159999996</v>
      </c>
      <c r="K185">
        <v>44930748.560000002</v>
      </c>
      <c r="L185">
        <v>43542042.18</v>
      </c>
      <c r="M185">
        <v>43037113.399999999</v>
      </c>
      <c r="N185">
        <v>41649861.549999997</v>
      </c>
      <c r="O185">
        <v>42842945.969999999</v>
      </c>
      <c r="P185">
        <v>43593323</v>
      </c>
      <c r="Q185">
        <v>43803348.539999999</v>
      </c>
      <c r="R185">
        <v>44414188.130000003</v>
      </c>
      <c r="S185">
        <v>46329269.310000002</v>
      </c>
      <c r="T185">
        <v>46824510.280000001</v>
      </c>
      <c r="U185">
        <v>46964205.990000002</v>
      </c>
      <c r="V185">
        <v>47016810.109999999</v>
      </c>
      <c r="W185">
        <v>46645257.450000003</v>
      </c>
      <c r="X185">
        <v>46132282.439999998</v>
      </c>
      <c r="Y185">
        <v>45894217.289999999</v>
      </c>
      <c r="Z185">
        <v>45858354.659999996</v>
      </c>
      <c r="AA185">
        <v>46013892.950000003</v>
      </c>
      <c r="AB185">
        <v>46313924.450000003</v>
      </c>
      <c r="AC185">
        <v>46748978.859999999</v>
      </c>
      <c r="AD185">
        <v>46710419.439999998</v>
      </c>
      <c r="AE185">
        <v>46741708.789999999</v>
      </c>
      <c r="AF185">
        <v>46835746.719999999</v>
      </c>
      <c r="AG185">
        <v>46987094.530000001</v>
      </c>
      <c r="AH185">
        <v>47188083.909999996</v>
      </c>
      <c r="AI185">
        <v>47398968.5</v>
      </c>
      <c r="AJ185">
        <v>47638295.009999998</v>
      </c>
      <c r="AK185">
        <v>47904032.210000001</v>
      </c>
      <c r="AL185">
        <v>48189622.869999997</v>
      </c>
      <c r="AM185">
        <v>48522912.509999998</v>
      </c>
      <c r="AN185">
        <v>48830345.020000003</v>
      </c>
      <c r="AO185">
        <v>49138212.43</v>
      </c>
      <c r="AP185">
        <v>49440476.450000003</v>
      </c>
      <c r="AQ185">
        <v>49741722.960000001</v>
      </c>
      <c r="AR185">
        <v>50030087.549999997</v>
      </c>
      <c r="AS185">
        <v>50303161.659999996</v>
      </c>
      <c r="AT185">
        <v>50560280.390000001</v>
      </c>
      <c r="AU185">
        <v>50802725.829999998</v>
      </c>
      <c r="AV185">
        <v>51033617.869999997</v>
      </c>
      <c r="AW185">
        <v>51263687.600000001</v>
      </c>
    </row>
    <row r="186" spans="2:49" x14ac:dyDescent="0.35">
      <c r="B186" t="s">
        <v>285</v>
      </c>
      <c r="C186">
        <v>1464963.74202715</v>
      </c>
      <c r="D186">
        <v>1488484.20876134</v>
      </c>
      <c r="E186">
        <v>1512382.304</v>
      </c>
      <c r="F186">
        <v>1832436.18</v>
      </c>
      <c r="G186">
        <v>1646708.6939999999</v>
      </c>
      <c r="H186">
        <v>1251843.047</v>
      </c>
      <c r="I186">
        <v>1598874.477</v>
      </c>
      <c r="J186">
        <v>1327870.013</v>
      </c>
      <c r="K186">
        <v>1665576.335</v>
      </c>
      <c r="L186">
        <v>1576655.362</v>
      </c>
      <c r="M186">
        <v>1701968.6769999999</v>
      </c>
      <c r="N186">
        <v>1849827.0249999999</v>
      </c>
      <c r="O186">
        <v>1892797.2790000001</v>
      </c>
      <c r="P186">
        <v>1906537.4140000001</v>
      </c>
      <c r="Q186">
        <v>1890785.4580000001</v>
      </c>
      <c r="R186">
        <v>1876025.9169999999</v>
      </c>
      <c r="S186">
        <v>2111957.2409999999</v>
      </c>
      <c r="T186">
        <v>2073108.9939999999</v>
      </c>
      <c r="U186">
        <v>2037634.9450000001</v>
      </c>
      <c r="V186">
        <v>2008214.014</v>
      </c>
      <c r="W186">
        <v>1998020.9140000001</v>
      </c>
      <c r="X186">
        <v>1979649.3970000001</v>
      </c>
      <c r="Y186">
        <v>1975596.122</v>
      </c>
      <c r="Z186">
        <v>1981148.878</v>
      </c>
      <c r="AA186">
        <v>1994899.2290000001</v>
      </c>
      <c r="AB186">
        <v>2014543.176</v>
      </c>
      <c r="AC186">
        <v>2038964.0120000001</v>
      </c>
      <c r="AD186">
        <v>2067220.7849999999</v>
      </c>
      <c r="AE186">
        <v>2097685.1120000002</v>
      </c>
      <c r="AF186">
        <v>2130039.4980000001</v>
      </c>
      <c r="AG186">
        <v>2164046.6310000001</v>
      </c>
      <c r="AH186">
        <v>2199573.2050000001</v>
      </c>
      <c r="AI186">
        <v>2235230.9920000001</v>
      </c>
      <c r="AJ186">
        <v>2271507.6150000002</v>
      </c>
      <c r="AK186">
        <v>2308451.9929999998</v>
      </c>
      <c r="AL186">
        <v>2345974.1349999998</v>
      </c>
      <c r="AM186">
        <v>2384674.7850000001</v>
      </c>
      <c r="AN186">
        <v>2422410.36</v>
      </c>
      <c r="AO186">
        <v>2460348.1749999998</v>
      </c>
      <c r="AP186">
        <v>2498353.963</v>
      </c>
      <c r="AQ186">
        <v>2536681.3339999998</v>
      </c>
      <c r="AR186">
        <v>2575013.3650000002</v>
      </c>
      <c r="AS186">
        <v>2613313.7289999998</v>
      </c>
      <c r="AT186">
        <v>2651500.7609999999</v>
      </c>
      <c r="AU186">
        <v>2689695.7119999998</v>
      </c>
      <c r="AV186">
        <v>2728061.8330000001</v>
      </c>
      <c r="AW186">
        <v>2767040.61</v>
      </c>
    </row>
    <row r="187" spans="2:49" x14ac:dyDescent="0.3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4069852.426</v>
      </c>
      <c r="G187">
        <v>4043704.2379999999</v>
      </c>
      <c r="H187">
        <v>3295480.7239999999</v>
      </c>
      <c r="I187">
        <v>3404152.872</v>
      </c>
      <c r="J187">
        <v>3571389.0129999998</v>
      </c>
      <c r="K187">
        <v>3483563.5180000002</v>
      </c>
      <c r="L187">
        <v>3365085.821</v>
      </c>
      <c r="M187">
        <v>3328616.2850000001</v>
      </c>
      <c r="N187">
        <v>3378761.9360000002</v>
      </c>
      <c r="O187">
        <v>3435502.193</v>
      </c>
      <c r="P187">
        <v>3473740.8339999998</v>
      </c>
      <c r="Q187">
        <v>3490328.9369999999</v>
      </c>
      <c r="R187">
        <v>3513288.094</v>
      </c>
      <c r="S187">
        <v>3646377.5219999999</v>
      </c>
      <c r="T187">
        <v>3674546.1140000001</v>
      </c>
      <c r="U187">
        <v>3664474.821</v>
      </c>
      <c r="V187">
        <v>3643232.8650000002</v>
      </c>
      <c r="W187">
        <v>3633969.6979999999</v>
      </c>
      <c r="X187">
        <v>3605120.8190000001</v>
      </c>
      <c r="Y187">
        <v>3604126.9810000001</v>
      </c>
      <c r="Z187">
        <v>3621629.463</v>
      </c>
      <c r="AA187">
        <v>3653383.8420000002</v>
      </c>
      <c r="AB187">
        <v>3694554.8840000001</v>
      </c>
      <c r="AC187">
        <v>3742412.9879999999</v>
      </c>
      <c r="AD187">
        <v>3795438.0049999999</v>
      </c>
      <c r="AE187">
        <v>3851014.4640000002</v>
      </c>
      <c r="AF187">
        <v>3908159.287</v>
      </c>
      <c r="AG187">
        <v>3966551.7089999998</v>
      </c>
      <c r="AH187">
        <v>4026373.017</v>
      </c>
      <c r="AI187">
        <v>4085471.5929999999</v>
      </c>
      <c r="AJ187">
        <v>4144885.4279999998</v>
      </c>
      <c r="AK187">
        <v>4204802.8420000002</v>
      </c>
      <c r="AL187">
        <v>4265701.8949999996</v>
      </c>
      <c r="AM187">
        <v>4329579.8219999997</v>
      </c>
      <c r="AN187">
        <v>4391172.4539999999</v>
      </c>
      <c r="AO187">
        <v>4452137.4589999998</v>
      </c>
      <c r="AP187">
        <v>4512158.7089999998</v>
      </c>
      <c r="AQ187">
        <v>4571794.4060000004</v>
      </c>
      <c r="AR187">
        <v>4630844.0590000004</v>
      </c>
      <c r="AS187">
        <v>4690438.4390000002</v>
      </c>
      <c r="AT187">
        <v>4750838.8459999999</v>
      </c>
      <c r="AU187">
        <v>4812051.3320000004</v>
      </c>
      <c r="AV187">
        <v>4874039.5149999997</v>
      </c>
      <c r="AW187">
        <v>4937468.1390000004</v>
      </c>
    </row>
    <row r="188" spans="2:49" x14ac:dyDescent="0.35">
      <c r="B188" t="s">
        <v>287</v>
      </c>
      <c r="C188">
        <v>12698989.181271899</v>
      </c>
      <c r="D188">
        <v>12902875.5601817</v>
      </c>
      <c r="E188">
        <v>13110035.4</v>
      </c>
      <c r="F188">
        <v>13314594.560000001</v>
      </c>
      <c r="G188">
        <v>12851210.439999999</v>
      </c>
      <c r="H188">
        <v>12458670.210000001</v>
      </c>
      <c r="I188">
        <v>12377969.01</v>
      </c>
      <c r="J188">
        <v>11843456.539999999</v>
      </c>
      <c r="K188">
        <v>11075196.34</v>
      </c>
      <c r="L188">
        <v>10646800.380000001</v>
      </c>
      <c r="M188">
        <v>10567279.390000001</v>
      </c>
      <c r="N188">
        <v>10921762.119999999</v>
      </c>
      <c r="O188">
        <v>11009360.310000001</v>
      </c>
      <c r="P188">
        <v>10457676.92</v>
      </c>
      <c r="Q188">
        <v>9574857.4739999995</v>
      </c>
      <c r="R188">
        <v>8885565.6850000005</v>
      </c>
      <c r="S188">
        <v>8618746.3780000005</v>
      </c>
      <c r="T188">
        <v>8355343.5010000002</v>
      </c>
      <c r="U188">
        <v>8147430.6909999996</v>
      </c>
      <c r="V188">
        <v>7993989.0829999996</v>
      </c>
      <c r="W188">
        <v>7834282.2999999998</v>
      </c>
      <c r="X188">
        <v>7673118.8109999998</v>
      </c>
      <c r="Y188">
        <v>7646340.2800000003</v>
      </c>
      <c r="Z188">
        <v>7713179.057</v>
      </c>
      <c r="AA188">
        <v>7847632.9639999997</v>
      </c>
      <c r="AB188">
        <v>8019521.7039999999</v>
      </c>
      <c r="AC188">
        <v>8215164.5219999999</v>
      </c>
      <c r="AD188">
        <v>8416608.7970000003</v>
      </c>
      <c r="AE188">
        <v>8611924.6199999899</v>
      </c>
      <c r="AF188">
        <v>8797612.8359999899</v>
      </c>
      <c r="AG188">
        <v>8973946.4130000006</v>
      </c>
      <c r="AH188">
        <v>9139418.5830000006</v>
      </c>
      <c r="AI188">
        <v>9282785.1429999899</v>
      </c>
      <c r="AJ188">
        <v>9410983.8640000001</v>
      </c>
      <c r="AK188">
        <v>9525595.3680000007</v>
      </c>
      <c r="AL188">
        <v>9627878.2029999997</v>
      </c>
      <c r="AM188">
        <v>9730827.6300000008</v>
      </c>
      <c r="AN188">
        <v>9816958.1870000008</v>
      </c>
      <c r="AO188">
        <v>9894067.4859999996</v>
      </c>
      <c r="AP188">
        <v>9965244.50699999</v>
      </c>
      <c r="AQ188">
        <v>10035644.960000001</v>
      </c>
      <c r="AR188">
        <v>10106898.890000001</v>
      </c>
      <c r="AS188">
        <v>10179639.24</v>
      </c>
      <c r="AT188">
        <v>10257903.76</v>
      </c>
      <c r="AU188">
        <v>10344649.43</v>
      </c>
      <c r="AV188">
        <v>10442795.369999999</v>
      </c>
      <c r="AW188">
        <v>10556979.99</v>
      </c>
    </row>
    <row r="189" spans="2:49" x14ac:dyDescent="0.3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1262176.97</v>
      </c>
      <c r="G189">
        <v>1198224.7930000001</v>
      </c>
      <c r="H189">
        <v>1217502.8940000001</v>
      </c>
      <c r="I189">
        <v>1166291.798</v>
      </c>
      <c r="J189">
        <v>1092002.68</v>
      </c>
      <c r="K189">
        <v>1022370.24</v>
      </c>
      <c r="L189">
        <v>981866.07590000005</v>
      </c>
      <c r="M189">
        <v>956576.54</v>
      </c>
      <c r="N189">
        <v>960230.36849999998</v>
      </c>
      <c r="O189">
        <v>930985.32429999998</v>
      </c>
      <c r="P189">
        <v>860061.94949999999</v>
      </c>
      <c r="Q189">
        <v>776373.64800000004</v>
      </c>
      <c r="R189">
        <v>711909.43400000001</v>
      </c>
      <c r="S189">
        <v>682635.76760000002</v>
      </c>
      <c r="T189">
        <v>663575.58880000003</v>
      </c>
      <c r="U189">
        <v>652921.73329999996</v>
      </c>
      <c r="V189">
        <v>648082.04249999998</v>
      </c>
      <c r="W189">
        <v>647741.26919999998</v>
      </c>
      <c r="X189">
        <v>646791.38069999998</v>
      </c>
      <c r="Y189">
        <v>654058.19240000006</v>
      </c>
      <c r="Z189">
        <v>665507.49710000004</v>
      </c>
      <c r="AA189">
        <v>679898.18160000001</v>
      </c>
      <c r="AB189">
        <v>695369.78630000004</v>
      </c>
      <c r="AC189">
        <v>711859.0686</v>
      </c>
      <c r="AD189">
        <v>727956.95550000004</v>
      </c>
      <c r="AE189">
        <v>743278.50349999999</v>
      </c>
      <c r="AF189">
        <v>757889.46880000003</v>
      </c>
      <c r="AG189">
        <v>772274.44739999995</v>
      </c>
      <c r="AH189">
        <v>786237.68090000004</v>
      </c>
      <c r="AI189">
        <v>799181.22329999995</v>
      </c>
      <c r="AJ189">
        <v>811923.22660000005</v>
      </c>
      <c r="AK189">
        <v>824198.34660000005</v>
      </c>
      <c r="AL189">
        <v>835972.81110000005</v>
      </c>
      <c r="AM189">
        <v>848392.03590000002</v>
      </c>
      <c r="AN189">
        <v>859931.37840000005</v>
      </c>
      <c r="AO189">
        <v>870813.42550000001</v>
      </c>
      <c r="AP189">
        <v>881179.22120000003</v>
      </c>
      <c r="AQ189">
        <v>891359.14650000003</v>
      </c>
      <c r="AR189">
        <v>901555.84310000006</v>
      </c>
      <c r="AS189">
        <v>911794.82660000003</v>
      </c>
      <c r="AT189">
        <v>922477.57620000001</v>
      </c>
      <c r="AU189">
        <v>933826.32169999997</v>
      </c>
      <c r="AV189">
        <v>945990.29130000004</v>
      </c>
      <c r="AW189">
        <v>959218.27590000001</v>
      </c>
    </row>
    <row r="190" spans="2:49" x14ac:dyDescent="0.35">
      <c r="B190" t="s">
        <v>289</v>
      </c>
      <c r="C190">
        <v>16278955.912495499</v>
      </c>
      <c r="D190">
        <v>16540319.8152481</v>
      </c>
      <c r="E190">
        <v>16805880</v>
      </c>
      <c r="F190">
        <v>16724304.27</v>
      </c>
      <c r="G190">
        <v>15998389.039999999</v>
      </c>
      <c r="H190">
        <v>15292900.26</v>
      </c>
      <c r="I190">
        <v>15219896.710000001</v>
      </c>
      <c r="J190">
        <v>13335753.01</v>
      </c>
      <c r="K190">
        <v>11342452.119999999</v>
      </c>
      <c r="L190">
        <v>9821109.4910000004</v>
      </c>
      <c r="M190">
        <v>8669270.5810000002</v>
      </c>
      <c r="N190">
        <v>7715410.4550000001</v>
      </c>
      <c r="O190">
        <v>8079452.7010000004</v>
      </c>
      <c r="P190">
        <v>8267305.5470000003</v>
      </c>
      <c r="Q190">
        <v>8357268.1459999997</v>
      </c>
      <c r="R190">
        <v>8557529.9900000002</v>
      </c>
      <c r="S190">
        <v>4856089.7019999996</v>
      </c>
      <c r="T190">
        <v>6506185.4210000001</v>
      </c>
      <c r="U190">
        <v>8111060.1569999997</v>
      </c>
      <c r="V190">
        <v>9685307.7440000009</v>
      </c>
      <c r="W190">
        <v>10096920.689999999</v>
      </c>
      <c r="X190">
        <v>10477504.5</v>
      </c>
      <c r="Y190">
        <v>10626270.539999999</v>
      </c>
      <c r="Z190">
        <v>10804185.49</v>
      </c>
      <c r="AA190">
        <v>11010426.67</v>
      </c>
      <c r="AB190">
        <v>11269298.42</v>
      </c>
      <c r="AC190">
        <v>11545751.57</v>
      </c>
      <c r="AD190">
        <v>11849838.300000001</v>
      </c>
      <c r="AE190">
        <v>12150035.84</v>
      </c>
      <c r="AF190">
        <v>12102319.119999999</v>
      </c>
      <c r="AG190">
        <v>12318285.460000001</v>
      </c>
      <c r="AH190">
        <v>12530270.199999999</v>
      </c>
      <c r="AI190">
        <v>12694255.33</v>
      </c>
      <c r="AJ190">
        <v>12852087.439999999</v>
      </c>
      <c r="AK190">
        <v>13004792.67</v>
      </c>
      <c r="AL190">
        <v>13182540.68</v>
      </c>
      <c r="AM190">
        <v>13370900.380000001</v>
      </c>
      <c r="AN190">
        <v>13463995.32</v>
      </c>
      <c r="AO190">
        <v>13548319.16</v>
      </c>
      <c r="AP190">
        <v>13627121.369999999</v>
      </c>
      <c r="AQ190">
        <v>13706595.18</v>
      </c>
      <c r="AR190">
        <v>13784113.199999999</v>
      </c>
      <c r="AS190">
        <v>13751392.23</v>
      </c>
      <c r="AT190">
        <v>13725626.210000001</v>
      </c>
      <c r="AU190">
        <v>13706336.449999999</v>
      </c>
      <c r="AV190">
        <v>13695340.5</v>
      </c>
      <c r="AW190">
        <v>13698572.119999999</v>
      </c>
    </row>
    <row r="191" spans="2:49" x14ac:dyDescent="0.35">
      <c r="B191" t="s">
        <v>290</v>
      </c>
      <c r="C191">
        <v>4315668.6239754297</v>
      </c>
      <c r="D191">
        <v>4384958.0796759203</v>
      </c>
      <c r="E191">
        <v>4455360</v>
      </c>
      <c r="F191">
        <v>4121585.8139999998</v>
      </c>
      <c r="G191">
        <v>3781623.74</v>
      </c>
      <c r="H191">
        <v>3268106.193</v>
      </c>
      <c r="I191">
        <v>2991076.5079999999</v>
      </c>
      <c r="J191">
        <v>2760979.01</v>
      </c>
      <c r="K191">
        <v>2514552.9789999998</v>
      </c>
      <c r="L191">
        <v>2256161.858</v>
      </c>
      <c r="M191">
        <v>2022582.639</v>
      </c>
      <c r="N191">
        <v>1797277.7520000001</v>
      </c>
      <c r="O191">
        <v>1606258.422</v>
      </c>
      <c r="P191">
        <v>1449977.9</v>
      </c>
      <c r="Q191">
        <v>1315428.03</v>
      </c>
      <c r="R191">
        <v>1168364.689</v>
      </c>
      <c r="S191">
        <v>1165233.155</v>
      </c>
      <c r="T191">
        <v>1761286.577</v>
      </c>
      <c r="U191">
        <v>2404007.7599999998</v>
      </c>
      <c r="V191">
        <v>3022953.9720000001</v>
      </c>
      <c r="W191">
        <v>2777969.4130000002</v>
      </c>
      <c r="X191">
        <v>2421946.8160000001</v>
      </c>
      <c r="Y191">
        <v>2348026.56</v>
      </c>
      <c r="Z191">
        <v>2301431.5410000002</v>
      </c>
      <c r="AA191">
        <v>2262403.3990000002</v>
      </c>
      <c r="AB191">
        <v>2230992.6159999999</v>
      </c>
      <c r="AC191">
        <v>2204604.0989999999</v>
      </c>
      <c r="AD191">
        <v>2224716.1269999999</v>
      </c>
      <c r="AE191">
        <v>2253582.9679999999</v>
      </c>
      <c r="AF191">
        <v>2286474.0809999998</v>
      </c>
      <c r="AG191">
        <v>2323020.6979999999</v>
      </c>
      <c r="AH191">
        <v>2361977.71</v>
      </c>
      <c r="AI191">
        <v>2355418.4219999998</v>
      </c>
      <c r="AJ191">
        <v>2344756.2349999999</v>
      </c>
      <c r="AK191">
        <v>2334474.5040000002</v>
      </c>
      <c r="AL191">
        <v>2323921.4410000001</v>
      </c>
      <c r="AM191">
        <v>2312793.1439999999</v>
      </c>
      <c r="AN191">
        <v>2351615.4840000002</v>
      </c>
      <c r="AO191">
        <v>2396304.639</v>
      </c>
      <c r="AP191">
        <v>2441954.0189999999</v>
      </c>
      <c r="AQ191">
        <v>2488022.2910000002</v>
      </c>
      <c r="AR191">
        <v>2533995.662</v>
      </c>
      <c r="AS191">
        <v>2567266.219</v>
      </c>
      <c r="AT191">
        <v>2599619.4270000001</v>
      </c>
      <c r="AU191">
        <v>2631734.6839999999</v>
      </c>
      <c r="AV191">
        <v>2663706.693</v>
      </c>
      <c r="AW191">
        <v>2695989.1359999999</v>
      </c>
    </row>
    <row r="192" spans="2:49" x14ac:dyDescent="0.35">
      <c r="B192" t="s">
        <v>291</v>
      </c>
      <c r="C192">
        <v>4315668.6239754297</v>
      </c>
      <c r="D192">
        <v>4384958.0796759203</v>
      </c>
      <c r="E192">
        <v>4455360</v>
      </c>
      <c r="F192">
        <v>4121585.8139999998</v>
      </c>
      <c r="G192">
        <v>3781623.74</v>
      </c>
      <c r="H192">
        <v>3268106.193</v>
      </c>
      <c r="I192">
        <v>2991076.5079999999</v>
      </c>
      <c r="J192">
        <v>2760979.01</v>
      </c>
      <c r="K192">
        <v>2514552.9789999998</v>
      </c>
      <c r="L192">
        <v>2256161.858</v>
      </c>
      <c r="M192">
        <v>2022582.639</v>
      </c>
      <c r="N192">
        <v>1797277.7520000001</v>
      </c>
      <c r="O192">
        <v>1606258.422</v>
      </c>
      <c r="P192">
        <v>1449977.9</v>
      </c>
      <c r="Q192">
        <v>1315428.03</v>
      </c>
      <c r="R192">
        <v>1168364.689</v>
      </c>
      <c r="S192">
        <v>1165233.155</v>
      </c>
      <c r="T192">
        <v>1761286.577</v>
      </c>
      <c r="U192">
        <v>2404007.7599999998</v>
      </c>
      <c r="V192">
        <v>3022953.9720000001</v>
      </c>
      <c r="W192">
        <v>2777969.4130000002</v>
      </c>
      <c r="X192">
        <v>2421946.8160000001</v>
      </c>
      <c r="Y192">
        <v>2348026.56</v>
      </c>
      <c r="Z192">
        <v>2301431.5410000002</v>
      </c>
      <c r="AA192">
        <v>2262403.3990000002</v>
      </c>
      <c r="AB192">
        <v>2230992.6159999999</v>
      </c>
      <c r="AC192">
        <v>2204604.0989999999</v>
      </c>
      <c r="AD192">
        <v>2224716.1269999999</v>
      </c>
      <c r="AE192">
        <v>2253582.9679999999</v>
      </c>
      <c r="AF192">
        <v>2286474.0809999998</v>
      </c>
      <c r="AG192">
        <v>2323020.6979999999</v>
      </c>
      <c r="AH192">
        <v>2361977.71</v>
      </c>
      <c r="AI192">
        <v>2355418.4219999998</v>
      </c>
      <c r="AJ192">
        <v>2344756.2349999999</v>
      </c>
      <c r="AK192">
        <v>2334474.5040000002</v>
      </c>
      <c r="AL192">
        <v>2323921.4410000001</v>
      </c>
      <c r="AM192">
        <v>2312793.1439999999</v>
      </c>
      <c r="AN192">
        <v>2351615.4840000002</v>
      </c>
      <c r="AO192">
        <v>2396304.639</v>
      </c>
      <c r="AP192">
        <v>2441954.0189999999</v>
      </c>
      <c r="AQ192">
        <v>2488022.2910000002</v>
      </c>
      <c r="AR192">
        <v>2533995.662</v>
      </c>
      <c r="AS192">
        <v>2567266.219</v>
      </c>
      <c r="AT192">
        <v>2599619.4270000001</v>
      </c>
      <c r="AU192">
        <v>2631734.6839999999</v>
      </c>
      <c r="AV192">
        <v>2663706.693</v>
      </c>
      <c r="AW192">
        <v>2695989.1359999999</v>
      </c>
    </row>
    <row r="193" spans="2:49" x14ac:dyDescent="0.35">
      <c r="B193" t="s">
        <v>292</v>
      </c>
      <c r="C193">
        <v>8232235.5397947598</v>
      </c>
      <c r="D193">
        <v>8364406.7441781899</v>
      </c>
      <c r="E193">
        <v>8498700</v>
      </c>
      <c r="F193">
        <v>8257721.017</v>
      </c>
      <c r="G193">
        <v>8001510.9460000005</v>
      </c>
      <c r="H193">
        <v>7306578.7999999998</v>
      </c>
      <c r="I193">
        <v>7065971.0889999997</v>
      </c>
      <c r="J193">
        <v>6891512.8729999997</v>
      </c>
      <c r="K193">
        <v>6631316.9950000001</v>
      </c>
      <c r="L193">
        <v>6286065.1189999999</v>
      </c>
      <c r="M193">
        <v>5953453.6619999995</v>
      </c>
      <c r="N193">
        <v>5588779.7309999997</v>
      </c>
      <c r="O193">
        <v>5783274.9479999999</v>
      </c>
      <c r="P193">
        <v>6074151.6679999996</v>
      </c>
      <c r="Q193">
        <v>6362211.5029999996</v>
      </c>
      <c r="R193">
        <v>6455829.7740000002</v>
      </c>
      <c r="S193">
        <v>8856928.9560000002</v>
      </c>
      <c r="T193">
        <v>6974268.318</v>
      </c>
      <c r="U193">
        <v>4815036.5920000002</v>
      </c>
      <c r="V193">
        <v>2808130.6680000001</v>
      </c>
      <c r="W193">
        <v>2592519.86</v>
      </c>
      <c r="X193">
        <v>2512492.6660000002</v>
      </c>
      <c r="Y193">
        <v>2458495.2969999998</v>
      </c>
      <c r="Z193">
        <v>2407622.0010000002</v>
      </c>
      <c r="AA193">
        <v>2361978.3280000002</v>
      </c>
      <c r="AB193">
        <v>2323173.4900000002</v>
      </c>
      <c r="AC193">
        <v>2289416.4309999999</v>
      </c>
      <c r="AD193">
        <v>2266843.67</v>
      </c>
      <c r="AE193">
        <v>2249514.781</v>
      </c>
      <c r="AF193">
        <v>2236111.1510000001</v>
      </c>
      <c r="AG193">
        <v>2224807.1349999998</v>
      </c>
      <c r="AH193">
        <v>2215787.7030000002</v>
      </c>
      <c r="AI193">
        <v>2220805.898</v>
      </c>
      <c r="AJ193">
        <v>2226432.977</v>
      </c>
      <c r="AK193">
        <v>2232647.4249999998</v>
      </c>
      <c r="AL193">
        <v>2239155.5819999999</v>
      </c>
      <c r="AM193">
        <v>2244974.6680000001</v>
      </c>
      <c r="AN193">
        <v>2250470.8390000002</v>
      </c>
      <c r="AO193">
        <v>2256472.6189999999</v>
      </c>
      <c r="AP193">
        <v>2262576.2510000002</v>
      </c>
      <c r="AQ193">
        <v>2268718.6680000001</v>
      </c>
      <c r="AR193">
        <v>2274477.8319999999</v>
      </c>
      <c r="AS193">
        <v>3033938.4810000001</v>
      </c>
      <c r="AT193">
        <v>3889532.6779999998</v>
      </c>
      <c r="AU193">
        <v>4757591.5789999999</v>
      </c>
      <c r="AV193">
        <v>5625741.301</v>
      </c>
      <c r="AW193">
        <v>6492987.8279999997</v>
      </c>
    </row>
    <row r="194" spans="2:49" x14ac:dyDescent="0.35">
      <c r="B194" t="s">
        <v>293</v>
      </c>
      <c r="C194">
        <v>20174774.421468802</v>
      </c>
      <c r="D194">
        <v>20498686.950521201</v>
      </c>
      <c r="E194">
        <v>20827800</v>
      </c>
      <c r="F194">
        <v>19906990.100000001</v>
      </c>
      <c r="G194">
        <v>18926098.800000001</v>
      </c>
      <c r="H194">
        <v>16952777</v>
      </c>
      <c r="I194">
        <v>16081822.98</v>
      </c>
      <c r="J194">
        <v>15385927.18</v>
      </c>
      <c r="K194">
        <v>14523247.800000001</v>
      </c>
      <c r="L194">
        <v>13505356.529999999</v>
      </c>
      <c r="M194">
        <v>12547778.960000001</v>
      </c>
      <c r="N194">
        <v>11555597.67</v>
      </c>
      <c r="O194">
        <v>10373256.73</v>
      </c>
      <c r="P194">
        <v>9378109.7180000003</v>
      </c>
      <c r="Q194">
        <v>8519576.2249999996</v>
      </c>
      <c r="R194">
        <v>7578785.8430000003</v>
      </c>
      <c r="S194">
        <v>3083720.1630000002</v>
      </c>
      <c r="T194">
        <v>2284485.3309999998</v>
      </c>
      <c r="U194">
        <v>1755632.4439999999</v>
      </c>
      <c r="V194">
        <v>1287230.4979999999</v>
      </c>
      <c r="W194">
        <v>1029852.504</v>
      </c>
      <c r="X194">
        <v>779917.91799999995</v>
      </c>
      <c r="Y194">
        <v>751242.1152</v>
      </c>
      <c r="Z194">
        <v>742095.31689999998</v>
      </c>
      <c r="AA194">
        <v>736241.16599999997</v>
      </c>
      <c r="AB194">
        <v>732715.79520000005</v>
      </c>
      <c r="AC194">
        <v>730647.91310000001</v>
      </c>
      <c r="AD194">
        <v>731028.18050000002</v>
      </c>
      <c r="AE194">
        <v>733008.37939999998</v>
      </c>
      <c r="AF194">
        <v>736206.90040000004</v>
      </c>
      <c r="AG194">
        <v>740222.52439999999</v>
      </c>
      <c r="AH194">
        <v>744984.44609999994</v>
      </c>
      <c r="AI194">
        <v>750493.77780000004</v>
      </c>
      <c r="AJ194">
        <v>756219.99490000005</v>
      </c>
      <c r="AK194">
        <v>762149.58189999999</v>
      </c>
      <c r="AL194">
        <v>768265.38630000001</v>
      </c>
      <c r="AM194">
        <v>774156.22080000001</v>
      </c>
      <c r="AN194">
        <v>780961.9473</v>
      </c>
      <c r="AO194">
        <v>787997.18130000005</v>
      </c>
      <c r="AP194">
        <v>795126.50040000002</v>
      </c>
      <c r="AQ194">
        <v>802331.39610000001</v>
      </c>
      <c r="AR194">
        <v>809464.92559999996</v>
      </c>
      <c r="AS194">
        <v>817171.32949999999</v>
      </c>
      <c r="AT194">
        <v>825036.29229999997</v>
      </c>
      <c r="AU194">
        <v>832834.9155</v>
      </c>
      <c r="AV194">
        <v>840552.76430000004</v>
      </c>
      <c r="AW194">
        <v>848330.29960000003</v>
      </c>
    </row>
    <row r="195" spans="2:49" x14ac:dyDescent="0.35">
      <c r="B195" t="s">
        <v>294</v>
      </c>
      <c r="C195">
        <v>463787.91773491597</v>
      </c>
      <c r="D195">
        <v>471234.182770602</v>
      </c>
      <c r="E195">
        <v>478800</v>
      </c>
      <c r="F195">
        <v>480598.68190000003</v>
      </c>
      <c r="G195">
        <v>469285.6911</v>
      </c>
      <c r="H195">
        <v>452529.05839999998</v>
      </c>
      <c r="I195">
        <v>461122.94500000001</v>
      </c>
      <c r="J195">
        <v>522323.44640000002</v>
      </c>
      <c r="K195">
        <v>571573.82900000003</v>
      </c>
      <c r="L195">
        <v>634659.78379999998</v>
      </c>
      <c r="M195">
        <v>717610.72660000005</v>
      </c>
      <c r="N195">
        <v>822823.16449999996</v>
      </c>
      <c r="O195">
        <v>787688.19629999995</v>
      </c>
      <c r="P195">
        <v>725008.99109999998</v>
      </c>
      <c r="Q195">
        <v>638037.90509999997</v>
      </c>
      <c r="R195">
        <v>555919.41469999996</v>
      </c>
      <c r="S195">
        <v>271348.00060000003</v>
      </c>
      <c r="T195">
        <v>247870.42449999999</v>
      </c>
      <c r="U195">
        <v>228463.49419999999</v>
      </c>
      <c r="V195">
        <v>210947.54149999999</v>
      </c>
      <c r="W195">
        <v>211225.3653</v>
      </c>
      <c r="X195">
        <v>210812.00510000001</v>
      </c>
      <c r="Y195">
        <v>202651.1072</v>
      </c>
      <c r="Z195">
        <v>196630.80059999999</v>
      </c>
      <c r="AA195">
        <v>192042.99309999999</v>
      </c>
      <c r="AB195">
        <v>188691.47020000001</v>
      </c>
      <c r="AC195">
        <v>185809.55919999999</v>
      </c>
      <c r="AD195">
        <v>183765.34020000001</v>
      </c>
      <c r="AE195">
        <v>181774.73749999999</v>
      </c>
      <c r="AF195">
        <v>180413.81649999999</v>
      </c>
      <c r="AG195">
        <v>178602.35130000001</v>
      </c>
      <c r="AH195">
        <v>176922.73910000001</v>
      </c>
      <c r="AI195">
        <v>175761.41409999999</v>
      </c>
      <c r="AJ195">
        <v>174635.2708</v>
      </c>
      <c r="AK195">
        <v>173628.87220000001</v>
      </c>
      <c r="AL195">
        <v>172713.2083</v>
      </c>
      <c r="AM195">
        <v>171667.86120000001</v>
      </c>
      <c r="AN195">
        <v>170640.17240000001</v>
      </c>
      <c r="AO195">
        <v>169692.11120000001</v>
      </c>
      <c r="AP195">
        <v>168800.58379999999</v>
      </c>
      <c r="AQ195">
        <v>167976.75039999999</v>
      </c>
      <c r="AR195">
        <v>167155.5129</v>
      </c>
      <c r="AS195">
        <v>166832.33809999999</v>
      </c>
      <c r="AT195">
        <v>166520.63819999999</v>
      </c>
      <c r="AU195">
        <v>166204.8743</v>
      </c>
      <c r="AV195">
        <v>165893.81719999999</v>
      </c>
      <c r="AW195">
        <v>165644.6949</v>
      </c>
    </row>
    <row r="196" spans="2:49" x14ac:dyDescent="0.3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784193.96369999996</v>
      </c>
      <c r="G196">
        <v>759148.37309999997</v>
      </c>
      <c r="H196">
        <v>740392.39480000001</v>
      </c>
      <c r="I196">
        <v>775070.21970000002</v>
      </c>
      <c r="J196">
        <v>761563.45259999996</v>
      </c>
      <c r="K196">
        <v>750064.79359999998</v>
      </c>
      <c r="L196">
        <v>705671.65460000001</v>
      </c>
      <c r="M196">
        <v>718608.60789999994</v>
      </c>
      <c r="N196">
        <v>697012.76280000003</v>
      </c>
      <c r="O196">
        <v>679079.83880000003</v>
      </c>
      <c r="P196">
        <v>658364.28709999996</v>
      </c>
      <c r="Q196">
        <v>623860.75360000005</v>
      </c>
      <c r="R196">
        <v>576269.83030000003</v>
      </c>
      <c r="S196">
        <v>521283.81060000003</v>
      </c>
      <c r="T196">
        <v>510885.27260000003</v>
      </c>
      <c r="U196">
        <v>510046.42869999999</v>
      </c>
      <c r="V196">
        <v>514913.67249999999</v>
      </c>
      <c r="W196">
        <v>510908.28600000002</v>
      </c>
      <c r="X196">
        <v>505011.47529999999</v>
      </c>
      <c r="Y196">
        <v>496542.11420000001</v>
      </c>
      <c r="Z196">
        <v>490542.1827</v>
      </c>
      <c r="AA196">
        <v>487192.62229999999</v>
      </c>
      <c r="AB196">
        <v>486413.16279999999</v>
      </c>
      <c r="AC196">
        <v>486658.53340000001</v>
      </c>
      <c r="AD196">
        <v>488348.16580000002</v>
      </c>
      <c r="AE196">
        <v>490257.04889999999</v>
      </c>
      <c r="AF196">
        <v>492181.60100000002</v>
      </c>
      <c r="AG196">
        <v>493520.31569999998</v>
      </c>
      <c r="AH196">
        <v>494888.19</v>
      </c>
      <c r="AI196">
        <v>499726.97499999998</v>
      </c>
      <c r="AJ196">
        <v>504585.72899999999</v>
      </c>
      <c r="AK196">
        <v>509593.32059999998</v>
      </c>
      <c r="AL196">
        <v>514674.03529999999</v>
      </c>
      <c r="AM196">
        <v>519056.46740000002</v>
      </c>
      <c r="AN196">
        <v>522854.41489999997</v>
      </c>
      <c r="AO196">
        <v>527028.42509999999</v>
      </c>
      <c r="AP196">
        <v>531434.46030000004</v>
      </c>
      <c r="AQ196">
        <v>535961.67020000005</v>
      </c>
      <c r="AR196">
        <v>540435.81420000002</v>
      </c>
      <c r="AS196">
        <v>544890.70559999999</v>
      </c>
      <c r="AT196">
        <v>549216.66929999995</v>
      </c>
      <c r="AU196">
        <v>553364.73730000004</v>
      </c>
      <c r="AV196">
        <v>557354.39919999999</v>
      </c>
      <c r="AW196">
        <v>561280.30909999995</v>
      </c>
    </row>
    <row r="197" spans="2:49" x14ac:dyDescent="0.3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5229458.2419999996</v>
      </c>
      <c r="G197">
        <v>4997769.2</v>
      </c>
      <c r="H197">
        <v>4908854.3430000003</v>
      </c>
      <c r="I197">
        <v>4892184.398</v>
      </c>
      <c r="J197">
        <v>4880494.6540000001</v>
      </c>
      <c r="K197">
        <v>4621140.1169999996</v>
      </c>
      <c r="L197">
        <v>4447046.2209999999</v>
      </c>
      <c r="M197">
        <v>4437624.24</v>
      </c>
      <c r="N197">
        <v>4436201.0659999996</v>
      </c>
      <c r="O197">
        <v>4345744.4050000003</v>
      </c>
      <c r="P197">
        <v>4134781.5079999999</v>
      </c>
      <c r="Q197">
        <v>3786580.7439999999</v>
      </c>
      <c r="R197">
        <v>3435432.8050000002</v>
      </c>
      <c r="S197">
        <v>3260676.9350000001</v>
      </c>
      <c r="T197">
        <v>3188569.9730000002</v>
      </c>
      <c r="U197">
        <v>3138325.7379999999</v>
      </c>
      <c r="V197">
        <v>3105042.27</v>
      </c>
      <c r="W197">
        <v>3036642.4849999999</v>
      </c>
      <c r="X197">
        <v>2968879.43</v>
      </c>
      <c r="Y197">
        <v>2933988.1170000001</v>
      </c>
      <c r="Z197">
        <v>2933470.36</v>
      </c>
      <c r="AA197">
        <v>2954943.3640000001</v>
      </c>
      <c r="AB197">
        <v>2990446.4130000002</v>
      </c>
      <c r="AC197">
        <v>3029770.8119999999</v>
      </c>
      <c r="AD197">
        <v>3071844.2960000001</v>
      </c>
      <c r="AE197">
        <v>3110060.4759999998</v>
      </c>
      <c r="AF197">
        <v>3143873.173</v>
      </c>
      <c r="AG197">
        <v>3171082.2990000001</v>
      </c>
      <c r="AH197">
        <v>3195175.642</v>
      </c>
      <c r="AI197">
        <v>3236875.3110000002</v>
      </c>
      <c r="AJ197">
        <v>3277016.5860000001</v>
      </c>
      <c r="AK197">
        <v>3316714.1409999998</v>
      </c>
      <c r="AL197">
        <v>3356099.6579999998</v>
      </c>
      <c r="AM197">
        <v>3393146.014</v>
      </c>
      <c r="AN197">
        <v>3425658.07</v>
      </c>
      <c r="AO197">
        <v>3459652.7489999998</v>
      </c>
      <c r="AP197">
        <v>3494686.6409999998</v>
      </c>
      <c r="AQ197">
        <v>3530392.62</v>
      </c>
      <c r="AR197">
        <v>3566329.585</v>
      </c>
      <c r="AS197">
        <v>3601864.5660000001</v>
      </c>
      <c r="AT197">
        <v>3637180.213</v>
      </c>
      <c r="AU197">
        <v>3672410.4180000001</v>
      </c>
      <c r="AV197">
        <v>3707709.5929999999</v>
      </c>
      <c r="AW197">
        <v>3743521.8739999998</v>
      </c>
    </row>
    <row r="198" spans="2:49" x14ac:dyDescent="0.3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736383.87809999997</v>
      </c>
      <c r="G198">
        <v>688113.451</v>
      </c>
      <c r="H198">
        <v>586721.96710000001</v>
      </c>
      <c r="I198">
        <v>619006.81810000003</v>
      </c>
      <c r="J198">
        <v>603896.74490000005</v>
      </c>
      <c r="K198">
        <v>570592.3811</v>
      </c>
      <c r="L198">
        <v>540638.83519999997</v>
      </c>
      <c r="M198">
        <v>527691.12939999998</v>
      </c>
      <c r="N198">
        <v>532504.2439</v>
      </c>
      <c r="O198">
        <v>532953.86450000003</v>
      </c>
      <c r="P198">
        <v>518019.7684</v>
      </c>
      <c r="Q198">
        <v>484109.5674</v>
      </c>
      <c r="R198">
        <v>448292.59860000003</v>
      </c>
      <c r="S198">
        <v>411501.14380000002</v>
      </c>
      <c r="T198">
        <v>387114.65860000002</v>
      </c>
      <c r="U198">
        <v>370009.7928</v>
      </c>
      <c r="V198">
        <v>358975.76049999997</v>
      </c>
      <c r="W198">
        <v>345330.94390000001</v>
      </c>
      <c r="X198">
        <v>333402.6495</v>
      </c>
      <c r="Y198">
        <v>326978.45899999997</v>
      </c>
      <c r="Z198">
        <v>324698.13069999998</v>
      </c>
      <c r="AA198">
        <v>324987.8382</v>
      </c>
      <c r="AB198">
        <v>327074.07490000001</v>
      </c>
      <c r="AC198">
        <v>329771.78820000001</v>
      </c>
      <c r="AD198">
        <v>333029.94030000002</v>
      </c>
      <c r="AE198">
        <v>336215.07760000002</v>
      </c>
      <c r="AF198">
        <v>339309.38549999997</v>
      </c>
      <c r="AG198">
        <v>342009.11920000002</v>
      </c>
      <c r="AH198">
        <v>344740.26380000002</v>
      </c>
      <c r="AI198">
        <v>349699.89640000003</v>
      </c>
      <c r="AJ198">
        <v>354693.3958</v>
      </c>
      <c r="AK198">
        <v>359822.91249999998</v>
      </c>
      <c r="AL198">
        <v>365031.27740000002</v>
      </c>
      <c r="AM198">
        <v>369800.63699999999</v>
      </c>
      <c r="AN198">
        <v>374151.16100000002</v>
      </c>
      <c r="AO198">
        <v>378650.45640000002</v>
      </c>
      <c r="AP198">
        <v>383193.07199999999</v>
      </c>
      <c r="AQ198">
        <v>387735.63870000001</v>
      </c>
      <c r="AR198">
        <v>392190.21189999999</v>
      </c>
      <c r="AS198">
        <v>396503.31929999997</v>
      </c>
      <c r="AT198">
        <v>400657.0514</v>
      </c>
      <c r="AU198">
        <v>404653.47710000002</v>
      </c>
      <c r="AV198">
        <v>408506.78989999997</v>
      </c>
      <c r="AW198">
        <v>412282.68180000002</v>
      </c>
    </row>
    <row r="199" spans="2:49" x14ac:dyDescent="0.3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1502496.6910000001</v>
      </c>
      <c r="G199">
        <v>1385451.4850000001</v>
      </c>
      <c r="H199">
        <v>1185286.2860000001</v>
      </c>
      <c r="I199">
        <v>1216801.5319999999</v>
      </c>
      <c r="J199">
        <v>1338778.324</v>
      </c>
      <c r="K199">
        <v>1216325.1089999999</v>
      </c>
      <c r="L199">
        <v>1150131.851</v>
      </c>
      <c r="M199">
        <v>1155158.0160000001</v>
      </c>
      <c r="N199">
        <v>1143141.1710000001</v>
      </c>
      <c r="O199">
        <v>1168308.902</v>
      </c>
      <c r="P199">
        <v>1171335.4650000001</v>
      </c>
      <c r="Q199">
        <v>1140307.1499999999</v>
      </c>
      <c r="R199">
        <v>1089789.892</v>
      </c>
      <c r="S199">
        <v>1055174.5</v>
      </c>
      <c r="T199">
        <v>1035694.443</v>
      </c>
      <c r="U199">
        <v>1018372.188</v>
      </c>
      <c r="V199">
        <v>1004963.684</v>
      </c>
      <c r="W199">
        <v>973737.77870000002</v>
      </c>
      <c r="X199">
        <v>942831.48160000006</v>
      </c>
      <c r="Y199">
        <v>922512.57339999999</v>
      </c>
      <c r="Z199">
        <v>911648.19110000005</v>
      </c>
      <c r="AA199">
        <v>906979.31629999995</v>
      </c>
      <c r="AB199">
        <v>906166.76130000001</v>
      </c>
      <c r="AC199">
        <v>907080.84609999997</v>
      </c>
      <c r="AD199">
        <v>909676.75210000004</v>
      </c>
      <c r="AE199">
        <v>911924.14760000003</v>
      </c>
      <c r="AF199">
        <v>913887.9547</v>
      </c>
      <c r="AG199">
        <v>915105.29559999995</v>
      </c>
      <c r="AH199">
        <v>916444.86730000004</v>
      </c>
      <c r="AI199">
        <v>923436.39269999997</v>
      </c>
      <c r="AJ199">
        <v>930710.64919999999</v>
      </c>
      <c r="AK199">
        <v>938544.47649999999</v>
      </c>
      <c r="AL199">
        <v>946697.93519999995</v>
      </c>
      <c r="AM199">
        <v>954901.7561</v>
      </c>
      <c r="AN199">
        <v>960161.71470000001</v>
      </c>
      <c r="AO199">
        <v>964581.69790000003</v>
      </c>
      <c r="AP199">
        <v>968263.53110000002</v>
      </c>
      <c r="AQ199">
        <v>971374.76980000001</v>
      </c>
      <c r="AR199">
        <v>973616.43050000002</v>
      </c>
      <c r="AS199">
        <v>976245.87049999996</v>
      </c>
      <c r="AT199">
        <v>979046.76139999996</v>
      </c>
      <c r="AU199">
        <v>981759.62390000001</v>
      </c>
      <c r="AV199">
        <v>984316.26740000001</v>
      </c>
      <c r="AW199">
        <v>986910.63699999999</v>
      </c>
    </row>
    <row r="200" spans="2:49" x14ac:dyDescent="0.3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1884122.2150000001</v>
      </c>
      <c r="G200">
        <v>1747574.2849999999</v>
      </c>
      <c r="H200">
        <v>1475042.7660000001</v>
      </c>
      <c r="I200">
        <v>1519336.456</v>
      </c>
      <c r="J200">
        <v>1698158.2</v>
      </c>
      <c r="K200">
        <v>1538814.4439999999</v>
      </c>
      <c r="L200">
        <v>1448698.004</v>
      </c>
      <c r="M200">
        <v>1447742.12</v>
      </c>
      <c r="N200">
        <v>1408079.571</v>
      </c>
      <c r="O200">
        <v>1450098.915</v>
      </c>
      <c r="P200">
        <v>1486647.804</v>
      </c>
      <c r="Q200">
        <v>1483891.0349999999</v>
      </c>
      <c r="R200">
        <v>1439038.344</v>
      </c>
      <c r="S200">
        <v>1415249.331</v>
      </c>
      <c r="T200">
        <v>1368399.7479999999</v>
      </c>
      <c r="U200">
        <v>1333670.9010000001</v>
      </c>
      <c r="V200">
        <v>1333686.31</v>
      </c>
      <c r="W200">
        <v>1263522.6129999999</v>
      </c>
      <c r="X200">
        <v>1227897.7990000001</v>
      </c>
      <c r="Y200">
        <v>1196996.6359999999</v>
      </c>
      <c r="Z200">
        <v>1172592.7450000001</v>
      </c>
      <c r="AA200">
        <v>1155261.8859999999</v>
      </c>
      <c r="AB200">
        <v>1139595.835</v>
      </c>
      <c r="AC200">
        <v>1127122.4210000001</v>
      </c>
      <c r="AD200">
        <v>1118810.936</v>
      </c>
      <c r="AE200">
        <v>1109393.0719999999</v>
      </c>
      <c r="AF200">
        <v>1099879.3529999999</v>
      </c>
      <c r="AG200">
        <v>1090591.21</v>
      </c>
      <c r="AH200">
        <v>1082936.514</v>
      </c>
      <c r="AI200">
        <v>1080627.635</v>
      </c>
      <c r="AJ200">
        <v>1078848.186</v>
      </c>
      <c r="AK200">
        <v>1079324.081</v>
      </c>
      <c r="AL200">
        <v>1080130.135</v>
      </c>
      <c r="AM200">
        <v>1085497.473</v>
      </c>
      <c r="AN200">
        <v>1083371.4469999999</v>
      </c>
      <c r="AO200">
        <v>1079195.122</v>
      </c>
      <c r="AP200">
        <v>1073992.048</v>
      </c>
      <c r="AQ200">
        <v>1069778.993</v>
      </c>
      <c r="AR200">
        <v>1063433.9210000001</v>
      </c>
      <c r="AS200">
        <v>1058378.612</v>
      </c>
      <c r="AT200">
        <v>1054475.3149999999</v>
      </c>
      <c r="AU200">
        <v>1050142.2379999999</v>
      </c>
      <c r="AV200">
        <v>1045802.85</v>
      </c>
      <c r="AW200">
        <v>1044045.083</v>
      </c>
    </row>
    <row r="201" spans="2:49" x14ac:dyDescent="0.3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2377670.7880000002</v>
      </c>
      <c r="G201">
        <v>2236322.213</v>
      </c>
      <c r="H201">
        <v>1981320.7180000001</v>
      </c>
      <c r="I201">
        <v>2076141.8</v>
      </c>
      <c r="J201">
        <v>1976849.5859999999</v>
      </c>
      <c r="K201">
        <v>1820386.281</v>
      </c>
      <c r="L201">
        <v>1772857.9410000001</v>
      </c>
      <c r="M201">
        <v>1734713.584</v>
      </c>
      <c r="N201">
        <v>1763902.031</v>
      </c>
      <c r="O201">
        <v>1769780.2390000001</v>
      </c>
      <c r="P201">
        <v>1742397.0319999999</v>
      </c>
      <c r="Q201">
        <v>1662247.3419999999</v>
      </c>
      <c r="R201">
        <v>1558738.203</v>
      </c>
      <c r="S201">
        <v>1520517.1170000001</v>
      </c>
      <c r="T201">
        <v>1500764.6329999999</v>
      </c>
      <c r="U201">
        <v>1483039.5689999999</v>
      </c>
      <c r="V201">
        <v>1467782.33</v>
      </c>
      <c r="W201">
        <v>1422168.784</v>
      </c>
      <c r="X201">
        <v>1373273.8289999999</v>
      </c>
      <c r="Y201">
        <v>1339047.4550000001</v>
      </c>
      <c r="Z201">
        <v>1317823.7350000001</v>
      </c>
      <c r="AA201">
        <v>1304744.1880000001</v>
      </c>
      <c r="AB201">
        <v>1296870.1869999999</v>
      </c>
      <c r="AC201">
        <v>1291082.9450000001</v>
      </c>
      <c r="AD201">
        <v>1288337.93</v>
      </c>
      <c r="AE201">
        <v>1285362.865</v>
      </c>
      <c r="AF201">
        <v>1282207.416</v>
      </c>
      <c r="AG201">
        <v>1278208.301</v>
      </c>
      <c r="AH201">
        <v>1274634.094</v>
      </c>
      <c r="AI201">
        <v>1279360.6000000001</v>
      </c>
      <c r="AJ201">
        <v>1284741.638</v>
      </c>
      <c r="AK201">
        <v>1291095.676</v>
      </c>
      <c r="AL201">
        <v>1298092.04</v>
      </c>
      <c r="AM201">
        <v>1305038.5149999999</v>
      </c>
      <c r="AN201">
        <v>1309385.0209999999</v>
      </c>
      <c r="AO201">
        <v>1313644.6399999999</v>
      </c>
      <c r="AP201">
        <v>1317711.1159999999</v>
      </c>
      <c r="AQ201">
        <v>1321619.949</v>
      </c>
      <c r="AR201">
        <v>1324983.399</v>
      </c>
      <c r="AS201">
        <v>1328546.1910000001</v>
      </c>
      <c r="AT201">
        <v>1332083.341</v>
      </c>
      <c r="AU201">
        <v>1335396.969</v>
      </c>
      <c r="AV201">
        <v>1338430.567</v>
      </c>
      <c r="AW201">
        <v>1341400.466</v>
      </c>
    </row>
    <row r="202" spans="2:49" x14ac:dyDescent="0.3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4801653.9809999997</v>
      </c>
      <c r="G202">
        <v>4785839.4579999996</v>
      </c>
      <c r="H202">
        <v>4446067.5829999996</v>
      </c>
      <c r="I202">
        <v>4604101.8890000004</v>
      </c>
      <c r="J202">
        <v>4616318.625</v>
      </c>
      <c r="K202">
        <v>4425923.6320000002</v>
      </c>
      <c r="L202">
        <v>4355310.3289999999</v>
      </c>
      <c r="M202">
        <v>4314031.5429999996</v>
      </c>
      <c r="N202">
        <v>4372744.6940000001</v>
      </c>
      <c r="O202">
        <v>4491355.0209999997</v>
      </c>
      <c r="P202">
        <v>4518057.6619999995</v>
      </c>
      <c r="Q202">
        <v>4428545.8540000003</v>
      </c>
      <c r="R202">
        <v>4283982.9840000002</v>
      </c>
      <c r="S202">
        <v>4118081.25</v>
      </c>
      <c r="T202">
        <v>4055190.4070000001</v>
      </c>
      <c r="U202">
        <v>4005389.6839999999</v>
      </c>
      <c r="V202">
        <v>3967540.46</v>
      </c>
      <c r="W202">
        <v>3876774.2659999998</v>
      </c>
      <c r="X202">
        <v>3779597.5410000002</v>
      </c>
      <c r="Y202">
        <v>3718018.3670000001</v>
      </c>
      <c r="Z202">
        <v>3685483.2370000002</v>
      </c>
      <c r="AA202">
        <v>3671773.7030000002</v>
      </c>
      <c r="AB202">
        <v>3669897.6189999999</v>
      </c>
      <c r="AC202">
        <v>3674013.6860000002</v>
      </c>
      <c r="AD202">
        <v>3685150.0639999998</v>
      </c>
      <c r="AE202">
        <v>3696386.0660000001</v>
      </c>
      <c r="AF202">
        <v>3708027.301</v>
      </c>
      <c r="AG202">
        <v>3718593.4670000002</v>
      </c>
      <c r="AH202">
        <v>3730574.702</v>
      </c>
      <c r="AI202">
        <v>3765794.0180000002</v>
      </c>
      <c r="AJ202">
        <v>3802893.5120000001</v>
      </c>
      <c r="AK202">
        <v>3842241.1329999999</v>
      </c>
      <c r="AL202">
        <v>3883111.889</v>
      </c>
      <c r="AM202">
        <v>3924248.5520000001</v>
      </c>
      <c r="AN202">
        <v>3958768.8539999998</v>
      </c>
      <c r="AO202">
        <v>3993119.8489999999</v>
      </c>
      <c r="AP202">
        <v>4026975.8330000001</v>
      </c>
      <c r="AQ202">
        <v>4060322.2790000001</v>
      </c>
      <c r="AR202">
        <v>4092351.4169999999</v>
      </c>
      <c r="AS202">
        <v>4123851.452</v>
      </c>
      <c r="AT202">
        <v>4154698.2450000001</v>
      </c>
      <c r="AU202">
        <v>4184530.213</v>
      </c>
      <c r="AV202">
        <v>4213217.034</v>
      </c>
      <c r="AW202">
        <v>4241157.1660000002</v>
      </c>
    </row>
    <row r="203" spans="2:49" x14ac:dyDescent="0.35">
      <c r="B203" s="274" t="s">
        <v>302</v>
      </c>
      <c r="C203">
        <v>3833938.33697946</v>
      </c>
      <c r="D203">
        <v>3895493.45710216</v>
      </c>
      <c r="E203">
        <v>3958037.3590000002</v>
      </c>
      <c r="F203">
        <v>3972388.298</v>
      </c>
      <c r="G203">
        <v>3998214.0690000001</v>
      </c>
      <c r="H203">
        <v>3701447.6409999998</v>
      </c>
      <c r="I203">
        <v>3854127.2489999998</v>
      </c>
      <c r="J203">
        <v>3933345.54</v>
      </c>
      <c r="K203">
        <v>3878475.9160000002</v>
      </c>
      <c r="L203">
        <v>3863019.2439999999</v>
      </c>
      <c r="M203">
        <v>3848288.4849999999</v>
      </c>
      <c r="N203">
        <v>3856532.628</v>
      </c>
      <c r="O203">
        <v>3903157.2710000002</v>
      </c>
      <c r="P203">
        <v>3920493.9419999998</v>
      </c>
      <c r="Q203">
        <v>3877045.8620000002</v>
      </c>
      <c r="R203">
        <v>3768268.6570000001</v>
      </c>
      <c r="S203">
        <v>3673196.892</v>
      </c>
      <c r="T203">
        <v>3642042.503</v>
      </c>
      <c r="U203">
        <v>3603226.7340000002</v>
      </c>
      <c r="V203">
        <v>3572132.6770000001</v>
      </c>
      <c r="W203">
        <v>3501905.8689999999</v>
      </c>
      <c r="X203">
        <v>3426339.7310000001</v>
      </c>
      <c r="Y203">
        <v>3383711.139</v>
      </c>
      <c r="Z203">
        <v>3366217.952</v>
      </c>
      <c r="AA203">
        <v>3364868.4789999998</v>
      </c>
      <c r="AB203">
        <v>3374162.8160000001</v>
      </c>
      <c r="AC203">
        <v>3388304.8220000002</v>
      </c>
      <c r="AD203">
        <v>3409480.7170000002</v>
      </c>
      <c r="AE203">
        <v>3432053.9939999999</v>
      </c>
      <c r="AF203">
        <v>3455617.9360000002</v>
      </c>
      <c r="AG203">
        <v>3478160.304</v>
      </c>
      <c r="AH203">
        <v>3501732.4530000002</v>
      </c>
      <c r="AI203">
        <v>3546487.7089999998</v>
      </c>
      <c r="AJ203">
        <v>3591981.9550000001</v>
      </c>
      <c r="AK203">
        <v>3638716.85</v>
      </c>
      <c r="AL203">
        <v>3686366.0529999998</v>
      </c>
      <c r="AM203">
        <v>3732587.6690000002</v>
      </c>
      <c r="AN203">
        <v>3774494.483</v>
      </c>
      <c r="AO203">
        <v>3817458.1239999998</v>
      </c>
      <c r="AP203">
        <v>3861118.9909999999</v>
      </c>
      <c r="AQ203">
        <v>3905063.665</v>
      </c>
      <c r="AR203">
        <v>3948845.3169999998</v>
      </c>
      <c r="AS203">
        <v>3991164.6060000001</v>
      </c>
      <c r="AT203">
        <v>4032386.1889999998</v>
      </c>
      <c r="AU203">
        <v>4072562.378</v>
      </c>
      <c r="AV203">
        <v>4111762.003</v>
      </c>
      <c r="AW203">
        <v>4150081.196</v>
      </c>
    </row>
    <row r="204" spans="2:49" x14ac:dyDescent="0.3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286018.71360000002</v>
      </c>
      <c r="G204">
        <v>271287.76209999999</v>
      </c>
      <c r="H204">
        <v>232208.99849999999</v>
      </c>
      <c r="I204">
        <v>243625.3083</v>
      </c>
      <c r="J204">
        <v>245727.13339999999</v>
      </c>
      <c r="K204">
        <v>225550.3057</v>
      </c>
      <c r="L204">
        <v>208581.25099999999</v>
      </c>
      <c r="M204">
        <v>202075.54810000001</v>
      </c>
      <c r="N204">
        <v>210366.57190000001</v>
      </c>
      <c r="O204">
        <v>209520.01449999999</v>
      </c>
      <c r="P204">
        <v>201066.9811</v>
      </c>
      <c r="Q204">
        <v>185289.85949999999</v>
      </c>
      <c r="R204">
        <v>168601.9694</v>
      </c>
      <c r="S204">
        <v>159004.8401</v>
      </c>
      <c r="T204">
        <v>152648.31039999999</v>
      </c>
      <c r="U204">
        <v>147966.3003</v>
      </c>
      <c r="V204">
        <v>144910.28469999999</v>
      </c>
      <c r="W204">
        <v>139302.10980000001</v>
      </c>
      <c r="X204">
        <v>134493.6502</v>
      </c>
      <c r="Y204">
        <v>131761.20970000001</v>
      </c>
      <c r="Z204">
        <v>130658.3097</v>
      </c>
      <c r="AA204">
        <v>130572.91220000001</v>
      </c>
      <c r="AB204">
        <v>131051.1725</v>
      </c>
      <c r="AC204">
        <v>131765.55989999999</v>
      </c>
      <c r="AD204">
        <v>132640.19399999999</v>
      </c>
      <c r="AE204">
        <v>133356.53820000001</v>
      </c>
      <c r="AF204">
        <v>133960.7052</v>
      </c>
      <c r="AG204">
        <v>134414.08360000001</v>
      </c>
      <c r="AH204">
        <v>134868.33439999999</v>
      </c>
      <c r="AI204">
        <v>136109.37469999999</v>
      </c>
      <c r="AJ204">
        <v>137369.2047</v>
      </c>
      <c r="AK204">
        <v>138711.17009999999</v>
      </c>
      <c r="AL204">
        <v>140081.2689</v>
      </c>
      <c r="AM204">
        <v>141490.7923</v>
      </c>
      <c r="AN204">
        <v>142602.2188</v>
      </c>
      <c r="AO204">
        <v>143714.93799999999</v>
      </c>
      <c r="AP204">
        <v>144827.8156</v>
      </c>
      <c r="AQ204">
        <v>145977.17230000001</v>
      </c>
      <c r="AR204">
        <v>147078.78229999999</v>
      </c>
      <c r="AS204">
        <v>148170.64379999999</v>
      </c>
      <c r="AT204">
        <v>149256.87090000001</v>
      </c>
      <c r="AU204">
        <v>150309.31030000001</v>
      </c>
      <c r="AV204">
        <v>151340.96090000001</v>
      </c>
      <c r="AW204">
        <v>152427.4466</v>
      </c>
    </row>
    <row r="205" spans="2:49" x14ac:dyDescent="0.3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2086451.6370000001</v>
      </c>
      <c r="G205">
        <v>1899651.139</v>
      </c>
      <c r="H205">
        <v>1547017.355</v>
      </c>
      <c r="I205">
        <v>1689788.118</v>
      </c>
      <c r="J205">
        <v>1694900.2960000001</v>
      </c>
      <c r="K205">
        <v>1562787.388</v>
      </c>
      <c r="L205">
        <v>1533801.848</v>
      </c>
      <c r="M205">
        <v>1540534.9269999999</v>
      </c>
      <c r="N205">
        <v>1517618.2</v>
      </c>
      <c r="O205">
        <v>1521872.672</v>
      </c>
      <c r="P205">
        <v>1483128.149</v>
      </c>
      <c r="Q205">
        <v>1400302.2050000001</v>
      </c>
      <c r="R205">
        <v>1315388.5519999999</v>
      </c>
      <c r="S205">
        <v>1270212.5149999999</v>
      </c>
      <c r="T205">
        <v>1245405.382</v>
      </c>
      <c r="U205">
        <v>1225582.9850000001</v>
      </c>
      <c r="V205">
        <v>1210277.6170000001</v>
      </c>
      <c r="W205">
        <v>1174188.01</v>
      </c>
      <c r="X205">
        <v>1139044.1259999999</v>
      </c>
      <c r="Y205">
        <v>1118735.841</v>
      </c>
      <c r="Z205">
        <v>1109078.632</v>
      </c>
      <c r="AA205">
        <v>1105813.2490000001</v>
      </c>
      <c r="AB205">
        <v>1106121.142</v>
      </c>
      <c r="AC205">
        <v>1108012.828</v>
      </c>
      <c r="AD205">
        <v>1111252.777</v>
      </c>
      <c r="AE205">
        <v>1113609.388</v>
      </c>
      <c r="AF205">
        <v>1115484.0660000001</v>
      </c>
      <c r="AG205">
        <v>1116620.8389999999</v>
      </c>
      <c r="AH205">
        <v>1118015.6529999999</v>
      </c>
      <c r="AI205">
        <v>1126156.737</v>
      </c>
      <c r="AJ205">
        <v>1134731.03</v>
      </c>
      <c r="AK205">
        <v>1144083.5060000001</v>
      </c>
      <c r="AL205">
        <v>1153845.2609999999</v>
      </c>
      <c r="AM205">
        <v>1163972.8540000001</v>
      </c>
      <c r="AN205">
        <v>1171552.74</v>
      </c>
      <c r="AO205">
        <v>1178805.4080000001</v>
      </c>
      <c r="AP205">
        <v>1185737.3659999999</v>
      </c>
      <c r="AQ205">
        <v>1192540.3640000001</v>
      </c>
      <c r="AR205">
        <v>1198785.3600000001</v>
      </c>
      <c r="AS205">
        <v>1205081.0190000001</v>
      </c>
      <c r="AT205">
        <v>1211328.449</v>
      </c>
      <c r="AU205">
        <v>1217304.905</v>
      </c>
      <c r="AV205">
        <v>1222998.175</v>
      </c>
      <c r="AW205">
        <v>1228733.355</v>
      </c>
    </row>
    <row r="206" spans="2:49" x14ac:dyDescent="0.3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623751.04700000002</v>
      </c>
      <c r="G206">
        <v>573271.21160000004</v>
      </c>
      <c r="H206">
        <v>484751.63949999999</v>
      </c>
      <c r="I206">
        <v>523315.3652</v>
      </c>
      <c r="J206">
        <v>514963.05670000002</v>
      </c>
      <c r="K206">
        <v>474703.2034</v>
      </c>
      <c r="L206">
        <v>453355.88309999998</v>
      </c>
      <c r="M206">
        <v>452632.46580000001</v>
      </c>
      <c r="N206">
        <v>433930.41590000002</v>
      </c>
      <c r="O206">
        <v>419569.772</v>
      </c>
      <c r="P206">
        <v>387616.79430000001</v>
      </c>
      <c r="Q206">
        <v>341919.68030000001</v>
      </c>
      <c r="R206">
        <v>304525.39</v>
      </c>
      <c r="S206">
        <v>279847.03340000001</v>
      </c>
      <c r="T206">
        <v>266092.06800000003</v>
      </c>
      <c r="U206">
        <v>257077.41390000001</v>
      </c>
      <c r="V206">
        <v>251339.2046</v>
      </c>
      <c r="W206">
        <v>243463.6538</v>
      </c>
      <c r="X206">
        <v>236551.39249999999</v>
      </c>
      <c r="Y206">
        <v>233448.64069999999</v>
      </c>
      <c r="Z206">
        <v>233207.03760000001</v>
      </c>
      <c r="AA206">
        <v>234676.4039</v>
      </c>
      <c r="AB206">
        <v>237170.44140000001</v>
      </c>
      <c r="AC206">
        <v>240001.39259999999</v>
      </c>
      <c r="AD206">
        <v>242990.45920000001</v>
      </c>
      <c r="AE206">
        <v>245665.79800000001</v>
      </c>
      <c r="AF206">
        <v>248092.4479</v>
      </c>
      <c r="AG206">
        <v>250177.2317</v>
      </c>
      <c r="AH206">
        <v>252190.25409999999</v>
      </c>
      <c r="AI206">
        <v>255668.53580000001</v>
      </c>
      <c r="AJ206">
        <v>259145.21599999999</v>
      </c>
      <c r="AK206">
        <v>262704.16269999999</v>
      </c>
      <c r="AL206">
        <v>266293.66499999998</v>
      </c>
      <c r="AM206">
        <v>269766.9523</v>
      </c>
      <c r="AN206">
        <v>272827.45270000002</v>
      </c>
      <c r="AO206">
        <v>275942.82209999999</v>
      </c>
      <c r="AP206">
        <v>279105.31800000003</v>
      </c>
      <c r="AQ206">
        <v>282335.27230000001</v>
      </c>
      <c r="AR206">
        <v>285570.06920000003</v>
      </c>
      <c r="AS206">
        <v>288774.85379999998</v>
      </c>
      <c r="AT206">
        <v>291967.59989999997</v>
      </c>
      <c r="AU206">
        <v>295134.53169999999</v>
      </c>
      <c r="AV206">
        <v>298289.58740000002</v>
      </c>
      <c r="AW206">
        <v>301502.43469999998</v>
      </c>
    </row>
    <row r="207" spans="2:49" x14ac:dyDescent="0.3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9120037.2949999999</v>
      </c>
      <c r="G207">
        <v>8861651.4309999999</v>
      </c>
      <c r="H207">
        <v>7933282.8949999996</v>
      </c>
      <c r="I207">
        <v>8077317.676</v>
      </c>
      <c r="J207">
        <v>8111675.4330000002</v>
      </c>
      <c r="K207">
        <v>7758666.9809999997</v>
      </c>
      <c r="L207">
        <v>7411458.9100000001</v>
      </c>
      <c r="M207">
        <v>7248601.273</v>
      </c>
      <c r="N207">
        <v>7125064.4069999997</v>
      </c>
      <c r="O207">
        <v>7209679.6610000003</v>
      </c>
      <c r="P207">
        <v>7182733.3370000003</v>
      </c>
      <c r="Q207">
        <v>6869349.682</v>
      </c>
      <c r="R207">
        <v>6529832.7149999999</v>
      </c>
      <c r="S207">
        <v>6291333.4859999996</v>
      </c>
      <c r="T207">
        <v>6103195.3439999996</v>
      </c>
      <c r="U207">
        <v>5994791.5599999996</v>
      </c>
      <c r="V207">
        <v>5936432.8269999996</v>
      </c>
      <c r="W207">
        <v>5775731.2599999998</v>
      </c>
      <c r="X207">
        <v>5625121.4450000003</v>
      </c>
      <c r="Y207">
        <v>5518552.3300000001</v>
      </c>
      <c r="Z207">
        <v>5460813.1359999999</v>
      </c>
      <c r="AA207">
        <v>5434802.034</v>
      </c>
      <c r="AB207">
        <v>5430496.0029999996</v>
      </c>
      <c r="AC207">
        <v>5433367.3530000001</v>
      </c>
      <c r="AD207">
        <v>5446356.5109999999</v>
      </c>
      <c r="AE207">
        <v>5455863.7010000004</v>
      </c>
      <c r="AF207">
        <v>5463846.1330000004</v>
      </c>
      <c r="AG207">
        <v>5466901.3490000004</v>
      </c>
      <c r="AH207">
        <v>5471712.5499999998</v>
      </c>
      <c r="AI207">
        <v>5512023.9910000004</v>
      </c>
      <c r="AJ207">
        <v>5554242.6109999996</v>
      </c>
      <c r="AK207">
        <v>5600674.0279999999</v>
      </c>
      <c r="AL207">
        <v>5649630.21</v>
      </c>
      <c r="AM207">
        <v>5696116.2230000002</v>
      </c>
      <c r="AN207">
        <v>5734500.7000000002</v>
      </c>
      <c r="AO207">
        <v>5777319.2079999996</v>
      </c>
      <c r="AP207">
        <v>5822506.7419999996</v>
      </c>
      <c r="AQ207">
        <v>5869817.574</v>
      </c>
      <c r="AR207">
        <v>5916386.8590000002</v>
      </c>
      <c r="AS207">
        <v>5962947.0329999998</v>
      </c>
      <c r="AT207">
        <v>6007245.9230000004</v>
      </c>
      <c r="AU207">
        <v>6049289.8619999997</v>
      </c>
      <c r="AV207">
        <v>6089388.1390000004</v>
      </c>
      <c r="AW207">
        <v>6129369.4359999998</v>
      </c>
    </row>
    <row r="208" spans="2:49" x14ac:dyDescent="0.3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620585.65850000002</v>
      </c>
      <c r="G208">
        <v>602137.29139999999</v>
      </c>
      <c r="H208">
        <v>534994.33250000002</v>
      </c>
      <c r="I208">
        <v>531261.49959999998</v>
      </c>
      <c r="J208">
        <v>545035.36259999999</v>
      </c>
      <c r="K208">
        <v>531242.7855</v>
      </c>
      <c r="L208">
        <v>522810.89069999999</v>
      </c>
      <c r="M208">
        <v>487959.81780000002</v>
      </c>
      <c r="N208">
        <v>445888.14350000001</v>
      </c>
      <c r="O208">
        <v>422425.90399999998</v>
      </c>
      <c r="P208">
        <v>404610.28730000003</v>
      </c>
      <c r="Q208">
        <v>382596.10519999999</v>
      </c>
      <c r="R208">
        <v>360718.38370000001</v>
      </c>
      <c r="S208">
        <v>341044.16029999999</v>
      </c>
      <c r="T208">
        <v>331673.71159999998</v>
      </c>
      <c r="U208">
        <v>332262.98499999999</v>
      </c>
      <c r="V208">
        <v>350780.91840000002</v>
      </c>
      <c r="W208">
        <v>343960.03049999999</v>
      </c>
      <c r="X208">
        <v>352724.99329999997</v>
      </c>
      <c r="Y208">
        <v>353043.03960000002</v>
      </c>
      <c r="Z208">
        <v>349470.7623</v>
      </c>
      <c r="AA208">
        <v>345510.15600000002</v>
      </c>
      <c r="AB208">
        <v>340251.63589999999</v>
      </c>
      <c r="AC208">
        <v>335754.33809999999</v>
      </c>
      <c r="AD208">
        <v>332913.97090000001</v>
      </c>
      <c r="AE208">
        <v>329612.80330000003</v>
      </c>
      <c r="AF208">
        <v>326315.22930000001</v>
      </c>
      <c r="AG208">
        <v>323305.30479999998</v>
      </c>
      <c r="AH208">
        <v>321030.56459999998</v>
      </c>
      <c r="AI208">
        <v>320007.61700000003</v>
      </c>
      <c r="AJ208">
        <v>319128.3088</v>
      </c>
      <c r="AK208">
        <v>319214.89630000002</v>
      </c>
      <c r="AL208">
        <v>319305.95539999998</v>
      </c>
      <c r="AM208">
        <v>321859.81849999999</v>
      </c>
      <c r="AN208">
        <v>322066.21340000001</v>
      </c>
      <c r="AO208">
        <v>321973.67580000003</v>
      </c>
      <c r="AP208">
        <v>321955.53570000001</v>
      </c>
      <c r="AQ208">
        <v>323007.68060000002</v>
      </c>
      <c r="AR208">
        <v>323399.4608</v>
      </c>
      <c r="AS208">
        <v>324127.924</v>
      </c>
      <c r="AT208">
        <v>325272.15970000002</v>
      </c>
      <c r="AU208">
        <v>326042.12829999998</v>
      </c>
      <c r="AV208">
        <v>326747.15149999998</v>
      </c>
      <c r="AW208">
        <v>328935.62109999999</v>
      </c>
    </row>
    <row r="209" spans="2:49" x14ac:dyDescent="0.3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42649.759409999999</v>
      </c>
      <c r="G209">
        <v>40922.60241</v>
      </c>
      <c r="H209">
        <v>38344.605219999998</v>
      </c>
      <c r="I209">
        <v>39745.837090000001</v>
      </c>
      <c r="J209">
        <v>39627.415690000002</v>
      </c>
      <c r="K209">
        <v>38199.005559999998</v>
      </c>
      <c r="L209">
        <v>38146.147900000004</v>
      </c>
      <c r="M209">
        <v>38722.36664</v>
      </c>
      <c r="N209">
        <v>37650.753230000002</v>
      </c>
      <c r="O209">
        <v>39277.607120000001</v>
      </c>
      <c r="P209">
        <v>39772.75791</v>
      </c>
      <c r="Q209">
        <v>39002.35802</v>
      </c>
      <c r="R209">
        <v>37560.375399999997</v>
      </c>
      <c r="S209">
        <v>35382.533289999999</v>
      </c>
      <c r="T209">
        <v>34763.249839999997</v>
      </c>
      <c r="U209">
        <v>34341.524530000002</v>
      </c>
      <c r="V209">
        <v>34204.568809999997</v>
      </c>
      <c r="W209">
        <v>33506.574009999997</v>
      </c>
      <c r="X209">
        <v>32740.26874</v>
      </c>
      <c r="Y209">
        <v>32236.32919</v>
      </c>
      <c r="Z209">
        <v>31993.483939999998</v>
      </c>
      <c r="AA209">
        <v>31912.27823</v>
      </c>
      <c r="AB209">
        <v>31909.251759999999</v>
      </c>
      <c r="AC209">
        <v>31906.006430000001</v>
      </c>
      <c r="AD209">
        <v>31906.044979999999</v>
      </c>
      <c r="AE209">
        <v>31861.36853</v>
      </c>
      <c r="AF209">
        <v>31787.730469999999</v>
      </c>
      <c r="AG209">
        <v>31672.637030000002</v>
      </c>
      <c r="AH209">
        <v>31560.2857</v>
      </c>
      <c r="AI209">
        <v>31659.825680000002</v>
      </c>
      <c r="AJ209">
        <v>31770.964970000001</v>
      </c>
      <c r="AK209">
        <v>31901.925309999999</v>
      </c>
      <c r="AL209">
        <v>32045.47208</v>
      </c>
      <c r="AM209">
        <v>32171.32979</v>
      </c>
      <c r="AN209">
        <v>32257.31121</v>
      </c>
      <c r="AO209">
        <v>32356.092329999999</v>
      </c>
      <c r="AP209">
        <v>32461.51038</v>
      </c>
      <c r="AQ209">
        <v>32572.36118</v>
      </c>
      <c r="AR209">
        <v>32678.07674</v>
      </c>
      <c r="AS209">
        <v>32775.603410000003</v>
      </c>
      <c r="AT209">
        <v>32862.135300000002</v>
      </c>
      <c r="AU209">
        <v>32934.433199999999</v>
      </c>
      <c r="AV209">
        <v>32992.707430000002</v>
      </c>
      <c r="AW209">
        <v>33044.480349999998</v>
      </c>
    </row>
    <row r="210" spans="2:49" x14ac:dyDescent="0.3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56507.891089999997</v>
      </c>
      <c r="G210">
        <v>53582.831420000002</v>
      </c>
      <c r="H210">
        <v>47510.678870000003</v>
      </c>
      <c r="I210">
        <v>48086.106610000003</v>
      </c>
      <c r="J210">
        <v>47514.83496</v>
      </c>
      <c r="K210">
        <v>45690.078990000002</v>
      </c>
      <c r="L210">
        <v>44290.829489999996</v>
      </c>
      <c r="M210">
        <v>42829.216059999999</v>
      </c>
      <c r="N210">
        <v>38515.057460000004</v>
      </c>
      <c r="O210">
        <v>38206.50275</v>
      </c>
      <c r="P210">
        <v>38229.009810000003</v>
      </c>
      <c r="Q210">
        <v>38126.079539999999</v>
      </c>
      <c r="R210">
        <v>36202.889069999997</v>
      </c>
      <c r="S210">
        <v>32417.035059999998</v>
      </c>
      <c r="T210">
        <v>31235.928039999999</v>
      </c>
      <c r="U210">
        <v>30922.451000000001</v>
      </c>
      <c r="V210">
        <v>31117.5851</v>
      </c>
      <c r="W210">
        <v>31007.787970000001</v>
      </c>
      <c r="X210">
        <v>30948.960859999999</v>
      </c>
      <c r="Y210">
        <v>30548.311420000002</v>
      </c>
      <c r="Z210">
        <v>30113.643899999999</v>
      </c>
      <c r="AA210">
        <v>29697.65179</v>
      </c>
      <c r="AB210">
        <v>29344.408930000001</v>
      </c>
      <c r="AC210">
        <v>28995.856680000001</v>
      </c>
      <c r="AD210">
        <v>90291.13622</v>
      </c>
      <c r="AE210">
        <v>150335.03599999999</v>
      </c>
      <c r="AF210">
        <v>209181.9804</v>
      </c>
      <c r="AG210">
        <v>266696.26289999997</v>
      </c>
      <c r="AH210">
        <v>323165.82299999997</v>
      </c>
      <c r="AI210">
        <v>381213.8346</v>
      </c>
      <c r="AJ210">
        <v>439109.2659</v>
      </c>
      <c r="AK210">
        <v>496943.77</v>
      </c>
      <c r="AL210">
        <v>554640.31980000006</v>
      </c>
      <c r="AM210">
        <v>611928.84</v>
      </c>
      <c r="AN210">
        <v>611377.28579999995</v>
      </c>
      <c r="AO210">
        <v>611325.05940000003</v>
      </c>
      <c r="AP210">
        <v>611559.6949</v>
      </c>
      <c r="AQ210">
        <v>611980.99010000005</v>
      </c>
      <c r="AR210">
        <v>612433.82550000004</v>
      </c>
      <c r="AS210">
        <v>612861.32109999994</v>
      </c>
      <c r="AT210">
        <v>613271.76009999996</v>
      </c>
      <c r="AU210">
        <v>613619.65330000001</v>
      </c>
      <c r="AV210">
        <v>613902.12300000002</v>
      </c>
      <c r="AW210">
        <v>614194.65780000004</v>
      </c>
    </row>
    <row r="211" spans="2:49" x14ac:dyDescent="0.3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55440.544739999998</v>
      </c>
      <c r="G211">
        <v>52796.940540000003</v>
      </c>
      <c r="H211">
        <v>45985.89114</v>
      </c>
      <c r="I211">
        <v>46704.056279999997</v>
      </c>
      <c r="J211">
        <v>47065.43864</v>
      </c>
      <c r="K211">
        <v>45122.910329999999</v>
      </c>
      <c r="L211">
        <v>43328.048069999997</v>
      </c>
      <c r="M211">
        <v>42953.868110000003</v>
      </c>
      <c r="N211">
        <v>41115.710379999997</v>
      </c>
      <c r="O211">
        <v>41258.168660000003</v>
      </c>
      <c r="P211">
        <v>41612.719019999997</v>
      </c>
      <c r="Q211">
        <v>41747.577499999999</v>
      </c>
      <c r="R211">
        <v>39274.839030000003</v>
      </c>
      <c r="S211">
        <v>35709.305339999999</v>
      </c>
      <c r="T211">
        <v>34501.671090000003</v>
      </c>
      <c r="U211">
        <v>33924.65425</v>
      </c>
      <c r="V211">
        <v>33829.16317</v>
      </c>
      <c r="W211">
        <v>33137.05575</v>
      </c>
      <c r="X211">
        <v>32458.550210000001</v>
      </c>
      <c r="Y211">
        <v>31601.98472</v>
      </c>
      <c r="Z211">
        <v>30868.387879999998</v>
      </c>
      <c r="AA211">
        <v>30281.73934</v>
      </c>
      <c r="AB211">
        <v>29857.741890000001</v>
      </c>
      <c r="AC211">
        <v>29515.567459999998</v>
      </c>
      <c r="AD211">
        <v>75454.951650000003</v>
      </c>
      <c r="AE211">
        <v>120760.1997</v>
      </c>
      <c r="AF211">
        <v>165587.45600000001</v>
      </c>
      <c r="AG211">
        <v>209870.38459999999</v>
      </c>
      <c r="AH211">
        <v>253905.92509999999</v>
      </c>
      <c r="AI211">
        <v>299842.66389999999</v>
      </c>
      <c r="AJ211">
        <v>346325.36310000002</v>
      </c>
      <c r="AK211">
        <v>393517.30469999998</v>
      </c>
      <c r="AL211">
        <v>441391.54019999999</v>
      </c>
      <c r="AM211">
        <v>489287.2622</v>
      </c>
      <c r="AN211">
        <v>537071.78</v>
      </c>
      <c r="AO211">
        <v>585667.25699999998</v>
      </c>
      <c r="AP211">
        <v>634869.58530000004</v>
      </c>
      <c r="AQ211">
        <v>684513.38859999995</v>
      </c>
      <c r="AR211">
        <v>734230.40890000004</v>
      </c>
      <c r="AS211">
        <v>784034.0416</v>
      </c>
      <c r="AT211">
        <v>833616.92700000003</v>
      </c>
      <c r="AU211">
        <v>882805.76370000001</v>
      </c>
      <c r="AV211">
        <v>931519.59</v>
      </c>
      <c r="AW211">
        <v>979845.84279999998</v>
      </c>
    </row>
    <row r="212" spans="2:49" x14ac:dyDescent="0.3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269253.02789999999</v>
      </c>
      <c r="G212">
        <v>243949.67</v>
      </c>
      <c r="H212">
        <v>176277.0061</v>
      </c>
      <c r="I212">
        <v>226659.4742</v>
      </c>
      <c r="J212">
        <v>193361.63279999999</v>
      </c>
      <c r="K212">
        <v>244806.85750000001</v>
      </c>
      <c r="L212">
        <v>229611.96960000001</v>
      </c>
      <c r="M212">
        <v>206376.37150000001</v>
      </c>
      <c r="N212">
        <v>175463.71119999999</v>
      </c>
      <c r="O212">
        <v>135849.75320000001</v>
      </c>
      <c r="P212">
        <v>112090.34910000001</v>
      </c>
      <c r="Q212">
        <v>93154.210760000002</v>
      </c>
      <c r="R212">
        <v>83249.492700000003</v>
      </c>
      <c r="S212">
        <v>81907.629440000004</v>
      </c>
      <c r="T212">
        <v>78702.607239999998</v>
      </c>
      <c r="U212">
        <v>78635.213990000004</v>
      </c>
      <c r="V212">
        <v>80518.707720000006</v>
      </c>
      <c r="W212">
        <v>83457.450880000004</v>
      </c>
      <c r="X212">
        <v>86701.845050000004</v>
      </c>
      <c r="Y212">
        <v>88164.654590000006</v>
      </c>
      <c r="Z212">
        <v>88790.752819999994</v>
      </c>
      <c r="AA212">
        <v>89098.693270000003</v>
      </c>
      <c r="AB212">
        <v>89377.314989999999</v>
      </c>
      <c r="AC212">
        <v>89684.228159999999</v>
      </c>
      <c r="AD212">
        <v>90219.3177</v>
      </c>
      <c r="AE212">
        <v>90833.306150000004</v>
      </c>
      <c r="AF212">
        <v>91521.577269999994</v>
      </c>
      <c r="AG212">
        <v>92218.360629999996</v>
      </c>
      <c r="AH212">
        <v>92979.800340000002</v>
      </c>
      <c r="AI212">
        <v>94361.471409999998</v>
      </c>
      <c r="AJ212">
        <v>95808.590649999998</v>
      </c>
      <c r="AK212">
        <v>97328.735809999998</v>
      </c>
      <c r="AL212">
        <v>98898.830159999998</v>
      </c>
      <c r="AM212">
        <v>100438.2559</v>
      </c>
      <c r="AN212">
        <v>101948.5724</v>
      </c>
      <c r="AO212">
        <v>103560.1324</v>
      </c>
      <c r="AP212">
        <v>105229.8998</v>
      </c>
      <c r="AQ212">
        <v>106938.1982</v>
      </c>
      <c r="AR212">
        <v>108650.6122</v>
      </c>
      <c r="AS212">
        <v>110418.9595</v>
      </c>
      <c r="AT212">
        <v>112202.3861</v>
      </c>
      <c r="AU212">
        <v>113981.2638</v>
      </c>
      <c r="AV212">
        <v>115748.298</v>
      </c>
      <c r="AW212">
        <v>117513.64320000001</v>
      </c>
    </row>
    <row r="213" spans="2:49" x14ac:dyDescent="0.3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229215.06229999999</v>
      </c>
      <c r="G213">
        <v>229388.72260000001</v>
      </c>
      <c r="H213">
        <v>178379.9259</v>
      </c>
      <c r="I213">
        <v>185908.17550000001</v>
      </c>
      <c r="J213">
        <v>199084.84150000001</v>
      </c>
      <c r="K213">
        <v>196662.3449</v>
      </c>
      <c r="L213">
        <v>188249.0846</v>
      </c>
      <c r="M213">
        <v>183300.40340000001</v>
      </c>
      <c r="N213">
        <v>178743.1844</v>
      </c>
      <c r="O213">
        <v>170468.90520000001</v>
      </c>
      <c r="P213">
        <v>165049.23209999999</v>
      </c>
      <c r="Q213">
        <v>159549.4436</v>
      </c>
      <c r="R213">
        <v>146268.24189999999</v>
      </c>
      <c r="S213">
        <v>128490.08130000001</v>
      </c>
      <c r="T213">
        <v>123030.6195</v>
      </c>
      <c r="U213">
        <v>121056.7513</v>
      </c>
      <c r="V213">
        <v>121411.92879999999</v>
      </c>
      <c r="W213">
        <v>121426.2414</v>
      </c>
      <c r="X213">
        <v>121265.54700000001</v>
      </c>
      <c r="Y213">
        <v>119731.2542</v>
      </c>
      <c r="Z213">
        <v>118171.28200000001</v>
      </c>
      <c r="AA213">
        <v>116823.14290000001</v>
      </c>
      <c r="AB213">
        <v>115865.4363</v>
      </c>
      <c r="AC213">
        <v>115014.6173</v>
      </c>
      <c r="AD213">
        <v>114513.5689</v>
      </c>
      <c r="AE213">
        <v>114121.72289999999</v>
      </c>
      <c r="AF213">
        <v>113801.43979999999</v>
      </c>
      <c r="AG213">
        <v>113409.62820000001</v>
      </c>
      <c r="AH213">
        <v>113107.3535</v>
      </c>
      <c r="AI213">
        <v>113751.8115</v>
      </c>
      <c r="AJ213">
        <v>114507.7059</v>
      </c>
      <c r="AK213">
        <v>115385.00350000001</v>
      </c>
      <c r="AL213">
        <v>116360.02529999999</v>
      </c>
      <c r="AM213">
        <v>117220.91770000001</v>
      </c>
      <c r="AN213">
        <v>118012.6586</v>
      </c>
      <c r="AO213">
        <v>118924.0162</v>
      </c>
      <c r="AP213">
        <v>119894.67600000001</v>
      </c>
      <c r="AQ213">
        <v>120885.36840000001</v>
      </c>
      <c r="AR213">
        <v>121850.13589999999</v>
      </c>
      <c r="AS213">
        <v>122849.29919999999</v>
      </c>
      <c r="AT213">
        <v>123840.0048</v>
      </c>
      <c r="AU213">
        <v>124796.9853</v>
      </c>
      <c r="AV213">
        <v>125706.65700000001</v>
      </c>
      <c r="AW213">
        <v>126578.89569999999</v>
      </c>
    </row>
    <row r="214" spans="2:49" x14ac:dyDescent="0.3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8693331.4600000009</v>
      </c>
      <c r="G214">
        <v>8973610.3609999996</v>
      </c>
      <c r="H214">
        <v>9059294.4759999998</v>
      </c>
      <c r="I214">
        <v>9770977.1260000002</v>
      </c>
      <c r="J214">
        <v>10133258.050000001</v>
      </c>
      <c r="K214">
        <v>10062602.1</v>
      </c>
      <c r="L214">
        <v>10162112.66</v>
      </c>
      <c r="M214">
        <v>10597228.539999999</v>
      </c>
      <c r="N214">
        <v>11502421.380000001</v>
      </c>
      <c r="O214">
        <v>12013279.539999999</v>
      </c>
      <c r="P214">
        <v>11519290.32</v>
      </c>
      <c r="Q214">
        <v>10173922.689999999</v>
      </c>
      <c r="R214">
        <v>8873733.5969999898</v>
      </c>
      <c r="S214">
        <v>7930572.2589999996</v>
      </c>
      <c r="T214">
        <v>7392514.1409999998</v>
      </c>
      <c r="U214">
        <v>6943322.4179999996</v>
      </c>
      <c r="V214">
        <v>6591163.4419999998</v>
      </c>
      <c r="W214">
        <v>6139346.9340000004</v>
      </c>
      <c r="X214">
        <v>5716747.9989999998</v>
      </c>
      <c r="Y214">
        <v>5435789.625</v>
      </c>
      <c r="Z214">
        <v>5282043.3439999996</v>
      </c>
      <c r="AA214">
        <v>5208674.55</v>
      </c>
      <c r="AB214">
        <v>5187458.784</v>
      </c>
      <c r="AC214">
        <v>5184195.1100000003</v>
      </c>
      <c r="AD214">
        <v>5193376.2549999999</v>
      </c>
      <c r="AE214">
        <v>5198829.3940000003</v>
      </c>
      <c r="AF214">
        <v>5198192.352</v>
      </c>
      <c r="AG214">
        <v>5185040.2319999998</v>
      </c>
      <c r="AH214">
        <v>5167956.9859999996</v>
      </c>
      <c r="AI214">
        <v>5178820.034</v>
      </c>
      <c r="AJ214">
        <v>5183366.2970000003</v>
      </c>
      <c r="AK214">
        <v>5185108.4050000003</v>
      </c>
      <c r="AL214">
        <v>5184093.8810000001</v>
      </c>
      <c r="AM214">
        <v>5172973.53</v>
      </c>
      <c r="AN214">
        <v>5151756.284</v>
      </c>
      <c r="AO214">
        <v>5132468.1030000001</v>
      </c>
      <c r="AP214">
        <v>5114572.0369999995</v>
      </c>
      <c r="AQ214">
        <v>5098115.557</v>
      </c>
      <c r="AR214">
        <v>5081901.2819999997</v>
      </c>
      <c r="AS214">
        <v>5065249.0219999999</v>
      </c>
      <c r="AT214">
        <v>5048681.9919999996</v>
      </c>
      <c r="AU214">
        <v>5033119.5520000001</v>
      </c>
      <c r="AV214">
        <v>5019748.2819999997</v>
      </c>
      <c r="AW214">
        <v>5010557.3890000004</v>
      </c>
    </row>
    <row r="215" spans="2:49" x14ac:dyDescent="0.3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4798070.41</v>
      </c>
      <c r="G215">
        <v>4859967.0130000003</v>
      </c>
      <c r="H215">
        <v>5158246.9560000002</v>
      </c>
      <c r="I215">
        <v>5355447.6279999996</v>
      </c>
      <c r="J215">
        <v>5419512.1449999996</v>
      </c>
      <c r="K215">
        <v>5382180.3550000004</v>
      </c>
      <c r="L215">
        <v>5436750.6720000003</v>
      </c>
      <c r="M215">
        <v>5571919.9460000005</v>
      </c>
      <c r="N215">
        <v>5888905.3269999996</v>
      </c>
      <c r="O215">
        <v>5925359.0080000004</v>
      </c>
      <c r="P215">
        <v>5519157.7259999998</v>
      </c>
      <c r="Q215">
        <v>4798837.9330000002</v>
      </c>
      <c r="R215">
        <v>4142329.1230000001</v>
      </c>
      <c r="S215">
        <v>3671268.2250000001</v>
      </c>
      <c r="T215">
        <v>3432048.5639999998</v>
      </c>
      <c r="U215">
        <v>3250205.4049999998</v>
      </c>
      <c r="V215">
        <v>3118148.8969999999</v>
      </c>
      <c r="W215">
        <v>2958982.7919999999</v>
      </c>
      <c r="X215">
        <v>2806185.2919999999</v>
      </c>
      <c r="Y215">
        <v>2707928.023</v>
      </c>
      <c r="Z215">
        <v>2654777.1439999999</v>
      </c>
      <c r="AA215">
        <v>2629043.7409999999</v>
      </c>
      <c r="AB215">
        <v>2620652.69</v>
      </c>
      <c r="AC215">
        <v>2617280.6189999999</v>
      </c>
      <c r="AD215">
        <v>2617096.1340000001</v>
      </c>
      <c r="AE215">
        <v>2614432.273</v>
      </c>
      <c r="AF215">
        <v>2609399.429</v>
      </c>
      <c r="AG215">
        <v>2600279.068</v>
      </c>
      <c r="AH215">
        <v>2591008.6889999998</v>
      </c>
      <c r="AI215">
        <v>2598419.73</v>
      </c>
      <c r="AJ215">
        <v>2606094.8110000002</v>
      </c>
      <c r="AK215">
        <v>2614446.7450000001</v>
      </c>
      <c r="AL215">
        <v>2623005.4810000001</v>
      </c>
      <c r="AM215">
        <v>2628059.9419999998</v>
      </c>
      <c r="AN215">
        <v>2629422.7370000002</v>
      </c>
      <c r="AO215">
        <v>2631848.7000000002</v>
      </c>
      <c r="AP215">
        <v>2634723.4759999998</v>
      </c>
      <c r="AQ215">
        <v>2637736.4730000002</v>
      </c>
      <c r="AR215">
        <v>2640464.3029999998</v>
      </c>
      <c r="AS215">
        <v>2642421.9180000001</v>
      </c>
      <c r="AT215">
        <v>2644049.8059999999</v>
      </c>
      <c r="AU215">
        <v>2645708.1839999999</v>
      </c>
      <c r="AV215">
        <v>2647696.281</v>
      </c>
      <c r="AW215">
        <v>2650597.5860000001</v>
      </c>
    </row>
    <row r="216" spans="2:49" x14ac:dyDescent="0.35">
      <c r="B216" s="274" t="s">
        <v>315</v>
      </c>
      <c r="C216">
        <v>0.96864644472622397</v>
      </c>
      <c r="D216">
        <v>0.984198376713873</v>
      </c>
      <c r="E216">
        <v>1</v>
      </c>
      <c r="F216">
        <v>0.99390326849999999</v>
      </c>
      <c r="G216">
        <v>0.96013755700000003</v>
      </c>
      <c r="H216">
        <v>0.92133450689999996</v>
      </c>
      <c r="I216">
        <v>0.90826262189999996</v>
      </c>
      <c r="J216">
        <v>0.88361816469999999</v>
      </c>
      <c r="K216">
        <v>0.84949483859999997</v>
      </c>
      <c r="L216">
        <v>0.82239276910000003</v>
      </c>
      <c r="M216">
        <v>0.80598124240000002</v>
      </c>
      <c r="N216">
        <v>0.7992245979</v>
      </c>
      <c r="O216">
        <v>0.77664073489999996</v>
      </c>
      <c r="P216">
        <v>0.7367890829</v>
      </c>
      <c r="Q216">
        <v>0.68440175640000001</v>
      </c>
      <c r="R216">
        <v>0.63547226550000002</v>
      </c>
      <c r="S216">
        <v>0.61458716120000001</v>
      </c>
      <c r="T216">
        <v>0.60973944869999996</v>
      </c>
      <c r="U216">
        <v>0.60285093830000003</v>
      </c>
      <c r="V216">
        <v>0.59779497370000001</v>
      </c>
      <c r="W216">
        <v>0.58614271230000003</v>
      </c>
      <c r="X216">
        <v>0.57404889709999996</v>
      </c>
      <c r="Y216">
        <v>0.56416180250000003</v>
      </c>
      <c r="Z216">
        <v>0.55648697570000005</v>
      </c>
      <c r="AA216">
        <v>0.55068726059999995</v>
      </c>
      <c r="AB216">
        <v>0.54567365840000004</v>
      </c>
      <c r="AC216">
        <v>0.54140998689999997</v>
      </c>
      <c r="AD216">
        <v>0.53726514579999995</v>
      </c>
      <c r="AE216">
        <v>0.53296046720000001</v>
      </c>
      <c r="AF216">
        <v>0.52853884309999999</v>
      </c>
      <c r="AG216">
        <v>0.5239514851</v>
      </c>
      <c r="AH216">
        <v>0.51929388639999996</v>
      </c>
      <c r="AI216">
        <v>0.51706714840000001</v>
      </c>
      <c r="AJ216">
        <v>0.51459852930000005</v>
      </c>
      <c r="AK216">
        <v>0.51199734330000002</v>
      </c>
      <c r="AL216">
        <v>0.50918797169999996</v>
      </c>
      <c r="AM216">
        <v>0.50671017709999999</v>
      </c>
      <c r="AN216">
        <v>0.50370336849999997</v>
      </c>
      <c r="AO216">
        <v>0.50055866640000002</v>
      </c>
      <c r="AP216">
        <v>0.49734427980000001</v>
      </c>
      <c r="AQ216">
        <v>0.4942519628</v>
      </c>
      <c r="AR216">
        <v>0.49118749229999997</v>
      </c>
      <c r="AS216">
        <v>0.48814384259999999</v>
      </c>
      <c r="AT216">
        <v>0.48526667639999999</v>
      </c>
      <c r="AU216" s="39">
        <v>0.48254475860000001</v>
      </c>
      <c r="AV216">
        <v>0.48004241819999999</v>
      </c>
      <c r="AW216">
        <v>0.47795999919999999</v>
      </c>
    </row>
    <row r="217" spans="2:49" x14ac:dyDescent="0.3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8257721.017</v>
      </c>
      <c r="G217">
        <v>8001510.9460000005</v>
      </c>
      <c r="H217">
        <v>7306578.7999999998</v>
      </c>
      <c r="I217">
        <v>7065971.0889999997</v>
      </c>
      <c r="J217">
        <v>6891512.8729999997</v>
      </c>
      <c r="K217">
        <v>6631316.9950000001</v>
      </c>
      <c r="L217">
        <v>6286065.1189999999</v>
      </c>
      <c r="M217">
        <v>5953453.6619999995</v>
      </c>
      <c r="N217">
        <v>5588779.7309999997</v>
      </c>
      <c r="O217">
        <v>5783274.9479999999</v>
      </c>
      <c r="P217">
        <v>6074151.6679999996</v>
      </c>
      <c r="Q217">
        <v>6362211.5029999996</v>
      </c>
      <c r="R217">
        <v>6455829.7740000002</v>
      </c>
      <c r="S217">
        <v>8856928.9560000002</v>
      </c>
      <c r="T217">
        <v>6974268.318</v>
      </c>
      <c r="U217">
        <v>4815036.5920000002</v>
      </c>
      <c r="V217">
        <v>2808130.6680000001</v>
      </c>
      <c r="W217">
        <v>2592519.86</v>
      </c>
      <c r="X217">
        <v>2512492.6660000002</v>
      </c>
      <c r="Y217">
        <v>2458495.2969999998</v>
      </c>
      <c r="Z217">
        <v>2407622.0010000002</v>
      </c>
      <c r="AA217">
        <v>2361978.3280000002</v>
      </c>
      <c r="AB217">
        <v>2323173.4900000002</v>
      </c>
      <c r="AC217">
        <v>2289416.4309999999</v>
      </c>
      <c r="AD217">
        <v>2266843.67</v>
      </c>
      <c r="AE217">
        <v>2249514.781</v>
      </c>
      <c r="AF217">
        <v>2236111.1510000001</v>
      </c>
      <c r="AG217">
        <v>2224807.1349999998</v>
      </c>
      <c r="AH217">
        <v>2215787.7030000002</v>
      </c>
      <c r="AI217">
        <v>2220805.898</v>
      </c>
      <c r="AJ217">
        <v>2226432.977</v>
      </c>
      <c r="AK217">
        <v>2232647.4249999998</v>
      </c>
      <c r="AL217">
        <v>2239155.5819999999</v>
      </c>
      <c r="AM217">
        <v>2244974.6680000001</v>
      </c>
      <c r="AN217">
        <v>2250470.8390000002</v>
      </c>
      <c r="AO217">
        <v>2256472.6189999999</v>
      </c>
      <c r="AP217">
        <v>2262576.2510000002</v>
      </c>
      <c r="AQ217">
        <v>2268718.6680000001</v>
      </c>
      <c r="AR217">
        <v>2274477.8319999999</v>
      </c>
      <c r="AS217">
        <v>3033938.4810000001</v>
      </c>
      <c r="AT217">
        <v>3889532.6779999998</v>
      </c>
      <c r="AU217">
        <v>4757591.5789999999</v>
      </c>
      <c r="AV217">
        <v>5625741.301</v>
      </c>
      <c r="AW217">
        <v>6492987.8279999997</v>
      </c>
    </row>
    <row r="218" spans="2:49" x14ac:dyDescent="0.3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480598.68190000003</v>
      </c>
      <c r="G218">
        <v>469285.6911</v>
      </c>
      <c r="H218">
        <v>452529.05839999998</v>
      </c>
      <c r="I218">
        <v>461122.94500000001</v>
      </c>
      <c r="J218">
        <v>522323.44640000002</v>
      </c>
      <c r="K218">
        <v>571573.82900000003</v>
      </c>
      <c r="L218">
        <v>634659.78379999998</v>
      </c>
      <c r="M218">
        <v>717610.72660000005</v>
      </c>
      <c r="N218">
        <v>822823.16449999996</v>
      </c>
      <c r="O218">
        <v>787688.19629999995</v>
      </c>
      <c r="P218">
        <v>725008.99109999998</v>
      </c>
      <c r="Q218">
        <v>638037.90509999997</v>
      </c>
      <c r="R218">
        <v>555919.41469999996</v>
      </c>
      <c r="S218">
        <v>271348.00060000003</v>
      </c>
      <c r="T218">
        <v>247870.42449999999</v>
      </c>
      <c r="U218">
        <v>228463.49419999999</v>
      </c>
      <c r="V218">
        <v>210947.54149999999</v>
      </c>
      <c r="W218">
        <v>211225.3653</v>
      </c>
      <c r="X218">
        <v>210812.00510000001</v>
      </c>
      <c r="Y218">
        <v>202651.1072</v>
      </c>
      <c r="Z218">
        <v>196630.80059999999</v>
      </c>
      <c r="AA218">
        <v>192042.99309999999</v>
      </c>
      <c r="AB218">
        <v>188691.47020000001</v>
      </c>
      <c r="AC218">
        <v>185809.55919999999</v>
      </c>
      <c r="AD218">
        <v>183765.34020000001</v>
      </c>
      <c r="AE218">
        <v>181774.73749999999</v>
      </c>
      <c r="AF218">
        <v>180413.81649999999</v>
      </c>
      <c r="AG218">
        <v>178602.35130000001</v>
      </c>
      <c r="AH218">
        <v>176922.73910000001</v>
      </c>
      <c r="AI218">
        <v>175761.41409999999</v>
      </c>
      <c r="AJ218">
        <v>174635.2708</v>
      </c>
      <c r="AK218">
        <v>173628.87220000001</v>
      </c>
      <c r="AL218">
        <v>172713.2083</v>
      </c>
      <c r="AM218">
        <v>171667.86120000001</v>
      </c>
      <c r="AN218">
        <v>170640.17240000001</v>
      </c>
      <c r="AO218">
        <v>169692.11120000001</v>
      </c>
      <c r="AP218">
        <v>168800.58379999999</v>
      </c>
      <c r="AQ218">
        <v>167976.75039999999</v>
      </c>
      <c r="AR218">
        <v>167155.5129</v>
      </c>
      <c r="AS218">
        <v>166832.33809999999</v>
      </c>
      <c r="AT218">
        <v>166520.63819999999</v>
      </c>
      <c r="AU218">
        <v>166204.8743</v>
      </c>
      <c r="AV218">
        <v>165893.81719999999</v>
      </c>
      <c r="AW218">
        <v>165644.6949</v>
      </c>
    </row>
    <row r="219" spans="2:49" x14ac:dyDescent="0.3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257690181.59999999</v>
      </c>
      <c r="G219">
        <v>243715062</v>
      </c>
      <c r="H219">
        <v>223699102.19999999</v>
      </c>
      <c r="I219">
        <v>226800299.69999999</v>
      </c>
      <c r="J219">
        <v>222800812.80000001</v>
      </c>
      <c r="K219">
        <v>209603765.5</v>
      </c>
      <c r="L219">
        <v>202682420.40000001</v>
      </c>
      <c r="M219">
        <v>201022418.30000001</v>
      </c>
      <c r="N219">
        <v>200155833.40000001</v>
      </c>
      <c r="O219">
        <v>198822621.90000001</v>
      </c>
      <c r="P219">
        <v>192059154.80000001</v>
      </c>
      <c r="Q219">
        <v>182556524.5</v>
      </c>
      <c r="R219">
        <v>175736129.19999999</v>
      </c>
      <c r="S219">
        <v>169563397.80000001</v>
      </c>
      <c r="T219">
        <v>167577948.5</v>
      </c>
      <c r="U219">
        <v>166094574.80000001</v>
      </c>
      <c r="V219">
        <v>165412551</v>
      </c>
      <c r="W219">
        <v>163248943.40000001</v>
      </c>
      <c r="X219">
        <v>161234844.30000001</v>
      </c>
      <c r="Y219">
        <v>160877697.80000001</v>
      </c>
      <c r="Z219">
        <v>161498178.80000001</v>
      </c>
      <c r="AA219">
        <v>162856723</v>
      </c>
      <c r="AB219">
        <v>164652222.09999999</v>
      </c>
      <c r="AC219">
        <v>166809397.09999999</v>
      </c>
      <c r="AD219">
        <v>168554590.69999999</v>
      </c>
      <c r="AE219">
        <v>170325310.80000001</v>
      </c>
      <c r="AF219">
        <v>171778784.19999999</v>
      </c>
      <c r="AG219">
        <v>173544618.09999999</v>
      </c>
      <c r="AH219">
        <v>175357673.5</v>
      </c>
      <c r="AI219">
        <v>177134906.09999999</v>
      </c>
      <c r="AJ219">
        <v>178904878.40000001</v>
      </c>
      <c r="AK219">
        <v>180703762.40000001</v>
      </c>
      <c r="AL219">
        <v>182525511.69999999</v>
      </c>
      <c r="AM219">
        <v>184559067.69999999</v>
      </c>
      <c r="AN219">
        <v>186469550.90000001</v>
      </c>
      <c r="AO219">
        <v>188292773.40000001</v>
      </c>
      <c r="AP219">
        <v>190048829.30000001</v>
      </c>
      <c r="AQ219">
        <v>191812740.59999999</v>
      </c>
      <c r="AR219">
        <v>193518971.19999999</v>
      </c>
      <c r="AS219">
        <v>195882244.59999999</v>
      </c>
      <c r="AT219">
        <v>198383024.30000001</v>
      </c>
      <c r="AU219">
        <v>200920061.69999999</v>
      </c>
      <c r="AV219">
        <v>203501603.30000001</v>
      </c>
      <c r="AW219">
        <v>206214031.30000001</v>
      </c>
    </row>
    <row r="220" spans="2:49" x14ac:dyDescent="0.3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41572684.25</v>
      </c>
      <c r="G220">
        <v>37517335.25</v>
      </c>
      <c r="H220">
        <v>32586572.219999999</v>
      </c>
      <c r="I220">
        <v>32811001.16</v>
      </c>
      <c r="J220">
        <v>31682663.780000001</v>
      </c>
      <c r="K220">
        <v>30058452.93</v>
      </c>
      <c r="L220">
        <v>29972896.100000001</v>
      </c>
      <c r="M220">
        <v>29704753.940000001</v>
      </c>
      <c r="N220">
        <v>28767875.75</v>
      </c>
      <c r="O220">
        <v>24935585.27</v>
      </c>
      <c r="P220">
        <v>21298716.309999999</v>
      </c>
      <c r="Q220">
        <v>18792305.640000001</v>
      </c>
      <c r="R220">
        <v>17072612.539999999</v>
      </c>
      <c r="S220">
        <v>11967203.300000001</v>
      </c>
      <c r="T220">
        <v>10913290.34</v>
      </c>
      <c r="U220">
        <v>10382514.189999999</v>
      </c>
      <c r="V220">
        <v>10037591.99</v>
      </c>
      <c r="W220">
        <v>9904954.1229999997</v>
      </c>
      <c r="X220">
        <v>9824273.1809999999</v>
      </c>
      <c r="Y220">
        <v>10003580.02</v>
      </c>
      <c r="Z220">
        <v>10204584.279999999</v>
      </c>
      <c r="AA220">
        <v>10409904.52</v>
      </c>
      <c r="AB220">
        <v>10610687.689999999</v>
      </c>
      <c r="AC220">
        <v>10819798.710000001</v>
      </c>
      <c r="AD220">
        <v>11031008.800000001</v>
      </c>
      <c r="AE220">
        <v>11238822.970000001</v>
      </c>
      <c r="AF220">
        <v>11446632.949999999</v>
      </c>
      <c r="AG220">
        <v>11660120.84</v>
      </c>
      <c r="AH220">
        <v>11876897.630000001</v>
      </c>
      <c r="AI220">
        <v>12088301.859999999</v>
      </c>
      <c r="AJ220">
        <v>12304161.02</v>
      </c>
      <c r="AK220">
        <v>12525055.380000001</v>
      </c>
      <c r="AL220">
        <v>12747958.18</v>
      </c>
      <c r="AM220">
        <v>12991105.050000001</v>
      </c>
      <c r="AN220">
        <v>13227173.33</v>
      </c>
      <c r="AO220">
        <v>13457986.800000001</v>
      </c>
      <c r="AP220">
        <v>13684562.550000001</v>
      </c>
      <c r="AQ220">
        <v>13912088.1</v>
      </c>
      <c r="AR220">
        <v>14137432.35</v>
      </c>
      <c r="AS220">
        <v>14376056.48</v>
      </c>
      <c r="AT220">
        <v>14625694.76</v>
      </c>
      <c r="AU220">
        <v>14883272.33</v>
      </c>
      <c r="AV220">
        <v>15148673.73</v>
      </c>
      <c r="AW220">
        <v>15426675.92</v>
      </c>
    </row>
    <row r="221" spans="2:49" x14ac:dyDescent="0.3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163101806.69999999</v>
      </c>
      <c r="G221">
        <v>154384583</v>
      </c>
      <c r="H221">
        <v>142518433.59999999</v>
      </c>
      <c r="I221">
        <v>143942766.30000001</v>
      </c>
      <c r="J221">
        <v>140557780</v>
      </c>
      <c r="K221">
        <v>130754245.7</v>
      </c>
      <c r="L221">
        <v>125019666.7</v>
      </c>
      <c r="M221">
        <v>123619423.3</v>
      </c>
      <c r="N221">
        <v>122949133.59999999</v>
      </c>
      <c r="O221">
        <v>124652146.40000001</v>
      </c>
      <c r="P221">
        <v>122557334.90000001</v>
      </c>
      <c r="Q221">
        <v>118552468.90000001</v>
      </c>
      <c r="R221">
        <v>116706860.5</v>
      </c>
      <c r="S221">
        <v>115833964.40000001</v>
      </c>
      <c r="T221">
        <v>118096335.7</v>
      </c>
      <c r="U221">
        <v>120286787.09999999</v>
      </c>
      <c r="V221">
        <v>122626921.3</v>
      </c>
      <c r="W221">
        <v>121963527.7</v>
      </c>
      <c r="X221">
        <v>121173226.59999999</v>
      </c>
      <c r="Y221">
        <v>121410108.59999999</v>
      </c>
      <c r="Z221">
        <v>122266109.7</v>
      </c>
      <c r="AA221">
        <v>123632877</v>
      </c>
      <c r="AB221">
        <v>125296149.8</v>
      </c>
      <c r="AC221">
        <v>127255413.90000001</v>
      </c>
      <c r="AD221">
        <v>128630248.90000001</v>
      </c>
      <c r="AE221">
        <v>130047276</v>
      </c>
      <c r="AF221">
        <v>131159538.3</v>
      </c>
      <c r="AG221">
        <v>132611354.90000001</v>
      </c>
      <c r="AH221">
        <v>134106683.2</v>
      </c>
      <c r="AI221">
        <v>135395123.59999999</v>
      </c>
      <c r="AJ221">
        <v>136672325.40000001</v>
      </c>
      <c r="AK221">
        <v>137961943.80000001</v>
      </c>
      <c r="AL221">
        <v>139268215.19999999</v>
      </c>
      <c r="AM221">
        <v>140779407.5</v>
      </c>
      <c r="AN221">
        <v>142285786.19999999</v>
      </c>
      <c r="AO221">
        <v>143702302.59999999</v>
      </c>
      <c r="AP221">
        <v>145051835.30000001</v>
      </c>
      <c r="AQ221">
        <v>146402179.19999999</v>
      </c>
      <c r="AR221">
        <v>147704150.09999999</v>
      </c>
      <c r="AS221">
        <v>148895657.40000001</v>
      </c>
      <c r="AT221">
        <v>150119792.09999999</v>
      </c>
      <c r="AU221">
        <v>151364412.59999999</v>
      </c>
      <c r="AV221">
        <v>152647872.5</v>
      </c>
      <c r="AW221">
        <v>154042096.59999999</v>
      </c>
    </row>
    <row r="222" spans="2:49" x14ac:dyDescent="0.35">
      <c r="B222" t="s">
        <v>321</v>
      </c>
      <c r="C222">
        <v>50816086.547106199</v>
      </c>
      <c r="D222">
        <v>51631955.253548898</v>
      </c>
      <c r="E222">
        <v>52460923</v>
      </c>
      <c r="F222">
        <v>53015690.670000002</v>
      </c>
      <c r="G222">
        <v>51813143.829999998</v>
      </c>
      <c r="H222">
        <v>48594096.409999996</v>
      </c>
      <c r="I222">
        <v>50046532.229999997</v>
      </c>
      <c r="J222">
        <v>50560369.020000003</v>
      </c>
      <c r="K222">
        <v>48791066.939999998</v>
      </c>
      <c r="L222">
        <v>47689857.539999999</v>
      </c>
      <c r="M222">
        <v>47698241.130000003</v>
      </c>
      <c r="N222">
        <v>48438824.009999998</v>
      </c>
      <c r="O222">
        <v>49234890.200000003</v>
      </c>
      <c r="P222">
        <v>48203103.590000004</v>
      </c>
      <c r="Q222">
        <v>45211749.969999999</v>
      </c>
      <c r="R222">
        <v>41956656.119999997</v>
      </c>
      <c r="S222">
        <v>41762230.039999999</v>
      </c>
      <c r="T222">
        <v>38568322.439999998</v>
      </c>
      <c r="U222">
        <v>35425273.530000001</v>
      </c>
      <c r="V222">
        <v>32748037.710000001</v>
      </c>
      <c r="W222">
        <v>31380461.620000001</v>
      </c>
      <c r="X222">
        <v>30237344.550000001</v>
      </c>
      <c r="Y222">
        <v>29464009.16</v>
      </c>
      <c r="Z222">
        <v>29027484.77</v>
      </c>
      <c r="AA222">
        <v>28813941.5</v>
      </c>
      <c r="AB222">
        <v>28745384.609999999</v>
      </c>
      <c r="AC222">
        <v>28734184.510000002</v>
      </c>
      <c r="AD222">
        <v>28893333.02</v>
      </c>
      <c r="AE222">
        <v>29039211.829999998</v>
      </c>
      <c r="AF222">
        <v>29172613.010000002</v>
      </c>
      <c r="AG222">
        <v>29273142.390000001</v>
      </c>
      <c r="AH222">
        <v>29374092.600000001</v>
      </c>
      <c r="AI222">
        <v>29651480.66</v>
      </c>
      <c r="AJ222">
        <v>29928391.989999998</v>
      </c>
      <c r="AK222">
        <v>30216763.260000002</v>
      </c>
      <c r="AL222">
        <v>30509338.309999999</v>
      </c>
      <c r="AM222">
        <v>30788555.129999999</v>
      </c>
      <c r="AN222">
        <v>30956591.379999999</v>
      </c>
      <c r="AO222">
        <v>31132484.030000001</v>
      </c>
      <c r="AP222">
        <v>31312431.52</v>
      </c>
      <c r="AQ222">
        <v>31498473.289999999</v>
      </c>
      <c r="AR222">
        <v>31677388.66</v>
      </c>
      <c r="AS222">
        <v>32610530.739999998</v>
      </c>
      <c r="AT222">
        <v>33637537.460000001</v>
      </c>
      <c r="AU222">
        <v>34672376.829999998</v>
      </c>
      <c r="AV222">
        <v>35705057.049999997</v>
      </c>
      <c r="AW222">
        <v>36745258.759999998</v>
      </c>
    </row>
    <row r="223" spans="2:49" x14ac:dyDescent="0.3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415497913.89999998</v>
      </c>
      <c r="G223">
        <v>396903181.69999999</v>
      </c>
      <c r="H223">
        <v>376376356.30000001</v>
      </c>
      <c r="I223">
        <v>376218372.19999999</v>
      </c>
      <c r="J223">
        <v>368371701.10000002</v>
      </c>
      <c r="K223">
        <v>350630926.80000001</v>
      </c>
      <c r="L223">
        <v>340259715.89999998</v>
      </c>
      <c r="M223">
        <v>335685400.5</v>
      </c>
      <c r="N223">
        <v>333462156.60000002</v>
      </c>
      <c r="O223">
        <v>330197418.5</v>
      </c>
      <c r="P223">
        <v>319868420.10000002</v>
      </c>
      <c r="Q223">
        <v>305752134.80000001</v>
      </c>
      <c r="R223">
        <v>295325456.10000002</v>
      </c>
      <c r="S223">
        <v>288821781</v>
      </c>
      <c r="T223">
        <v>284909779</v>
      </c>
      <c r="U223">
        <v>281204496</v>
      </c>
      <c r="V223">
        <v>278003649.39999998</v>
      </c>
      <c r="W223">
        <v>272751584</v>
      </c>
      <c r="X223">
        <v>267275239.69999999</v>
      </c>
      <c r="Y223">
        <v>264064896.69999999</v>
      </c>
      <c r="Z223">
        <v>261983889.5</v>
      </c>
      <c r="AA223">
        <v>260794419.69999999</v>
      </c>
      <c r="AB223">
        <v>260156849.90000001</v>
      </c>
      <c r="AC223">
        <v>259960269.80000001</v>
      </c>
      <c r="AD223">
        <v>259346884.80000001</v>
      </c>
      <c r="AE223">
        <v>258729392.40000001</v>
      </c>
      <c r="AF223">
        <v>257760897.09999999</v>
      </c>
      <c r="AG223">
        <v>257057076.40000001</v>
      </c>
      <c r="AH223">
        <v>256355092</v>
      </c>
      <c r="AI223">
        <v>255632431.80000001</v>
      </c>
      <c r="AJ223">
        <v>254857228</v>
      </c>
      <c r="AK223">
        <v>254072214.80000001</v>
      </c>
      <c r="AL223">
        <v>253279690.30000001</v>
      </c>
      <c r="AM223">
        <v>252668874.59999999</v>
      </c>
      <c r="AN223">
        <v>251880092.5</v>
      </c>
      <c r="AO223">
        <v>251009156.80000001</v>
      </c>
      <c r="AP223">
        <v>250095884.69999999</v>
      </c>
      <c r="AQ223">
        <v>249235210.40000001</v>
      </c>
      <c r="AR223">
        <v>248371467.5</v>
      </c>
      <c r="AS223">
        <v>248226689.80000001</v>
      </c>
      <c r="AT223">
        <v>248294405.80000001</v>
      </c>
      <c r="AU223">
        <v>248477766.09999999</v>
      </c>
      <c r="AV223">
        <v>248790293.19999999</v>
      </c>
      <c r="AW223">
        <v>249328647.09999999</v>
      </c>
    </row>
    <row r="224" spans="2:49" x14ac:dyDescent="0.3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42679719.689999998</v>
      </c>
      <c r="G224">
        <v>38595318.530000001</v>
      </c>
      <c r="H224">
        <v>33635120.759999998</v>
      </c>
      <c r="I224">
        <v>33835272.789999999</v>
      </c>
      <c r="J224">
        <v>32682781.460000001</v>
      </c>
      <c r="K224">
        <v>31031811.760000002</v>
      </c>
      <c r="L224">
        <v>30917085.48</v>
      </c>
      <c r="M224">
        <v>30620781.809999999</v>
      </c>
      <c r="N224">
        <v>29659525.25</v>
      </c>
      <c r="O224">
        <v>25809356.039999999</v>
      </c>
      <c r="P224">
        <v>22158206.09</v>
      </c>
      <c r="Q224">
        <v>19636135.98</v>
      </c>
      <c r="R224">
        <v>17894521.739999998</v>
      </c>
      <c r="S224">
        <v>12767220.49</v>
      </c>
      <c r="T224">
        <v>11692510.43</v>
      </c>
      <c r="U224">
        <v>11141218.75</v>
      </c>
      <c r="V224">
        <v>10772638.83</v>
      </c>
      <c r="W224">
        <v>10610731.07</v>
      </c>
      <c r="X224">
        <v>10495956.98</v>
      </c>
      <c r="Y224">
        <v>10639266.93</v>
      </c>
      <c r="Z224">
        <v>10806224.619999999</v>
      </c>
      <c r="AA224">
        <v>10981090.66</v>
      </c>
      <c r="AB224">
        <v>11155419.23</v>
      </c>
      <c r="AC224">
        <v>11341547.640000001</v>
      </c>
      <c r="AD224">
        <v>11532636.76</v>
      </c>
      <c r="AE224">
        <v>11722615.210000001</v>
      </c>
      <c r="AF224">
        <v>11914367.92</v>
      </c>
      <c r="AG224">
        <v>12113063.75</v>
      </c>
      <c r="AH224">
        <v>12316108.960000001</v>
      </c>
      <c r="AI224">
        <v>12514651.949999999</v>
      </c>
      <c r="AJ224">
        <v>12718248.939999999</v>
      </c>
      <c r="AK224">
        <v>12927414.810000001</v>
      </c>
      <c r="AL224">
        <v>13139087.35</v>
      </c>
      <c r="AM224">
        <v>13370864.32</v>
      </c>
      <c r="AN224">
        <v>13595764.82</v>
      </c>
      <c r="AO224">
        <v>13815738.52</v>
      </c>
      <c r="AP224">
        <v>14031867.050000001</v>
      </c>
      <c r="AQ224">
        <v>14249361.369999999</v>
      </c>
      <c r="AR224">
        <v>14465074.09</v>
      </c>
      <c r="AS224">
        <v>14694437.390000001</v>
      </c>
      <c r="AT224">
        <v>14935141.34</v>
      </c>
      <c r="AU224">
        <v>15184073.67</v>
      </c>
      <c r="AV224">
        <v>15441094.380000001</v>
      </c>
      <c r="AW224">
        <v>15711005.23</v>
      </c>
    </row>
    <row r="225" spans="2:49" x14ac:dyDescent="0.3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281121803.89999998</v>
      </c>
      <c r="G225">
        <v>268832263.80000001</v>
      </c>
      <c r="H225">
        <v>256865378.40000001</v>
      </c>
      <c r="I225">
        <v>255259885.19999999</v>
      </c>
      <c r="J225">
        <v>248953486.30000001</v>
      </c>
      <c r="K225">
        <v>236026891.80000001</v>
      </c>
      <c r="L225">
        <v>227814852.80000001</v>
      </c>
      <c r="M225">
        <v>224175201.80000001</v>
      </c>
      <c r="N225">
        <v>222520992.90000001</v>
      </c>
      <c r="O225">
        <v>223185192.80000001</v>
      </c>
      <c r="P225">
        <v>219258291.19999999</v>
      </c>
      <c r="Q225">
        <v>213217850.40000001</v>
      </c>
      <c r="R225">
        <v>210294013.90000001</v>
      </c>
      <c r="S225">
        <v>211157883.30000001</v>
      </c>
      <c r="T225">
        <v>212381251.69999999</v>
      </c>
      <c r="U225">
        <v>212869273</v>
      </c>
      <c r="V225">
        <v>213239993.30000001</v>
      </c>
      <c r="W225">
        <v>210519492.90000001</v>
      </c>
      <c r="X225">
        <v>207366473.40000001</v>
      </c>
      <c r="Y225">
        <v>205735372</v>
      </c>
      <c r="Z225">
        <v>204738720</v>
      </c>
      <c r="AA225">
        <v>204306687.5</v>
      </c>
      <c r="AB225">
        <v>204179003.80000001</v>
      </c>
      <c r="AC225">
        <v>204372687.80000001</v>
      </c>
      <c r="AD225">
        <v>203924728.30000001</v>
      </c>
      <c r="AE225">
        <v>203458307.59999999</v>
      </c>
      <c r="AF225">
        <v>202622240.09999999</v>
      </c>
      <c r="AG225">
        <v>202065052.5</v>
      </c>
      <c r="AH225">
        <v>201474196.59999999</v>
      </c>
      <c r="AI225">
        <v>200577264.90000001</v>
      </c>
      <c r="AJ225">
        <v>199614298.90000001</v>
      </c>
      <c r="AK225">
        <v>198607762.30000001</v>
      </c>
      <c r="AL225">
        <v>197575989.69999999</v>
      </c>
      <c r="AM225">
        <v>196736731.5</v>
      </c>
      <c r="AN225">
        <v>195843168.90000001</v>
      </c>
      <c r="AO225">
        <v>194853764.40000001</v>
      </c>
      <c r="AP225">
        <v>193812971.19999999</v>
      </c>
      <c r="AQ225">
        <v>192807811.59999999</v>
      </c>
      <c r="AR225">
        <v>191801556.5</v>
      </c>
      <c r="AS225">
        <v>190738389.19999999</v>
      </c>
      <c r="AT225">
        <v>189777513.30000001</v>
      </c>
      <c r="AU225">
        <v>188912565.30000001</v>
      </c>
      <c r="AV225">
        <v>188167494.40000001</v>
      </c>
      <c r="AW225">
        <v>187621505.59999999</v>
      </c>
    </row>
    <row r="226" spans="2:49" x14ac:dyDescent="0.3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91696390.290000007</v>
      </c>
      <c r="G226">
        <v>89475599.359999999</v>
      </c>
      <c r="H226">
        <v>85875857.109999999</v>
      </c>
      <c r="I226">
        <v>87123214.209999904</v>
      </c>
      <c r="J226">
        <v>86735433.25</v>
      </c>
      <c r="K226">
        <v>83572223.180000007</v>
      </c>
      <c r="L226">
        <v>81527777.640000001</v>
      </c>
      <c r="M226">
        <v>80889416.870000005</v>
      </c>
      <c r="N226">
        <v>81281638.439999998</v>
      </c>
      <c r="O226">
        <v>81202869.650000006</v>
      </c>
      <c r="P226">
        <v>78451922.859999999</v>
      </c>
      <c r="Q226">
        <v>72898148.400000006</v>
      </c>
      <c r="R226">
        <v>67136920.489999995</v>
      </c>
      <c r="S226">
        <v>64896677.149999999</v>
      </c>
      <c r="T226">
        <v>60836016.890000001</v>
      </c>
      <c r="U226">
        <v>57194004.210000001</v>
      </c>
      <c r="V226">
        <v>53991017.299999997</v>
      </c>
      <c r="W226">
        <v>51621360.020000003</v>
      </c>
      <c r="X226">
        <v>49412809.25</v>
      </c>
      <c r="Y226">
        <v>47690257.850000001</v>
      </c>
      <c r="Z226">
        <v>46438944.869999997</v>
      </c>
      <c r="AA226">
        <v>45506641.57</v>
      </c>
      <c r="AB226">
        <v>44822426.920000002</v>
      </c>
      <c r="AC226">
        <v>44246034.350000001</v>
      </c>
      <c r="AD226">
        <v>43889519.770000003</v>
      </c>
      <c r="AE226">
        <v>43548469.609999999</v>
      </c>
      <c r="AF226">
        <v>43224289.049999997</v>
      </c>
      <c r="AG226">
        <v>42878960.170000002</v>
      </c>
      <c r="AH226">
        <v>42564786.439999998</v>
      </c>
      <c r="AI226">
        <v>42540515.020000003</v>
      </c>
      <c r="AJ226">
        <v>42524680.090000004</v>
      </c>
      <c r="AK226">
        <v>42537037.640000001</v>
      </c>
      <c r="AL226">
        <v>42564613.229999997</v>
      </c>
      <c r="AM226">
        <v>42561278.789999999</v>
      </c>
      <c r="AN226">
        <v>42441158.780000001</v>
      </c>
      <c r="AO226">
        <v>42339653.890000001</v>
      </c>
      <c r="AP226">
        <v>42251046.479999997</v>
      </c>
      <c r="AQ226">
        <v>42178037.409999996</v>
      </c>
      <c r="AR226">
        <v>42104836.909999996</v>
      </c>
      <c r="AS226">
        <v>42793863.18</v>
      </c>
      <c r="AT226">
        <v>43581751.159999996</v>
      </c>
      <c r="AU226">
        <v>44381127.140000001</v>
      </c>
      <c r="AV226">
        <v>45181704.369999997</v>
      </c>
      <c r="AW226">
        <v>45996136.25</v>
      </c>
    </row>
    <row r="227" spans="2:49" x14ac:dyDescent="0.3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443094217.39999998</v>
      </c>
      <c r="G227">
        <v>423948153</v>
      </c>
      <c r="H227">
        <v>400720889.19999999</v>
      </c>
      <c r="I227">
        <v>401529194.5</v>
      </c>
      <c r="J227">
        <v>394383477.60000002</v>
      </c>
      <c r="K227">
        <v>376061108</v>
      </c>
      <c r="L227">
        <v>365445623.30000001</v>
      </c>
      <c r="M227">
        <v>360928911.80000001</v>
      </c>
      <c r="N227">
        <v>358812707</v>
      </c>
      <c r="O227">
        <v>356150121.89999998</v>
      </c>
      <c r="P227">
        <v>346314648.19999999</v>
      </c>
      <c r="Q227">
        <v>332611563.69999999</v>
      </c>
      <c r="R227">
        <v>322572038.5</v>
      </c>
      <c r="S227">
        <v>316768917.60000002</v>
      </c>
      <c r="T227">
        <v>312913925.69999999</v>
      </c>
      <c r="U227">
        <v>309292236.89999998</v>
      </c>
      <c r="V227">
        <v>306555588.80000001</v>
      </c>
      <c r="W227">
        <v>301106831.39999998</v>
      </c>
      <c r="X227">
        <v>295818471.30000001</v>
      </c>
      <c r="Y227">
        <v>292791303.69999999</v>
      </c>
      <c r="Z227">
        <v>290889129</v>
      </c>
      <c r="AA227">
        <v>289922322</v>
      </c>
      <c r="AB227">
        <v>289492446.5</v>
      </c>
      <c r="AC227">
        <v>289548081.80000001</v>
      </c>
      <c r="AD227">
        <v>289240357.30000001</v>
      </c>
      <c r="AE227">
        <v>288927946</v>
      </c>
      <c r="AF227">
        <v>288276330.60000002</v>
      </c>
      <c r="AG227">
        <v>287915590.89999998</v>
      </c>
      <c r="AH227">
        <v>287586802.39999998</v>
      </c>
      <c r="AI227">
        <v>287231788.30000001</v>
      </c>
      <c r="AJ227">
        <v>286834691.60000002</v>
      </c>
      <c r="AK227">
        <v>286461140.10000002</v>
      </c>
      <c r="AL227">
        <v>286086927.69999999</v>
      </c>
      <c r="AM227">
        <v>285988983.19999999</v>
      </c>
      <c r="AN227">
        <v>285644969.69999999</v>
      </c>
      <c r="AO227">
        <v>285207685.10000002</v>
      </c>
      <c r="AP227">
        <v>284729616.30000001</v>
      </c>
      <c r="AQ227">
        <v>284337861.5</v>
      </c>
      <c r="AR227">
        <v>283925611.80000001</v>
      </c>
      <c r="AS227">
        <v>284243793.80000001</v>
      </c>
      <c r="AT227">
        <v>284790499.39999998</v>
      </c>
      <c r="AU227">
        <v>285446808.19999999</v>
      </c>
      <c r="AV227">
        <v>286236236.80000001</v>
      </c>
      <c r="AW227">
        <v>287303459.80000001</v>
      </c>
    </row>
    <row r="228" spans="2:49" x14ac:dyDescent="0.3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274.72153839999999</v>
      </c>
      <c r="G228">
        <v>275.19720119999999</v>
      </c>
      <c r="H228">
        <v>264.44389869999998</v>
      </c>
      <c r="I228">
        <v>273.28287840000002</v>
      </c>
      <c r="J228">
        <v>274.2229585</v>
      </c>
      <c r="K228">
        <v>268.3396257</v>
      </c>
      <c r="L228">
        <v>263.25819300000001</v>
      </c>
      <c r="M228">
        <v>260.83335629999999</v>
      </c>
      <c r="N228">
        <v>258.18582859999998</v>
      </c>
      <c r="O228">
        <v>256.20336930000002</v>
      </c>
      <c r="P228">
        <v>252.78456510000001</v>
      </c>
      <c r="Q228">
        <v>248.1139235</v>
      </c>
      <c r="R228">
        <v>241.9628419</v>
      </c>
      <c r="S228">
        <v>230.6202505</v>
      </c>
      <c r="T228">
        <v>225.1657874</v>
      </c>
      <c r="U228">
        <v>221.28841249999999</v>
      </c>
      <c r="V228">
        <v>218.27009559999999</v>
      </c>
      <c r="W228">
        <v>223.92740359999999</v>
      </c>
      <c r="X228">
        <v>229.7374284</v>
      </c>
      <c r="Y228">
        <v>227.896738</v>
      </c>
      <c r="Z228">
        <v>226.69251299999999</v>
      </c>
      <c r="AA228">
        <v>226.16102380000001</v>
      </c>
      <c r="AB228">
        <v>225.89882180000001</v>
      </c>
      <c r="AC228">
        <v>226.04577509999999</v>
      </c>
      <c r="AD228">
        <v>222.75127359999999</v>
      </c>
      <c r="AE228">
        <v>219.8088549</v>
      </c>
      <c r="AF228">
        <v>218.35628080000001</v>
      </c>
      <c r="AG228">
        <v>216.24258309999999</v>
      </c>
      <c r="AH228">
        <v>214.29205619999999</v>
      </c>
      <c r="AI228">
        <v>212.63916280000001</v>
      </c>
      <c r="AJ228">
        <v>210.99875069999999</v>
      </c>
      <c r="AK228">
        <v>209.39620790000001</v>
      </c>
      <c r="AL228">
        <v>207.87283099999999</v>
      </c>
      <c r="AM228">
        <v>206.3675341</v>
      </c>
      <c r="AN228">
        <v>205.08398070000001</v>
      </c>
      <c r="AO228">
        <v>203.80718809999999</v>
      </c>
      <c r="AP228">
        <v>202.54533330000001</v>
      </c>
      <c r="AQ228">
        <v>201.32901319999999</v>
      </c>
      <c r="AR228">
        <v>200.1197315</v>
      </c>
      <c r="AS228">
        <v>199.61157879999999</v>
      </c>
      <c r="AT228">
        <v>199.12098140000001</v>
      </c>
      <c r="AU228">
        <v>198.645749</v>
      </c>
      <c r="AV228">
        <v>198.2017515</v>
      </c>
      <c r="AW228">
        <v>197.84139669999999</v>
      </c>
    </row>
    <row r="229" spans="2:49" x14ac:dyDescent="0.3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5.7774918470000003</v>
      </c>
      <c r="G229">
        <v>4.9994018320000002</v>
      </c>
      <c r="H229">
        <v>4.2504411519999996</v>
      </c>
      <c r="I229">
        <v>4.5163687890000004</v>
      </c>
      <c r="J229">
        <v>4.4003803909999997</v>
      </c>
      <c r="K229">
        <v>4.2012699150000001</v>
      </c>
      <c r="L229">
        <v>4.4248396799999998</v>
      </c>
      <c r="M229">
        <v>4.5880134339999996</v>
      </c>
      <c r="N229">
        <v>4.5938880150000001</v>
      </c>
      <c r="O229">
        <v>3.9255693420000002</v>
      </c>
      <c r="P229">
        <v>3.2604809960000001</v>
      </c>
      <c r="Q229">
        <v>2.8434042530000001</v>
      </c>
      <c r="R229">
        <v>2.64152882</v>
      </c>
      <c r="S229">
        <v>2.4818026799999999</v>
      </c>
      <c r="T229">
        <v>2.4113500110000001</v>
      </c>
      <c r="U229">
        <v>2.4041778919999999</v>
      </c>
      <c r="V229">
        <v>2.4273316760000001</v>
      </c>
      <c r="W229">
        <v>2.4489701030000002</v>
      </c>
      <c r="X229">
        <v>2.480163766</v>
      </c>
      <c r="Y229">
        <v>2.5204187579999999</v>
      </c>
      <c r="Z229">
        <v>2.5618519659999999</v>
      </c>
      <c r="AA229">
        <v>2.6047126880000002</v>
      </c>
      <c r="AB229">
        <v>2.6471614460000001</v>
      </c>
      <c r="AC229">
        <v>2.6924602150000001</v>
      </c>
      <c r="AD229">
        <v>2.7386050590000002</v>
      </c>
      <c r="AE229">
        <v>2.78424629</v>
      </c>
      <c r="AF229">
        <v>2.8301619480000002</v>
      </c>
      <c r="AG229">
        <v>2.8777054679999998</v>
      </c>
      <c r="AH229">
        <v>2.926230522</v>
      </c>
      <c r="AI229">
        <v>2.9735094540000002</v>
      </c>
      <c r="AJ229">
        <v>3.0220432869999998</v>
      </c>
      <c r="AK229">
        <v>3.0719591390000001</v>
      </c>
      <c r="AL229">
        <v>3.1224930510000002</v>
      </c>
      <c r="AM229">
        <v>3.178098678</v>
      </c>
      <c r="AN229">
        <v>3.2317718590000002</v>
      </c>
      <c r="AO229">
        <v>3.2841809400000002</v>
      </c>
      <c r="AP229">
        <v>3.3356351040000001</v>
      </c>
      <c r="AQ229">
        <v>3.3874435040000002</v>
      </c>
      <c r="AR229">
        <v>3.4388547859999998</v>
      </c>
      <c r="AS229">
        <v>3.493563725</v>
      </c>
      <c r="AT229">
        <v>3.5510930530000002</v>
      </c>
      <c r="AU229">
        <v>3.6107180759999999</v>
      </c>
      <c r="AV229">
        <v>3.6724055359999999</v>
      </c>
      <c r="AW229">
        <v>3.7373226430000002</v>
      </c>
    </row>
    <row r="230" spans="2:49" x14ac:dyDescent="0.3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5.7774918470000003</v>
      </c>
      <c r="G230">
        <v>4.9994018320000002</v>
      </c>
      <c r="H230">
        <v>4.2504411519999996</v>
      </c>
      <c r="I230">
        <v>4.5163687890000004</v>
      </c>
      <c r="J230">
        <v>4.4003803909999997</v>
      </c>
      <c r="K230">
        <v>4.2012699150000001</v>
      </c>
      <c r="L230">
        <v>4.4248396799999998</v>
      </c>
      <c r="M230">
        <v>4.5880134339999996</v>
      </c>
      <c r="N230">
        <v>4.5938880150000001</v>
      </c>
      <c r="O230">
        <v>3.9255693420000002</v>
      </c>
      <c r="P230">
        <v>3.2604809960000001</v>
      </c>
      <c r="Q230">
        <v>2.8434042530000001</v>
      </c>
      <c r="R230">
        <v>2.64152882</v>
      </c>
      <c r="S230">
        <v>2.4818026799999999</v>
      </c>
      <c r="T230">
        <v>2.4113500110000001</v>
      </c>
      <c r="U230">
        <v>2.4041778919999999</v>
      </c>
      <c r="V230">
        <v>2.4273316760000001</v>
      </c>
      <c r="W230">
        <v>2.4489701030000002</v>
      </c>
      <c r="X230">
        <v>2.480163766</v>
      </c>
      <c r="Y230">
        <v>2.5204187579999999</v>
      </c>
      <c r="Z230">
        <v>2.5618519659999999</v>
      </c>
      <c r="AA230">
        <v>2.6047126880000002</v>
      </c>
      <c r="AB230">
        <v>2.6471614460000001</v>
      </c>
      <c r="AC230">
        <v>2.6924602150000001</v>
      </c>
      <c r="AD230">
        <v>2.7386050590000002</v>
      </c>
      <c r="AE230">
        <v>2.78424629</v>
      </c>
      <c r="AF230">
        <v>2.8301619480000002</v>
      </c>
      <c r="AG230">
        <v>2.8777054679999998</v>
      </c>
      <c r="AH230">
        <v>2.926230522</v>
      </c>
      <c r="AI230">
        <v>2.9735094540000002</v>
      </c>
      <c r="AJ230">
        <v>3.0220432869999998</v>
      </c>
      <c r="AK230">
        <v>3.0719591390000001</v>
      </c>
      <c r="AL230">
        <v>3.1224930510000002</v>
      </c>
      <c r="AM230">
        <v>3.178098678</v>
      </c>
      <c r="AN230">
        <v>3.2317718590000002</v>
      </c>
      <c r="AO230">
        <v>3.2841809400000002</v>
      </c>
      <c r="AP230">
        <v>3.3356351040000001</v>
      </c>
      <c r="AQ230">
        <v>3.3874435040000002</v>
      </c>
      <c r="AR230">
        <v>3.4388547859999998</v>
      </c>
      <c r="AS230">
        <v>3.493563725</v>
      </c>
      <c r="AT230">
        <v>3.5510930530000002</v>
      </c>
      <c r="AU230">
        <v>3.6107180759999999</v>
      </c>
      <c r="AV230">
        <v>3.6724055359999999</v>
      </c>
      <c r="AW230">
        <v>3.7373226430000002</v>
      </c>
    </row>
    <row r="231" spans="2:49" x14ac:dyDescent="0.3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88.317003839999998</v>
      </c>
      <c r="G231">
        <v>84.483621209999995</v>
      </c>
      <c r="H231">
        <v>80.758105639999997</v>
      </c>
      <c r="I231">
        <v>80.372591560000004</v>
      </c>
      <c r="J231">
        <v>78.500914089999995</v>
      </c>
      <c r="K231">
        <v>74.471522379999996</v>
      </c>
      <c r="L231">
        <v>71.962953159999998</v>
      </c>
      <c r="M231">
        <v>70.926960710000003</v>
      </c>
      <c r="N231">
        <v>70.511796090000004</v>
      </c>
      <c r="O231">
        <v>70.793846400000007</v>
      </c>
      <c r="P231">
        <v>69.57859225</v>
      </c>
      <c r="Q231">
        <v>67.670317890000007</v>
      </c>
      <c r="R231">
        <v>66.768692090000002</v>
      </c>
      <c r="S231">
        <v>67.173474830000004</v>
      </c>
      <c r="T231">
        <v>67.329543259999994</v>
      </c>
      <c r="U231">
        <v>67.241336860000004</v>
      </c>
      <c r="V231">
        <v>67.127840759999998</v>
      </c>
      <c r="W231">
        <v>66.331793079999997</v>
      </c>
      <c r="X231">
        <v>65.436333090000005</v>
      </c>
      <c r="Y231">
        <v>64.948913129999994</v>
      </c>
      <c r="Z231">
        <v>64.65915013</v>
      </c>
      <c r="AA231">
        <v>64.55006041</v>
      </c>
      <c r="AB231">
        <v>64.536039790000004</v>
      </c>
      <c r="AC231">
        <v>64.624643410000004</v>
      </c>
      <c r="AD231">
        <v>64.487414639999997</v>
      </c>
      <c r="AE231">
        <v>64.342361240000002</v>
      </c>
      <c r="AF231">
        <v>64.089670100000006</v>
      </c>
      <c r="AG231">
        <v>63.917649920000002</v>
      </c>
      <c r="AH231">
        <v>63.735160129999997</v>
      </c>
      <c r="AI231">
        <v>63.470697350000002</v>
      </c>
      <c r="AJ231">
        <v>63.18702699</v>
      </c>
      <c r="AK231">
        <v>62.89002181</v>
      </c>
      <c r="AL231">
        <v>62.58448499</v>
      </c>
      <c r="AM231">
        <v>62.342026250000004</v>
      </c>
      <c r="AN231">
        <v>62.069952780000001</v>
      </c>
      <c r="AO231">
        <v>61.764974809999998</v>
      </c>
      <c r="AP231">
        <v>61.44281075</v>
      </c>
      <c r="AQ231">
        <v>61.13162397</v>
      </c>
      <c r="AR231">
        <v>60.819451579999999</v>
      </c>
      <c r="AS231">
        <v>60.496345300000002</v>
      </c>
      <c r="AT231">
        <v>60.20571692</v>
      </c>
      <c r="AU231">
        <v>59.945186509999999</v>
      </c>
      <c r="AV231">
        <v>59.722415689999998</v>
      </c>
      <c r="AW231">
        <v>59.56287476</v>
      </c>
    </row>
    <row r="232" spans="2:49" x14ac:dyDescent="0.3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1.1064496349999999</v>
      </c>
      <c r="G232">
        <v>1.452357688</v>
      </c>
      <c r="H232">
        <v>1.766707024</v>
      </c>
      <c r="I232">
        <v>2.1366946150000001</v>
      </c>
      <c r="J232">
        <v>2.472936952</v>
      </c>
      <c r="K232">
        <v>2.7165441709999998</v>
      </c>
      <c r="L232">
        <v>2.9868925399999999</v>
      </c>
      <c r="M232">
        <v>3.3039271540000001</v>
      </c>
      <c r="N232">
        <v>3.645582112</v>
      </c>
      <c r="O232">
        <v>3.8701515820000001</v>
      </c>
      <c r="P232">
        <v>4.021946722</v>
      </c>
      <c r="Q232">
        <v>4.136070664</v>
      </c>
      <c r="R232">
        <v>4.3151163099999996</v>
      </c>
      <c r="S232">
        <v>3.3442794509999998</v>
      </c>
      <c r="T232">
        <v>3.5440182490000001</v>
      </c>
      <c r="U232">
        <v>3.7274261389999999</v>
      </c>
      <c r="V232">
        <v>3.905291343</v>
      </c>
      <c r="W232">
        <v>3.9788766600000001</v>
      </c>
      <c r="X232">
        <v>4.044413145</v>
      </c>
      <c r="Y232">
        <v>4.0098410290000004</v>
      </c>
      <c r="Z232">
        <v>3.9875218800000001</v>
      </c>
      <c r="AA232">
        <v>3.9763677629999998</v>
      </c>
      <c r="AB232">
        <v>3.9716639499999999</v>
      </c>
      <c r="AC232">
        <v>3.9733482649999998</v>
      </c>
      <c r="AD232">
        <v>3.9552478760000001</v>
      </c>
      <c r="AE232">
        <v>3.9365486270000001</v>
      </c>
      <c r="AF232">
        <v>3.9171907379999999</v>
      </c>
      <c r="AG232">
        <v>3.8985256860000002</v>
      </c>
      <c r="AH232">
        <v>3.8790783019999999</v>
      </c>
      <c r="AI232">
        <v>3.860740168</v>
      </c>
      <c r="AJ232">
        <v>3.8413485600000001</v>
      </c>
      <c r="AK232">
        <v>3.8212678580000001</v>
      </c>
      <c r="AL232">
        <v>3.7995605920000002</v>
      </c>
      <c r="AM232">
        <v>3.7817922859999999</v>
      </c>
      <c r="AN232">
        <v>3.7769026920000002</v>
      </c>
      <c r="AO232">
        <v>3.7704465859999998</v>
      </c>
      <c r="AP232">
        <v>3.7633914499999999</v>
      </c>
      <c r="AQ232">
        <v>3.7574833179999998</v>
      </c>
      <c r="AR232">
        <v>3.7520192909999999</v>
      </c>
      <c r="AS232">
        <v>3.7506968490000001</v>
      </c>
      <c r="AT232">
        <v>3.751630027</v>
      </c>
      <c r="AU232">
        <v>3.754708983</v>
      </c>
      <c r="AV232">
        <v>3.760454862</v>
      </c>
      <c r="AW232">
        <v>3.770528364</v>
      </c>
    </row>
    <row r="233" spans="2:49" x14ac:dyDescent="0.3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88.317003839999998</v>
      </c>
      <c r="G233">
        <v>84.483621209999995</v>
      </c>
      <c r="H233">
        <v>80.758105639999997</v>
      </c>
      <c r="I233">
        <v>80.372591560000004</v>
      </c>
      <c r="J233">
        <v>78.500914089999995</v>
      </c>
      <c r="K233">
        <v>74.471522379999996</v>
      </c>
      <c r="L233">
        <v>71.962953159999998</v>
      </c>
      <c r="M233">
        <v>70.926960710000003</v>
      </c>
      <c r="N233">
        <v>70.511796090000004</v>
      </c>
      <c r="O233">
        <v>70.793846400000007</v>
      </c>
      <c r="P233">
        <v>69.57859225</v>
      </c>
      <c r="Q233">
        <v>67.670317890000007</v>
      </c>
      <c r="R233">
        <v>66.768692090000002</v>
      </c>
      <c r="S233">
        <v>67.173474830000004</v>
      </c>
      <c r="T233">
        <v>67.329543259999994</v>
      </c>
      <c r="U233">
        <v>67.241336860000004</v>
      </c>
      <c r="V233">
        <v>67.127840759999998</v>
      </c>
      <c r="W233">
        <v>66.331793079999997</v>
      </c>
      <c r="X233">
        <v>65.436333090000005</v>
      </c>
      <c r="Y233">
        <v>64.948913129999994</v>
      </c>
      <c r="Z233">
        <v>64.65915013</v>
      </c>
      <c r="AA233">
        <v>64.55006041</v>
      </c>
      <c r="AB233">
        <v>64.536039790000004</v>
      </c>
      <c r="AC233">
        <v>64.624643410000004</v>
      </c>
      <c r="AD233">
        <v>64.487414639999997</v>
      </c>
      <c r="AE233">
        <v>64.342361240000002</v>
      </c>
      <c r="AF233">
        <v>64.089670100000006</v>
      </c>
      <c r="AG233">
        <v>63.917649920000002</v>
      </c>
      <c r="AH233">
        <v>63.735160129999997</v>
      </c>
      <c r="AI233">
        <v>63.470697350000002</v>
      </c>
      <c r="AJ233">
        <v>63.18702699</v>
      </c>
      <c r="AK233">
        <v>62.89002181</v>
      </c>
      <c r="AL233">
        <v>62.58448499</v>
      </c>
      <c r="AM233">
        <v>62.342026250000004</v>
      </c>
      <c r="AN233">
        <v>62.069952780000001</v>
      </c>
      <c r="AO233">
        <v>61.764974809999998</v>
      </c>
      <c r="AP233">
        <v>61.44281075</v>
      </c>
      <c r="AQ233">
        <v>61.13162397</v>
      </c>
      <c r="AR233">
        <v>60.819451579999999</v>
      </c>
      <c r="AS233">
        <v>60.496345300000002</v>
      </c>
      <c r="AT233">
        <v>60.20571692</v>
      </c>
      <c r="AU233">
        <v>59.945186509999999</v>
      </c>
      <c r="AV233">
        <v>59.722415689999998</v>
      </c>
      <c r="AW233">
        <v>59.56287476</v>
      </c>
    </row>
    <row r="234" spans="2:49" x14ac:dyDescent="0.3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1.1064496349999999</v>
      </c>
      <c r="G234">
        <v>1.452357688</v>
      </c>
      <c r="H234">
        <v>1.766707024</v>
      </c>
      <c r="I234">
        <v>2.1366946150000001</v>
      </c>
      <c r="J234">
        <v>2.472936952</v>
      </c>
      <c r="K234">
        <v>2.7165441709999998</v>
      </c>
      <c r="L234">
        <v>2.9868925399999999</v>
      </c>
      <c r="M234">
        <v>3.3039271540000001</v>
      </c>
      <c r="N234">
        <v>3.645582112</v>
      </c>
      <c r="O234">
        <v>3.8701515820000001</v>
      </c>
      <c r="P234">
        <v>4.021946722</v>
      </c>
      <c r="Q234">
        <v>4.136070664</v>
      </c>
      <c r="R234">
        <v>4.3151163099999996</v>
      </c>
      <c r="S234">
        <v>3.3442794509999998</v>
      </c>
      <c r="T234">
        <v>3.5440182490000001</v>
      </c>
      <c r="U234">
        <v>3.7274261389999999</v>
      </c>
      <c r="V234">
        <v>3.905291343</v>
      </c>
      <c r="W234">
        <v>3.9788766600000001</v>
      </c>
      <c r="X234">
        <v>4.044413145</v>
      </c>
      <c r="Y234">
        <v>4.0098410290000004</v>
      </c>
      <c r="Z234">
        <v>3.9875218800000001</v>
      </c>
      <c r="AA234">
        <v>3.9763677629999998</v>
      </c>
      <c r="AB234">
        <v>3.9716639499999999</v>
      </c>
      <c r="AC234">
        <v>3.9733482649999998</v>
      </c>
      <c r="AD234">
        <v>3.9552478760000001</v>
      </c>
      <c r="AE234">
        <v>3.9365486270000001</v>
      </c>
      <c r="AF234">
        <v>3.9171907379999999</v>
      </c>
      <c r="AG234">
        <v>3.8985256860000002</v>
      </c>
      <c r="AH234">
        <v>3.8790783019999999</v>
      </c>
      <c r="AI234">
        <v>3.860740168</v>
      </c>
      <c r="AJ234">
        <v>3.8413485600000001</v>
      </c>
      <c r="AK234">
        <v>3.8212678580000001</v>
      </c>
      <c r="AL234">
        <v>3.7995605920000002</v>
      </c>
      <c r="AM234">
        <v>3.7817922859999999</v>
      </c>
      <c r="AN234">
        <v>3.7769026920000002</v>
      </c>
      <c r="AO234">
        <v>3.7704465859999998</v>
      </c>
      <c r="AP234">
        <v>3.7633914499999999</v>
      </c>
      <c r="AQ234">
        <v>3.7574833179999998</v>
      </c>
      <c r="AR234">
        <v>3.7520192909999999</v>
      </c>
      <c r="AS234">
        <v>3.7506968490000001</v>
      </c>
      <c r="AT234">
        <v>3.751630027</v>
      </c>
      <c r="AU234">
        <v>3.754708983</v>
      </c>
      <c r="AV234">
        <v>3.760454862</v>
      </c>
      <c r="AW234">
        <v>3.770528364</v>
      </c>
    </row>
    <row r="235" spans="2:49" x14ac:dyDescent="0.3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123.55325329999999</v>
      </c>
      <c r="G235">
        <v>128.65820790000001</v>
      </c>
      <c r="H235">
        <v>124.15721310000001</v>
      </c>
      <c r="I235">
        <v>131.22448489999999</v>
      </c>
      <c r="J235">
        <v>133.29764420000001</v>
      </c>
      <c r="K235">
        <v>132.5189929</v>
      </c>
      <c r="L235">
        <v>130.1658606</v>
      </c>
      <c r="M235">
        <v>128.23597229999999</v>
      </c>
      <c r="N235">
        <v>125.16436349999999</v>
      </c>
      <c r="O235">
        <v>121.8356167</v>
      </c>
      <c r="P235">
        <v>119.5494131</v>
      </c>
      <c r="Q235">
        <v>117.60353430000001</v>
      </c>
      <c r="R235">
        <v>113.0260949</v>
      </c>
      <c r="S235">
        <v>103.2589383</v>
      </c>
      <c r="T235">
        <v>99.53034074</v>
      </c>
      <c r="U235">
        <v>96.973972070000002</v>
      </c>
      <c r="V235">
        <v>95.028614079999997</v>
      </c>
      <c r="W235">
        <v>101.664249</v>
      </c>
      <c r="X235">
        <v>108.5576308</v>
      </c>
      <c r="Y235">
        <v>107.706709</v>
      </c>
      <c r="Z235">
        <v>106.98847929999999</v>
      </c>
      <c r="AA235">
        <v>106.5247782</v>
      </c>
      <c r="AB235">
        <v>106.1181188</v>
      </c>
      <c r="AC235">
        <v>105.91737569999999</v>
      </c>
      <c r="AD235">
        <v>102.2577905</v>
      </c>
      <c r="AE235">
        <v>98.926315810000006</v>
      </c>
      <c r="AF235">
        <v>96.984365510000003</v>
      </c>
      <c r="AG235">
        <v>94.375671060000002</v>
      </c>
      <c r="AH235">
        <v>91.913099759999994</v>
      </c>
      <c r="AI235">
        <v>89.654028830000001</v>
      </c>
      <c r="AJ235">
        <v>87.444335980000005</v>
      </c>
      <c r="AK235">
        <v>85.286764360000006</v>
      </c>
      <c r="AL235">
        <v>83.141594499999997</v>
      </c>
      <c r="AM235">
        <v>80.995685910000006</v>
      </c>
      <c r="AN235">
        <v>79.079075009999997</v>
      </c>
      <c r="AO235">
        <v>77.189283059999994</v>
      </c>
      <c r="AP235">
        <v>75.322066250000006</v>
      </c>
      <c r="AQ235">
        <v>73.475022159999995</v>
      </c>
      <c r="AR235">
        <v>71.63815031</v>
      </c>
      <c r="AS235">
        <v>70.022391380000002</v>
      </c>
      <c r="AT235">
        <v>68.383055049999996</v>
      </c>
      <c r="AU235">
        <v>66.723134680000001</v>
      </c>
      <c r="AV235">
        <v>65.04693924</v>
      </c>
      <c r="AW235">
        <v>63.363156859999997</v>
      </c>
    </row>
    <row r="236" spans="2:49" x14ac:dyDescent="0.3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1.246893579</v>
      </c>
      <c r="G236">
        <v>1.1751665330000001</v>
      </c>
      <c r="H236">
        <v>1.026430312</v>
      </c>
      <c r="I236">
        <v>0.98192212109999999</v>
      </c>
      <c r="J236">
        <v>0.91250800750000005</v>
      </c>
      <c r="K236">
        <v>0.82990519309999999</v>
      </c>
      <c r="L236">
        <v>0.74570577490000001</v>
      </c>
      <c r="M236">
        <v>0.67202288020000001</v>
      </c>
      <c r="N236">
        <v>0.59998749250000005</v>
      </c>
      <c r="O236">
        <v>0.53357590239999997</v>
      </c>
      <c r="P236">
        <v>0.4783068513</v>
      </c>
      <c r="Q236">
        <v>0.42982619080000001</v>
      </c>
      <c r="R236">
        <v>0.37734626770000002</v>
      </c>
      <c r="S236">
        <v>0.32743791350000001</v>
      </c>
      <c r="T236">
        <v>0.51368607759999996</v>
      </c>
      <c r="U236">
        <v>0.68486769749999998</v>
      </c>
      <c r="V236">
        <v>0.84383279170000003</v>
      </c>
      <c r="W236">
        <v>0.78020667710000002</v>
      </c>
      <c r="X236">
        <v>0.70400327969999998</v>
      </c>
      <c r="Y236">
        <v>0.69303797369999998</v>
      </c>
      <c r="Z236">
        <v>0.68299301320000005</v>
      </c>
      <c r="AA236">
        <v>0.67461963979999995</v>
      </c>
      <c r="AB236">
        <v>0.66684464929999998</v>
      </c>
      <c r="AC236">
        <v>0.66039443519999996</v>
      </c>
      <c r="AD236">
        <v>0.65909558820000003</v>
      </c>
      <c r="AE236">
        <v>0.65889715029999996</v>
      </c>
      <c r="AF236">
        <v>0.66647306969999998</v>
      </c>
      <c r="AG236">
        <v>0.67050003560000004</v>
      </c>
      <c r="AH236">
        <v>0.67489689689999999</v>
      </c>
      <c r="AI236">
        <v>0.66582470709999997</v>
      </c>
      <c r="AJ236">
        <v>0.65697446569999995</v>
      </c>
      <c r="AK236">
        <v>0.64837323160000004</v>
      </c>
      <c r="AL236">
        <v>0.63995301579999997</v>
      </c>
      <c r="AM236">
        <v>0.63139668800000004</v>
      </c>
      <c r="AN236">
        <v>0.63934893100000001</v>
      </c>
      <c r="AO236">
        <v>0.6473050119</v>
      </c>
      <c r="AP236">
        <v>0.65523987189999999</v>
      </c>
      <c r="AQ236" s="39">
        <v>0.66314051640000005</v>
      </c>
      <c r="AR236" s="39">
        <v>0.67092025990000004</v>
      </c>
      <c r="AS236" s="39">
        <v>0.67686324890000005</v>
      </c>
      <c r="AT236" s="39">
        <v>0.68274461620000004</v>
      </c>
      <c r="AU236" s="39">
        <v>0.6885871831</v>
      </c>
      <c r="AV236" s="39">
        <v>0.6944311379</v>
      </c>
      <c r="AW236" s="39">
        <v>0.70037088540000003</v>
      </c>
    </row>
    <row r="237" spans="2:49" x14ac:dyDescent="0.3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3.5671178970000001</v>
      </c>
      <c r="G237">
        <v>3.5430267130000002</v>
      </c>
      <c r="H237">
        <v>3.261431784</v>
      </c>
      <c r="I237">
        <v>3.2883473950000002</v>
      </c>
      <c r="J237">
        <v>3.2375640020000001</v>
      </c>
      <c r="K237">
        <v>3.1195598420000001</v>
      </c>
      <c r="L237">
        <v>2.9697344270000001</v>
      </c>
      <c r="M237">
        <v>2.8354469189999998</v>
      </c>
      <c r="N237">
        <v>2.6820636339999999</v>
      </c>
      <c r="O237">
        <v>2.905816857</v>
      </c>
      <c r="P237">
        <v>3.1736105349999999</v>
      </c>
      <c r="Q237">
        <v>3.4749240019999998</v>
      </c>
      <c r="R237">
        <v>3.7173110039999999</v>
      </c>
      <c r="S237">
        <v>5.7511488640000001</v>
      </c>
      <c r="T237">
        <v>4.2131047979999998</v>
      </c>
      <c r="U237">
        <v>2.8626059009999998</v>
      </c>
      <c r="V237">
        <v>1.6376915729999999</v>
      </c>
      <c r="W237">
        <v>1.665770594</v>
      </c>
      <c r="X237">
        <v>1.6895018070000001</v>
      </c>
      <c r="Y237">
        <v>1.6619396479999999</v>
      </c>
      <c r="Z237">
        <v>1.6367062649999999</v>
      </c>
      <c r="AA237">
        <v>1.6155945599999999</v>
      </c>
      <c r="AB237">
        <v>1.5966282220000001</v>
      </c>
      <c r="AC237">
        <v>1.5808399989999999</v>
      </c>
      <c r="AD237">
        <v>1.550724913</v>
      </c>
      <c r="AE237">
        <v>1.524060457</v>
      </c>
      <c r="AF237">
        <v>1.5249524539999999</v>
      </c>
      <c r="AG237">
        <v>1.5117102659999999</v>
      </c>
      <c r="AH237">
        <v>1.4997707140000001</v>
      </c>
      <c r="AI237">
        <v>1.4913324619999999</v>
      </c>
      <c r="AJ237">
        <v>1.4829784559999999</v>
      </c>
      <c r="AK237">
        <v>1.4747822719999999</v>
      </c>
      <c r="AL237">
        <v>1.467699764</v>
      </c>
      <c r="AM237">
        <v>1.4599182799999999</v>
      </c>
      <c r="AN237">
        <v>1.4570604410000001</v>
      </c>
      <c r="AO237">
        <v>1.4542925200000001</v>
      </c>
      <c r="AP237">
        <v>1.45154922</v>
      </c>
      <c r="AQ237">
        <v>1.4487952040000001</v>
      </c>
      <c r="AR237">
        <v>1.44583825</v>
      </c>
      <c r="AS237">
        <v>1.9840018230000001</v>
      </c>
      <c r="AT237">
        <v>2.5207372349999999</v>
      </c>
      <c r="AU237">
        <v>3.0558919630000001</v>
      </c>
      <c r="AV237">
        <v>3.5894771539999999</v>
      </c>
      <c r="AW237">
        <v>4.1219431929999999</v>
      </c>
    </row>
    <row r="238" spans="2:49" x14ac:dyDescent="0.3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5.1235119219999996</v>
      </c>
      <c r="G238">
        <v>4.979399055</v>
      </c>
      <c r="H238">
        <v>4.4848316129999999</v>
      </c>
      <c r="I238">
        <v>4.4241808579999997</v>
      </c>
      <c r="J238">
        <v>4.2396662279999999</v>
      </c>
      <c r="K238">
        <v>3.9761487290000002</v>
      </c>
      <c r="L238">
        <v>3.6841796580000001</v>
      </c>
      <c r="M238">
        <v>3.4237063540000001</v>
      </c>
      <c r="N238">
        <v>3.1520551060000002</v>
      </c>
      <c r="O238">
        <v>2.8646168680000001</v>
      </c>
      <c r="P238">
        <v>2.6238105690000002</v>
      </c>
      <c r="Q238">
        <v>2.408875804</v>
      </c>
      <c r="R238">
        <v>2.1602329490000001</v>
      </c>
      <c r="S238">
        <v>0.90243428290000005</v>
      </c>
      <c r="T238">
        <v>0.70871908920000004</v>
      </c>
      <c r="U238">
        <v>0.54079609679999996</v>
      </c>
      <c r="V238">
        <v>0.3899674809</v>
      </c>
      <c r="W238">
        <v>0.32944214399999999</v>
      </c>
      <c r="X238">
        <v>0.25844700599999998</v>
      </c>
      <c r="Y238">
        <v>0.25634364409999999</v>
      </c>
      <c r="Z238">
        <v>0.2545605118</v>
      </c>
      <c r="AA238">
        <v>0.25338708180000002</v>
      </c>
      <c r="AB238">
        <v>0.25233792799999999</v>
      </c>
      <c r="AC238">
        <v>0.25177986429999999</v>
      </c>
      <c r="AD238">
        <v>0.2479577426</v>
      </c>
      <c r="AE238">
        <v>0.2446860867</v>
      </c>
      <c r="AF238">
        <v>0.24477016900000001</v>
      </c>
      <c r="AG238">
        <v>0.24324282780000001</v>
      </c>
      <c r="AH238">
        <v>0.24192975650000001</v>
      </c>
      <c r="AI238">
        <v>0.24123803799999999</v>
      </c>
      <c r="AJ238">
        <v>0.24056545509999999</v>
      </c>
      <c r="AK238">
        <v>0.23992423939999999</v>
      </c>
      <c r="AL238">
        <v>0.23942503139999999</v>
      </c>
      <c r="AM238">
        <v>0.23881747710000001</v>
      </c>
      <c r="AN238">
        <v>0.2390718876</v>
      </c>
      <c r="AO238">
        <v>0.23934979679999999</v>
      </c>
      <c r="AP238">
        <v>0.23964076379999999</v>
      </c>
      <c r="AQ238">
        <v>0.2399391847</v>
      </c>
      <c r="AR238">
        <v>0.2402133243</v>
      </c>
      <c r="AS238">
        <v>0.24146174670000001</v>
      </c>
      <c r="AT238">
        <v>0.24268263000000001</v>
      </c>
      <c r="AU238">
        <v>0.24388437830000001</v>
      </c>
      <c r="AV238">
        <v>0.24508140319999999</v>
      </c>
      <c r="AW238">
        <v>0.24630697830000001</v>
      </c>
    </row>
    <row r="239" spans="2:49" x14ac:dyDescent="0.3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0.6090800422</v>
      </c>
      <c r="G239">
        <v>0.83671600960000003</v>
      </c>
      <c r="H239">
        <v>0.97368027909999999</v>
      </c>
      <c r="I239">
        <v>1.1751599150000001</v>
      </c>
      <c r="J239">
        <v>1.3655737100000001</v>
      </c>
      <c r="K239">
        <v>1.5097760179999999</v>
      </c>
      <c r="L239">
        <v>1.611132722</v>
      </c>
      <c r="M239">
        <v>1.6886379140000001</v>
      </c>
      <c r="N239">
        <v>1.7179248979999999</v>
      </c>
      <c r="O239">
        <v>1.934564789</v>
      </c>
      <c r="P239">
        <v>2.1960925750000002</v>
      </c>
      <c r="Q239">
        <v>2.4993456429999998</v>
      </c>
      <c r="R239">
        <v>2.779047136</v>
      </c>
      <c r="S239">
        <v>3.6746326159999998</v>
      </c>
      <c r="T239">
        <v>3.7476144040000001</v>
      </c>
      <c r="U239">
        <v>3.847172279</v>
      </c>
      <c r="V239">
        <v>3.9577026750000002</v>
      </c>
      <c r="W239">
        <v>4.4929674889999998</v>
      </c>
      <c r="X239">
        <v>5.0581654330000001</v>
      </c>
      <c r="Y239">
        <v>5.3562559079999996</v>
      </c>
      <c r="Z239">
        <v>5.6567625929999998</v>
      </c>
      <c r="AA239">
        <v>5.9677734730000003</v>
      </c>
      <c r="AB239">
        <v>6.1741635969999997</v>
      </c>
      <c r="AC239">
        <v>6.391327145</v>
      </c>
      <c r="AD239">
        <v>6.6819283709999997</v>
      </c>
      <c r="AE239">
        <v>6.9788603580000004</v>
      </c>
      <c r="AF239">
        <v>7.2817894389999998</v>
      </c>
      <c r="AG239">
        <v>7.6008095569999998</v>
      </c>
      <c r="AH239">
        <v>7.9215426520000003</v>
      </c>
      <c r="AI239">
        <v>8.2645018169999904</v>
      </c>
      <c r="AJ239">
        <v>8.605305864</v>
      </c>
      <c r="AK239">
        <v>8.9446348350000005</v>
      </c>
      <c r="AL239">
        <v>9.2966978430000005</v>
      </c>
      <c r="AM239">
        <v>9.6421945680000007</v>
      </c>
      <c r="AN239">
        <v>10.02019404</v>
      </c>
      <c r="AO239">
        <v>10.399342020000001</v>
      </c>
      <c r="AP239">
        <v>10.77934299</v>
      </c>
      <c r="AQ239">
        <v>11.160061819999999</v>
      </c>
      <c r="AR239">
        <v>11.54007333</v>
      </c>
      <c r="AS239">
        <v>11.949650780000001</v>
      </c>
      <c r="AT239">
        <v>12.36119178</v>
      </c>
      <c r="AU239">
        <v>12.775022420000001</v>
      </c>
      <c r="AV239">
        <v>13.19184102</v>
      </c>
      <c r="AW239">
        <v>13.613471909999999</v>
      </c>
    </row>
    <row r="240" spans="2:49" x14ac:dyDescent="0.3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0.10479397779999999</v>
      </c>
      <c r="G240">
        <v>0.13226947789999999</v>
      </c>
      <c r="H240">
        <v>0.15468753190000001</v>
      </c>
      <c r="I240">
        <v>0.19809931759999999</v>
      </c>
      <c r="J240">
        <v>0.2535899029</v>
      </c>
      <c r="K240">
        <v>0.3178025914</v>
      </c>
      <c r="L240">
        <v>0.39362769199999997</v>
      </c>
      <c r="M240">
        <v>0.48916881210000002</v>
      </c>
      <c r="N240">
        <v>0.6024949879</v>
      </c>
      <c r="O240">
        <v>0.70008982490000005</v>
      </c>
      <c r="P240">
        <v>0.82005381340000005</v>
      </c>
      <c r="Q240">
        <v>0.9630287475</v>
      </c>
      <c r="R240">
        <v>1.104918045</v>
      </c>
      <c r="S240">
        <v>1.6194294380000001</v>
      </c>
      <c r="T240">
        <v>1.6515928870000001</v>
      </c>
      <c r="U240">
        <v>1.6954685519999999</v>
      </c>
      <c r="V240">
        <v>1.744179865</v>
      </c>
      <c r="W240">
        <v>1.900982202</v>
      </c>
      <c r="X240">
        <v>2.0649463199999998</v>
      </c>
      <c r="Y240">
        <v>2.200517069</v>
      </c>
      <c r="Z240">
        <v>2.3369145019999999</v>
      </c>
      <c r="AA240">
        <v>2.4775395840000001</v>
      </c>
      <c r="AB240">
        <v>2.6213695499999998</v>
      </c>
      <c r="AC240">
        <v>2.7694725230000001</v>
      </c>
      <c r="AD240">
        <v>3.0865152939999998</v>
      </c>
      <c r="AE240">
        <v>3.4017571549999999</v>
      </c>
      <c r="AF240">
        <v>3.7162130289999999</v>
      </c>
      <c r="AG240">
        <v>4.0438547319999998</v>
      </c>
      <c r="AH240">
        <v>4.3697661009999997</v>
      </c>
      <c r="AI240">
        <v>4.7127355509999997</v>
      </c>
      <c r="AJ240">
        <v>5.0529632280000003</v>
      </c>
      <c r="AK240">
        <v>5.3909472159999998</v>
      </c>
      <c r="AL240">
        <v>5.7410301119999998</v>
      </c>
      <c r="AM240">
        <v>6.0858648349999998</v>
      </c>
      <c r="AN240">
        <v>6.4565325659999999</v>
      </c>
      <c r="AO240">
        <v>6.8277932300000002</v>
      </c>
      <c r="AP240">
        <v>7.1995057300000003</v>
      </c>
      <c r="AQ240">
        <v>7.5716175769999996</v>
      </c>
      <c r="AR240">
        <v>7.943177779</v>
      </c>
      <c r="AS240">
        <v>8.1772048779999995</v>
      </c>
      <c r="AT240">
        <v>8.4121465149999999</v>
      </c>
      <c r="AU240">
        <v>8.6482379530000006</v>
      </c>
      <c r="AV240">
        <v>8.8859592200000002</v>
      </c>
      <c r="AW240">
        <v>9.1265352879999995</v>
      </c>
    </row>
    <row r="241" spans="2:49" x14ac:dyDescent="0.3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4.7495594360000002</v>
      </c>
      <c r="G241">
        <v>4.8469691189999997</v>
      </c>
      <c r="H241">
        <v>4.5835729599999997</v>
      </c>
      <c r="I241">
        <v>4.746959565</v>
      </c>
      <c r="J241">
        <v>4.8911817160000002</v>
      </c>
      <c r="K241">
        <v>4.9336980659999998</v>
      </c>
      <c r="L241">
        <v>4.9183230780000002</v>
      </c>
      <c r="M241">
        <v>4.9191307950000001</v>
      </c>
      <c r="N241">
        <v>4.8759818690000003</v>
      </c>
      <c r="O241">
        <v>4.9798680869999998</v>
      </c>
      <c r="P241">
        <v>5.1269385779999999</v>
      </c>
      <c r="Q241">
        <v>5.2917941040000001</v>
      </c>
      <c r="R241">
        <v>5.3362711550000004</v>
      </c>
      <c r="S241">
        <v>4.8258550959999997</v>
      </c>
      <c r="T241">
        <v>4.9184867209999998</v>
      </c>
      <c r="U241">
        <v>5.0458547180000002</v>
      </c>
      <c r="V241">
        <v>5.1874392870000001</v>
      </c>
      <c r="W241">
        <v>5.2076857519999997</v>
      </c>
      <c r="X241">
        <v>5.2145282430000002</v>
      </c>
      <c r="Y241">
        <v>5.1592285889999996</v>
      </c>
      <c r="Z241">
        <v>5.1106110060000001</v>
      </c>
      <c r="AA241">
        <v>5.074423414</v>
      </c>
      <c r="AB241">
        <v>5.0505382250000004</v>
      </c>
      <c r="AC241">
        <v>5.0365007410000002</v>
      </c>
      <c r="AD241">
        <v>5.0026176329999998</v>
      </c>
      <c r="AE241">
        <v>4.9796993970000001</v>
      </c>
      <c r="AF241">
        <v>4.9793005670000001</v>
      </c>
      <c r="AG241">
        <v>4.9750321380000004</v>
      </c>
      <c r="AH241">
        <v>4.9752846340000003</v>
      </c>
      <c r="AI241">
        <v>4.9839723559999998</v>
      </c>
      <c r="AJ241">
        <v>4.9932608649999999</v>
      </c>
      <c r="AK241">
        <v>5.0034138690000001</v>
      </c>
      <c r="AL241">
        <v>5.0153406240000002</v>
      </c>
      <c r="AM241">
        <v>5.0252035140000002</v>
      </c>
      <c r="AN241">
        <v>5.0460263139999997</v>
      </c>
      <c r="AO241">
        <v>5.0675424370000002</v>
      </c>
      <c r="AP241">
        <v>5.0895373270000004</v>
      </c>
      <c r="AQ241">
        <v>5.111896851</v>
      </c>
      <c r="AR241">
        <v>5.1339469820000003</v>
      </c>
      <c r="AS241">
        <v>5.1647882059999999</v>
      </c>
      <c r="AT241">
        <v>5.1951010819999999</v>
      </c>
      <c r="AU241">
        <v>5.225064594</v>
      </c>
      <c r="AV241">
        <v>5.254987109</v>
      </c>
      <c r="AW241">
        <v>5.2855827680000003</v>
      </c>
    </row>
    <row r="242" spans="2:49" x14ac:dyDescent="0.3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1.6047460469999999</v>
      </c>
      <c r="G242">
        <v>1.749415173</v>
      </c>
      <c r="H242">
        <v>1.7672552560000001</v>
      </c>
      <c r="I242">
        <v>1.9551621859999999</v>
      </c>
      <c r="J242">
        <v>2.0907062000000001</v>
      </c>
      <c r="K242">
        <v>2.1879295449999998</v>
      </c>
      <c r="L242">
        <v>2.2621367550000002</v>
      </c>
      <c r="M242">
        <v>2.3457401500000001</v>
      </c>
      <c r="N242">
        <v>2.40979747</v>
      </c>
      <c r="O242">
        <v>2.6724261469999999</v>
      </c>
      <c r="P242">
        <v>2.9849108649999998</v>
      </c>
      <c r="Q242">
        <v>3.3392834429999998</v>
      </c>
      <c r="R242">
        <v>3.6461156410000002</v>
      </c>
      <c r="S242">
        <v>2.6290566399999999</v>
      </c>
      <c r="T242">
        <v>3.2038510859999998</v>
      </c>
      <c r="U242">
        <v>3.686831787</v>
      </c>
      <c r="V242">
        <v>4.0852118400000004</v>
      </c>
      <c r="W242">
        <v>4.2097653890000002</v>
      </c>
      <c r="X242">
        <v>4.3327156589999998</v>
      </c>
      <c r="Y242">
        <v>4.2579088650000001</v>
      </c>
      <c r="Z242">
        <v>4.1727555760000001</v>
      </c>
      <c r="AA242">
        <v>4.0819880550000001</v>
      </c>
      <c r="AB242">
        <v>4.0258050580000004</v>
      </c>
      <c r="AC242">
        <v>3.9642449150000001</v>
      </c>
      <c r="AD242">
        <v>3.8553730349999999</v>
      </c>
      <c r="AE242">
        <v>3.752696679</v>
      </c>
      <c r="AF242">
        <v>3.7819849620000001</v>
      </c>
      <c r="AG242">
        <v>3.7392398990000002</v>
      </c>
      <c r="AH242">
        <v>3.6979588529999998</v>
      </c>
      <c r="AI242">
        <v>3.7555317860000001</v>
      </c>
      <c r="AJ242">
        <v>3.7931916499999998</v>
      </c>
      <c r="AK242">
        <v>3.811453508</v>
      </c>
      <c r="AL242">
        <v>3.8635660089999999</v>
      </c>
      <c r="AM242">
        <v>3.8981660749999998</v>
      </c>
      <c r="AN242">
        <v>3.8979513159999999</v>
      </c>
      <c r="AO242">
        <v>3.896825744</v>
      </c>
      <c r="AP242">
        <v>3.89461849</v>
      </c>
      <c r="AQ242">
        <v>3.891237356</v>
      </c>
      <c r="AR242">
        <v>3.886167404</v>
      </c>
      <c r="AS242">
        <v>3.9100206380000002</v>
      </c>
      <c r="AT242">
        <v>3.9321545389999999</v>
      </c>
      <c r="AU242">
        <v>3.9526864229999998</v>
      </c>
      <c r="AV242">
        <v>3.9718317829999998</v>
      </c>
      <c r="AW242">
        <v>3.9901118860000002</v>
      </c>
    </row>
    <row r="243" spans="2:49" x14ac:dyDescent="0.3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123.55325329999999</v>
      </c>
      <c r="G243">
        <v>128.65820790000001</v>
      </c>
      <c r="H243">
        <v>124.15721310000001</v>
      </c>
      <c r="I243">
        <v>131.22448489999999</v>
      </c>
      <c r="J243">
        <v>133.29764420000001</v>
      </c>
      <c r="K243">
        <v>132.5189929</v>
      </c>
      <c r="L243">
        <v>130.1658606</v>
      </c>
      <c r="M243">
        <v>128.23597229999999</v>
      </c>
      <c r="N243">
        <v>125.16436349999999</v>
      </c>
      <c r="O243">
        <v>121.8356167</v>
      </c>
      <c r="P243">
        <v>119.5494131</v>
      </c>
      <c r="Q243">
        <v>117.60353430000001</v>
      </c>
      <c r="R243">
        <v>113.0260949</v>
      </c>
      <c r="S243">
        <v>103.2589383</v>
      </c>
      <c r="T243">
        <v>99.53034074</v>
      </c>
      <c r="U243">
        <v>96.973972070000002</v>
      </c>
      <c r="V243">
        <v>95.028614079999997</v>
      </c>
      <c r="W243">
        <v>101.664249</v>
      </c>
      <c r="X243">
        <v>108.5576308</v>
      </c>
      <c r="Y243">
        <v>107.706709</v>
      </c>
      <c r="Z243">
        <v>106.98847929999999</v>
      </c>
      <c r="AA243">
        <v>106.5247782</v>
      </c>
      <c r="AB243">
        <v>106.1181188</v>
      </c>
      <c r="AC243">
        <v>105.91737569999999</v>
      </c>
      <c r="AD243">
        <v>102.2577905</v>
      </c>
      <c r="AE243">
        <v>98.926315810000006</v>
      </c>
      <c r="AF243">
        <v>96.984365510000003</v>
      </c>
      <c r="AG243">
        <v>94.375671060000002</v>
      </c>
      <c r="AH243">
        <v>91.913099759999994</v>
      </c>
      <c r="AI243">
        <v>89.654028830000001</v>
      </c>
      <c r="AJ243">
        <v>87.444335980000005</v>
      </c>
      <c r="AK243">
        <v>85.286764360000006</v>
      </c>
      <c r="AL243">
        <v>83.141594499999997</v>
      </c>
      <c r="AM243">
        <v>80.995685910000006</v>
      </c>
      <c r="AN243">
        <v>79.079075009999997</v>
      </c>
      <c r="AO243">
        <v>77.189283059999994</v>
      </c>
      <c r="AP243">
        <v>75.322066250000006</v>
      </c>
      <c r="AQ243">
        <v>73.475022159999995</v>
      </c>
      <c r="AR243">
        <v>71.63815031</v>
      </c>
      <c r="AS243">
        <v>70.022391380000002</v>
      </c>
      <c r="AT243">
        <v>68.383055049999996</v>
      </c>
      <c r="AU243">
        <v>66.723134680000001</v>
      </c>
      <c r="AV243">
        <v>65.04693924</v>
      </c>
      <c r="AW243">
        <v>63.363156859999997</v>
      </c>
    </row>
    <row r="244" spans="2:49" x14ac:dyDescent="0.3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1.246893579</v>
      </c>
      <c r="G244">
        <v>1.1751665330000001</v>
      </c>
      <c r="H244">
        <v>1.026430312</v>
      </c>
      <c r="I244">
        <v>0.98192212109999999</v>
      </c>
      <c r="J244">
        <v>0.91250800750000005</v>
      </c>
      <c r="K244">
        <v>0.82990519309999999</v>
      </c>
      <c r="L244">
        <v>0.74570577490000001</v>
      </c>
      <c r="M244">
        <v>0.67202288020000001</v>
      </c>
      <c r="N244">
        <v>0.59998749250000005</v>
      </c>
      <c r="O244">
        <v>0.53357590239999997</v>
      </c>
      <c r="P244">
        <v>0.4783068513</v>
      </c>
      <c r="Q244">
        <v>0.42982619080000001</v>
      </c>
      <c r="R244">
        <v>0.37734626770000002</v>
      </c>
      <c r="S244">
        <v>0.32743791350000001</v>
      </c>
      <c r="T244">
        <v>0.51368607759999996</v>
      </c>
      <c r="U244">
        <v>0.68486769749999998</v>
      </c>
      <c r="V244">
        <v>0.84383279170000003</v>
      </c>
      <c r="W244">
        <v>0.78020667710000002</v>
      </c>
      <c r="X244">
        <v>0.70400327969999998</v>
      </c>
      <c r="Y244">
        <v>0.69303797369999998</v>
      </c>
      <c r="Z244">
        <v>0.68299301320000005</v>
      </c>
      <c r="AA244">
        <v>0.67461963979999995</v>
      </c>
      <c r="AB244">
        <v>0.66684464929999998</v>
      </c>
      <c r="AC244">
        <v>0.66039443519999996</v>
      </c>
      <c r="AD244">
        <v>0.65909558820000003</v>
      </c>
      <c r="AE244">
        <v>0.65889715029999996</v>
      </c>
      <c r="AF244">
        <v>0.66647306969999998</v>
      </c>
      <c r="AG244">
        <v>0.67050003560000004</v>
      </c>
      <c r="AH244">
        <v>0.67489689689999999</v>
      </c>
      <c r="AI244">
        <v>0.66582470709999997</v>
      </c>
      <c r="AJ244">
        <v>0.65697446569999995</v>
      </c>
      <c r="AK244">
        <v>0.64837323160000004</v>
      </c>
      <c r="AL244">
        <v>0.63995301579999997</v>
      </c>
      <c r="AM244">
        <v>0.63139668800000004</v>
      </c>
      <c r="AN244">
        <v>0.63934893100000001</v>
      </c>
      <c r="AO244">
        <v>0.6473050119</v>
      </c>
      <c r="AP244">
        <v>0.65523987189999999</v>
      </c>
      <c r="AQ244" s="39">
        <v>0.66314051640000005</v>
      </c>
      <c r="AR244" s="39">
        <v>0.67092025990000004</v>
      </c>
      <c r="AS244" s="39">
        <v>0.67686324890000005</v>
      </c>
      <c r="AT244" s="39">
        <v>0.68274461620000004</v>
      </c>
      <c r="AU244" s="39">
        <v>0.6885871831</v>
      </c>
      <c r="AV244" s="39">
        <v>0.6944311379</v>
      </c>
      <c r="AW244" s="39">
        <v>0.70037088540000003</v>
      </c>
    </row>
    <row r="245" spans="2:49" x14ac:dyDescent="0.3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3.5671178970000001</v>
      </c>
      <c r="G245">
        <v>3.5430267130000002</v>
      </c>
      <c r="H245">
        <v>3.261431784</v>
      </c>
      <c r="I245">
        <v>3.2883473950000002</v>
      </c>
      <c r="J245">
        <v>3.2375640020000001</v>
      </c>
      <c r="K245">
        <v>3.1195598420000001</v>
      </c>
      <c r="L245">
        <v>2.9697344270000001</v>
      </c>
      <c r="M245">
        <v>2.8354469189999998</v>
      </c>
      <c r="N245">
        <v>2.6820636339999999</v>
      </c>
      <c r="O245">
        <v>2.905816857</v>
      </c>
      <c r="P245">
        <v>3.1736105349999999</v>
      </c>
      <c r="Q245">
        <v>3.4749240019999998</v>
      </c>
      <c r="R245">
        <v>3.7173110039999999</v>
      </c>
      <c r="S245">
        <v>5.7511488640000001</v>
      </c>
      <c r="T245">
        <v>4.2131047979999998</v>
      </c>
      <c r="U245">
        <v>2.8626059009999998</v>
      </c>
      <c r="V245">
        <v>1.6376915729999999</v>
      </c>
      <c r="W245">
        <v>1.665770594</v>
      </c>
      <c r="X245">
        <v>1.6895018070000001</v>
      </c>
      <c r="Y245">
        <v>1.6619396479999999</v>
      </c>
      <c r="Z245">
        <v>1.6367062649999999</v>
      </c>
      <c r="AA245">
        <v>1.6155945599999999</v>
      </c>
      <c r="AB245">
        <v>1.5966282220000001</v>
      </c>
      <c r="AC245">
        <v>1.5808399989999999</v>
      </c>
      <c r="AD245">
        <v>1.550724913</v>
      </c>
      <c r="AE245">
        <v>1.524060457</v>
      </c>
      <c r="AF245">
        <v>1.5249524539999999</v>
      </c>
      <c r="AG245">
        <v>1.5117102659999999</v>
      </c>
      <c r="AH245">
        <v>1.4997707140000001</v>
      </c>
      <c r="AI245">
        <v>1.4913324619999999</v>
      </c>
      <c r="AJ245">
        <v>1.4829784559999999</v>
      </c>
      <c r="AK245">
        <v>1.4747822719999999</v>
      </c>
      <c r="AL245">
        <v>1.467699764</v>
      </c>
      <c r="AM245">
        <v>1.4599182799999999</v>
      </c>
      <c r="AN245">
        <v>1.4570604410000001</v>
      </c>
      <c r="AO245">
        <v>1.4542925200000001</v>
      </c>
      <c r="AP245">
        <v>1.45154922</v>
      </c>
      <c r="AQ245">
        <v>1.4487952040000001</v>
      </c>
      <c r="AR245">
        <v>1.44583825</v>
      </c>
      <c r="AS245">
        <v>1.9840018230000001</v>
      </c>
      <c r="AT245">
        <v>2.5207372349999999</v>
      </c>
      <c r="AU245">
        <v>3.0558919630000001</v>
      </c>
      <c r="AV245">
        <v>3.5894771539999999</v>
      </c>
      <c r="AW245">
        <v>4.1219431929999999</v>
      </c>
    </row>
    <row r="246" spans="2:49" x14ac:dyDescent="0.3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5.1235119219999996</v>
      </c>
      <c r="G246">
        <v>4.979399055</v>
      </c>
      <c r="H246">
        <v>4.4848316129999999</v>
      </c>
      <c r="I246">
        <v>4.4241808579999997</v>
      </c>
      <c r="J246">
        <v>4.2396662279999999</v>
      </c>
      <c r="K246">
        <v>3.9761487290000002</v>
      </c>
      <c r="L246">
        <v>3.6841796580000001</v>
      </c>
      <c r="M246">
        <v>3.4237063540000001</v>
      </c>
      <c r="N246">
        <v>3.1520551060000002</v>
      </c>
      <c r="O246">
        <v>2.8646168680000001</v>
      </c>
      <c r="P246">
        <v>2.6238105690000002</v>
      </c>
      <c r="Q246">
        <v>2.408875804</v>
      </c>
      <c r="R246">
        <v>2.1602329490000001</v>
      </c>
      <c r="S246">
        <v>0.90243428290000005</v>
      </c>
      <c r="T246">
        <v>0.70871908920000004</v>
      </c>
      <c r="U246">
        <v>0.54079609679999996</v>
      </c>
      <c r="V246">
        <v>0.3899674809</v>
      </c>
      <c r="W246">
        <v>0.32944214399999999</v>
      </c>
      <c r="X246">
        <v>0.25844700599999998</v>
      </c>
      <c r="Y246">
        <v>0.25634364409999999</v>
      </c>
      <c r="Z246">
        <v>0.2545605118</v>
      </c>
      <c r="AA246">
        <v>0.25338708180000002</v>
      </c>
      <c r="AB246">
        <v>0.25233792799999999</v>
      </c>
      <c r="AC246">
        <v>0.25177986429999999</v>
      </c>
      <c r="AD246">
        <v>0.2479577426</v>
      </c>
      <c r="AE246">
        <v>0.2446860867</v>
      </c>
      <c r="AF246">
        <v>0.24477016900000001</v>
      </c>
      <c r="AG246">
        <v>0.24324282780000001</v>
      </c>
      <c r="AH246">
        <v>0.24192975650000001</v>
      </c>
      <c r="AI246">
        <v>0.24123803799999999</v>
      </c>
      <c r="AJ246">
        <v>0.24056545509999999</v>
      </c>
      <c r="AK246">
        <v>0.23992423939999999</v>
      </c>
      <c r="AL246">
        <v>0.23942503139999999</v>
      </c>
      <c r="AM246">
        <v>0.23881747710000001</v>
      </c>
      <c r="AN246">
        <v>0.2390718876</v>
      </c>
      <c r="AO246">
        <v>0.23934979679999999</v>
      </c>
      <c r="AP246">
        <v>0.23964076379999999</v>
      </c>
      <c r="AQ246">
        <v>0.2399391847</v>
      </c>
      <c r="AR246">
        <v>0.2402133243</v>
      </c>
      <c r="AS246">
        <v>0.24146174670000001</v>
      </c>
      <c r="AT246">
        <v>0.24268263000000001</v>
      </c>
      <c r="AU246">
        <v>0.24388437830000001</v>
      </c>
      <c r="AV246">
        <v>0.24508140319999999</v>
      </c>
      <c r="AW246">
        <v>0.24630697830000001</v>
      </c>
    </row>
    <row r="247" spans="2:49" x14ac:dyDescent="0.3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0.6090800422</v>
      </c>
      <c r="G247">
        <v>0.83671600960000003</v>
      </c>
      <c r="H247">
        <v>0.97368027909999999</v>
      </c>
      <c r="I247">
        <v>1.1751599150000001</v>
      </c>
      <c r="J247">
        <v>1.3655737100000001</v>
      </c>
      <c r="K247">
        <v>1.5097760179999999</v>
      </c>
      <c r="L247">
        <v>1.611132722</v>
      </c>
      <c r="M247">
        <v>1.6886379140000001</v>
      </c>
      <c r="N247">
        <v>1.7179248979999999</v>
      </c>
      <c r="O247">
        <v>1.934564789</v>
      </c>
      <c r="P247">
        <v>2.1960925750000002</v>
      </c>
      <c r="Q247">
        <v>2.4993456429999998</v>
      </c>
      <c r="R247">
        <v>2.779047136</v>
      </c>
      <c r="S247">
        <v>3.6746326159999998</v>
      </c>
      <c r="T247">
        <v>3.7476144040000001</v>
      </c>
      <c r="U247">
        <v>3.847172279</v>
      </c>
      <c r="V247">
        <v>3.9577026750000002</v>
      </c>
      <c r="W247">
        <v>4.4929674889999998</v>
      </c>
      <c r="X247">
        <v>5.0581654330000001</v>
      </c>
      <c r="Y247">
        <v>5.3562559079999996</v>
      </c>
      <c r="Z247">
        <v>5.6567625929999998</v>
      </c>
      <c r="AA247">
        <v>5.9677734730000003</v>
      </c>
      <c r="AB247">
        <v>6.1741635969999997</v>
      </c>
      <c r="AC247">
        <v>6.391327145</v>
      </c>
      <c r="AD247">
        <v>6.6819283709999997</v>
      </c>
      <c r="AE247">
        <v>6.9788603580000004</v>
      </c>
      <c r="AF247">
        <v>7.2817894389999998</v>
      </c>
      <c r="AG247">
        <v>7.6008095569999998</v>
      </c>
      <c r="AH247">
        <v>7.9215426520000003</v>
      </c>
      <c r="AI247">
        <v>8.2645018169999904</v>
      </c>
      <c r="AJ247">
        <v>8.605305864</v>
      </c>
      <c r="AK247">
        <v>8.9446348350000005</v>
      </c>
      <c r="AL247">
        <v>9.2966978430000005</v>
      </c>
      <c r="AM247">
        <v>9.6421945680000007</v>
      </c>
      <c r="AN247">
        <v>10.02019404</v>
      </c>
      <c r="AO247">
        <v>10.399342020000001</v>
      </c>
      <c r="AP247">
        <v>10.77934299</v>
      </c>
      <c r="AQ247">
        <v>11.160061819999999</v>
      </c>
      <c r="AR247">
        <v>11.54007333</v>
      </c>
      <c r="AS247">
        <v>11.949650780000001</v>
      </c>
      <c r="AT247">
        <v>12.36119178</v>
      </c>
      <c r="AU247">
        <v>12.775022420000001</v>
      </c>
      <c r="AV247">
        <v>13.19184102</v>
      </c>
      <c r="AW247">
        <v>13.613471909999999</v>
      </c>
    </row>
    <row r="248" spans="2:49" x14ac:dyDescent="0.3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0.10479397779999999</v>
      </c>
      <c r="G248">
        <v>0.13226947789999999</v>
      </c>
      <c r="H248">
        <v>0.15468753190000001</v>
      </c>
      <c r="I248">
        <v>0.19809931759999999</v>
      </c>
      <c r="J248">
        <v>0.2535899029</v>
      </c>
      <c r="K248">
        <v>0.3178025914</v>
      </c>
      <c r="L248">
        <v>0.39362769199999997</v>
      </c>
      <c r="M248">
        <v>0.48916881210000002</v>
      </c>
      <c r="N248">
        <v>0.6024949879</v>
      </c>
      <c r="O248">
        <v>0.70008982490000005</v>
      </c>
      <c r="P248">
        <v>0.82005381340000005</v>
      </c>
      <c r="Q248">
        <v>0.9630287475</v>
      </c>
      <c r="R248">
        <v>1.104918045</v>
      </c>
      <c r="S248">
        <v>1.6194294380000001</v>
      </c>
      <c r="T248">
        <v>1.6515928870000001</v>
      </c>
      <c r="U248">
        <v>1.6954685519999999</v>
      </c>
      <c r="V248">
        <v>1.744179865</v>
      </c>
      <c r="W248">
        <v>1.900982202</v>
      </c>
      <c r="X248">
        <v>2.0649463199999998</v>
      </c>
      <c r="Y248">
        <v>2.200517069</v>
      </c>
      <c r="Z248">
        <v>2.3369145019999999</v>
      </c>
      <c r="AA248">
        <v>2.4775395840000001</v>
      </c>
      <c r="AB248">
        <v>2.6213695499999998</v>
      </c>
      <c r="AC248">
        <v>2.7694725230000001</v>
      </c>
      <c r="AD248">
        <v>3.0865152939999998</v>
      </c>
      <c r="AE248">
        <v>3.4017571549999999</v>
      </c>
      <c r="AF248">
        <v>3.7162130289999999</v>
      </c>
      <c r="AG248">
        <v>4.0438547319999998</v>
      </c>
      <c r="AH248">
        <v>4.3697661009999997</v>
      </c>
      <c r="AI248">
        <v>4.7127355509999997</v>
      </c>
      <c r="AJ248">
        <v>5.0529632280000003</v>
      </c>
      <c r="AK248">
        <v>5.3909472159999998</v>
      </c>
      <c r="AL248">
        <v>5.7410301119999998</v>
      </c>
      <c r="AM248">
        <v>6.0858648349999998</v>
      </c>
      <c r="AN248">
        <v>6.4565325659999999</v>
      </c>
      <c r="AO248">
        <v>6.8277932300000002</v>
      </c>
      <c r="AP248">
        <v>7.1995057300000003</v>
      </c>
      <c r="AQ248">
        <v>7.5716175769999996</v>
      </c>
      <c r="AR248">
        <v>7.943177779</v>
      </c>
      <c r="AS248">
        <v>8.1772048779999995</v>
      </c>
      <c r="AT248">
        <v>8.4121465149999999</v>
      </c>
      <c r="AU248">
        <v>8.6482379530000006</v>
      </c>
      <c r="AV248">
        <v>8.8859592200000002</v>
      </c>
      <c r="AW248">
        <v>9.1265352879999995</v>
      </c>
    </row>
    <row r="249" spans="2:49" x14ac:dyDescent="0.3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4.7495594360000002</v>
      </c>
      <c r="G249">
        <v>4.8469691189999997</v>
      </c>
      <c r="H249">
        <v>4.5835729599999997</v>
      </c>
      <c r="I249">
        <v>4.746959565</v>
      </c>
      <c r="J249">
        <v>4.8911817160000002</v>
      </c>
      <c r="K249">
        <v>4.9336980659999998</v>
      </c>
      <c r="L249">
        <v>4.9183230780000002</v>
      </c>
      <c r="M249">
        <v>4.9191307950000001</v>
      </c>
      <c r="N249">
        <v>4.8759818690000003</v>
      </c>
      <c r="O249">
        <v>4.9798680869999998</v>
      </c>
      <c r="P249">
        <v>5.1269385779999999</v>
      </c>
      <c r="Q249">
        <v>5.2917941040000001</v>
      </c>
      <c r="R249">
        <v>5.3362711550000004</v>
      </c>
      <c r="S249">
        <v>4.8258550959999997</v>
      </c>
      <c r="T249">
        <v>4.9184867209999998</v>
      </c>
      <c r="U249">
        <v>5.0458547180000002</v>
      </c>
      <c r="V249">
        <v>5.1874392870000001</v>
      </c>
      <c r="W249">
        <v>5.2076857519999997</v>
      </c>
      <c r="X249">
        <v>5.2145282430000002</v>
      </c>
      <c r="Y249">
        <v>5.1592285889999996</v>
      </c>
      <c r="Z249">
        <v>5.1106110060000001</v>
      </c>
      <c r="AA249">
        <v>5.074423414</v>
      </c>
      <c r="AB249">
        <v>5.0505382250000004</v>
      </c>
      <c r="AC249">
        <v>5.0365007410000002</v>
      </c>
      <c r="AD249">
        <v>5.0026176329999998</v>
      </c>
      <c r="AE249">
        <v>4.9796993970000001</v>
      </c>
      <c r="AF249">
        <v>4.9793005670000001</v>
      </c>
      <c r="AG249">
        <v>4.9750321380000004</v>
      </c>
      <c r="AH249">
        <v>4.9752846340000003</v>
      </c>
      <c r="AI249">
        <v>4.9839723559999998</v>
      </c>
      <c r="AJ249">
        <v>4.9932608649999999</v>
      </c>
      <c r="AK249">
        <v>5.0034138690000001</v>
      </c>
      <c r="AL249">
        <v>5.0153406240000002</v>
      </c>
      <c r="AM249">
        <v>5.0252035140000002</v>
      </c>
      <c r="AN249">
        <v>5.0460263139999997</v>
      </c>
      <c r="AO249">
        <v>5.0675424370000002</v>
      </c>
      <c r="AP249">
        <v>5.0895373270000004</v>
      </c>
      <c r="AQ249">
        <v>5.111896851</v>
      </c>
      <c r="AR249">
        <v>5.1339469820000003</v>
      </c>
      <c r="AS249">
        <v>5.1647882059999999</v>
      </c>
      <c r="AT249">
        <v>5.1951010819999999</v>
      </c>
      <c r="AU249">
        <v>5.225064594</v>
      </c>
      <c r="AV249">
        <v>5.254987109</v>
      </c>
      <c r="AW249">
        <v>5.2855827680000003</v>
      </c>
    </row>
    <row r="250" spans="2:49" x14ac:dyDescent="0.3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1.6047460469999999</v>
      </c>
      <c r="G250">
        <v>1.749415173</v>
      </c>
      <c r="H250">
        <v>1.7672552560000001</v>
      </c>
      <c r="I250">
        <v>1.9551621859999999</v>
      </c>
      <c r="J250">
        <v>2.0907062000000001</v>
      </c>
      <c r="K250">
        <v>2.1879295449999998</v>
      </c>
      <c r="L250">
        <v>2.2621367550000002</v>
      </c>
      <c r="M250">
        <v>2.3457401500000001</v>
      </c>
      <c r="N250">
        <v>2.40979747</v>
      </c>
      <c r="O250">
        <v>2.6724261469999999</v>
      </c>
      <c r="P250">
        <v>2.9849108649999998</v>
      </c>
      <c r="Q250">
        <v>3.3392834429999998</v>
      </c>
      <c r="R250">
        <v>3.6461156410000002</v>
      </c>
      <c r="S250">
        <v>2.6290566399999999</v>
      </c>
      <c r="T250">
        <v>3.2038510859999998</v>
      </c>
      <c r="U250">
        <v>3.686831787</v>
      </c>
      <c r="V250">
        <v>4.0852118400000004</v>
      </c>
      <c r="W250">
        <v>4.2097653890000002</v>
      </c>
      <c r="X250">
        <v>4.3327156589999998</v>
      </c>
      <c r="Y250">
        <v>4.2579088650000001</v>
      </c>
      <c r="Z250">
        <v>4.1727555760000001</v>
      </c>
      <c r="AA250">
        <v>4.0819880550000001</v>
      </c>
      <c r="AB250">
        <v>4.0258050580000004</v>
      </c>
      <c r="AC250">
        <v>3.9642449150000001</v>
      </c>
      <c r="AD250">
        <v>3.8553730349999999</v>
      </c>
      <c r="AE250">
        <v>3.752696679</v>
      </c>
      <c r="AF250">
        <v>3.7819849620000001</v>
      </c>
      <c r="AG250">
        <v>3.7392398990000002</v>
      </c>
      <c r="AH250">
        <v>3.6979588529999998</v>
      </c>
      <c r="AI250">
        <v>3.7555317860000001</v>
      </c>
      <c r="AJ250">
        <v>3.7931916499999998</v>
      </c>
      <c r="AK250">
        <v>3.811453508</v>
      </c>
      <c r="AL250">
        <v>3.8635660089999999</v>
      </c>
      <c r="AM250">
        <v>3.8981660749999998</v>
      </c>
      <c r="AN250">
        <v>3.8979513159999999</v>
      </c>
      <c r="AO250">
        <v>3.896825744</v>
      </c>
      <c r="AP250">
        <v>3.89461849</v>
      </c>
      <c r="AQ250">
        <v>3.891237356</v>
      </c>
      <c r="AR250">
        <v>3.886167404</v>
      </c>
      <c r="AS250">
        <v>3.9100206380000002</v>
      </c>
      <c r="AT250">
        <v>3.9321545389999999</v>
      </c>
      <c r="AU250">
        <v>3.9526864229999998</v>
      </c>
      <c r="AV250">
        <v>3.9718317829999998</v>
      </c>
      <c r="AW250">
        <v>3.9901118860000002</v>
      </c>
    </row>
    <row r="251" spans="2:49" x14ac:dyDescent="0.3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35.492060539999997</v>
      </c>
      <c r="G251">
        <v>34.656599749999998</v>
      </c>
      <c r="H251">
        <v>33.41912773</v>
      </c>
      <c r="I251">
        <v>34.053783539999998</v>
      </c>
      <c r="J251">
        <v>34.068320589999999</v>
      </c>
      <c r="K251">
        <v>32.94321764</v>
      </c>
      <c r="L251">
        <v>32.341854060000003</v>
      </c>
      <c r="M251">
        <v>32.35355191</v>
      </c>
      <c r="N251">
        <v>32.844457759999997</v>
      </c>
      <c r="O251">
        <v>32.673847010000003</v>
      </c>
      <c r="P251">
        <v>31.305478319999999</v>
      </c>
      <c r="Q251">
        <v>28.73165084</v>
      </c>
      <c r="R251">
        <v>26.160361330000001</v>
      </c>
      <c r="S251">
        <v>23.75732863</v>
      </c>
      <c r="T251">
        <v>22.812438879999998</v>
      </c>
      <c r="U251">
        <v>22.163296649999999</v>
      </c>
      <c r="V251">
        <v>21.636806249999999</v>
      </c>
      <c r="W251">
        <v>20.741636410000002</v>
      </c>
      <c r="X251">
        <v>19.856071620000002</v>
      </c>
      <c r="Y251">
        <v>19.14906448</v>
      </c>
      <c r="Z251">
        <v>18.640409680000001</v>
      </c>
      <c r="AA251">
        <v>18.264696669999999</v>
      </c>
      <c r="AB251">
        <v>17.991365040000002</v>
      </c>
      <c r="AC251">
        <v>17.761541529999999</v>
      </c>
      <c r="AD251">
        <v>17.61997277</v>
      </c>
      <c r="AE251">
        <v>17.482697559999998</v>
      </c>
      <c r="AF251">
        <v>17.35180716</v>
      </c>
      <c r="AG251">
        <v>17.210459159999999</v>
      </c>
      <c r="AH251">
        <v>17.081301830000001</v>
      </c>
      <c r="AI251">
        <v>17.067735819999999</v>
      </c>
      <c r="AJ251">
        <v>17.057473009999999</v>
      </c>
      <c r="AK251">
        <v>17.058879829999999</v>
      </c>
      <c r="AL251">
        <v>17.06663519</v>
      </c>
      <c r="AM251">
        <v>17.061616000000001</v>
      </c>
      <c r="AN251">
        <v>17.008110609999999</v>
      </c>
      <c r="AO251">
        <v>16.962262939999999</v>
      </c>
      <c r="AP251">
        <v>16.92182408</v>
      </c>
      <c r="AQ251">
        <v>16.887962980000001</v>
      </c>
      <c r="AR251">
        <v>16.854173070000002</v>
      </c>
      <c r="AS251">
        <v>16.824748119999999</v>
      </c>
      <c r="AT251">
        <v>16.796469569999999</v>
      </c>
      <c r="AU251">
        <v>16.767770420000002</v>
      </c>
      <c r="AV251">
        <v>16.739535440000001</v>
      </c>
      <c r="AW251">
        <v>16.717540570000001</v>
      </c>
    </row>
    <row r="252" spans="2:49" x14ac:dyDescent="0.35">
      <c r="B252" t="s">
        <v>351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2.7132440249999998</v>
      </c>
      <c r="K252">
        <v>2.8130970689999999</v>
      </c>
      <c r="L252">
        <v>2.9335728040000002</v>
      </c>
      <c r="M252">
        <v>3.090412438</v>
      </c>
      <c r="N252">
        <v>3.2769238459999999</v>
      </c>
      <c r="O252">
        <v>4.2821497620000004</v>
      </c>
      <c r="P252">
        <v>5.3894086689999998</v>
      </c>
      <c r="Q252">
        <v>6.4974420620000002</v>
      </c>
      <c r="R252">
        <v>7.771207682</v>
      </c>
      <c r="S252">
        <v>6.5735182840000004</v>
      </c>
      <c r="T252">
        <v>6.5546925649999999</v>
      </c>
      <c r="U252">
        <v>6.6018719770000001</v>
      </c>
      <c r="V252">
        <v>6.6712544789999999</v>
      </c>
      <c r="W252">
        <v>6.4758588980000003</v>
      </c>
      <c r="X252">
        <v>6.2792968169999996</v>
      </c>
      <c r="Y252">
        <v>6.1945161129999997</v>
      </c>
      <c r="Z252">
        <v>6.168150518</v>
      </c>
      <c r="AA252">
        <v>6.1823231400000003</v>
      </c>
      <c r="AB252">
        <v>6.2314515730000002</v>
      </c>
      <c r="AC252">
        <v>6.2949815329999996</v>
      </c>
      <c r="AD252">
        <v>6.3856982789999996</v>
      </c>
      <c r="AE252">
        <v>6.4775635109999996</v>
      </c>
      <c r="AF252">
        <v>6.5710195640000002</v>
      </c>
      <c r="AG252">
        <v>6.6620671309999997</v>
      </c>
      <c r="AH252">
        <v>6.757498086</v>
      </c>
      <c r="AI252">
        <v>6.7986347040000004</v>
      </c>
      <c r="AJ252">
        <v>6.841250788</v>
      </c>
      <c r="AK252">
        <v>6.8887532499999997</v>
      </c>
      <c r="AL252">
        <v>6.9393253570000004</v>
      </c>
      <c r="AM252">
        <v>6.984961094</v>
      </c>
      <c r="AN252">
        <v>7.0360955250000004</v>
      </c>
      <c r="AO252">
        <v>7.0907771180000001</v>
      </c>
      <c r="AP252">
        <v>7.1481624479999999</v>
      </c>
      <c r="AQ252">
        <v>7.2088294849999999</v>
      </c>
      <c r="AR252">
        <v>7.2700681170000001</v>
      </c>
      <c r="AS252">
        <v>7.3048820179999998</v>
      </c>
      <c r="AT252">
        <v>7.3408183579999999</v>
      </c>
      <c r="AU252">
        <v>7.377213362</v>
      </c>
      <c r="AV252">
        <v>7.4144714900000004</v>
      </c>
      <c r="AW252">
        <v>7.455189528</v>
      </c>
    </row>
    <row r="253" spans="2:49" x14ac:dyDescent="0.3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0.14373241079999999</v>
      </c>
      <c r="K253">
        <v>0.13046261310000001</v>
      </c>
      <c r="L253">
        <v>0.120158159</v>
      </c>
      <c r="M253">
        <v>0.11269373069999999</v>
      </c>
      <c r="N253">
        <v>0.1071805282</v>
      </c>
      <c r="O253">
        <v>0.106992564</v>
      </c>
      <c r="P253">
        <v>0.1028667595</v>
      </c>
      <c r="Q253">
        <v>9.4736766400000005E-2</v>
      </c>
      <c r="R253">
        <v>8.6557928800000003E-2</v>
      </c>
      <c r="S253">
        <v>0.367630762</v>
      </c>
      <c r="T253">
        <v>0.33213793679999998</v>
      </c>
      <c r="U253">
        <v>0.30259472770000001</v>
      </c>
      <c r="V253">
        <v>0.27596954109999999</v>
      </c>
      <c r="W253">
        <v>0.34312469099999998</v>
      </c>
      <c r="X253">
        <v>0.40619454469999999</v>
      </c>
      <c r="Y253">
        <v>0.39552738059999998</v>
      </c>
      <c r="Z253">
        <v>0.3887996132</v>
      </c>
      <c r="AA253">
        <v>0.38474996210000001</v>
      </c>
      <c r="AB253">
        <v>0.38280874510000001</v>
      </c>
      <c r="AC253">
        <v>0.38177498989999997</v>
      </c>
      <c r="AD253">
        <v>0.3966977028</v>
      </c>
      <c r="AE253">
        <v>0.41166547660000002</v>
      </c>
      <c r="AF253">
        <v>0.42671308829999999</v>
      </c>
      <c r="AG253">
        <v>0.44167607180000001</v>
      </c>
      <c r="AH253">
        <v>0.45690934150000001</v>
      </c>
      <c r="AI253">
        <v>0.47643236820000001</v>
      </c>
      <c r="AJ253">
        <v>0.49611906880000001</v>
      </c>
      <c r="AK253">
        <v>0.51623476300000004</v>
      </c>
      <c r="AL253">
        <v>0.53702645770000002</v>
      </c>
      <c r="AM253">
        <v>0.55752945190000003</v>
      </c>
      <c r="AN253">
        <v>0.57556246089999996</v>
      </c>
      <c r="AO253">
        <v>0.5939582122</v>
      </c>
      <c r="AP253">
        <v>0.61266415190000001</v>
      </c>
      <c r="AQ253">
        <v>0.63174541220000002</v>
      </c>
      <c r="AR253">
        <v>0.65097683370000003</v>
      </c>
      <c r="AS253">
        <v>0.66757537369999997</v>
      </c>
      <c r="AT253">
        <v>0.68445274889999996</v>
      </c>
      <c r="AU253">
        <v>0.70155297510000003</v>
      </c>
      <c r="AV253">
        <v>0.71891874450000004</v>
      </c>
      <c r="AW253">
        <v>0.73681247120000004</v>
      </c>
    </row>
    <row r="254" spans="2:49" x14ac:dyDescent="0.3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0.67228086129999998</v>
      </c>
      <c r="K254">
        <v>0.63950062490000004</v>
      </c>
      <c r="L254">
        <v>0.61725842819999999</v>
      </c>
      <c r="M254">
        <v>0.60669774710000002</v>
      </c>
      <c r="N254">
        <v>0.60471032150000004</v>
      </c>
      <c r="O254">
        <v>0.61982363009999997</v>
      </c>
      <c r="P254">
        <v>0.6118571626</v>
      </c>
      <c r="Q254">
        <v>0.57853692489999997</v>
      </c>
      <c r="R254">
        <v>0.54266731209999997</v>
      </c>
      <c r="S254">
        <v>1.41831387</v>
      </c>
      <c r="T254">
        <v>1.1959951360000001</v>
      </c>
      <c r="U254">
        <v>1.0027977050000001</v>
      </c>
      <c r="V254">
        <v>0.82553505120000004</v>
      </c>
      <c r="W254">
        <v>0.80865132799999995</v>
      </c>
      <c r="X254">
        <v>0.79118808380000005</v>
      </c>
      <c r="Y254">
        <v>0.76936416240000005</v>
      </c>
      <c r="Z254">
        <v>0.75524560740000002</v>
      </c>
      <c r="AA254">
        <v>0.74635452599999996</v>
      </c>
      <c r="AB254">
        <v>0.74143118129999996</v>
      </c>
      <c r="AC254">
        <v>0.7382722746</v>
      </c>
      <c r="AD254">
        <v>0.73370862420000005</v>
      </c>
      <c r="AE254">
        <v>0.72932600560000005</v>
      </c>
      <c r="AF254">
        <v>0.72616234209999997</v>
      </c>
      <c r="AG254">
        <v>0.72199217900000001</v>
      </c>
      <c r="AH254">
        <v>0.71833338579999995</v>
      </c>
      <c r="AI254">
        <v>0.71793715020000004</v>
      </c>
      <c r="AJ254">
        <v>0.71768181679999998</v>
      </c>
      <c r="AK254">
        <v>0.71791960079999995</v>
      </c>
      <c r="AL254">
        <v>0.71848701609999999</v>
      </c>
      <c r="AM254">
        <v>0.71851937210000005</v>
      </c>
      <c r="AN254">
        <v>0.71894453660000002</v>
      </c>
      <c r="AO254">
        <v>0.7197081461</v>
      </c>
      <c r="AP254">
        <v>0.72071833370000005</v>
      </c>
      <c r="AQ254">
        <v>0.72202798319999995</v>
      </c>
      <c r="AR254">
        <v>0.72336139119999998</v>
      </c>
      <c r="AS254">
        <v>0.72719651829999998</v>
      </c>
      <c r="AT254">
        <v>0.73114865039999999</v>
      </c>
      <c r="AU254">
        <v>0.73515184600000005</v>
      </c>
      <c r="AV254">
        <v>0.73924653529999995</v>
      </c>
      <c r="AW254">
        <v>0.74369192839999998</v>
      </c>
    </row>
    <row r="255" spans="2:49" x14ac:dyDescent="0.3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0.23981783470000001</v>
      </c>
      <c r="K255">
        <v>0.24114496220000001</v>
      </c>
      <c r="L255">
        <v>0.24604284470000001</v>
      </c>
      <c r="M255">
        <v>0.25563633590000001</v>
      </c>
      <c r="N255">
        <v>0.26934199580000001</v>
      </c>
      <c r="O255">
        <v>0.28780824399999999</v>
      </c>
      <c r="P255">
        <v>0.2962007451</v>
      </c>
      <c r="Q255">
        <v>0.29200554480000002</v>
      </c>
      <c r="R255">
        <v>0.28558858879999999</v>
      </c>
      <c r="S255">
        <v>0.32150947769999999</v>
      </c>
      <c r="T255">
        <v>0.30068620670000001</v>
      </c>
      <c r="U255">
        <v>0.28439623079999998</v>
      </c>
      <c r="V255">
        <v>0.27016091539999998</v>
      </c>
      <c r="W255">
        <v>0.26592819569999998</v>
      </c>
      <c r="X255">
        <v>0.26145077570000003</v>
      </c>
      <c r="Y255">
        <v>0.25765847200000003</v>
      </c>
      <c r="Z255">
        <v>0.25630652520000002</v>
      </c>
      <c r="AA255">
        <v>0.25664528930000002</v>
      </c>
      <c r="AB255">
        <v>0.25833985050000002</v>
      </c>
      <c r="AC255">
        <v>0.2606330315</v>
      </c>
      <c r="AD255">
        <v>0.25958866400000002</v>
      </c>
      <c r="AE255">
        <v>0.25860437819999998</v>
      </c>
      <c r="AF255">
        <v>0.25769443710000001</v>
      </c>
      <c r="AG255">
        <v>0.25667064919999999</v>
      </c>
      <c r="AH255">
        <v>0.25582605600000002</v>
      </c>
      <c r="AI255">
        <v>0.25609174239999999</v>
      </c>
      <c r="AJ255">
        <v>0.25640852870000003</v>
      </c>
      <c r="AK255">
        <v>0.25690269659999998</v>
      </c>
      <c r="AL255">
        <v>0.2575323752</v>
      </c>
      <c r="AM255">
        <v>0.25797195940000001</v>
      </c>
      <c r="AN255">
        <v>0.25862091970000001</v>
      </c>
      <c r="AO255">
        <v>0.25939381210000001</v>
      </c>
      <c r="AP255">
        <v>0.26025817480000002</v>
      </c>
      <c r="AQ255">
        <v>0.26123366549999999</v>
      </c>
      <c r="AR255">
        <v>0.2622209788</v>
      </c>
      <c r="AS255">
        <v>0.26394958600000001</v>
      </c>
      <c r="AT255">
        <v>0.26572493380000001</v>
      </c>
      <c r="AU255">
        <v>0.26752320169999999</v>
      </c>
      <c r="AV255">
        <v>0.26935920530000002</v>
      </c>
      <c r="AW255">
        <v>0.2713276556</v>
      </c>
    </row>
    <row r="256" spans="2:49" x14ac:dyDescent="0.3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0.72289740120000001</v>
      </c>
      <c r="K256">
        <v>0.78905344020000001</v>
      </c>
      <c r="L256">
        <v>0.87392065090000004</v>
      </c>
      <c r="M256">
        <v>0.98563674160000003</v>
      </c>
      <c r="N256">
        <v>1.1272789889999999</v>
      </c>
      <c r="O256">
        <v>1.216605637</v>
      </c>
      <c r="P256">
        <v>1.2645965640000001</v>
      </c>
      <c r="Q256">
        <v>1.259146334</v>
      </c>
      <c r="R256">
        <v>1.243784711</v>
      </c>
      <c r="S256">
        <v>2.193459356</v>
      </c>
      <c r="T256">
        <v>2.1975293420000002</v>
      </c>
      <c r="U256">
        <v>2.2229452369999998</v>
      </c>
      <c r="V256">
        <v>2.2552660360000001</v>
      </c>
      <c r="W256">
        <v>2.281494999</v>
      </c>
      <c r="X256">
        <v>2.3023779520000001</v>
      </c>
      <c r="Y256">
        <v>2.3594937659999999</v>
      </c>
      <c r="Z256">
        <v>2.4352943140000001</v>
      </c>
      <c r="AA256">
        <v>2.525009351</v>
      </c>
      <c r="AB256">
        <v>2.6327541870000002</v>
      </c>
      <c r="AC256">
        <v>2.7461845189999998</v>
      </c>
      <c r="AD256">
        <v>2.8323368860000002</v>
      </c>
      <c r="AE256">
        <v>2.9188686989999999</v>
      </c>
      <c r="AF256">
        <v>3.0060122300000001</v>
      </c>
      <c r="AG256">
        <v>3.095776276</v>
      </c>
      <c r="AH256">
        <v>3.1874692040000001</v>
      </c>
      <c r="AI256">
        <v>3.2482184549999999</v>
      </c>
      <c r="AJ256">
        <v>3.3098227269999998</v>
      </c>
      <c r="AK256">
        <v>3.3739753779999999</v>
      </c>
      <c r="AL256">
        <v>3.441979109</v>
      </c>
      <c r="AM256">
        <v>3.5077716520000002</v>
      </c>
      <c r="AN256">
        <v>3.5727588379999999</v>
      </c>
      <c r="AO256">
        <v>3.6397516780000001</v>
      </c>
      <c r="AP256">
        <v>3.7083682179999999</v>
      </c>
      <c r="AQ256">
        <v>3.7789522390000001</v>
      </c>
      <c r="AR256">
        <v>3.8501178399999998</v>
      </c>
      <c r="AS256">
        <v>3.956238618</v>
      </c>
      <c r="AT256">
        <v>4.0641137049999996</v>
      </c>
      <c r="AU256">
        <v>4.1734140249999996</v>
      </c>
      <c r="AV256">
        <v>4.2843958940000002</v>
      </c>
      <c r="AW256">
        <v>4.3986289579999998</v>
      </c>
    </row>
    <row r="257" spans="2:49" x14ac:dyDescent="0.3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34.068320589999999</v>
      </c>
      <c r="K257">
        <v>32.94321764</v>
      </c>
      <c r="L257">
        <v>32.341854060000003</v>
      </c>
      <c r="M257">
        <v>32.35355191</v>
      </c>
      <c r="N257">
        <v>32.844457759999997</v>
      </c>
      <c r="O257">
        <v>32.673847010000003</v>
      </c>
      <c r="P257">
        <v>31.305478319999999</v>
      </c>
      <c r="Q257">
        <v>28.73165084</v>
      </c>
      <c r="R257">
        <v>26.160361330000001</v>
      </c>
      <c r="S257">
        <v>23.75732863</v>
      </c>
      <c r="T257">
        <v>22.812438879999998</v>
      </c>
      <c r="U257">
        <v>22.163296649999999</v>
      </c>
      <c r="V257">
        <v>21.636806249999999</v>
      </c>
      <c r="W257">
        <v>20.741636410000002</v>
      </c>
      <c r="X257">
        <v>19.856071620000002</v>
      </c>
      <c r="Y257">
        <v>19.14906448</v>
      </c>
      <c r="Z257">
        <v>18.640409680000001</v>
      </c>
      <c r="AA257">
        <v>18.264696669999999</v>
      </c>
      <c r="AB257">
        <v>17.991365040000002</v>
      </c>
      <c r="AC257">
        <v>17.761541529999999</v>
      </c>
      <c r="AD257">
        <v>17.61997277</v>
      </c>
      <c r="AE257">
        <v>17.482697559999998</v>
      </c>
      <c r="AF257">
        <v>17.35180716</v>
      </c>
      <c r="AG257">
        <v>17.210459159999999</v>
      </c>
      <c r="AH257">
        <v>17.081301830000001</v>
      </c>
      <c r="AI257">
        <v>17.067735819999999</v>
      </c>
      <c r="AJ257">
        <v>17.057473009999999</v>
      </c>
      <c r="AK257">
        <v>17.058879829999999</v>
      </c>
      <c r="AL257">
        <v>17.06663519</v>
      </c>
      <c r="AM257">
        <v>17.061616000000001</v>
      </c>
      <c r="AN257">
        <v>17.008110609999999</v>
      </c>
      <c r="AO257">
        <v>16.962262939999999</v>
      </c>
      <c r="AP257">
        <v>16.92182408</v>
      </c>
      <c r="AQ257">
        <v>16.887962980000001</v>
      </c>
      <c r="AR257">
        <v>16.854173070000002</v>
      </c>
      <c r="AS257">
        <v>16.824748119999999</v>
      </c>
      <c r="AT257">
        <v>16.796469569999999</v>
      </c>
      <c r="AU257">
        <v>16.767770420000002</v>
      </c>
      <c r="AV257">
        <v>16.739535440000001</v>
      </c>
      <c r="AW257">
        <v>16.717540570000001</v>
      </c>
    </row>
    <row r="258" spans="2:49" x14ac:dyDescent="0.35">
      <c r="B258" t="s">
        <v>357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2.7132440249999998</v>
      </c>
      <c r="K258">
        <v>2.8130970689999999</v>
      </c>
      <c r="L258">
        <v>2.9335728040000002</v>
      </c>
      <c r="M258">
        <v>3.090412438</v>
      </c>
      <c r="N258">
        <v>3.2769238459999999</v>
      </c>
      <c r="O258">
        <v>4.2821497620000004</v>
      </c>
      <c r="P258">
        <v>5.3894086689999998</v>
      </c>
      <c r="Q258">
        <v>6.4974420620000002</v>
      </c>
      <c r="R258">
        <v>7.771207682</v>
      </c>
      <c r="S258">
        <v>6.5735182840000004</v>
      </c>
      <c r="T258">
        <v>6.5546925649999999</v>
      </c>
      <c r="U258">
        <v>6.6018719770000001</v>
      </c>
      <c r="V258">
        <v>6.6712544789999999</v>
      </c>
      <c r="W258">
        <v>6.4758588980000003</v>
      </c>
      <c r="X258">
        <v>6.2792968169999996</v>
      </c>
      <c r="Y258">
        <v>6.1945161129999997</v>
      </c>
      <c r="Z258">
        <v>6.168150518</v>
      </c>
      <c r="AA258">
        <v>6.1823231400000003</v>
      </c>
      <c r="AB258">
        <v>6.2314515730000002</v>
      </c>
      <c r="AC258">
        <v>6.2949815329999996</v>
      </c>
      <c r="AD258">
        <v>6.3856982789999996</v>
      </c>
      <c r="AE258">
        <v>6.4775635109999996</v>
      </c>
      <c r="AF258">
        <v>6.5710195640000002</v>
      </c>
      <c r="AG258">
        <v>6.6620671309999997</v>
      </c>
      <c r="AH258">
        <v>6.757498086</v>
      </c>
      <c r="AI258">
        <v>6.7986347040000004</v>
      </c>
      <c r="AJ258">
        <v>6.841250788</v>
      </c>
      <c r="AK258">
        <v>6.8887532499999997</v>
      </c>
      <c r="AL258">
        <v>6.9393253570000004</v>
      </c>
      <c r="AM258">
        <v>6.984961094</v>
      </c>
      <c r="AN258">
        <v>7.0360955250000004</v>
      </c>
      <c r="AO258">
        <v>7.0907771180000001</v>
      </c>
      <c r="AP258">
        <v>7.1481624479999999</v>
      </c>
      <c r="AQ258">
        <v>7.2088294849999999</v>
      </c>
      <c r="AR258">
        <v>7.2700681170000001</v>
      </c>
      <c r="AS258">
        <v>7.3048820179999998</v>
      </c>
      <c r="AT258">
        <v>7.3408183579999999</v>
      </c>
      <c r="AU258">
        <v>7.377213362</v>
      </c>
      <c r="AV258">
        <v>7.4144714900000004</v>
      </c>
      <c r="AW258">
        <v>7.455189528</v>
      </c>
    </row>
    <row r="259" spans="2:49" x14ac:dyDescent="0.3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0.14373241079999999</v>
      </c>
      <c r="K259">
        <v>0.13046261310000001</v>
      </c>
      <c r="L259">
        <v>0.120158159</v>
      </c>
      <c r="M259">
        <v>0.11269373069999999</v>
      </c>
      <c r="N259">
        <v>0.1071805282</v>
      </c>
      <c r="O259">
        <v>0.106992564</v>
      </c>
      <c r="P259">
        <v>0.1028667595</v>
      </c>
      <c r="Q259">
        <v>9.4736766400000005E-2</v>
      </c>
      <c r="R259">
        <v>8.6557928800000003E-2</v>
      </c>
      <c r="S259">
        <v>0.367630762</v>
      </c>
      <c r="T259">
        <v>0.33213793679999998</v>
      </c>
      <c r="U259">
        <v>0.30259472770000001</v>
      </c>
      <c r="V259">
        <v>0.27596954109999999</v>
      </c>
      <c r="W259">
        <v>0.34312469099999998</v>
      </c>
      <c r="X259">
        <v>0.40619454469999999</v>
      </c>
      <c r="Y259">
        <v>0.39552738059999998</v>
      </c>
      <c r="Z259">
        <v>0.3887996132</v>
      </c>
      <c r="AA259">
        <v>0.38474996210000001</v>
      </c>
      <c r="AB259">
        <v>0.38280874510000001</v>
      </c>
      <c r="AC259">
        <v>0.38177498989999997</v>
      </c>
      <c r="AD259">
        <v>0.3966977028</v>
      </c>
      <c r="AE259">
        <v>0.41166547660000002</v>
      </c>
      <c r="AF259">
        <v>0.42671308829999999</v>
      </c>
      <c r="AG259">
        <v>0.44167607180000001</v>
      </c>
      <c r="AH259">
        <v>0.45690934150000001</v>
      </c>
      <c r="AI259">
        <v>0.47643236820000001</v>
      </c>
      <c r="AJ259">
        <v>0.49611906880000001</v>
      </c>
      <c r="AK259">
        <v>0.51623476300000004</v>
      </c>
      <c r="AL259">
        <v>0.53702645770000002</v>
      </c>
      <c r="AM259">
        <v>0.55752945190000003</v>
      </c>
      <c r="AN259">
        <v>0.57556246089999996</v>
      </c>
      <c r="AO259">
        <v>0.5939582122</v>
      </c>
      <c r="AP259">
        <v>0.61266415190000001</v>
      </c>
      <c r="AQ259">
        <v>0.63174541220000002</v>
      </c>
      <c r="AR259">
        <v>0.65097683370000003</v>
      </c>
      <c r="AS259">
        <v>0.66757537369999997</v>
      </c>
      <c r="AT259">
        <v>0.68445274889999996</v>
      </c>
      <c r="AU259">
        <v>0.70155297510000003</v>
      </c>
      <c r="AV259">
        <v>0.71891874450000004</v>
      </c>
      <c r="AW259">
        <v>0.73681247120000004</v>
      </c>
    </row>
    <row r="260" spans="2:49" x14ac:dyDescent="0.3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0.67228086129999998</v>
      </c>
      <c r="K260">
        <v>0.63950062490000004</v>
      </c>
      <c r="L260">
        <v>0.61725842819999999</v>
      </c>
      <c r="M260">
        <v>0.60669774710000002</v>
      </c>
      <c r="N260">
        <v>0.60471032150000004</v>
      </c>
      <c r="O260">
        <v>0.61982363009999997</v>
      </c>
      <c r="P260">
        <v>0.6118571626</v>
      </c>
      <c r="Q260">
        <v>0.57853692489999997</v>
      </c>
      <c r="R260">
        <v>0.54266731209999997</v>
      </c>
      <c r="S260">
        <v>1.41831387</v>
      </c>
      <c r="T260">
        <v>1.1959951360000001</v>
      </c>
      <c r="U260">
        <v>1.0027977050000001</v>
      </c>
      <c r="V260">
        <v>0.82553505120000004</v>
      </c>
      <c r="W260">
        <v>0.80865132799999995</v>
      </c>
      <c r="X260">
        <v>0.79118808380000005</v>
      </c>
      <c r="Y260">
        <v>0.76936416240000005</v>
      </c>
      <c r="Z260">
        <v>0.75524560740000002</v>
      </c>
      <c r="AA260">
        <v>0.74635452599999996</v>
      </c>
      <c r="AB260">
        <v>0.74143118129999996</v>
      </c>
      <c r="AC260">
        <v>0.7382722746</v>
      </c>
      <c r="AD260">
        <v>0.73370862420000005</v>
      </c>
      <c r="AE260">
        <v>0.72932600560000005</v>
      </c>
      <c r="AF260">
        <v>0.72616234209999997</v>
      </c>
      <c r="AG260">
        <v>0.72199217900000001</v>
      </c>
      <c r="AH260">
        <v>0.71833338579999995</v>
      </c>
      <c r="AI260">
        <v>0.71793715020000004</v>
      </c>
      <c r="AJ260">
        <v>0.71768181679999998</v>
      </c>
      <c r="AK260">
        <v>0.71791960079999995</v>
      </c>
      <c r="AL260">
        <v>0.71848701609999999</v>
      </c>
      <c r="AM260">
        <v>0.71851937210000005</v>
      </c>
      <c r="AN260">
        <v>0.71894453660000002</v>
      </c>
      <c r="AO260">
        <v>0.7197081461</v>
      </c>
      <c r="AP260">
        <v>0.72071833370000005</v>
      </c>
      <c r="AQ260">
        <v>0.72202798319999995</v>
      </c>
      <c r="AR260">
        <v>0.72336139119999998</v>
      </c>
      <c r="AS260">
        <v>0.72719651829999998</v>
      </c>
      <c r="AT260">
        <v>0.73114865039999999</v>
      </c>
      <c r="AU260">
        <v>0.73515184600000005</v>
      </c>
      <c r="AV260">
        <v>0.73924653529999995</v>
      </c>
      <c r="AW260">
        <v>0.74369192839999998</v>
      </c>
    </row>
    <row r="261" spans="2:49" x14ac:dyDescent="0.3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0.23981783470000001</v>
      </c>
      <c r="K261">
        <v>0.24114496220000001</v>
      </c>
      <c r="L261">
        <v>0.24604284470000001</v>
      </c>
      <c r="M261">
        <v>0.25563633590000001</v>
      </c>
      <c r="N261">
        <v>0.26934199580000001</v>
      </c>
      <c r="O261">
        <v>0.28780824399999999</v>
      </c>
      <c r="P261">
        <v>0.2962007451</v>
      </c>
      <c r="Q261">
        <v>0.29200554480000002</v>
      </c>
      <c r="R261">
        <v>0.28558858879999999</v>
      </c>
      <c r="S261">
        <v>0.32150947769999999</v>
      </c>
      <c r="T261">
        <v>0.30068620670000001</v>
      </c>
      <c r="U261">
        <v>0.28439623079999998</v>
      </c>
      <c r="V261">
        <v>0.27016091539999998</v>
      </c>
      <c r="W261">
        <v>0.26592819569999998</v>
      </c>
      <c r="X261">
        <v>0.26145077570000003</v>
      </c>
      <c r="Y261">
        <v>0.25765847200000003</v>
      </c>
      <c r="Z261">
        <v>0.25630652520000002</v>
      </c>
      <c r="AA261">
        <v>0.25664528930000002</v>
      </c>
      <c r="AB261">
        <v>0.25833985050000002</v>
      </c>
      <c r="AC261">
        <v>0.2606330315</v>
      </c>
      <c r="AD261">
        <v>0.25958866400000002</v>
      </c>
      <c r="AE261">
        <v>0.25860437819999998</v>
      </c>
      <c r="AF261">
        <v>0.25769443710000001</v>
      </c>
      <c r="AG261">
        <v>0.25667064919999999</v>
      </c>
      <c r="AH261">
        <v>0.25582605600000002</v>
      </c>
      <c r="AI261">
        <v>0.25609174239999999</v>
      </c>
      <c r="AJ261">
        <v>0.25640852870000003</v>
      </c>
      <c r="AK261">
        <v>0.25690269659999998</v>
      </c>
      <c r="AL261">
        <v>0.2575323752</v>
      </c>
      <c r="AM261">
        <v>0.25797195940000001</v>
      </c>
      <c r="AN261">
        <v>0.25862091970000001</v>
      </c>
      <c r="AO261">
        <v>0.25939381210000001</v>
      </c>
      <c r="AP261">
        <v>0.26025817480000002</v>
      </c>
      <c r="AQ261">
        <v>0.26123366549999999</v>
      </c>
      <c r="AR261">
        <v>0.2622209788</v>
      </c>
      <c r="AS261">
        <v>0.26394958600000001</v>
      </c>
      <c r="AT261">
        <v>0.26572493380000001</v>
      </c>
      <c r="AU261">
        <v>0.26752320169999999</v>
      </c>
      <c r="AV261">
        <v>0.26935920530000002</v>
      </c>
      <c r="AW261">
        <v>0.2713276556</v>
      </c>
    </row>
    <row r="262" spans="2:49" x14ac:dyDescent="0.3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0.72289740120000001</v>
      </c>
      <c r="K262">
        <v>0.78905344020000001</v>
      </c>
      <c r="L262">
        <v>0.87392065090000004</v>
      </c>
      <c r="M262">
        <v>0.98563674160000003</v>
      </c>
      <c r="N262">
        <v>1.1272789889999999</v>
      </c>
      <c r="O262">
        <v>1.216605637</v>
      </c>
      <c r="P262">
        <v>1.2645965640000001</v>
      </c>
      <c r="Q262">
        <v>1.259146334</v>
      </c>
      <c r="R262">
        <v>1.243784711</v>
      </c>
      <c r="S262">
        <v>2.193459356</v>
      </c>
      <c r="T262">
        <v>2.1975293420000002</v>
      </c>
      <c r="U262">
        <v>2.2229452369999998</v>
      </c>
      <c r="V262">
        <v>2.2552660360000001</v>
      </c>
      <c r="W262">
        <v>2.281494999</v>
      </c>
      <c r="X262">
        <v>2.3023779520000001</v>
      </c>
      <c r="Y262">
        <v>2.3594937659999999</v>
      </c>
      <c r="Z262">
        <v>2.4352943140000001</v>
      </c>
      <c r="AA262">
        <v>2.525009351</v>
      </c>
      <c r="AB262">
        <v>2.6327541870000002</v>
      </c>
      <c r="AC262">
        <v>2.7461845189999998</v>
      </c>
      <c r="AD262">
        <v>2.8323368860000002</v>
      </c>
      <c r="AE262">
        <v>2.9188686989999999</v>
      </c>
      <c r="AF262">
        <v>3.0060122300000001</v>
      </c>
      <c r="AG262">
        <v>3.095776276</v>
      </c>
      <c r="AH262">
        <v>3.1874692040000001</v>
      </c>
      <c r="AI262">
        <v>3.2482184549999999</v>
      </c>
      <c r="AJ262">
        <v>3.3098227269999998</v>
      </c>
      <c r="AK262">
        <v>3.3739753779999999</v>
      </c>
      <c r="AL262">
        <v>3.441979109</v>
      </c>
      <c r="AM262">
        <v>3.5077716520000002</v>
      </c>
      <c r="AN262">
        <v>3.5727588379999999</v>
      </c>
      <c r="AO262">
        <v>3.6397516780000001</v>
      </c>
      <c r="AP262">
        <v>3.7083682179999999</v>
      </c>
      <c r="AQ262">
        <v>3.7789522390000001</v>
      </c>
      <c r="AR262">
        <v>3.8501178399999998</v>
      </c>
      <c r="AS262">
        <v>3.956238618</v>
      </c>
      <c r="AT262">
        <v>4.0641137049999996</v>
      </c>
      <c r="AU262">
        <v>4.1734140249999996</v>
      </c>
      <c r="AV262">
        <v>4.2843958940000002</v>
      </c>
      <c r="AW262">
        <v>4.3986289579999998</v>
      </c>
    </row>
    <row r="263" spans="2:49" x14ac:dyDescent="0.3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0.98423591399999999</v>
      </c>
      <c r="L263">
        <v>0.97518952650000001</v>
      </c>
      <c r="M263">
        <v>0.97964630860000002</v>
      </c>
      <c r="N263">
        <v>0.95446314409999999</v>
      </c>
      <c r="O263">
        <v>0.94806454139999996</v>
      </c>
      <c r="P263">
        <v>0.93623492340000003</v>
      </c>
      <c r="Q263">
        <v>0.92345892829999998</v>
      </c>
      <c r="R263">
        <v>0.91245423160000005</v>
      </c>
      <c r="S263">
        <v>0.90587142880000004</v>
      </c>
      <c r="T263">
        <v>0.89588048490000005</v>
      </c>
      <c r="U263">
        <v>0.89596489140000002</v>
      </c>
      <c r="V263">
        <v>0.90145824959999998</v>
      </c>
      <c r="W263">
        <v>0.90274331070000002</v>
      </c>
      <c r="X263">
        <v>0.90567238459999999</v>
      </c>
      <c r="Y263">
        <v>0.91061338920000001</v>
      </c>
      <c r="Z263">
        <v>0.91742395089999995</v>
      </c>
      <c r="AA263">
        <v>0.92607310850000002</v>
      </c>
      <c r="AB263">
        <v>0.93603268799999995</v>
      </c>
      <c r="AC263">
        <v>0.94740331609999995</v>
      </c>
      <c r="AD263">
        <v>0.96013640629999997</v>
      </c>
      <c r="AE263">
        <v>0.97375878110000003</v>
      </c>
      <c r="AF263">
        <v>0.98827770270000004</v>
      </c>
      <c r="AG263">
        <v>1.003654034</v>
      </c>
      <c r="AH263">
        <v>1.0198552489999999</v>
      </c>
      <c r="AI263">
        <v>1.036424625</v>
      </c>
      <c r="AJ263">
        <v>1.053525955</v>
      </c>
      <c r="AK263">
        <v>1.071258536</v>
      </c>
      <c r="AL263">
        <v>1.0894491829999999</v>
      </c>
      <c r="AM263" s="39">
        <v>1.108472229</v>
      </c>
      <c r="AN263" s="39">
        <v>1.1266606189999999</v>
      </c>
      <c r="AO263" s="39">
        <v>1.144523422</v>
      </c>
      <c r="AP263" s="39">
        <v>1.1621302689999999</v>
      </c>
      <c r="AQ263" s="39">
        <v>1.1796823789999999</v>
      </c>
      <c r="AR263" s="39">
        <v>1.196877075</v>
      </c>
      <c r="AS263" s="39">
        <v>1.214520147</v>
      </c>
      <c r="AT263" s="39">
        <v>1.232424545</v>
      </c>
      <c r="AU263" s="39">
        <v>1.2504220429999999</v>
      </c>
      <c r="AV263">
        <v>1.268509476</v>
      </c>
      <c r="AW263">
        <v>1.2869131519999999</v>
      </c>
    </row>
    <row r="264" spans="2:49" x14ac:dyDescent="0.35">
      <c r="B264" t="s">
        <v>363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1.7917002420000001</v>
      </c>
      <c r="L264">
        <v>1.799210658</v>
      </c>
      <c r="M264">
        <v>1.8081014879999999</v>
      </c>
      <c r="N264">
        <v>1.8460038510000001</v>
      </c>
      <c r="O264">
        <v>1.892969981</v>
      </c>
      <c r="P264">
        <v>1.9151758329999999</v>
      </c>
      <c r="Q264">
        <v>1.9258963739999999</v>
      </c>
      <c r="R264">
        <v>1.941076389</v>
      </c>
      <c r="S264">
        <v>1.960920088</v>
      </c>
      <c r="T264">
        <v>1.9603529420000001</v>
      </c>
      <c r="U264">
        <v>1.9617438060000001</v>
      </c>
      <c r="V264">
        <v>1.9674310589999999</v>
      </c>
      <c r="W264">
        <v>1.9693966430000001</v>
      </c>
      <c r="X264">
        <v>1.968476243</v>
      </c>
      <c r="Y264">
        <v>1.9806985450000001</v>
      </c>
      <c r="Z264">
        <v>2.0030018749999998</v>
      </c>
      <c r="AA264">
        <v>2.0326629700000001</v>
      </c>
      <c r="AB264">
        <v>2.0673347010000001</v>
      </c>
      <c r="AC264">
        <v>2.105474219</v>
      </c>
      <c r="AD264">
        <v>2.1459090679999999</v>
      </c>
      <c r="AE264">
        <v>2.1879291400000001</v>
      </c>
      <c r="AF264">
        <v>2.2312205139999999</v>
      </c>
      <c r="AG264">
        <v>2.2756381349999999</v>
      </c>
      <c r="AH264">
        <v>2.3211191819999999</v>
      </c>
      <c r="AI264">
        <v>2.3666541190000001</v>
      </c>
      <c r="AJ264">
        <v>2.4126261489999998</v>
      </c>
      <c r="AK264">
        <v>2.459176797</v>
      </c>
      <c r="AL264">
        <v>2.5064155389999998</v>
      </c>
      <c r="AM264">
        <v>2.554418477</v>
      </c>
      <c r="AN264">
        <v>2.602563967</v>
      </c>
      <c r="AO264">
        <v>2.6510877229999998</v>
      </c>
      <c r="AP264">
        <v>2.7000514259999999</v>
      </c>
      <c r="AQ264">
        <v>2.7495320579999998</v>
      </c>
      <c r="AR264">
        <v>2.799508452</v>
      </c>
      <c r="AS264">
        <v>2.8496212989999998</v>
      </c>
      <c r="AT264">
        <v>2.9000043120000001</v>
      </c>
      <c r="AU264">
        <v>2.950779201</v>
      </c>
      <c r="AV264">
        <v>3.0020386549999998</v>
      </c>
      <c r="AW264">
        <v>3.0538862130000002</v>
      </c>
    </row>
    <row r="265" spans="2:49" x14ac:dyDescent="0.3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3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</v>
      </c>
      <c r="L266">
        <v>1.6732746949999999</v>
      </c>
      <c r="M266">
        <v>1.6801252950000001</v>
      </c>
      <c r="N266">
        <v>1.6967162609999999</v>
      </c>
      <c r="O266">
        <v>1.770981428</v>
      </c>
      <c r="P266">
        <v>1.848828514</v>
      </c>
      <c r="Q266">
        <v>1.9178602440000001</v>
      </c>
      <c r="R266">
        <v>1.9760798660000001</v>
      </c>
      <c r="S266">
        <v>2.0196662110000001</v>
      </c>
      <c r="T266">
        <v>2.0116987630000001</v>
      </c>
      <c r="U266">
        <v>1.999355759</v>
      </c>
      <c r="V266">
        <v>1.991103769</v>
      </c>
      <c r="W266">
        <v>1.972441707</v>
      </c>
      <c r="X266">
        <v>1.950659256</v>
      </c>
      <c r="Y266">
        <v>1.946440304</v>
      </c>
      <c r="Z266">
        <v>1.9566720150000001</v>
      </c>
      <c r="AA266">
        <v>1.9765938030000001</v>
      </c>
      <c r="AB266">
        <v>2.0038369399999998</v>
      </c>
      <c r="AC266">
        <v>2.0346260140000001</v>
      </c>
      <c r="AD266">
        <v>2.0673134759999998</v>
      </c>
      <c r="AE266">
        <v>2.1013970780000002</v>
      </c>
      <c r="AF266">
        <v>2.1366531819999999</v>
      </c>
      <c r="AG266">
        <v>2.1723525339999998</v>
      </c>
      <c r="AH266">
        <v>2.2092901340000002</v>
      </c>
      <c r="AI266">
        <v>2.2478909800000002</v>
      </c>
      <c r="AJ266">
        <v>2.2872788449999999</v>
      </c>
      <c r="AK266">
        <v>2.327781876</v>
      </c>
      <c r="AL266">
        <v>2.3694511220000001</v>
      </c>
      <c r="AM266">
        <v>2.4105347739999998</v>
      </c>
      <c r="AN266">
        <v>2.4523451980000002</v>
      </c>
      <c r="AO266">
        <v>2.4953448489999999</v>
      </c>
      <c r="AP266">
        <v>2.539315872</v>
      </c>
      <c r="AQ266">
        <v>2.5839976619999998</v>
      </c>
      <c r="AR266">
        <v>2.6291038520000001</v>
      </c>
      <c r="AS266">
        <v>2.674226644</v>
      </c>
      <c r="AT266">
        <v>2.7192500989999999</v>
      </c>
      <c r="AU266" s="39">
        <v>2.7642108410000001</v>
      </c>
      <c r="AV266">
        <v>2.8091578130000001</v>
      </c>
      <c r="AW266">
        <v>2.8541579659999998</v>
      </c>
    </row>
    <row r="267" spans="2:49" x14ac:dyDescent="0.3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0.95507438239999998</v>
      </c>
      <c r="N267">
        <v>0.95058933300000004</v>
      </c>
      <c r="O267">
        <v>0.94786271359999996</v>
      </c>
      <c r="P267">
        <v>0.94500628340000004</v>
      </c>
      <c r="Q267">
        <v>0.94201118610000001</v>
      </c>
      <c r="R267">
        <v>0.93884493329999996</v>
      </c>
      <c r="S267">
        <v>0.95295053799999996</v>
      </c>
      <c r="T267">
        <v>0.95005616660000003</v>
      </c>
      <c r="U267">
        <v>0.94719944590000005</v>
      </c>
      <c r="V267">
        <v>0.94437787259999995</v>
      </c>
      <c r="W267">
        <v>0.94264439700000002</v>
      </c>
      <c r="X267">
        <v>0.94089846610000005</v>
      </c>
      <c r="Y267">
        <v>0.94092662910000002</v>
      </c>
      <c r="Z267">
        <v>0.94095881780000001</v>
      </c>
      <c r="AA267">
        <v>0.94099293370000003</v>
      </c>
      <c r="AB267">
        <v>0.94101143089999995</v>
      </c>
      <c r="AC267">
        <v>0.94102916240000001</v>
      </c>
      <c r="AD267">
        <v>0.94112086719999999</v>
      </c>
      <c r="AE267">
        <v>0.94121704930000005</v>
      </c>
      <c r="AF267">
        <v>0.94131770000000003</v>
      </c>
      <c r="AG267">
        <v>0.94141435299999998</v>
      </c>
      <c r="AH267">
        <v>0.94151543540000004</v>
      </c>
      <c r="AI267">
        <v>0.94154116990000003</v>
      </c>
      <c r="AJ267">
        <v>0.94156710669999999</v>
      </c>
      <c r="AK267">
        <v>0.94159313099999997</v>
      </c>
      <c r="AL267">
        <v>0.94162943259999998</v>
      </c>
      <c r="AM267">
        <v>0.94166358650000004</v>
      </c>
      <c r="AN267">
        <v>0.9415083648</v>
      </c>
      <c r="AO267">
        <v>0.94134747870000002</v>
      </c>
      <c r="AP267">
        <v>0.94118002860000005</v>
      </c>
      <c r="AQ267">
        <v>0.9410045051</v>
      </c>
      <c r="AR267">
        <v>0.94082085140000005</v>
      </c>
      <c r="AS267">
        <v>0.94059350720000001</v>
      </c>
      <c r="AT267">
        <v>0.94035967509999996</v>
      </c>
      <c r="AU267">
        <v>0.94011927439999998</v>
      </c>
      <c r="AV267">
        <v>0.93987171660000002</v>
      </c>
      <c r="AW267">
        <v>0.93961549190000004</v>
      </c>
    </row>
    <row r="268" spans="2:49" x14ac:dyDescent="0.3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4.4925617600000002E-2</v>
      </c>
      <c r="N268">
        <v>4.9410666999999998E-2</v>
      </c>
      <c r="O268">
        <v>5.2137286400000003E-2</v>
      </c>
      <c r="P268">
        <v>5.4993716599999999E-2</v>
      </c>
      <c r="Q268">
        <v>5.7988813899999998E-2</v>
      </c>
      <c r="R268">
        <v>6.1155066700000003E-2</v>
      </c>
      <c r="S268">
        <v>4.7049462E-2</v>
      </c>
      <c r="T268">
        <v>4.9943833399999998E-2</v>
      </c>
      <c r="U268">
        <v>5.2800554100000001E-2</v>
      </c>
      <c r="V268">
        <v>5.5622127399999999E-2</v>
      </c>
      <c r="W268">
        <v>5.7355602999999998E-2</v>
      </c>
      <c r="X268">
        <v>5.9101533900000003E-2</v>
      </c>
      <c r="Y268">
        <v>5.9073370899999998E-2</v>
      </c>
      <c r="Z268">
        <v>5.90411822E-2</v>
      </c>
      <c r="AA268">
        <v>5.9007066300000001E-2</v>
      </c>
      <c r="AB268">
        <v>5.8988569099999999E-2</v>
      </c>
      <c r="AC268">
        <v>5.8970837599999999E-2</v>
      </c>
      <c r="AD268">
        <v>5.8879132799999997E-2</v>
      </c>
      <c r="AE268">
        <v>5.8782950700000003E-2</v>
      </c>
      <c r="AF268">
        <v>5.86823E-2</v>
      </c>
      <c r="AG268">
        <v>5.8585646999999998E-2</v>
      </c>
      <c r="AH268">
        <v>5.8484564599999997E-2</v>
      </c>
      <c r="AI268">
        <v>5.8458830099999998E-2</v>
      </c>
      <c r="AJ268">
        <v>5.8432893299999997E-2</v>
      </c>
      <c r="AK268">
        <v>5.8406869E-2</v>
      </c>
      <c r="AL268">
        <v>5.8370567399999997E-2</v>
      </c>
      <c r="AM268">
        <v>5.8336413500000003E-2</v>
      </c>
      <c r="AN268">
        <v>5.8491635200000003E-2</v>
      </c>
      <c r="AO268">
        <v>5.8652521300000003E-2</v>
      </c>
      <c r="AP268">
        <v>5.8819971399999997E-2</v>
      </c>
      <c r="AQ268">
        <v>5.8995494900000001E-2</v>
      </c>
      <c r="AR268">
        <v>5.9179148600000002E-2</v>
      </c>
      <c r="AS268">
        <v>5.9406492800000002E-2</v>
      </c>
      <c r="AT268">
        <v>5.96403249E-2</v>
      </c>
      <c r="AU268">
        <v>5.9880725599999997E-2</v>
      </c>
      <c r="AV268">
        <v>6.0128283400000003E-2</v>
      </c>
      <c r="AW268">
        <v>6.0384508099999998E-2</v>
      </c>
    </row>
    <row r="269" spans="2:49" x14ac:dyDescent="0.3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3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3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3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3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3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3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3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3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0.88831503860000005</v>
      </c>
      <c r="K277">
        <v>0.88167422740000001</v>
      </c>
      <c r="L277">
        <v>0.8750779286</v>
      </c>
      <c r="M277">
        <v>0.86844087520000002</v>
      </c>
      <c r="N277">
        <v>0.86180685990000006</v>
      </c>
      <c r="O277">
        <v>0.83691506140000005</v>
      </c>
      <c r="P277">
        <v>0.80739081089999998</v>
      </c>
      <c r="Q277">
        <v>0.77289303610000004</v>
      </c>
      <c r="R277">
        <v>0.73287769550000004</v>
      </c>
      <c r="S277">
        <v>0.70217284980000005</v>
      </c>
      <c r="T277">
        <v>0.69974158099999995</v>
      </c>
      <c r="U277">
        <v>0.69714693599999999</v>
      </c>
      <c r="V277">
        <v>0.69457058800000004</v>
      </c>
      <c r="W277">
        <v>0.68848815939999997</v>
      </c>
      <c r="X277">
        <v>0.68233391190000003</v>
      </c>
      <c r="Y277">
        <v>0.67644398459999999</v>
      </c>
      <c r="Z277">
        <v>0.67052956389999996</v>
      </c>
      <c r="AA277">
        <v>0.66459189969999999</v>
      </c>
      <c r="AB277">
        <v>0.65845842340000005</v>
      </c>
      <c r="AC277">
        <v>0.65232053800000001</v>
      </c>
      <c r="AD277">
        <v>0.64700089829999996</v>
      </c>
      <c r="AE277">
        <v>0.64173921030000003</v>
      </c>
      <c r="AF277">
        <v>0.63653083580000003</v>
      </c>
      <c r="AG277">
        <v>0.63125210600000004</v>
      </c>
      <c r="AH277">
        <v>0.62601803590000005</v>
      </c>
      <c r="AI277">
        <v>0.62384360390000004</v>
      </c>
      <c r="AJ277">
        <v>0.62168571979999998</v>
      </c>
      <c r="AK277">
        <v>0.61953386330000004</v>
      </c>
      <c r="AL277">
        <v>0.61733726420000001</v>
      </c>
      <c r="AM277">
        <v>0.61516625150000004</v>
      </c>
      <c r="AN277">
        <v>0.6123716964</v>
      </c>
      <c r="AO277">
        <v>0.60958432929999995</v>
      </c>
      <c r="AP277">
        <v>0.60680468379999997</v>
      </c>
      <c r="AQ277">
        <v>0.60402654259999999</v>
      </c>
      <c r="AR277">
        <v>0.60125814239999997</v>
      </c>
      <c r="AS277">
        <v>0.59839444330000002</v>
      </c>
      <c r="AT277">
        <v>0.59551422919999997</v>
      </c>
      <c r="AU277">
        <v>0.59262081779999998</v>
      </c>
      <c r="AV277">
        <v>0.58971274730000001</v>
      </c>
      <c r="AW277">
        <v>0.58677810740000003</v>
      </c>
    </row>
    <row r="278" spans="2:49" x14ac:dyDescent="0.3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6.9541575800000005E-2</v>
      </c>
      <c r="K278">
        <v>7.4210763299999996E-2</v>
      </c>
      <c r="L278">
        <v>7.8514814500000002E-2</v>
      </c>
      <c r="M278">
        <v>8.2473348799999999E-2</v>
      </c>
      <c r="N278">
        <v>8.6019364700000003E-2</v>
      </c>
      <c r="O278">
        <v>0.10923746049999999</v>
      </c>
      <c r="P278">
        <v>0.13749602480000001</v>
      </c>
      <c r="Q278">
        <v>0.17125805790000001</v>
      </c>
      <c r="R278">
        <v>0.2110888091</v>
      </c>
      <c r="S278">
        <v>0.1830706792</v>
      </c>
      <c r="T278">
        <v>0.18867975670000001</v>
      </c>
      <c r="U278">
        <v>0.19429789240000001</v>
      </c>
      <c r="V278">
        <v>0.19981795299999999</v>
      </c>
      <c r="W278">
        <v>0.2001596121</v>
      </c>
      <c r="X278">
        <v>0.2005090641</v>
      </c>
      <c r="Y278">
        <v>0.20267947950000001</v>
      </c>
      <c r="Z278">
        <v>0.20486726450000001</v>
      </c>
      <c r="AA278">
        <v>0.20707120449999999</v>
      </c>
      <c r="AB278">
        <v>0.2093129611</v>
      </c>
      <c r="AC278">
        <v>0.21155926110000001</v>
      </c>
      <c r="AD278">
        <v>0.2140115755</v>
      </c>
      <c r="AE278">
        <v>0.2164354034</v>
      </c>
      <c r="AF278">
        <v>0.21883353129999999</v>
      </c>
      <c r="AG278">
        <v>0.22120486780000001</v>
      </c>
      <c r="AH278">
        <v>0.22355646800000001</v>
      </c>
      <c r="AI278">
        <v>0.22381148810000001</v>
      </c>
      <c r="AJ278">
        <v>0.22406334489999999</v>
      </c>
      <c r="AK278">
        <v>0.22431819829999999</v>
      </c>
      <c r="AL278">
        <v>0.2245579835</v>
      </c>
      <c r="AM278">
        <v>0.22478929889999999</v>
      </c>
      <c r="AN278">
        <v>0.22551903249999999</v>
      </c>
      <c r="AO278">
        <v>0.22624757440000001</v>
      </c>
      <c r="AP278">
        <v>0.22697458740000001</v>
      </c>
      <c r="AQ278">
        <v>0.22770362199999999</v>
      </c>
      <c r="AR278">
        <v>0.22842989499999999</v>
      </c>
      <c r="AS278">
        <v>0.22823533939999999</v>
      </c>
      <c r="AT278">
        <v>0.22804708839999999</v>
      </c>
      <c r="AU278">
        <v>0.2278631217</v>
      </c>
      <c r="AV278">
        <v>0.2276841339</v>
      </c>
      <c r="AW278">
        <v>0.22751654969999999</v>
      </c>
    </row>
    <row r="279" spans="2:49" x14ac:dyDescent="0.3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3.6839216299999998E-3</v>
      </c>
      <c r="K279">
        <v>3.44166229E-3</v>
      </c>
      <c r="L279">
        <v>3.2159404899999998E-3</v>
      </c>
      <c r="M279">
        <v>3.0074398E-3</v>
      </c>
      <c r="N279">
        <v>2.8134925800000002E-3</v>
      </c>
      <c r="O279">
        <v>2.7293758099999998E-3</v>
      </c>
      <c r="P279">
        <v>2.6243640799999998E-3</v>
      </c>
      <c r="Q279">
        <v>2.4970495299999999E-3</v>
      </c>
      <c r="R279">
        <v>2.3511673900000001E-3</v>
      </c>
      <c r="S279">
        <v>1.0238415799999999E-2</v>
      </c>
      <c r="T279">
        <v>9.5607390400000002E-3</v>
      </c>
      <c r="U279">
        <v>8.9055828499999996E-3</v>
      </c>
      <c r="V279">
        <v>8.2658619899999997E-3</v>
      </c>
      <c r="W279">
        <v>1.06054975E-2</v>
      </c>
      <c r="X279">
        <v>1.2970510899999999E-2</v>
      </c>
      <c r="Y279">
        <v>1.2941331E-2</v>
      </c>
      <c r="Z279">
        <v>1.2913483999999999E-2</v>
      </c>
      <c r="AA279">
        <v>1.28868447E-2</v>
      </c>
      <c r="AB279">
        <v>1.2858453800000001E-2</v>
      </c>
      <c r="AC279">
        <v>1.2830543599999999E-2</v>
      </c>
      <c r="AD279">
        <v>1.32950065E-2</v>
      </c>
      <c r="AE279">
        <v>1.3755015000000001E-2</v>
      </c>
      <c r="AF279">
        <v>1.42107524E-2</v>
      </c>
      <c r="AG279">
        <v>1.4665252599999999E-2</v>
      </c>
      <c r="AH279">
        <v>1.5115807300000001E-2</v>
      </c>
      <c r="AI279">
        <v>1.5684183899999999E-2</v>
      </c>
      <c r="AJ279">
        <v>1.6248797400000001E-2</v>
      </c>
      <c r="AK279">
        <v>1.68101321E-2</v>
      </c>
      <c r="AL279">
        <v>1.7378285699999999E-2</v>
      </c>
      <c r="AM279">
        <v>1.7942355399999999E-2</v>
      </c>
      <c r="AN279">
        <v>1.8447772500000001E-2</v>
      </c>
      <c r="AO279">
        <v>1.8951604699999999E-2</v>
      </c>
      <c r="AP279">
        <v>1.9453837799999998E-2</v>
      </c>
      <c r="AQ279">
        <v>1.9954795500000001E-2</v>
      </c>
      <c r="AR279">
        <v>2.04540821E-2</v>
      </c>
      <c r="AS279">
        <v>2.0857871699999999E-2</v>
      </c>
      <c r="AT279">
        <v>2.1262950400000001E-2</v>
      </c>
      <c r="AU279">
        <v>2.1669164599999999E-2</v>
      </c>
      <c r="AV279">
        <v>2.20766095E-2</v>
      </c>
      <c r="AW279">
        <v>2.2485951600000002E-2</v>
      </c>
    </row>
    <row r="280" spans="2:49" x14ac:dyDescent="0.3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1.37846711E-2</v>
      </c>
      <c r="K280">
        <v>1.34962508E-2</v>
      </c>
      <c r="L280">
        <v>1.3216356800000001E-2</v>
      </c>
      <c r="M280">
        <v>1.29526776E-2</v>
      </c>
      <c r="N280">
        <v>1.2698933500000001E-2</v>
      </c>
      <c r="O280">
        <v>1.27405674E-2</v>
      </c>
      <c r="P280">
        <v>1.2669324900000001E-2</v>
      </c>
      <c r="Q280">
        <v>1.24669581E-2</v>
      </c>
      <c r="R280">
        <v>1.2140060500000001E-2</v>
      </c>
      <c r="S280">
        <v>3.4476863699999999E-2</v>
      </c>
      <c r="T280">
        <v>3.0105671399999999E-2</v>
      </c>
      <c r="U280">
        <v>2.5856706300000001E-2</v>
      </c>
      <c r="V280">
        <v>2.1703804899999998E-2</v>
      </c>
      <c r="W280">
        <v>2.2009493799999998E-2</v>
      </c>
      <c r="X280">
        <v>2.23189229E-2</v>
      </c>
      <c r="Y280">
        <v>2.2304133199999999E-2</v>
      </c>
      <c r="Z280">
        <v>2.22915934E-2</v>
      </c>
      <c r="AA280">
        <v>2.2281097699999999E-2</v>
      </c>
      <c r="AB280">
        <v>2.2259007599999998E-2</v>
      </c>
      <c r="AC280">
        <v>2.2237716800000001E-2</v>
      </c>
      <c r="AD280">
        <v>2.2069105299999999E-2</v>
      </c>
      <c r="AE280">
        <v>2.19011819E-2</v>
      </c>
      <c r="AF280">
        <v>2.1734220200000001E-2</v>
      </c>
      <c r="AG280">
        <v>2.1564338299999999E-2</v>
      </c>
      <c r="AH280">
        <v>2.1396089900000002E-2</v>
      </c>
      <c r="AI280">
        <v>2.12986088E-2</v>
      </c>
      <c r="AJ280">
        <v>2.1201609999999999E-2</v>
      </c>
      <c r="AK280">
        <v>2.11056679E-2</v>
      </c>
      <c r="AL280">
        <v>2.1009520800000001E-2</v>
      </c>
      <c r="AM280">
        <v>2.0913320900000001E-2</v>
      </c>
      <c r="AN280">
        <v>2.0859149899999999E-2</v>
      </c>
      <c r="AO280">
        <v>2.0805274700000001E-2</v>
      </c>
      <c r="AP280">
        <v>2.0751660500000001E-2</v>
      </c>
      <c r="AQ280">
        <v>2.06986264E-2</v>
      </c>
      <c r="AR280">
        <v>2.06457315E-2</v>
      </c>
      <c r="AS280">
        <v>2.06558578E-2</v>
      </c>
      <c r="AT280">
        <v>2.0666601499999999E-2</v>
      </c>
      <c r="AU280">
        <v>2.0677781900000001E-2</v>
      </c>
      <c r="AV280">
        <v>2.06894639E-2</v>
      </c>
      <c r="AW280">
        <v>2.07022343E-2</v>
      </c>
    </row>
    <row r="281" spans="2:49" x14ac:dyDescent="0.3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6.1466311100000001E-3</v>
      </c>
      <c r="K281">
        <v>6.3615123300000001E-3</v>
      </c>
      <c r="L281">
        <v>6.5851470600000002E-3</v>
      </c>
      <c r="M281">
        <v>6.82212653E-3</v>
      </c>
      <c r="N281">
        <v>7.0702367400000002E-3</v>
      </c>
      <c r="O281">
        <v>7.3419762100000001E-3</v>
      </c>
      <c r="P281">
        <v>7.5567520499999997E-3</v>
      </c>
      <c r="Q281">
        <v>7.6966138399999998E-3</v>
      </c>
      <c r="R281">
        <v>7.7574242700000004E-3</v>
      </c>
      <c r="S281">
        <v>8.9539506700000004E-3</v>
      </c>
      <c r="T281">
        <v>8.6553869299999999E-3</v>
      </c>
      <c r="U281">
        <v>8.3699878499999998E-3</v>
      </c>
      <c r="V281">
        <v>8.0918815599999999E-3</v>
      </c>
      <c r="W281">
        <v>8.2194632899999995E-3</v>
      </c>
      <c r="X281">
        <v>8.3485861300000002E-3</v>
      </c>
      <c r="Y281">
        <v>8.4303735800000008E-3</v>
      </c>
      <c r="Z281">
        <v>8.5128948299999906E-3</v>
      </c>
      <c r="AA281">
        <v>8.5960969600000006E-3</v>
      </c>
      <c r="AB281">
        <v>8.6775735099999998E-3</v>
      </c>
      <c r="AC281">
        <v>8.7592523200000008E-3</v>
      </c>
      <c r="AD281">
        <v>8.6999066599999994E-3</v>
      </c>
      <c r="AE281">
        <v>8.6407710000000002E-3</v>
      </c>
      <c r="AF281">
        <v>8.5819533999999999E-3</v>
      </c>
      <c r="AG281">
        <v>8.5223994099999905E-3</v>
      </c>
      <c r="AH281">
        <v>8.4634237099999905E-3</v>
      </c>
      <c r="AI281">
        <v>8.4305564899999994E-3</v>
      </c>
      <c r="AJ281">
        <v>8.3978433699999997E-3</v>
      </c>
      <c r="AK281">
        <v>8.3655123000000008E-3</v>
      </c>
      <c r="AL281">
        <v>8.3338001700000008E-3</v>
      </c>
      <c r="AM281">
        <v>8.3020270399999999E-3</v>
      </c>
      <c r="AN281">
        <v>8.2892478399999997E-3</v>
      </c>
      <c r="AO281">
        <v>8.2765569800000004E-3</v>
      </c>
      <c r="AP281">
        <v>8.2639408800000008E-3</v>
      </c>
      <c r="AQ281">
        <v>8.2515270999999994E-3</v>
      </c>
      <c r="AR281">
        <v>8.2391402300000006E-3</v>
      </c>
      <c r="AS281">
        <v>8.2468988800000007E-3</v>
      </c>
      <c r="AT281">
        <v>8.2549103500000002E-3</v>
      </c>
      <c r="AU281">
        <v>8.2631027299999906E-3</v>
      </c>
      <c r="AV281">
        <v>8.2715022199999905E-3</v>
      </c>
      <c r="AW281">
        <v>8.2803437599999995E-3</v>
      </c>
    </row>
    <row r="282" spans="2:49" x14ac:dyDescent="0.3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2.08155839E-2</v>
      </c>
      <c r="L282">
        <v>2.3389812499999999E-2</v>
      </c>
      <c r="M282">
        <v>2.6303532099999999E-2</v>
      </c>
      <c r="N282">
        <v>2.95911126E-2</v>
      </c>
      <c r="O282">
        <v>3.10355587E-2</v>
      </c>
      <c r="P282">
        <v>3.2262723299999997E-2</v>
      </c>
      <c r="Q282">
        <v>3.3188284499999998E-2</v>
      </c>
      <c r="R282">
        <v>3.3784843199999998E-2</v>
      </c>
      <c r="S282">
        <v>6.1087240799999998E-2</v>
      </c>
      <c r="T282">
        <v>6.3256864800000007E-2</v>
      </c>
      <c r="U282">
        <v>6.5422894600000003E-2</v>
      </c>
      <c r="V282">
        <v>6.7549910500000004E-2</v>
      </c>
      <c r="W282">
        <v>7.0517773899999997E-2</v>
      </c>
      <c r="X282">
        <v>7.3519004099999896E-2</v>
      </c>
      <c r="Y282">
        <v>7.7200698100000006E-2</v>
      </c>
      <c r="Z282">
        <v>8.0885199399999996E-2</v>
      </c>
      <c r="AA282">
        <v>8.4572856500000002E-2</v>
      </c>
      <c r="AB282">
        <v>8.8433580600000006E-2</v>
      </c>
      <c r="AC282">
        <v>9.22926882E-2</v>
      </c>
      <c r="AD282">
        <v>9.4923507700000007E-2</v>
      </c>
      <c r="AE282">
        <v>9.7528418399999997E-2</v>
      </c>
      <c r="AF282">
        <v>0.1001087069</v>
      </c>
      <c r="AG282">
        <v>0.10279103589999999</v>
      </c>
      <c r="AH282">
        <v>0.1054501752</v>
      </c>
      <c r="AI282">
        <v>0.1069315587</v>
      </c>
      <c r="AJ282">
        <v>0.10840268459999999</v>
      </c>
      <c r="AK282">
        <v>0.1098666261</v>
      </c>
      <c r="AL282">
        <v>0.1113831458</v>
      </c>
      <c r="AM282">
        <v>0.1128867462</v>
      </c>
      <c r="AN282">
        <v>0.1145131009</v>
      </c>
      <c r="AO282">
        <v>0.11613465990000001</v>
      </c>
      <c r="AP282">
        <v>0.1177512896</v>
      </c>
      <c r="AQ282">
        <v>0.1193648863</v>
      </c>
      <c r="AR282">
        <v>0.1209730088</v>
      </c>
      <c r="AS282">
        <v>0.12360958900000001</v>
      </c>
      <c r="AT282">
        <v>0.12625422019999999</v>
      </c>
      <c r="AU282">
        <v>0.1289060112</v>
      </c>
      <c r="AV282">
        <v>0.13156554309999999</v>
      </c>
      <c r="AW282">
        <v>0.1342368132</v>
      </c>
    </row>
    <row r="283" spans="2:49" x14ac:dyDescent="0.3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3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3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471397622.5</v>
      </c>
      <c r="K285">
        <v>493307392.60000002</v>
      </c>
      <c r="L285">
        <v>519365246.80000001</v>
      </c>
      <c r="M285">
        <v>549564924.89999998</v>
      </c>
      <c r="N285">
        <v>565360723.29999995</v>
      </c>
      <c r="O285">
        <v>564650468</v>
      </c>
      <c r="P285">
        <v>564358045.79999995</v>
      </c>
      <c r="Q285">
        <v>563158750.20000005</v>
      </c>
      <c r="R285">
        <v>562940707.70000005</v>
      </c>
      <c r="S285">
        <v>568379800</v>
      </c>
      <c r="T285">
        <v>573135648.5</v>
      </c>
      <c r="U285">
        <v>575766331.39999998</v>
      </c>
      <c r="V285">
        <v>577640140.20000005</v>
      </c>
      <c r="W285">
        <v>578496716.89999998</v>
      </c>
      <c r="X285">
        <v>578600181.70000005</v>
      </c>
      <c r="Y285">
        <v>579616844.60000002</v>
      </c>
      <c r="Z285">
        <v>581524184.10000002</v>
      </c>
      <c r="AA285">
        <v>584095461.29999995</v>
      </c>
      <c r="AB285">
        <v>587059543.60000002</v>
      </c>
      <c r="AC285">
        <v>590251681.79999995</v>
      </c>
      <c r="AD285">
        <v>593457568.10000002</v>
      </c>
      <c r="AE285">
        <v>596631233.20000005</v>
      </c>
      <c r="AF285">
        <v>599761451.89999998</v>
      </c>
      <c r="AG285">
        <v>602860215.79999995</v>
      </c>
      <c r="AH285">
        <v>605961157.20000005</v>
      </c>
      <c r="AI285">
        <v>609041589.79999995</v>
      </c>
      <c r="AJ285">
        <v>612139031.70000005</v>
      </c>
      <c r="AK285">
        <v>615280283.10000002</v>
      </c>
      <c r="AL285">
        <v>618489870.89999998</v>
      </c>
      <c r="AM285">
        <v>621815980.79999995</v>
      </c>
      <c r="AN285">
        <v>625341240.10000002</v>
      </c>
      <c r="AO285">
        <v>629036775.5</v>
      </c>
      <c r="AP285">
        <v>632843897.39999998</v>
      </c>
      <c r="AQ285">
        <v>636729368.10000002</v>
      </c>
      <c r="AR285">
        <v>640659147.39999998</v>
      </c>
      <c r="AS285">
        <v>644604765.89999998</v>
      </c>
      <c r="AT285">
        <v>648568513.10000002</v>
      </c>
      <c r="AU285">
        <v>652550104.10000002</v>
      </c>
      <c r="AV285">
        <v>656547931.20000005</v>
      </c>
      <c r="AW285">
        <v>660577173.10000002</v>
      </c>
    </row>
    <row r="286" spans="2:49" x14ac:dyDescent="0.3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276303.0477</v>
      </c>
      <c r="K286">
        <v>278571.86729999998</v>
      </c>
      <c r="L286">
        <v>278773.96799999999</v>
      </c>
      <c r="M286">
        <v>284082.55699999997</v>
      </c>
      <c r="N286">
        <v>292883.9534</v>
      </c>
      <c r="O286">
        <v>300271.29129999998</v>
      </c>
      <c r="P286">
        <v>308741.62339999998</v>
      </c>
      <c r="Q286">
        <v>317294.46519999998</v>
      </c>
      <c r="R286">
        <v>328505.0049</v>
      </c>
      <c r="S286">
        <v>327771.79889999999</v>
      </c>
      <c r="T286">
        <v>326916.10869999998</v>
      </c>
      <c r="U286">
        <v>327134.4252</v>
      </c>
      <c r="V286">
        <v>326502.01040000003</v>
      </c>
      <c r="W286">
        <v>333665.5257</v>
      </c>
      <c r="X286">
        <v>338749.45520000003</v>
      </c>
      <c r="Y286">
        <v>345190.00180000003</v>
      </c>
      <c r="Z286">
        <v>352753.63130000001</v>
      </c>
      <c r="AA286">
        <v>360988.50569999998</v>
      </c>
      <c r="AB286">
        <v>369493.2096</v>
      </c>
      <c r="AC286">
        <v>378017.10249999998</v>
      </c>
      <c r="AD286">
        <v>386580.2475</v>
      </c>
      <c r="AE286">
        <v>395029.43859999999</v>
      </c>
      <c r="AF286">
        <v>403265.33630000002</v>
      </c>
      <c r="AG286">
        <v>411320.5943</v>
      </c>
      <c r="AH286">
        <v>419311.6765</v>
      </c>
      <c r="AI286">
        <v>427206.32549999998</v>
      </c>
      <c r="AJ286">
        <v>435079.36060000001</v>
      </c>
      <c r="AK286">
        <v>442953.27149999997</v>
      </c>
      <c r="AL286">
        <v>450978.96110000001</v>
      </c>
      <c r="AM286">
        <v>459537.38010000001</v>
      </c>
      <c r="AN286">
        <v>468404.9241</v>
      </c>
      <c r="AO286">
        <v>477559.55499999999</v>
      </c>
      <c r="AP286">
        <v>486895.9632</v>
      </c>
      <c r="AQ286">
        <v>496482.74969999999</v>
      </c>
      <c r="AR286">
        <v>506347.73430000001</v>
      </c>
      <c r="AS286">
        <v>516474.97889999999</v>
      </c>
      <c r="AT286">
        <v>526974.62300000002</v>
      </c>
      <c r="AU286">
        <v>537874.14670000004</v>
      </c>
      <c r="AV286">
        <v>549158.88230000006</v>
      </c>
      <c r="AW286">
        <v>560935.14720000001</v>
      </c>
    </row>
    <row r="287" spans="2:49" x14ac:dyDescent="0.3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200638.5802</v>
      </c>
      <c r="K287">
        <v>215033.34400000001</v>
      </c>
      <c r="L287">
        <v>230857.4271</v>
      </c>
      <c r="M287">
        <v>247452.2377</v>
      </c>
      <c r="N287">
        <v>260429.45439999999</v>
      </c>
      <c r="O287">
        <v>261226.35209999999</v>
      </c>
      <c r="P287">
        <v>258835.65419999999</v>
      </c>
      <c r="Q287">
        <v>254987.51869999999</v>
      </c>
      <c r="R287">
        <v>253645.94279999999</v>
      </c>
      <c r="S287">
        <v>254244.54190000001</v>
      </c>
      <c r="T287">
        <v>257247.87239999999</v>
      </c>
      <c r="U287">
        <v>258662.38130000001</v>
      </c>
      <c r="V287">
        <v>259598.75200000001</v>
      </c>
      <c r="W287">
        <v>260196.94870000001</v>
      </c>
      <c r="X287">
        <v>260407.8835</v>
      </c>
      <c r="Y287">
        <v>261037.84239999999</v>
      </c>
      <c r="Z287">
        <v>262057.71710000001</v>
      </c>
      <c r="AA287">
        <v>263349.77889999998</v>
      </c>
      <c r="AB287">
        <v>264741.87270000001</v>
      </c>
      <c r="AC287">
        <v>266126.28159999999</v>
      </c>
      <c r="AD287">
        <v>267534.02389999997</v>
      </c>
      <c r="AE287">
        <v>268839.23800000001</v>
      </c>
      <c r="AF287">
        <v>270021.98019999999</v>
      </c>
      <c r="AG287">
        <v>271083.16970000003</v>
      </c>
      <c r="AH287">
        <v>272039.65620000003</v>
      </c>
      <c r="AI287">
        <v>272882.88099999999</v>
      </c>
      <c r="AJ287">
        <v>273650.58149999997</v>
      </c>
      <c r="AK287">
        <v>274385.80109999998</v>
      </c>
      <c r="AL287">
        <v>275107.47810000001</v>
      </c>
      <c r="AM287">
        <v>275846.15470000001</v>
      </c>
      <c r="AN287">
        <v>276504.93089999998</v>
      </c>
      <c r="AO287">
        <v>277220.00670000003</v>
      </c>
      <c r="AP287">
        <v>278011.96399999998</v>
      </c>
      <c r="AQ287">
        <v>278868.71470000001</v>
      </c>
      <c r="AR287">
        <v>279781.7954</v>
      </c>
      <c r="AS287">
        <v>280734.38699999999</v>
      </c>
      <c r="AT287">
        <v>281723.64640000003</v>
      </c>
      <c r="AU287">
        <v>282752.81469999999</v>
      </c>
      <c r="AV287">
        <v>283825.39809999999</v>
      </c>
      <c r="AW287">
        <v>284938.6887</v>
      </c>
    </row>
    <row r="288" spans="2:49" x14ac:dyDescent="0.3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590937.35290000006</v>
      </c>
      <c r="K288">
        <v>606360.11289999995</v>
      </c>
      <c r="L288">
        <v>626367.41280000005</v>
      </c>
      <c r="M288">
        <v>651238.4939</v>
      </c>
      <c r="N288">
        <v>668491.18689999997</v>
      </c>
      <c r="O288">
        <v>664317.64309999999</v>
      </c>
      <c r="P288">
        <v>663194.65740000003</v>
      </c>
      <c r="Q288">
        <v>661804.39410000003</v>
      </c>
      <c r="R288">
        <v>660026.71649999998</v>
      </c>
      <c r="S288">
        <v>665324.86040000001</v>
      </c>
      <c r="T288">
        <v>667743.85620000004</v>
      </c>
      <c r="U288">
        <v>668140.43449999997</v>
      </c>
      <c r="V288">
        <v>667750.47380000004</v>
      </c>
      <c r="W288">
        <v>666090.35</v>
      </c>
      <c r="X288">
        <v>663602.68279999995</v>
      </c>
      <c r="Y288">
        <v>662158.68079999997</v>
      </c>
      <c r="Z288">
        <v>661735.29539999994</v>
      </c>
      <c r="AA288">
        <v>662075.84459999995</v>
      </c>
      <c r="AB288">
        <v>662903.35380000004</v>
      </c>
      <c r="AC288">
        <v>664052.75730000006</v>
      </c>
      <c r="AD288">
        <v>665184.88289999997</v>
      </c>
      <c r="AE288">
        <v>666327.53890000004</v>
      </c>
      <c r="AF288">
        <v>667479.9534</v>
      </c>
      <c r="AG288">
        <v>668659.43610000005</v>
      </c>
      <c r="AH288">
        <v>669902.33490000002</v>
      </c>
      <c r="AI288">
        <v>671182.50219999999</v>
      </c>
      <c r="AJ288">
        <v>672525.70609999995</v>
      </c>
      <c r="AK288">
        <v>673937.75379999995</v>
      </c>
      <c r="AL288">
        <v>675438.92909999995</v>
      </c>
      <c r="AM288">
        <v>677074.0416</v>
      </c>
      <c r="AN288">
        <v>679032.01229999994</v>
      </c>
      <c r="AO288">
        <v>681167.02069999999</v>
      </c>
      <c r="AP288">
        <v>683378.77839999995</v>
      </c>
      <c r="AQ288">
        <v>685628.38370000001</v>
      </c>
      <c r="AR288">
        <v>687873.62450000003</v>
      </c>
      <c r="AS288">
        <v>690086.93019999994</v>
      </c>
      <c r="AT288">
        <v>692273.56090000004</v>
      </c>
      <c r="AU288">
        <v>694430.57579999999</v>
      </c>
      <c r="AV288">
        <v>696553.00509999995</v>
      </c>
      <c r="AW288">
        <v>698663.79799999995</v>
      </c>
    </row>
    <row r="289" spans="2:49" x14ac:dyDescent="0.35">
      <c r="B289" t="s">
        <v>508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114868.0243</v>
      </c>
      <c r="K289">
        <v>120276.8656</v>
      </c>
      <c r="L289">
        <v>126789.0052</v>
      </c>
      <c r="M289">
        <v>135783.91769999999</v>
      </c>
      <c r="N289">
        <v>145676.47020000001</v>
      </c>
      <c r="O289">
        <v>136439.42850000001</v>
      </c>
      <c r="P289">
        <v>131129.28270000001</v>
      </c>
      <c r="Q289">
        <v>126022.7035</v>
      </c>
      <c r="R289">
        <v>114450.42359999999</v>
      </c>
      <c r="S289">
        <v>113928.7288</v>
      </c>
      <c r="T289">
        <v>113380.2453</v>
      </c>
      <c r="U289">
        <v>113038.1263</v>
      </c>
      <c r="V289">
        <v>112910.2295</v>
      </c>
      <c r="W289">
        <v>112686.9966</v>
      </c>
      <c r="X289">
        <v>112531.7356</v>
      </c>
      <c r="Y289">
        <v>112289.4589</v>
      </c>
      <c r="Z289">
        <v>112119.33719999999</v>
      </c>
      <c r="AA289">
        <v>112110.8288</v>
      </c>
      <c r="AB289">
        <v>112116.6232</v>
      </c>
      <c r="AC289">
        <v>112196.03</v>
      </c>
      <c r="AD289">
        <v>112348.3725</v>
      </c>
      <c r="AE289">
        <v>112587.6922</v>
      </c>
      <c r="AF289">
        <v>112900.3164</v>
      </c>
      <c r="AG289">
        <v>113280.5218</v>
      </c>
      <c r="AH289">
        <v>113724.38340000001</v>
      </c>
      <c r="AI289">
        <v>114227.8514</v>
      </c>
      <c r="AJ289">
        <v>114779.3265</v>
      </c>
      <c r="AK289">
        <v>115361.97440000001</v>
      </c>
      <c r="AL289">
        <v>115976.1542</v>
      </c>
      <c r="AM289">
        <v>116643.71369999999</v>
      </c>
      <c r="AN289">
        <v>117360.3845</v>
      </c>
      <c r="AO289">
        <v>118074.47199999999</v>
      </c>
      <c r="AP289">
        <v>118768.67909999999</v>
      </c>
      <c r="AQ289">
        <v>119451.6661</v>
      </c>
      <c r="AR289">
        <v>120119.9075</v>
      </c>
      <c r="AS289">
        <v>120778.163</v>
      </c>
      <c r="AT289">
        <v>121431.518</v>
      </c>
      <c r="AU289">
        <v>122076.1623</v>
      </c>
      <c r="AV289">
        <v>122708.0126</v>
      </c>
      <c r="AW289">
        <v>123336.8495</v>
      </c>
    </row>
    <row r="290" spans="2:49" x14ac:dyDescent="0.35">
      <c r="B290" t="s">
        <v>509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52652.448080000002</v>
      </c>
      <c r="K290">
        <v>53241.804889999999</v>
      </c>
      <c r="L290">
        <v>54442.71228</v>
      </c>
      <c r="M290">
        <v>56441.568650000001</v>
      </c>
      <c r="N290">
        <v>57912.180339999999</v>
      </c>
      <c r="O290">
        <v>56785.025840000002</v>
      </c>
      <c r="P290">
        <v>56680.2667</v>
      </c>
      <c r="Q290">
        <v>56742.69515</v>
      </c>
      <c r="R290">
        <v>55967.581510000004</v>
      </c>
      <c r="S290">
        <v>56546.978179999998</v>
      </c>
      <c r="T290">
        <v>56501.006809999999</v>
      </c>
      <c r="U290">
        <v>56360.293389999999</v>
      </c>
      <c r="V290">
        <v>56198.591569999997</v>
      </c>
      <c r="W290">
        <v>55902.985690000001</v>
      </c>
      <c r="X290">
        <v>55563.43806</v>
      </c>
      <c r="Y290">
        <v>55302.61825</v>
      </c>
      <c r="Z290">
        <v>55134.911310000003</v>
      </c>
      <c r="AA290">
        <v>55048.954120000002</v>
      </c>
      <c r="AB290">
        <v>55020.56727</v>
      </c>
      <c r="AC290">
        <v>55047.106950000001</v>
      </c>
      <c r="AD290">
        <v>55073.758009999998</v>
      </c>
      <c r="AE290">
        <v>55125.022859999997</v>
      </c>
      <c r="AF290">
        <v>55203.092680000002</v>
      </c>
      <c r="AG290">
        <v>55309.762560000003</v>
      </c>
      <c r="AH290">
        <v>55446.947679999997</v>
      </c>
      <c r="AI290">
        <v>55611.698900000003</v>
      </c>
      <c r="AJ290">
        <v>55801.144930000002</v>
      </c>
      <c r="AK290">
        <v>56008.565349999997</v>
      </c>
      <c r="AL290">
        <v>56233.575259999998</v>
      </c>
      <c r="AM290">
        <v>56478.780989999999</v>
      </c>
      <c r="AN290">
        <v>56786.63766</v>
      </c>
      <c r="AO290">
        <v>57112.109640000002</v>
      </c>
      <c r="AP290">
        <v>57436.716269999997</v>
      </c>
      <c r="AQ290">
        <v>57757.043400000002</v>
      </c>
      <c r="AR290">
        <v>58067.649969999999</v>
      </c>
      <c r="AS290">
        <v>58367.374539999997</v>
      </c>
      <c r="AT290">
        <v>58657.427889999999</v>
      </c>
      <c r="AU290">
        <v>58936.491119999999</v>
      </c>
      <c r="AV290">
        <v>59203.108030000003</v>
      </c>
      <c r="AW290">
        <v>59461.601340000001</v>
      </c>
    </row>
    <row r="291" spans="2:49" x14ac:dyDescent="0.3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643576.64569999999</v>
      </c>
      <c r="K291">
        <v>659583.15240000002</v>
      </c>
      <c r="L291">
        <v>680788.15740000003</v>
      </c>
      <c r="M291">
        <v>707657.01179999998</v>
      </c>
      <c r="N291">
        <v>726379.70180000004</v>
      </c>
      <c r="O291">
        <v>721074.4497</v>
      </c>
      <c r="P291">
        <v>719846.75230000005</v>
      </c>
      <c r="Q291">
        <v>718518.70239999995</v>
      </c>
      <c r="R291">
        <v>715962.83440000005</v>
      </c>
      <c r="S291">
        <v>721839.97849999997</v>
      </c>
      <c r="T291">
        <v>726331.38379999995</v>
      </c>
      <c r="U291">
        <v>727257.94990000001</v>
      </c>
      <c r="V291">
        <v>727374.53289999999</v>
      </c>
      <c r="W291">
        <v>726078.75419999997</v>
      </c>
      <c r="X291">
        <v>723902.94290000002</v>
      </c>
      <c r="Y291">
        <v>722853.42550000001</v>
      </c>
      <c r="Z291">
        <v>722924.63630000001</v>
      </c>
      <c r="AA291">
        <v>723849.1372</v>
      </c>
      <c r="AB291">
        <v>725325.01040000003</v>
      </c>
      <c r="AC291">
        <v>727184.18030000001</v>
      </c>
      <c r="AD291">
        <v>729028.85679999995</v>
      </c>
      <c r="AE291">
        <v>730912.01159999997</v>
      </c>
      <c r="AF291">
        <v>732835.15509999997</v>
      </c>
      <c r="AG291">
        <v>734817.74899999995</v>
      </c>
      <c r="AH291">
        <v>736898.79020000005</v>
      </c>
      <c r="AI291">
        <v>739048.92619999999</v>
      </c>
      <c r="AJ291">
        <v>741291.62190000003</v>
      </c>
      <c r="AK291">
        <v>743626.18530000001</v>
      </c>
      <c r="AL291">
        <v>746073.14610000001</v>
      </c>
      <c r="AM291">
        <v>748681.19460000005</v>
      </c>
      <c r="AN291">
        <v>751687.06960000005</v>
      </c>
      <c r="AO291">
        <v>754896.75</v>
      </c>
      <c r="AP291">
        <v>758189.25950000004</v>
      </c>
      <c r="AQ291">
        <v>761521.47710000002</v>
      </c>
      <c r="AR291">
        <v>764844.65330000001</v>
      </c>
      <c r="AS291">
        <v>768129.27260000003</v>
      </c>
      <c r="AT291">
        <v>771381.87190000003</v>
      </c>
      <c r="AU291">
        <v>774597.98250000004</v>
      </c>
      <c r="AV291">
        <v>777770.89029999997</v>
      </c>
      <c r="AW291">
        <v>780928.56460000004</v>
      </c>
    </row>
    <row r="292" spans="2:49" x14ac:dyDescent="0.3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315290.95510000002</v>
      </c>
      <c r="K292">
        <v>335060.05550000002</v>
      </c>
      <c r="L292">
        <v>357365.90419999999</v>
      </c>
      <c r="M292">
        <v>382935.52250000002</v>
      </c>
      <c r="N292">
        <v>405770.19300000003</v>
      </c>
      <c r="O292">
        <v>397123.66720000003</v>
      </c>
      <c r="P292">
        <v>389392.62219999998</v>
      </c>
      <c r="Q292">
        <v>380425.12880000001</v>
      </c>
      <c r="R292">
        <v>367197.6053</v>
      </c>
      <c r="S292">
        <v>367272.4362</v>
      </c>
      <c r="T292">
        <v>369710.45490000001</v>
      </c>
      <c r="U292">
        <v>370777.34509999998</v>
      </c>
      <c r="V292">
        <v>371582.92599999998</v>
      </c>
      <c r="W292">
        <v>371956.23830000003</v>
      </c>
      <c r="X292">
        <v>372011.5857</v>
      </c>
      <c r="Y292">
        <v>372397.48369999998</v>
      </c>
      <c r="Z292">
        <v>373243.97009999998</v>
      </c>
      <c r="AA292">
        <v>374523.3431</v>
      </c>
      <c r="AB292">
        <v>375916.66970000003</v>
      </c>
      <c r="AC292">
        <v>377376.02620000002</v>
      </c>
      <c r="AD292">
        <v>378931.60220000002</v>
      </c>
      <c r="AE292">
        <v>380471.9731</v>
      </c>
      <c r="AF292">
        <v>381963.49190000002</v>
      </c>
      <c r="AG292">
        <v>383401.26510000002</v>
      </c>
      <c r="AH292">
        <v>384798.10070000001</v>
      </c>
      <c r="AI292">
        <v>386141.35129999998</v>
      </c>
      <c r="AJ292">
        <v>387457.06109999999</v>
      </c>
      <c r="AK292">
        <v>388771.39860000001</v>
      </c>
      <c r="AL292">
        <v>390103.61609999998</v>
      </c>
      <c r="AM292">
        <v>391505.94630000001</v>
      </c>
      <c r="AN292">
        <v>392877.37109999999</v>
      </c>
      <c r="AO292">
        <v>394302.44900000002</v>
      </c>
      <c r="AP292">
        <v>395784.50809999998</v>
      </c>
      <c r="AQ292">
        <v>397320.08590000001</v>
      </c>
      <c r="AR292">
        <v>398897.2133</v>
      </c>
      <c r="AS292">
        <v>400503.8346</v>
      </c>
      <c r="AT292">
        <v>402142.17330000002</v>
      </c>
      <c r="AU292">
        <v>403811.66460000002</v>
      </c>
      <c r="AV292">
        <v>405511.73420000001</v>
      </c>
      <c r="AW292">
        <v>407249.42200000002</v>
      </c>
    </row>
    <row r="293" spans="2:49" x14ac:dyDescent="0.3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578460457.60000002</v>
      </c>
      <c r="X293">
        <v>578505656.89999998</v>
      </c>
      <c r="Y293">
        <v>579373997.60000002</v>
      </c>
      <c r="Z293">
        <v>581089842.5</v>
      </c>
      <c r="AA293">
        <v>583480954.20000005</v>
      </c>
      <c r="AB293">
        <v>586323543.79999995</v>
      </c>
      <c r="AC293">
        <v>589464059.10000002</v>
      </c>
      <c r="AD293">
        <v>592710560.70000005</v>
      </c>
      <c r="AE293">
        <v>595985085.79999995</v>
      </c>
      <c r="AF293">
        <v>599244154.20000005</v>
      </c>
      <c r="AG293">
        <v>602475132</v>
      </c>
      <c r="AH293">
        <v>605695941.5</v>
      </c>
      <c r="AI293">
        <v>608874809.89999998</v>
      </c>
      <c r="AJ293">
        <v>612049648.5</v>
      </c>
      <c r="AK293">
        <v>615248777.39999998</v>
      </c>
      <c r="AL293">
        <v>618500131.29999995</v>
      </c>
      <c r="AM293">
        <v>621816361.29999995</v>
      </c>
      <c r="AN293">
        <v>625314415.10000002</v>
      </c>
      <c r="AO293">
        <v>628974234.10000002</v>
      </c>
      <c r="AP293">
        <v>632752162.79999995</v>
      </c>
      <c r="AQ293">
        <v>636622616</v>
      </c>
      <c r="AR293">
        <v>640550849.39999998</v>
      </c>
      <c r="AS293">
        <v>644503945.39999998</v>
      </c>
      <c r="AT293">
        <v>648477548.10000002</v>
      </c>
      <c r="AU293">
        <v>652465570.79999995</v>
      </c>
      <c r="AV293">
        <v>656462519.79999995</v>
      </c>
      <c r="AW293">
        <v>660506796.5</v>
      </c>
    </row>
    <row r="294" spans="2:49" x14ac:dyDescent="0.3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333088.902</v>
      </c>
      <c r="X294">
        <v>338184.02559999999</v>
      </c>
      <c r="Y294">
        <v>344113.3798</v>
      </c>
      <c r="Z294">
        <v>350623.45990000002</v>
      </c>
      <c r="AA294">
        <v>357798.94620000001</v>
      </c>
      <c r="AB294">
        <v>365383.53129999997</v>
      </c>
      <c r="AC294">
        <v>373240.85989999998</v>
      </c>
      <c r="AD294">
        <v>381318.61729999998</v>
      </c>
      <c r="AE294">
        <v>389447.84820000001</v>
      </c>
      <c r="AF294">
        <v>397482.09659999999</v>
      </c>
      <c r="AG294">
        <v>405387.81689999998</v>
      </c>
      <c r="AH294">
        <v>413224.62709999998</v>
      </c>
      <c r="AI294">
        <v>420971.95390000002</v>
      </c>
      <c r="AJ294">
        <v>428678.00809999998</v>
      </c>
      <c r="AK294">
        <v>436349.19910000003</v>
      </c>
      <c r="AL294">
        <v>444180.10710000002</v>
      </c>
      <c r="AM294">
        <v>452217.70049999998</v>
      </c>
      <c r="AN294">
        <v>460567.34629999998</v>
      </c>
      <c r="AO294">
        <v>469275.8015</v>
      </c>
      <c r="AP294">
        <v>478283.6459</v>
      </c>
      <c r="AQ294">
        <v>487664.86200000002</v>
      </c>
      <c r="AR294">
        <v>497429.6335</v>
      </c>
      <c r="AS294">
        <v>507528.60690000001</v>
      </c>
      <c r="AT294">
        <v>518039.05310000002</v>
      </c>
      <c r="AU294">
        <v>528962.24529999995</v>
      </c>
      <c r="AV294">
        <v>540261.25959999999</v>
      </c>
      <c r="AW294">
        <v>552155.88769999996</v>
      </c>
    </row>
    <row r="295" spans="2:49" x14ac:dyDescent="0.3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260239.3106</v>
      </c>
      <c r="X295">
        <v>260424.08069999999</v>
      </c>
      <c r="Y295">
        <v>261052.23050000001</v>
      </c>
      <c r="Z295">
        <v>262015.0116</v>
      </c>
      <c r="AA295">
        <v>263186.19829999999</v>
      </c>
      <c r="AB295">
        <v>264436.98729999998</v>
      </c>
      <c r="AC295">
        <v>265691.13530000002</v>
      </c>
      <c r="AD295">
        <v>266971.90889999998</v>
      </c>
      <c r="AE295">
        <v>268184.73910000001</v>
      </c>
      <c r="AF295">
        <v>269305.63069999998</v>
      </c>
      <c r="AG295">
        <v>270325.62929999997</v>
      </c>
      <c r="AH295">
        <v>271254.04060000001</v>
      </c>
      <c r="AI295">
        <v>272074.60430000001</v>
      </c>
      <c r="AJ295">
        <v>272821.12359999999</v>
      </c>
      <c r="AK295">
        <v>273538.89529999997</v>
      </c>
      <c r="AL295">
        <v>274245.06790000002</v>
      </c>
      <c r="AM295">
        <v>274964.7732</v>
      </c>
      <c r="AN295">
        <v>275606.86910000001</v>
      </c>
      <c r="AO295">
        <v>276300.38250000001</v>
      </c>
      <c r="AP295">
        <v>277071.17099999997</v>
      </c>
      <c r="AQ295">
        <v>277912.7303</v>
      </c>
      <c r="AR295">
        <v>278819.6091</v>
      </c>
      <c r="AS295">
        <v>279776.11420000001</v>
      </c>
      <c r="AT295">
        <v>280777.04989999998</v>
      </c>
      <c r="AU295">
        <v>281823.19890000002</v>
      </c>
      <c r="AV295">
        <v>282915.4534</v>
      </c>
      <c r="AW295">
        <v>284048.6741</v>
      </c>
    </row>
    <row r="296" spans="2:49" x14ac:dyDescent="0.3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666004.39399999997</v>
      </c>
      <c r="X296">
        <v>663450.01280000003</v>
      </c>
      <c r="Y296">
        <v>661788.00329999998</v>
      </c>
      <c r="Z296">
        <v>661125.7439</v>
      </c>
      <c r="AA296">
        <v>661293.7929</v>
      </c>
      <c r="AB296">
        <v>662051.90729999996</v>
      </c>
      <c r="AC296">
        <v>663226.95680000004</v>
      </c>
      <c r="AD296">
        <v>664517.39099999995</v>
      </c>
      <c r="AE296">
        <v>665879.68209999998</v>
      </c>
      <c r="AF296">
        <v>667268.51540000003</v>
      </c>
      <c r="AG296">
        <v>668672.63630000001</v>
      </c>
      <c r="AH296">
        <v>670111.35759999999</v>
      </c>
      <c r="AI296">
        <v>671551.41249999998</v>
      </c>
      <c r="AJ296">
        <v>673022.36860000005</v>
      </c>
      <c r="AK296">
        <v>674530.77480000001</v>
      </c>
      <c r="AL296">
        <v>676103.37170000002</v>
      </c>
      <c r="AM296">
        <v>677738.67590000003</v>
      </c>
      <c r="AN296">
        <v>679670.60820000002</v>
      </c>
      <c r="AO296">
        <v>681771.43649999995</v>
      </c>
      <c r="AP296">
        <v>683958.21149999998</v>
      </c>
      <c r="AQ296">
        <v>686198.50930000003</v>
      </c>
      <c r="AR296">
        <v>688446.68669999996</v>
      </c>
      <c r="AS296">
        <v>690667.94030000002</v>
      </c>
      <c r="AT296">
        <v>692859.92449999996</v>
      </c>
      <c r="AU296">
        <v>695013.45440000005</v>
      </c>
      <c r="AV296">
        <v>697120.18319999997</v>
      </c>
      <c r="AW296">
        <v>699237.08840000001</v>
      </c>
    </row>
    <row r="297" spans="2:49" x14ac:dyDescent="0.35">
      <c r="B297" t="s">
        <v>516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112644.30220000001</v>
      </c>
      <c r="X297">
        <v>112474.84050000001</v>
      </c>
      <c r="Y297">
        <v>112165.531</v>
      </c>
      <c r="Z297">
        <v>111954.77469999999</v>
      </c>
      <c r="AA297">
        <v>111957.8659</v>
      </c>
      <c r="AB297">
        <v>112011.07060000001</v>
      </c>
      <c r="AC297">
        <v>112159.22840000001</v>
      </c>
      <c r="AD297">
        <v>112397.6134</v>
      </c>
      <c r="AE297">
        <v>112722.93399999999</v>
      </c>
      <c r="AF297">
        <v>113114.63340000001</v>
      </c>
      <c r="AG297">
        <v>113561.5545</v>
      </c>
      <c r="AH297">
        <v>114060.5193</v>
      </c>
      <c r="AI297">
        <v>114608.5377</v>
      </c>
      <c r="AJ297">
        <v>115193.05560000001</v>
      </c>
      <c r="AK297">
        <v>115800.0249</v>
      </c>
      <c r="AL297">
        <v>116433.40850000001</v>
      </c>
      <c r="AM297">
        <v>117083.413</v>
      </c>
      <c r="AN297">
        <v>117793.3147</v>
      </c>
      <c r="AO297">
        <v>118510.97779999999</v>
      </c>
      <c r="AP297">
        <v>119218.2678</v>
      </c>
      <c r="AQ297">
        <v>119920.81269999999</v>
      </c>
      <c r="AR297">
        <v>120610.7043</v>
      </c>
      <c r="AS297">
        <v>121289.3722</v>
      </c>
      <c r="AT297">
        <v>121959.7473</v>
      </c>
      <c r="AU297">
        <v>122616.4734</v>
      </c>
      <c r="AV297">
        <v>123255.08500000001</v>
      </c>
      <c r="AW297">
        <v>123901.0043</v>
      </c>
    </row>
    <row r="298" spans="2:49" x14ac:dyDescent="0.35">
      <c r="B298" t="s">
        <v>517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55884.403010000002</v>
      </c>
      <c r="X298">
        <v>55537.285069999998</v>
      </c>
      <c r="Y298">
        <v>55240.881099999999</v>
      </c>
      <c r="Z298">
        <v>55048.522700000001</v>
      </c>
      <c r="AA298">
        <v>54961.14789</v>
      </c>
      <c r="AB298">
        <v>54951.390099999997</v>
      </c>
      <c r="AC298">
        <v>55008.789599999996</v>
      </c>
      <c r="AD298">
        <v>55085.410669999997</v>
      </c>
      <c r="AE298">
        <v>55189.510479999997</v>
      </c>
      <c r="AF298">
        <v>55317.195679999997</v>
      </c>
      <c r="AG298">
        <v>55467.478309999999</v>
      </c>
      <c r="AH298">
        <v>55641.412539999998</v>
      </c>
      <c r="AI298">
        <v>55836.161919999999</v>
      </c>
      <c r="AJ298">
        <v>56049.970939999999</v>
      </c>
      <c r="AK298">
        <v>56276.260260000003</v>
      </c>
      <c r="AL298">
        <v>56515.886870000002</v>
      </c>
      <c r="AM298">
        <v>56764.041160000001</v>
      </c>
      <c r="AN298">
        <v>57071.879670000002</v>
      </c>
      <c r="AO298">
        <v>57397.390930000001</v>
      </c>
      <c r="AP298">
        <v>57723.53527</v>
      </c>
      <c r="AQ298">
        <v>58046.771220000002</v>
      </c>
      <c r="AR298">
        <v>58360.430099999998</v>
      </c>
      <c r="AS298">
        <v>58662.009149999998</v>
      </c>
      <c r="AT298">
        <v>58951.914729999997</v>
      </c>
      <c r="AU298">
        <v>59228.238969999999</v>
      </c>
      <c r="AV298">
        <v>59489.470780000003</v>
      </c>
      <c r="AW298">
        <v>59746.327429999998</v>
      </c>
    </row>
    <row r="299" spans="2:49" x14ac:dyDescent="0.3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725973.60190000001</v>
      </c>
      <c r="X299">
        <v>723722.92619999999</v>
      </c>
      <c r="Y299">
        <v>722417.71369999996</v>
      </c>
      <c r="Z299">
        <v>722222.78879999998</v>
      </c>
      <c r="AA299">
        <v>722971.1496</v>
      </c>
      <c r="AB299">
        <v>724394.9791</v>
      </c>
      <c r="AC299">
        <v>726310.45620000002</v>
      </c>
      <c r="AD299">
        <v>728365.14280000003</v>
      </c>
      <c r="AE299">
        <v>730523.67960000003</v>
      </c>
      <c r="AF299">
        <v>732736.42260000005</v>
      </c>
      <c r="AG299">
        <v>734991.06319999998</v>
      </c>
      <c r="AH299">
        <v>737308.37659999996</v>
      </c>
      <c r="AI299">
        <v>739651.79269999999</v>
      </c>
      <c r="AJ299">
        <v>742049.66570000001</v>
      </c>
      <c r="AK299">
        <v>744502.10259999998</v>
      </c>
      <c r="AL299">
        <v>747037.38179999997</v>
      </c>
      <c r="AM299">
        <v>749649.30480000004</v>
      </c>
      <c r="AN299">
        <v>752629.23100000003</v>
      </c>
      <c r="AO299">
        <v>755804.64289999998</v>
      </c>
      <c r="AP299">
        <v>759073.76130000001</v>
      </c>
      <c r="AQ299">
        <v>762400.00190000003</v>
      </c>
      <c r="AR299">
        <v>765729.88879999996</v>
      </c>
      <c r="AS299">
        <v>769025.14390000002</v>
      </c>
      <c r="AT299">
        <v>772283.67740000004</v>
      </c>
      <c r="AU299">
        <v>775493.98309999995</v>
      </c>
      <c r="AV299">
        <v>778645.78330000001</v>
      </c>
      <c r="AW299">
        <v>781808.64060000004</v>
      </c>
    </row>
    <row r="300" spans="2:49" x14ac:dyDescent="0.3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371955.77679999999</v>
      </c>
      <c r="X300">
        <v>371970.85479999997</v>
      </c>
      <c r="Y300">
        <v>372287.85710000002</v>
      </c>
      <c r="Z300">
        <v>373036.79599999997</v>
      </c>
      <c r="AA300">
        <v>374207.3738</v>
      </c>
      <c r="AB300">
        <v>375507.39649999997</v>
      </c>
      <c r="AC300">
        <v>376905.74060000002</v>
      </c>
      <c r="AD300">
        <v>378420.81660000002</v>
      </c>
      <c r="AE300">
        <v>379955.01400000002</v>
      </c>
      <c r="AF300">
        <v>381463.80239999999</v>
      </c>
      <c r="AG300">
        <v>382927.05219999998</v>
      </c>
      <c r="AH300">
        <v>384350.82169999997</v>
      </c>
      <c r="AI300">
        <v>385715.85430000001</v>
      </c>
      <c r="AJ300">
        <v>387043.33960000001</v>
      </c>
      <c r="AK300">
        <v>388364.48599999998</v>
      </c>
      <c r="AL300">
        <v>389700.35269999999</v>
      </c>
      <c r="AM300">
        <v>391066.27789999999</v>
      </c>
      <c r="AN300">
        <v>392414.32260000001</v>
      </c>
      <c r="AO300">
        <v>393821.4388</v>
      </c>
      <c r="AP300">
        <v>395295.39510000002</v>
      </c>
      <c r="AQ300">
        <v>396835.28889999999</v>
      </c>
      <c r="AR300">
        <v>398427.79479999997</v>
      </c>
      <c r="AS300">
        <v>400058.66210000002</v>
      </c>
      <c r="AT300">
        <v>401725.6177</v>
      </c>
      <c r="AU300">
        <v>403424.10110000003</v>
      </c>
      <c r="AV300">
        <v>405150.54550000001</v>
      </c>
      <c r="AW300">
        <v>406925.15269999998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9" zoomScale="80" zoomScaleNormal="80" workbookViewId="0">
      <selection activeCell="H53" sqref="H53"/>
    </sheetView>
  </sheetViews>
  <sheetFormatPr baseColWidth="10" defaultRowHeight="14.5" x14ac:dyDescent="0.35"/>
  <cols>
    <col min="1" max="2" width="29.81640625" customWidth="1"/>
    <col min="6" max="7" width="11.453125" customWidth="1"/>
    <col min="9" max="9" width="13.1796875" customWidth="1"/>
    <col min="10" max="12" width="11.453125" style="3"/>
    <col min="13" max="13" width="11.453125" style="3" customWidth="1"/>
    <col min="14" max="15" width="11.453125" style="3"/>
    <col min="16" max="16" width="13.453125" style="3" customWidth="1"/>
    <col min="17" max="19" width="11.453125" style="3"/>
    <col min="20" max="20" width="11.453125" style="3" customWidth="1"/>
    <col min="21" max="74" width="11.453125" style="3"/>
  </cols>
  <sheetData>
    <row r="1" spans="1:28" ht="23.5" x14ac:dyDescent="0.55000000000000004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5" x14ac:dyDescent="0.45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5" x14ac:dyDescent="0.55000000000000004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3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35">
      <c r="A6" s="162" t="s">
        <v>18</v>
      </c>
      <c r="B6" s="187"/>
      <c r="C6" s="36">
        <f>C7+C8</f>
        <v>0</v>
      </c>
      <c r="D6" s="36">
        <f>D7+D8</f>
        <v>128.7211261581146</v>
      </c>
      <c r="E6" s="36">
        <f>E7+E8</f>
        <v>0.57103816742091329</v>
      </c>
      <c r="F6" s="36">
        <f>F7+F8</f>
        <v>0.47152522358609511</v>
      </c>
      <c r="G6" s="36">
        <f>G7+G8</f>
        <v>0</v>
      </c>
      <c r="H6" s="163">
        <f t="shared" ref="H6:H15" si="0">SUM(C6:G6)</f>
        <v>129.76368954912161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35">
      <c r="A7" s="148" t="s">
        <v>19</v>
      </c>
      <c r="B7" s="35"/>
      <c r="C7" s="16">
        <v>0</v>
      </c>
      <c r="D7" s="16">
        <f>'T energie usages'!I12*3.2*Résultats!L283</f>
        <v>78.278908142114588</v>
      </c>
      <c r="E7" s="16">
        <f>'T energie usages'!J12/'T energie usages'!J$20*(Résultats!N$192+Résultats!N$193+Résultats!N$194)/1000000</f>
        <v>7.7574419253809276E-3</v>
      </c>
      <c r="F7" s="16">
        <f>'T energie usages'!K12*2.394*Résultats!L284</f>
        <v>3.6806916095057919E-5</v>
      </c>
      <c r="G7" s="16">
        <v>0</v>
      </c>
      <c r="H7" s="95">
        <f t="shared" si="0"/>
        <v>78.286702390956066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3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50.442218015999998</v>
      </c>
      <c r="E8" s="16">
        <f>'T energie usages'!J13/'T energie usages'!J$20*(Résultats!N$192+Résultats!N$193+Résultats!N$194)/1000000</f>
        <v>0.56328072549553232</v>
      </c>
      <c r="F8" s="16">
        <f>(Résultats!N$209+Résultats!N$210+Résultats!N$211+Résultats!N$212+Résultats!N$213)/1000000</f>
        <v>0.47148841667000008</v>
      </c>
      <c r="G8" s="16">
        <v>0</v>
      </c>
      <c r="H8" s="95">
        <f t="shared" si="0"/>
        <v>51.476987158165528</v>
      </c>
      <c r="I8" s="166"/>
      <c r="J8" s="166"/>
      <c r="K8" s="197" t="s">
        <v>18</v>
      </c>
      <c r="L8" s="45">
        <f>H19</f>
        <v>131.42904360129543</v>
      </c>
      <c r="M8" s="45">
        <f>H45</f>
        <v>119.29789704403528</v>
      </c>
      <c r="N8" s="86">
        <f>H71</f>
        <v>89.387154951512656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35">
      <c r="A9" s="162" t="s">
        <v>21</v>
      </c>
      <c r="B9" s="187"/>
      <c r="C9" s="36">
        <f>Résultats!N$135/1000000</f>
        <v>0.89164950279999999</v>
      </c>
      <c r="D9" s="36">
        <f>'T energie usages'!I14*3.2*Résultats!L283</f>
        <v>22.203883810779935</v>
      </c>
      <c r="E9" s="36">
        <f>'T energie usages'!J14/'T energie usages'!J$20*(Résultats!N$192+Résultats!N$193+Résultats!N$194)/1000000</f>
        <v>6.8977541462251324</v>
      </c>
      <c r="F9" s="36">
        <f>('T energie usages'!K14-8)*2.394*Résultats!L284</f>
        <v>26.898102950227308</v>
      </c>
      <c r="G9" s="36">
        <v>0</v>
      </c>
      <c r="H9" s="163">
        <f t="shared" si="0"/>
        <v>56.891390410032372</v>
      </c>
      <c r="I9" s="166"/>
      <c r="J9" s="166"/>
      <c r="K9" s="197" t="s">
        <v>87</v>
      </c>
      <c r="L9" s="45">
        <f>H22</f>
        <v>46.428447322607738</v>
      </c>
      <c r="M9" s="45">
        <f>H48</f>
        <v>33.275070065368809</v>
      </c>
      <c r="N9" s="86">
        <f>H74</f>
        <v>21.295198795545566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3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11.8819924885</v>
      </c>
      <c r="E10" s="36">
        <f>'T energie usages'!J15/'T energie usages'!J$20*(Résultats!N$192+Résultats!N$193+Résultats!N$194)/1000000</f>
        <v>6.1870726569017878</v>
      </c>
      <c r="F10" s="36">
        <f>(Résultats!N$214+Résultats!N$215)/1000000</f>
        <v>17.391326707000001</v>
      </c>
      <c r="G10" s="36">
        <v>0</v>
      </c>
      <c r="H10" s="163">
        <f t="shared" si="0"/>
        <v>35.460391852401784</v>
      </c>
      <c r="I10" s="166"/>
      <c r="J10" s="166"/>
      <c r="K10" s="157" t="s">
        <v>22</v>
      </c>
      <c r="L10" s="45">
        <f>H23</f>
        <v>25.093728263367765</v>
      </c>
      <c r="M10" s="45">
        <f>H49</f>
        <v>18.206373891416362</v>
      </c>
      <c r="N10" s="86">
        <f>H75</f>
        <v>21.891827138899487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35">
      <c r="A11" s="162" t="s">
        <v>23</v>
      </c>
      <c r="B11" s="187"/>
      <c r="C11" s="36">
        <f>C12+C13</f>
        <v>21.030130665399998</v>
      </c>
      <c r="D11" s="36">
        <f>D12+D13</f>
        <v>64.482274814084064</v>
      </c>
      <c r="E11" s="36">
        <f>E12+E13</f>
        <v>5.2857901824521667</v>
      </c>
      <c r="F11" s="36">
        <f>F12+F13</f>
        <v>28.765809869724592</v>
      </c>
      <c r="G11" s="36">
        <f>G12+G13</f>
        <v>12.099488490000001</v>
      </c>
      <c r="H11" s="163">
        <f t="shared" si="0"/>
        <v>131.66349402166082</v>
      </c>
      <c r="I11" s="166"/>
      <c r="J11" s="166"/>
      <c r="K11" s="198" t="s">
        <v>88</v>
      </c>
      <c r="L11" s="199">
        <f>H24</f>
        <v>110.32094507988843</v>
      </c>
      <c r="M11" s="199">
        <f>H50</f>
        <v>118.61343140628712</v>
      </c>
      <c r="N11" s="89">
        <f>H76</f>
        <v>154.64415255469396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35">
      <c r="A12" s="149" t="s">
        <v>24</v>
      </c>
      <c r="B12" s="35"/>
      <c r="C12" s="16">
        <f>(Résultats!N$162+Résultats!N$163+Résultats!N$164+Résultats!N$165+Résultats!N$166+Résultats!N$167)/1000000</f>
        <v>21.030130665399998</v>
      </c>
      <c r="D12" s="16">
        <f>(Résultats!N$171+Résultats!N$173+Résultats!N$174+Résultats!N$175+Résultats!N$176+Résultats!N$177+Résultats!N$178+Résultats!N$179+Résultats!N$180+Résultats!N$181+Résultats!N$182)/1000000</f>
        <v>57.972678353084071</v>
      </c>
      <c r="E12" s="16">
        <f>'T energie usages'!J17/'T energie usages'!J$20*(Résultats!N$192+Résultats!N$193+Résultats!N$194)/1000000</f>
        <v>5.1392701252843924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28.068797106924592</v>
      </c>
      <c r="G12" s="16">
        <f>Résultats!N$133/1000000</f>
        <v>12.099488490000001</v>
      </c>
      <c r="H12" s="95">
        <f t="shared" si="0"/>
        <v>124.31036474069306</v>
      </c>
      <c r="I12" s="166"/>
      <c r="J12" s="166"/>
      <c r="K12" s="200" t="s">
        <v>1</v>
      </c>
      <c r="L12" s="188">
        <f>SUM(L8:L11)</f>
        <v>313.27216426715938</v>
      </c>
      <c r="M12" s="188">
        <f t="shared" ref="M12:N12" si="1">SUM(M8:M11)</f>
        <v>289.3927724071076</v>
      </c>
      <c r="N12" s="188">
        <f t="shared" si="1"/>
        <v>287.21833344065169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35">
      <c r="A13" s="149" t="s">
        <v>25</v>
      </c>
      <c r="B13" s="35"/>
      <c r="C13" s="16">
        <v>0</v>
      </c>
      <c r="D13" s="16">
        <f>(Résultats!N$172)/1000000</f>
        <v>6.5095964610000001</v>
      </c>
      <c r="E13" s="16">
        <f>'T energie usages'!J19/'T energie usages'!J$20*(Résultats!N$192+Résultats!N$193+Résultats!N$194)/1000000</f>
        <v>0.14652005716777455</v>
      </c>
      <c r="F13" s="16">
        <f>(Résultats!N$196)/1000000</f>
        <v>0.69701276280000002</v>
      </c>
      <c r="G13" s="16">
        <v>0</v>
      </c>
      <c r="H13" s="95">
        <f t="shared" si="0"/>
        <v>7.3531292809677744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35">
      <c r="A14" s="48" t="s">
        <v>41</v>
      </c>
      <c r="B14" s="37"/>
      <c r="C14" s="37">
        <f>SUM(C9:C11)+C6</f>
        <v>21.921780168199998</v>
      </c>
      <c r="D14" s="37">
        <f>SUM(D9:D11)+D6</f>
        <v>227.2892772714786</v>
      </c>
      <c r="E14" s="37">
        <f>SUM(E9:E11)+E6</f>
        <v>18.941655152999999</v>
      </c>
      <c r="F14" s="37">
        <f>SUM(F9:F11)+F6</f>
        <v>73.526764750538007</v>
      </c>
      <c r="G14" s="37">
        <f>SUM(G9:G11)+G6</f>
        <v>12.099488490000001</v>
      </c>
      <c r="H14" s="167">
        <f t="shared" si="0"/>
        <v>353.7789658332166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3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21.921780168200002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226.37834454858407</v>
      </c>
      <c r="E15" s="165">
        <f>(Résultats!N$192+Résultats!N$193+Résultats!N$194)/1000000</f>
        <v>18.941655152999999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79.4714394233946</v>
      </c>
      <c r="G15" s="165">
        <f>Résultats!N$133/1000000</f>
        <v>12.099488490000001</v>
      </c>
      <c r="H15" s="188">
        <f t="shared" si="0"/>
        <v>358.81270778317867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35">
      <c r="A16" s="164"/>
      <c r="B16" s="164"/>
      <c r="C16" s="189"/>
      <c r="D16" s="189"/>
      <c r="E16" s="189"/>
      <c r="F16" s="189"/>
      <c r="G16" s="189"/>
      <c r="H16" s="165">
        <f>Résultats!N227/1000000</f>
        <v>358.81270699999999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3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35">
      <c r="A19" s="162" t="s">
        <v>18</v>
      </c>
      <c r="B19" s="187"/>
      <c r="C19" s="36">
        <f>C20+C21</f>
        <v>0</v>
      </c>
      <c r="D19" s="36">
        <f>D20+D21</f>
        <v>130.64285541030534</v>
      </c>
      <c r="E19" s="36">
        <f>E20+E21</f>
        <v>0.47223477567683081</v>
      </c>
      <c r="F19" s="36">
        <f>F20+F21</f>
        <v>0.31395341531324322</v>
      </c>
      <c r="G19" s="36">
        <f>G20+G21</f>
        <v>0</v>
      </c>
      <c r="H19" s="163">
        <f>SUM(C19:G19)</f>
        <v>131.42904360129543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35">
      <c r="A20" s="148" t="s">
        <v>19</v>
      </c>
      <c r="B20" s="35"/>
      <c r="C20" s="16">
        <v>0</v>
      </c>
      <c r="D20" s="16">
        <f>'T energie usages'!I25*3.2*Résultats!S283</f>
        <v>74.312693950305359</v>
      </c>
      <c r="E20" s="16">
        <f>'T energie usages'!J25/'T energie usages'!J$33*(Résultats!S$192+Résultats!S$193+Résultats!S$194)/1000000</f>
        <v>2.0253453120718693E-2</v>
      </c>
      <c r="F20" s="16">
        <f>'T energie usages'!K25*2.394*Résultats!S284</f>
        <v>4.6830883243196149E-5</v>
      </c>
      <c r="G20" s="16">
        <v>0</v>
      </c>
      <c r="H20" s="95">
        <f>SUM(C20:G20)</f>
        <v>74.332994234309325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3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56.330161459999999</v>
      </c>
      <c r="E21" s="16">
        <f>'T energie usages'!J26/'T energie usages'!J$33*(Résultats!S$192+Résultats!S$193+Résultats!S$194)/1000000</f>
        <v>0.45198132255611212</v>
      </c>
      <c r="F21" s="16">
        <f>(Résultats!S$209+Résultats!S$210+Résultats!S$211+Résultats!S$212+Résultats!S$213)/1000000</f>
        <v>0.31390658443000002</v>
      </c>
      <c r="G21" s="16">
        <v>0</v>
      </c>
      <c r="H21" s="95">
        <f>SUM(C21:G21)</f>
        <v>57.096049366986115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35">
      <c r="A22" s="162" t="s">
        <v>21</v>
      </c>
      <c r="B22" s="187"/>
      <c r="C22" s="36">
        <f>Résultats!S$135/1000000</f>
        <v>0.80001719279999994</v>
      </c>
      <c r="D22" s="36">
        <f>'T energie usages'!I27*3.2*Résultats!S283</f>
        <v>20.953655302142554</v>
      </c>
      <c r="E22" s="36">
        <f>'T energie usages'!J27/'T energie usages'!J$33*(Résultats!S$192+Résultats!S$193+Résultats!S$194)/1000000</f>
        <v>4.9795589044647004</v>
      </c>
      <c r="F22" s="36">
        <f>('T energie usages'!K27-8)*2.394*Résultats!S284</f>
        <v>19.695215923200486</v>
      </c>
      <c r="G22" s="36">
        <v>0</v>
      </c>
      <c r="H22" s="163">
        <f>SUM(C22:G22)</f>
        <v>46.428447322607738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3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9.3013821455999999</v>
      </c>
      <c r="E23" s="36">
        <f>'T energie usages'!J28/'T energie usages'!J$33*(Résultats!S$192+Résultats!S$193+Résultats!S$194)/1000000</f>
        <v>4.1905056337677671</v>
      </c>
      <c r="F23" s="36">
        <f>(Résultats!S$214+Résultats!S$215)/1000000</f>
        <v>11.601840483999998</v>
      </c>
      <c r="G23" s="36">
        <v>0</v>
      </c>
      <c r="H23" s="163">
        <f t="shared" ref="H23:H28" si="2">SUM(C23:G23)</f>
        <v>25.093728263367765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35">
      <c r="A24" s="162" t="s">
        <v>23</v>
      </c>
      <c r="B24" s="187"/>
      <c r="C24" s="36">
        <f>C25+C26</f>
        <v>12.506968850499998</v>
      </c>
      <c r="D24" s="36">
        <f>D25+D26</f>
        <v>55.05834245991057</v>
      </c>
      <c r="E24" s="36">
        <f>E25+E26</f>
        <v>3.4635829600907</v>
      </c>
      <c r="F24" s="36">
        <f>F25+F26</f>
        <v>24.588471629387158</v>
      </c>
      <c r="G24" s="36">
        <f>G25+G26</f>
        <v>14.70357918</v>
      </c>
      <c r="H24" s="163">
        <f t="shared" si="2"/>
        <v>110.32094507988843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35">
      <c r="A25" s="149" t="s">
        <v>24</v>
      </c>
      <c r="B25" s="35"/>
      <c r="C25" s="16">
        <f>(Résultats!S$162+Résultats!S$163+Résultats!S$164+Résultats!S$165+Résultats!S$166+Résultats!S$167)/1000000</f>
        <v>12.506968850499998</v>
      </c>
      <c r="D25" s="16">
        <f>(Résultats!S$171+Résultats!S$173+Résultats!S$174+Résultats!S$175+Résultats!S$176+Résultats!S$177+Résultats!S$178+Résultats!S$179+Résultats!S$180+Résultats!S$181+Résultats!S$182)/1000000</f>
        <v>47.669318550910567</v>
      </c>
      <c r="E25" s="16">
        <f>'T energie usages'!J30/'T energie usages'!J$33*(Résultats!S$192+Résultats!S$193+Résultats!S$194)/1000000</f>
        <v>3.3586493848281429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24.067187818787158</v>
      </c>
      <c r="G25" s="16">
        <f>Résultats!S$133/1000000</f>
        <v>14.70357918</v>
      </c>
      <c r="H25" s="95">
        <f t="shared" si="2"/>
        <v>102.30570378502587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35">
      <c r="A26" s="149" t="s">
        <v>25</v>
      </c>
      <c r="B26" s="35"/>
      <c r="C26" s="16">
        <v>0</v>
      </c>
      <c r="D26" s="16">
        <f>(Résultats!S$172)/1000000</f>
        <v>7.3890239089999996</v>
      </c>
      <c r="E26" s="16">
        <f>'T energie usages'!J32/'T energie usages'!J$33*(Résultats!S$192+Résultats!S$193+Résultats!S$194)/1000000</f>
        <v>0.10493357526255703</v>
      </c>
      <c r="F26" s="16">
        <f>(Résultats!S$196)/1000000</f>
        <v>0.52128381060000006</v>
      </c>
      <c r="G26" s="16">
        <v>0</v>
      </c>
      <c r="H26" s="95">
        <f t="shared" si="2"/>
        <v>8.0152412948625571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35">
      <c r="A27" s="48" t="s">
        <v>41</v>
      </c>
      <c r="B27" s="37"/>
      <c r="C27" s="37">
        <f>SUM(C22:C24)+C19</f>
        <v>13.306986043299998</v>
      </c>
      <c r="D27" s="37">
        <f>SUM(D22:D24)+D19</f>
        <v>215.95623531795846</v>
      </c>
      <c r="E27" s="37">
        <f>SUM(E22:E24)+E19</f>
        <v>13.105882273999999</v>
      </c>
      <c r="F27" s="37">
        <f>SUM(F22:F24)+F19</f>
        <v>56.199481451900887</v>
      </c>
      <c r="G27" s="37">
        <f>SUM(G22:G24)+G19</f>
        <v>14.70357918</v>
      </c>
      <c r="H27" s="167">
        <f t="shared" si="2"/>
        <v>313.27216426715938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3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13.306986043299998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216.01380493551054</v>
      </c>
      <c r="E28" s="165">
        <f>(Résultats!S$192+Résultats!S$193+Résultats!S$194)/1000000</f>
        <v>13.105882274000001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59.638665797817154</v>
      </c>
      <c r="G28" s="165">
        <f>Résultats!S$133/1000000</f>
        <v>14.70357918</v>
      </c>
      <c r="H28" s="188">
        <f t="shared" si="2"/>
        <v>316.76891823062772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35">
      <c r="A29" s="164"/>
      <c r="B29" s="164"/>
      <c r="C29" s="189"/>
      <c r="D29" s="189"/>
      <c r="E29" s="189"/>
      <c r="F29" s="189"/>
      <c r="G29" s="189"/>
      <c r="H29" s="165">
        <f>Résultats!S227/1000000</f>
        <v>316.76891760000001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3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35">
      <c r="A32" s="162" t="s">
        <v>18</v>
      </c>
      <c r="B32" s="187"/>
      <c r="C32" s="36">
        <f>C33+C34</f>
        <v>0</v>
      </c>
      <c r="D32" s="36">
        <f>D33+D34</f>
        <v>124.15820948639376</v>
      </c>
      <c r="E32" s="36">
        <f>E33+E34</f>
        <v>0.26131871999735923</v>
      </c>
      <c r="F32" s="36">
        <f>F33+F34</f>
        <v>0.30418293404902441</v>
      </c>
      <c r="G32" s="36">
        <f>G33+G34</f>
        <v>0</v>
      </c>
      <c r="H32" s="163">
        <f>SUM(C32:G32)</f>
        <v>124.72371114044014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35">
      <c r="A33" s="148" t="s">
        <v>19</v>
      </c>
      <c r="B33" s="35"/>
      <c r="C33" s="16">
        <v>0</v>
      </c>
      <c r="D33" s="16">
        <f>'T energie usages'!I38*3.2*Résultats!X283</f>
        <v>68.129146779393764</v>
      </c>
      <c r="E33" s="16">
        <f>'T energie usages'!J38/'T energie usages'!J$46*(Résultats!X$192+Résultats!X$193+Résultats!X$194)/1000000</f>
        <v>5.1441952046809625E-2</v>
      </c>
      <c r="F33" s="16">
        <f>'T energie usages'!K38*2.394*Résultats!X284</f>
        <v>6.7762189024427288E-5</v>
      </c>
      <c r="G33" s="16">
        <v>0</v>
      </c>
      <c r="H33" s="95">
        <f>SUM(C33:G33)</f>
        <v>68.180656493629598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3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56.029062706999994</v>
      </c>
      <c r="E34" s="16">
        <f>'T energie usages'!J39/'T energie usages'!J$46*(Résultats!X$192+Résultats!X$193+Résultats!X$194)/1000000</f>
        <v>0.20987676795054963</v>
      </c>
      <c r="F34" s="16">
        <f>(Résultats!X$209+Résultats!X$210+Résultats!X$211+Résultats!X$212+Résultats!X$213)/1000000</f>
        <v>0.30411517185999998</v>
      </c>
      <c r="G34" s="16">
        <v>0</v>
      </c>
      <c r="H34" s="95">
        <f>SUM(C34:G34)</f>
        <v>56.543054646810539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35">
      <c r="A35" s="162" t="s">
        <v>21</v>
      </c>
      <c r="B35" s="187"/>
      <c r="C35" s="36">
        <f>Résultats!X$135/1000000</f>
        <v>0.67168379749999996</v>
      </c>
      <c r="D35" s="36">
        <f>'T energie usages'!I40*3.2*Résultats!X283</f>
        <v>18.012044771611652</v>
      </c>
      <c r="E35" s="36">
        <f>'T energie usages'!J40/'T energie usages'!J$46*(Résultats!X$192+Résultats!X$193+Résultats!X$194)/1000000</f>
        <v>2.2273756320066687</v>
      </c>
      <c r="F35" s="36">
        <f>('T energie usages'!K40-8)*2.394*Résultats!X284</f>
        <v>19.040979518455003</v>
      </c>
      <c r="G35" s="36">
        <v>0</v>
      </c>
      <c r="H35" s="163">
        <f>SUM(C35:G35)</f>
        <v>39.952083719573324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3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8.3199101917</v>
      </c>
      <c r="E36" s="36">
        <f>'T energie usages'!J41/'T energie usages'!J$46*(Résultats!X$192+Résultats!X$193+Résultats!X$194)/1000000</f>
        <v>1.6463012658585909</v>
      </c>
      <c r="F36" s="36">
        <f>(Résultats!X$214+Résultats!X$215)/1000000</f>
        <v>8.5229332909999993</v>
      </c>
      <c r="G36" s="36">
        <v>0</v>
      </c>
      <c r="H36" s="163">
        <f t="shared" ref="H36:H41" si="3">SUM(C36:G36)</f>
        <v>18.489144748558591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35">
      <c r="A37" s="162" t="s">
        <v>23</v>
      </c>
      <c r="B37" s="187"/>
      <c r="C37" s="36">
        <f>C38+C39</f>
        <v>12.667044801499999</v>
      </c>
      <c r="D37" s="36">
        <f>D38+D39</f>
        <v>60.367472441940734</v>
      </c>
      <c r="E37" s="36">
        <f>E38+E39</f>
        <v>1.5793617821373815</v>
      </c>
      <c r="F37" s="36">
        <f>F38+F39</f>
        <v>22.2559821225489</v>
      </c>
      <c r="G37" s="36">
        <f>G38+G39</f>
        <v>15.59719844</v>
      </c>
      <c r="H37" s="163">
        <f t="shared" si="3"/>
        <v>112.46705958812701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35">
      <c r="A38" s="149" t="s">
        <v>24</v>
      </c>
      <c r="B38" s="35"/>
      <c r="C38" s="16">
        <f>(Résultats!X$162+Résultats!X$163+Résultats!X$164+Résultats!X$165+Résultats!X$166+Résultats!X$167)/1000000</f>
        <v>12.667044801499999</v>
      </c>
      <c r="D38" s="16">
        <f>(Résultats!X$171+Résultats!X$173+Résultats!X$174+Résultats!X$175+Résultats!X$176+Résultats!X$177+Résultats!X$178+Résultats!X$179+Résultats!X$180+Résultats!X$181+Résultats!X$182)/1000000</f>
        <v>52.965180607940738</v>
      </c>
      <c r="E38" s="16">
        <f>'T energie usages'!J43/'T energie usages'!J$46*(Résultats!X$192+Résultats!X$193+Résultats!X$194)/1000000</f>
        <v>1.529346032423023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21.750970647248899</v>
      </c>
      <c r="G38" s="16">
        <f>Résultats!X$133/1000000</f>
        <v>15.59719844</v>
      </c>
      <c r="H38" s="95">
        <f t="shared" si="3"/>
        <v>104.50974052911266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35">
      <c r="A39" s="149" t="s">
        <v>25</v>
      </c>
      <c r="B39" s="35"/>
      <c r="C39" s="16">
        <v>0</v>
      </c>
      <c r="D39" s="16">
        <f>(Résultats!X$172)/1000000</f>
        <v>7.4022918339999997</v>
      </c>
      <c r="E39" s="16">
        <f>'T energie usages'!J45/'T energie usages'!J$46*(Résultats!X$192+Résultats!X$193+Résultats!X$194)/1000000</f>
        <v>5.0015749714358522E-2</v>
      </c>
      <c r="F39" s="16">
        <f>(Résultats!X$196)/1000000</f>
        <v>0.50501147530000001</v>
      </c>
      <c r="G39" s="16">
        <v>0</v>
      </c>
      <c r="H39" s="95">
        <f t="shared" si="3"/>
        <v>7.9573190590143579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35">
      <c r="A40" s="48" t="s">
        <v>41</v>
      </c>
      <c r="B40" s="37"/>
      <c r="C40" s="37">
        <f>SUM(C35:C37)+C32</f>
        <v>13.338728599</v>
      </c>
      <c r="D40" s="37">
        <f>SUM(D35:D37)+D32</f>
        <v>210.85763689164614</v>
      </c>
      <c r="E40" s="37">
        <f>SUM(E35:E37)+E32</f>
        <v>5.7143574000000008</v>
      </c>
      <c r="F40" s="37">
        <f>SUM(F35:F37)+F32</f>
        <v>50.124077866052929</v>
      </c>
      <c r="G40" s="37">
        <f>SUM(G35:G37)+G32</f>
        <v>15.59719844</v>
      </c>
      <c r="H40" s="167">
        <f t="shared" si="3"/>
        <v>295.6319991966991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3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13.338728599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210.90969218064072</v>
      </c>
      <c r="E41" s="165">
        <f>(Résultats!X$192+Résultats!X$193+Résultats!X$194)/1000000</f>
        <v>5.7143574000000008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50.258495285408891</v>
      </c>
      <c r="G41" s="165">
        <f>Résultats!X$133/1000000</f>
        <v>15.59719844</v>
      </c>
      <c r="H41" s="188">
        <f t="shared" si="3"/>
        <v>295.81847190504965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35">
      <c r="A42" s="164"/>
      <c r="B42" s="164"/>
      <c r="C42" s="189"/>
      <c r="D42" s="189"/>
      <c r="E42" s="189"/>
      <c r="F42" s="189"/>
      <c r="G42" s="189"/>
      <c r="H42" s="165">
        <f>Résultats!X227/1000000</f>
        <v>295.8184713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3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35">
      <c r="A45" s="162" t="s">
        <v>18</v>
      </c>
      <c r="B45" s="187"/>
      <c r="C45" s="36">
        <f>C46+C47</f>
        <v>0</v>
      </c>
      <c r="D45" s="36">
        <f>D46+D47</f>
        <v>118.69307054376026</v>
      </c>
      <c r="E45" s="36">
        <f>E46+E47</f>
        <v>0.30962384250716102</v>
      </c>
      <c r="F45" s="36">
        <f>F46+F47</f>
        <v>0.29520265776786497</v>
      </c>
      <c r="G45" s="36">
        <f>G46+G47</f>
        <v>0</v>
      </c>
      <c r="H45" s="163">
        <f>SUM(C45:G45)</f>
        <v>119.29789704403528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35">
      <c r="A46" s="148" t="s">
        <v>19</v>
      </c>
      <c r="B46" s="35"/>
      <c r="C46" s="16">
        <v>0</v>
      </c>
      <c r="D46" s="16">
        <f>'T energie usages'!I51*3.2*Résultats!AC283</f>
        <v>61.645655113760263</v>
      </c>
      <c r="E46" s="16">
        <f>'T energie usages'!J51/'T energie usages'!J$59*(Résultats!AC$192+Résultats!AC$193+Résultats!AC$194)/1000000</f>
        <v>0.1178153850322331</v>
      </c>
      <c r="F46" s="16">
        <f>'T energie usages'!K51*2.394*Résultats!AC284</f>
        <v>8.6381737864955102E-5</v>
      </c>
      <c r="G46" s="16">
        <v>0</v>
      </c>
      <c r="H46" s="95">
        <f>SUM(C46:G46)</f>
        <v>61.763556880530359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3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57.047415430000001</v>
      </c>
      <c r="E47" s="16">
        <f>'T energie usages'!J52/'T energie usages'!J$59*(Résultats!AC$192+Résultats!AC$193+Résultats!AC$194)/1000000</f>
        <v>0.19180845747492789</v>
      </c>
      <c r="F47" s="16">
        <f>(Résultats!AC$209+Résultats!AC$210+Résultats!AC$211+Résultats!AC$212+Résultats!AC$213)/1000000</f>
        <v>0.29511627603000001</v>
      </c>
      <c r="G47" s="16">
        <v>0</v>
      </c>
      <c r="H47" s="95">
        <f>SUM(C47:G47)</f>
        <v>57.534340163504929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35">
      <c r="A48" s="162" t="s">
        <v>21</v>
      </c>
      <c r="B48" s="187"/>
      <c r="C48" s="36">
        <f>Résultats!AC$135/1000000</f>
        <v>0.52174893589999993</v>
      </c>
      <c r="D48" s="36">
        <f>'T energie usages'!I53*3.2*Résultats!AC283</f>
        <v>15.425044901311503</v>
      </c>
      <c r="E48" s="36">
        <f>'T energie usages'!J53/'T energie usages'!J$59*(Résultats!AC$192+Résultats!AC$193+Résultats!AC$194)/1000000</f>
        <v>1.9252487559682681</v>
      </c>
      <c r="F48" s="36">
        <f>('T energie usages'!K53-8)*2.394*Résultats!AC284</f>
        <v>15.403027472189041</v>
      </c>
      <c r="G48" s="36">
        <v>0</v>
      </c>
      <c r="H48" s="163">
        <f>SUM(C48:G48)</f>
        <v>33.275070065368809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3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8.9270235906000011</v>
      </c>
      <c r="E49" s="36">
        <f>'T energie usages'!J54/'T energie usages'!J$59*(Résultats!AC$192+Résultats!AC$193+Résultats!AC$194)/1000000</f>
        <v>1.4778745718163619</v>
      </c>
      <c r="F49" s="36">
        <f>(Résultats!AC$214+Résultats!AC$215)/1000000</f>
        <v>7.8014757289999999</v>
      </c>
      <c r="G49" s="36">
        <v>0</v>
      </c>
      <c r="H49" s="163">
        <f t="shared" ref="H49:H54" si="4">SUM(C49:G49)</f>
        <v>18.206373891416362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35">
      <c r="A50" s="162" t="s">
        <v>23</v>
      </c>
      <c r="B50" s="187"/>
      <c r="C50" s="36">
        <f>C51+C52</f>
        <v>13.8787640546</v>
      </c>
      <c r="D50" s="36">
        <f>D51+D52</f>
        <v>65.456544552968921</v>
      </c>
      <c r="E50" s="36">
        <f>E51+E52</f>
        <v>1.5119212728082081</v>
      </c>
      <c r="F50" s="36">
        <f>F51+F52</f>
        <v>21.66851742590999</v>
      </c>
      <c r="G50" s="36">
        <f>G51+G52</f>
        <v>16.097684099999999</v>
      </c>
      <c r="H50" s="163">
        <f t="shared" si="4"/>
        <v>118.61343140628712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35">
      <c r="A51" s="149" t="s">
        <v>24</v>
      </c>
      <c r="B51" s="35"/>
      <c r="C51" s="16">
        <f>(Résultats!AC$162+Résultats!AC$163+Résultats!AC$164+Résultats!AC$165+Résultats!AC$166+Résultats!AC$167)/1000000</f>
        <v>13.8787640546</v>
      </c>
      <c r="D51" s="16">
        <f>(Résultats!AC$171+Résultats!AC$173+Résultats!AC$174+Résultats!AC$175+Résultats!AC$176+Résultats!AC$177+Résultats!AC$178+Résultats!AC$179+Résultats!AC$180+Résultats!AC$181+Résultats!AC$182)/1000000</f>
        <v>57.699461440968925</v>
      </c>
      <c r="E51" s="16">
        <f>'T energie usages'!J56/'T energie usages'!J$59*(Résultats!AC$192+Résultats!AC$193+Résultats!AC$194)/1000000</f>
        <v>1.4660293138669835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21.18185889250999</v>
      </c>
      <c r="G51" s="16">
        <f>Résultats!AC$133/1000000</f>
        <v>16.097684099999999</v>
      </c>
      <c r="H51" s="95">
        <f t="shared" si="4"/>
        <v>110.3237978019459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35">
      <c r="A52" s="149" t="s">
        <v>25</v>
      </c>
      <c r="B52" s="35"/>
      <c r="C52" s="16">
        <v>0</v>
      </c>
      <c r="D52" s="16">
        <f>(Résultats!AC$172)/1000000</f>
        <v>7.7570831120000001</v>
      </c>
      <c r="E52" s="16">
        <f>'T energie usages'!J58/'T energie usages'!J$59*(Résultats!AC$192+Résultats!AC$193+Résultats!AC$194)/1000000</f>
        <v>4.5891958941224519E-2</v>
      </c>
      <c r="F52" s="16">
        <f>(Résultats!AC$196)/1000000</f>
        <v>0.48665853340000004</v>
      </c>
      <c r="G52" s="16">
        <v>0</v>
      </c>
      <c r="H52" s="95">
        <f t="shared" si="4"/>
        <v>8.2896336043412244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35">
      <c r="A53" s="48" t="s">
        <v>41</v>
      </c>
      <c r="B53" s="37"/>
      <c r="C53" s="37">
        <f>SUM(C48:C50)+C45</f>
        <v>14.400512990499999</v>
      </c>
      <c r="D53" s="37">
        <f>SUM(D48:D50)+D45</f>
        <v>208.50168358864067</v>
      </c>
      <c r="E53" s="37">
        <f>SUM(E48:E50)+E45</f>
        <v>5.2246684430999988</v>
      </c>
      <c r="F53" s="37">
        <f>SUM(F48:F50)+F45</f>
        <v>45.168223284866897</v>
      </c>
      <c r="G53" s="37">
        <f>SUM(G48:G50)+G45</f>
        <v>16.097684099999999</v>
      </c>
      <c r="H53" s="167">
        <f t="shared" si="4"/>
        <v>289.39277240710754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3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14.400512990500001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208.54825755356896</v>
      </c>
      <c r="E54" s="165">
        <f>(Résultats!AC$192+Résultats!AC$193+Résultats!AC$194)/1000000</f>
        <v>5.2246684430999997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45.276959260939982</v>
      </c>
      <c r="G54" s="165">
        <f>Résultats!AC$133/1000000</f>
        <v>16.097684099999999</v>
      </c>
      <c r="H54" s="188">
        <f t="shared" si="4"/>
        <v>289.54808234810895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35">
      <c r="A55" s="164"/>
      <c r="B55" s="164"/>
      <c r="C55" s="189"/>
      <c r="D55" s="189"/>
      <c r="E55" s="189"/>
      <c r="F55" s="189"/>
      <c r="G55" s="189"/>
      <c r="H55" s="165">
        <f>Résultats!AC227/1000000</f>
        <v>289.54808180000003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3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35">
      <c r="A58" s="162" t="s">
        <v>18</v>
      </c>
      <c r="B58" s="187"/>
      <c r="C58" s="36">
        <f>C59+C60</f>
        <v>0</v>
      </c>
      <c r="D58" s="36">
        <f>D59+D60</f>
        <v>110.66563968929712</v>
      </c>
      <c r="E58" s="36">
        <f>E59+E60</f>
        <v>0.4157611835944649</v>
      </c>
      <c r="F58" s="36">
        <f>F59+F60</f>
        <v>0.81481083029865242</v>
      </c>
      <c r="G58" s="36">
        <f>G59+G60</f>
        <v>0</v>
      </c>
      <c r="H58" s="163">
        <f t="shared" ref="H58:H67" si="5">SUM(C58:G58)</f>
        <v>111.89621170319025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35">
      <c r="A59" s="148" t="s">
        <v>19</v>
      </c>
      <c r="B59" s="35"/>
      <c r="C59" s="16">
        <v>0</v>
      </c>
      <c r="D59" s="16">
        <f>'T energie usages'!I64*3.2*Résultats!AH283</f>
        <v>53.706864657297132</v>
      </c>
      <c r="E59" s="16">
        <f>'T energie usages'!J64/'T energie usages'!J$72*(Résultats!AH$192+Résultats!AH$193+Résultats!AH$194)/1000000</f>
        <v>0.22365742218268753</v>
      </c>
      <c r="F59" s="16">
        <f>'T energie usages'!K64*2.394*Résultats!AH284</f>
        <v>9.1642658652434718E-5</v>
      </c>
      <c r="G59" s="16">
        <v>0</v>
      </c>
      <c r="H59" s="95">
        <f t="shared" si="5"/>
        <v>53.930613722138474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3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56.958775031999991</v>
      </c>
      <c r="E60" s="16">
        <f>'T energie usages'!J65/'T energie usages'!J$72*(Résultats!AH$192+Résultats!AH$193+Résultats!AH$194)/1000000</f>
        <v>0.19210376141177737</v>
      </c>
      <c r="F60" s="16">
        <f>(Résultats!AH$209+Résultats!AH$210+Résultats!AH$211+Résultats!AH$212+Résultats!AH$213)/1000000</f>
        <v>0.81471918763999995</v>
      </c>
      <c r="G60" s="16">
        <v>0</v>
      </c>
      <c r="H60" s="95">
        <f t="shared" si="5"/>
        <v>57.965597981051772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35">
      <c r="A61" s="162" t="s">
        <v>21</v>
      </c>
      <c r="B61" s="187"/>
      <c r="C61" s="36">
        <f>Résultats!AH$135/1000000</f>
        <v>0.43921132600000001</v>
      </c>
      <c r="D61" s="36">
        <f>'T energie usages'!I66*3.2*Résultats!AH283</f>
        <v>13.619962990894297</v>
      </c>
      <c r="E61" s="36">
        <f>'T energie usages'!J66/'T energie usages'!J$72*(Résultats!AH$192+Résultats!AH$193+Résultats!AH$194)/1000000</f>
        <v>1.8018710412406029</v>
      </c>
      <c r="F61" s="36">
        <f>('T energie usages'!K66-8)*2.394*Résultats!AH284</f>
        <v>13.098137214997951</v>
      </c>
      <c r="G61" s="36">
        <v>0</v>
      </c>
      <c r="H61" s="163">
        <f t="shared" si="5"/>
        <v>28.95918257313285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3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9.9256562639000006</v>
      </c>
      <c r="E62" s="36">
        <f>'T energie usages'!J67/'T energie usages'!J$72*(Résultats!AH$192+Résultats!AH$193+Résultats!AH$194)/1000000</f>
        <v>1.5226701025112068</v>
      </c>
      <c r="F62" s="36">
        <f>(Résultats!AH$214+Résultats!AH$215)/1000000</f>
        <v>7.7589656749999989</v>
      </c>
      <c r="G62" s="36">
        <v>0</v>
      </c>
      <c r="H62" s="163">
        <f t="shared" si="5"/>
        <v>19.207292041411208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35">
      <c r="A63" s="162" t="s">
        <v>23</v>
      </c>
      <c r="B63" s="187"/>
      <c r="C63" s="36">
        <f>C64+C65</f>
        <v>15.211334183000002</v>
      </c>
      <c r="D63" s="36">
        <f>D64+D65</f>
        <v>71.895916243220427</v>
      </c>
      <c r="E63" s="36">
        <f>E64+E65</f>
        <v>1.5824475317537263</v>
      </c>
      <c r="F63" s="36">
        <f>F64+F65</f>
        <v>22.015867340593886</v>
      </c>
      <c r="G63" s="36">
        <f>G64+G65</f>
        <v>16.68540063</v>
      </c>
      <c r="H63" s="163">
        <f t="shared" si="5"/>
        <v>127.39096592856805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35">
      <c r="A64" s="149" t="s">
        <v>24</v>
      </c>
      <c r="B64" s="35"/>
      <c r="C64" s="75">
        <f>(Résultats!AH$162+Résultats!AH$163+Résultats!AH$164+Résultats!AH$165+Résultats!AH$166+Résultats!AH$167)/1000000</f>
        <v>15.211334183000002</v>
      </c>
      <c r="D64" s="16">
        <f>(Résultats!AH$171+Résultats!AH$173+Résultats!AH$174+Résultats!AH$175+Résultats!AH$176+Résultats!AH$177+Résultats!AH$178+Résultats!AH$179+Résultats!AH$180+Résultats!AH$181+Résultats!AH$182)/1000000</f>
        <v>63.301116667220427</v>
      </c>
      <c r="E64" s="16">
        <f>'T energie usages'!J69/'T energie usages'!J$72*(Résultats!AH$192+Résultats!AH$193+Résultats!AH$194)/1000000</f>
        <v>1.5349167734074682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21.520979150593885</v>
      </c>
      <c r="G64" s="16">
        <f>Résultats!AH$133/1000000</f>
        <v>16.68540063</v>
      </c>
      <c r="H64" s="95">
        <f t="shared" si="5"/>
        <v>118.2537474042218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35">
      <c r="A65" s="149" t="s">
        <v>25</v>
      </c>
      <c r="B65" s="35"/>
      <c r="C65" s="16">
        <v>0</v>
      </c>
      <c r="D65" s="16">
        <f>(Résultats!AH$172)/1000000</f>
        <v>8.5947995759999998</v>
      </c>
      <c r="E65" s="16">
        <f>'T energie usages'!J71/'T energie usages'!J$72*(Résultats!AH$192+Résultats!AH$193+Résultats!AH$194)/1000000</f>
        <v>4.753075834625816E-2</v>
      </c>
      <c r="F65" s="16">
        <f>(Résultats!AH$196)/1000000</f>
        <v>0.49488819000000001</v>
      </c>
      <c r="G65" s="16">
        <v>0</v>
      </c>
      <c r="H65" s="95">
        <f t="shared" si="5"/>
        <v>9.1372185243462578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35">
      <c r="A66" s="48" t="s">
        <v>41</v>
      </c>
      <c r="B66" s="37"/>
      <c r="C66" s="37">
        <f>SUM(C61:C63)+C58</f>
        <v>15.650545509000002</v>
      </c>
      <c r="D66" s="37">
        <f>SUM(D61:D63)+D58</f>
        <v>206.10717518731184</v>
      </c>
      <c r="E66" s="37">
        <f>SUM(E61:E63)+E58</f>
        <v>5.3227498591000009</v>
      </c>
      <c r="F66" s="37">
        <f>SUM(F61:F63)+F58</f>
        <v>43.687781060890487</v>
      </c>
      <c r="G66" s="37">
        <f>SUM(G61:G63)+G58</f>
        <v>16.68540063</v>
      </c>
      <c r="H66" s="167">
        <f t="shared" si="5"/>
        <v>287.45365224630234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3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15.650545509000002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206.14786092912047</v>
      </c>
      <c r="E67" s="165">
        <f>(Résultats!AH$192+Résultats!AH$193+Résultats!AH$194)/1000000</f>
        <v>5.3227498591000009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43.780246043233888</v>
      </c>
      <c r="G67" s="165">
        <f>Résultats!AH$133/1000000</f>
        <v>16.68540063</v>
      </c>
      <c r="H67" s="188">
        <f t="shared" si="5"/>
        <v>287.58680297045441</v>
      </c>
      <c r="I67" s="45"/>
      <c r="K67" s="45"/>
      <c r="L67" s="166"/>
    </row>
    <row r="68" spans="1:28" x14ac:dyDescent="0.35">
      <c r="A68" s="164"/>
      <c r="B68" s="164"/>
      <c r="C68" s="165"/>
      <c r="D68" s="165"/>
      <c r="E68" s="165"/>
      <c r="F68" s="165"/>
      <c r="G68" s="165"/>
      <c r="H68" s="165">
        <f>Résultats!AH227/1000000</f>
        <v>287.58680239999995</v>
      </c>
      <c r="I68" s="45"/>
      <c r="K68" s="45"/>
      <c r="L68" s="166"/>
    </row>
    <row r="69" spans="1:28" x14ac:dyDescent="0.3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35">
      <c r="A71" s="162" t="s">
        <v>18</v>
      </c>
      <c r="B71" s="187"/>
      <c r="C71" s="36">
        <f>C72+C73</f>
        <v>4.31381179360834E-7</v>
      </c>
      <c r="D71" s="36">
        <f>D72+D73</f>
        <v>86.054359136196766</v>
      </c>
      <c r="E71" s="36">
        <f>E72+E73</f>
        <v>1.4615636309762698</v>
      </c>
      <c r="F71" s="36">
        <f>F72+F73</f>
        <v>1.8712317529584412</v>
      </c>
      <c r="G71" s="36">
        <f>G72+G73</f>
        <v>0</v>
      </c>
      <c r="H71" s="163">
        <f t="shared" ref="H71:H80" si="6">SUM(C71:G71)</f>
        <v>89.387154951512656</v>
      </c>
      <c r="I71" s="3"/>
    </row>
    <row r="72" spans="1:28" x14ac:dyDescent="0.35">
      <c r="A72" s="148" t="s">
        <v>19</v>
      </c>
      <c r="B72" s="35"/>
      <c r="C72" s="16">
        <f>Résultats!AF$118/1000000</f>
        <v>4.31381179360834E-7</v>
      </c>
      <c r="D72" s="16">
        <f>'T energie usages'!I90*3.2*Résultats!AW283</f>
        <v>24.356472580996776</v>
      </c>
      <c r="E72" s="16">
        <f>'T energie usages'!J90/'T energie usages'!J$98*(Résultats!AW$192+Résultats!AW$193+Résultats!AW$194)/1000000</f>
        <v>1.0923563554724109</v>
      </c>
      <c r="F72" s="16">
        <f>'T energie usages'!K90*2.394*Résultats!AW284</f>
        <v>5.4233108441265076E-5</v>
      </c>
      <c r="G72" s="16">
        <v>0</v>
      </c>
      <c r="H72" s="95">
        <f t="shared" si="6"/>
        <v>25.448883600958805</v>
      </c>
      <c r="I72" s="3"/>
    </row>
    <row r="73" spans="1:28" x14ac:dyDescent="0.3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61.697886555199993</v>
      </c>
      <c r="E73" s="16">
        <f>'T energie usages'!J91/'T energie usages'!J$98*(Résultats!AW$192+Résultats!AW$193+Résultats!AW$194)/1000000</f>
        <v>0.3692072755038589</v>
      </c>
      <c r="F73" s="192">
        <f>(Résultats!AW$209+Résultats!AW$210+Résultats!AW$211+Résultats!AW$212+Résultats!AW$213)/1000000</f>
        <v>1.87117751985</v>
      </c>
      <c r="G73" s="16">
        <v>0</v>
      </c>
      <c r="H73" s="95">
        <f t="shared" si="6"/>
        <v>63.938271350553855</v>
      </c>
      <c r="I73" s="3"/>
    </row>
    <row r="74" spans="1:28" x14ac:dyDescent="0.35">
      <c r="A74" s="162" t="s">
        <v>21</v>
      </c>
      <c r="B74" s="187"/>
      <c r="C74" s="36">
        <f>Résultats!AW$135/1000000</f>
        <v>0.2843293006</v>
      </c>
      <c r="D74" s="36">
        <f>'T energie usages'!I92*3.2*Résultats!AW283</f>
        <v>9.2026565546709396</v>
      </c>
      <c r="E74" s="36">
        <f>'T energie usages'!J92/'T energie usages'!J$98*(Résultats!AW$192+Résultats!AW$193+Résultats!AW$194)/1000000</f>
        <v>2.6222370861504798</v>
      </c>
      <c r="F74" s="36">
        <f>('T energie usages'!K92-8)*2.394*Résultats!AW284</f>
        <v>9.1859758541241501</v>
      </c>
      <c r="G74" s="36">
        <v>0</v>
      </c>
      <c r="H74" s="163">
        <f t="shared" si="6"/>
        <v>21.295198795545566</v>
      </c>
      <c r="I74" s="3"/>
    </row>
    <row r="75" spans="1:28" x14ac:dyDescent="0.3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11.516198265900002</v>
      </c>
      <c r="E75" s="36">
        <f>'T energie usages'!J93/'T energie usages'!J$98*(Résultats!AW$192+Résultats!AW$193+Résultats!AW$194)/1000000</f>
        <v>2.7144738979994827</v>
      </c>
      <c r="F75" s="36">
        <f>(Résultats!AW$214+Résultats!AW$215)/1000000</f>
        <v>7.6611549750000005</v>
      </c>
      <c r="G75" s="36">
        <v>0</v>
      </c>
      <c r="H75" s="163">
        <f t="shared" si="6"/>
        <v>21.891827138899487</v>
      </c>
      <c r="I75" s="3"/>
    </row>
    <row r="76" spans="1:28" x14ac:dyDescent="0.35">
      <c r="A76" s="162" t="s">
        <v>23</v>
      </c>
      <c r="B76" s="187"/>
      <c r="C76" s="36">
        <f>C77+C78</f>
        <v>19.725998234599999</v>
      </c>
      <c r="D76" s="36">
        <f>D77+D78</f>
        <v>87.360365012460207</v>
      </c>
      <c r="E76" s="36">
        <f>E77+E78</f>
        <v>3.2390326484737666</v>
      </c>
      <c r="F76" s="36">
        <f>F77+F78</f>
        <v>24.787292879159999</v>
      </c>
      <c r="G76" s="36">
        <f>G77+G78</f>
        <v>19.531463780000003</v>
      </c>
      <c r="H76" s="163">
        <f t="shared" si="6"/>
        <v>154.64415255469396</v>
      </c>
      <c r="I76" s="3"/>
    </row>
    <row r="77" spans="1:28" x14ac:dyDescent="0.35">
      <c r="A77" s="149" t="s">
        <v>24</v>
      </c>
      <c r="B77" s="35"/>
      <c r="C77" s="16">
        <f>(Résultats!AW$162+Résultats!AW$163+Résultats!AW$164+Résultats!AW$165+Résultats!AW$166+Résultats!AW$167)/1000000</f>
        <v>19.725998234599999</v>
      </c>
      <c r="D77" s="16">
        <f>(Résultats!AW$171+Résultats!AW$173+Résultats!AW$174+Résultats!AW$175+Résultats!AW$176+Résultats!AW$177+Résultats!AW$178+Résultats!AW$179+Résultats!AW$180+Résultats!AW$181+Résultats!AW$182)/1000000</f>
        <v>76.724140922460208</v>
      </c>
      <c r="E77" s="16">
        <f>'T energie usages'!J95/'T energie usages'!J$98*(Résultats!AW$192+Résultats!AW$193+Résultats!AW$194)/1000000</f>
        <v>3.1430226461030712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24.22601257006</v>
      </c>
      <c r="G77" s="16">
        <f>Résultats!AW$133/1000000</f>
        <v>19.531463780000003</v>
      </c>
      <c r="H77" s="95">
        <f t="shared" si="6"/>
        <v>143.35063815322329</v>
      </c>
      <c r="I77" s="3"/>
    </row>
    <row r="78" spans="1:28" x14ac:dyDescent="0.35">
      <c r="A78" s="149" t="s">
        <v>25</v>
      </c>
      <c r="B78" s="35"/>
      <c r="C78" s="16">
        <v>0</v>
      </c>
      <c r="D78" s="16">
        <f>(Résultats!AW$172)/1000000</f>
        <v>10.636224090000001</v>
      </c>
      <c r="E78" s="16">
        <f>'T energie usages'!J97/'T energie usages'!J$98*(Résultats!AW$192+Résultats!AW$193+Résultats!AW$194)/1000000</f>
        <v>9.6010002370695138E-2</v>
      </c>
      <c r="F78" s="16">
        <f>(Résultats!AW$196)/1000000</f>
        <v>0.56128030909999993</v>
      </c>
      <c r="G78" s="16">
        <v>0</v>
      </c>
      <c r="H78" s="95">
        <f t="shared" si="6"/>
        <v>11.293514401470697</v>
      </c>
      <c r="I78" s="3"/>
    </row>
    <row r="79" spans="1:28" x14ac:dyDescent="0.35">
      <c r="A79" s="48" t="s">
        <v>41</v>
      </c>
      <c r="B79" s="37"/>
      <c r="C79" s="37">
        <f>SUM(C74:C76)+C71</f>
        <v>20.010327966581176</v>
      </c>
      <c r="D79" s="37">
        <f>SUM(D74:D76)+D71</f>
        <v>194.13357896922793</v>
      </c>
      <c r="E79" s="37">
        <f>SUM(E74:E76)+E71</f>
        <v>10.037307263599999</v>
      </c>
      <c r="F79" s="37">
        <f>SUM(F74:F76)+F71</f>
        <v>43.50565546124259</v>
      </c>
      <c r="G79" s="37">
        <f>SUM(G74:G76)+G71</f>
        <v>19.531463780000003</v>
      </c>
      <c r="H79" s="167">
        <f t="shared" si="6"/>
        <v>287.21833344065175</v>
      </c>
      <c r="I79" s="3"/>
    </row>
    <row r="80" spans="1:28" x14ac:dyDescent="0.3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20.010327535199998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194.15385880356027</v>
      </c>
      <c r="E80" s="165">
        <f>(Résultats!AW$192+Résultats!AW$193+Résultats!AW$194)/1000000</f>
        <v>10.037307263599999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43.570502862010002</v>
      </c>
      <c r="G80" s="165">
        <f>Résultats!AW133/1000000</f>
        <v>19.531463780000003</v>
      </c>
      <c r="H80" s="188">
        <f t="shared" si="6"/>
        <v>287.30346024437029</v>
      </c>
      <c r="I80" s="47"/>
    </row>
    <row r="81" spans="1:9" x14ac:dyDescent="0.35">
      <c r="A81" s="164"/>
      <c r="B81" s="164"/>
      <c r="C81" s="165"/>
      <c r="D81" s="165"/>
      <c r="E81" s="165"/>
      <c r="F81" s="165"/>
      <c r="G81" s="165"/>
      <c r="H81" s="165">
        <f>Résultats!AW227/1000000</f>
        <v>287.30345979999998</v>
      </c>
      <c r="I81" s="3"/>
    </row>
    <row r="82" spans="1:9" x14ac:dyDescent="0.3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35"/>
    <row r="85" spans="1:9" s="3" customFormat="1" x14ac:dyDescent="0.35">
      <c r="G85" s="45"/>
    </row>
    <row r="86" spans="1:9" s="3" customFormat="1" x14ac:dyDescent="0.35">
      <c r="H86" s="47"/>
    </row>
    <row r="87" spans="1:9" s="3" customFormat="1" x14ac:dyDescent="0.35">
      <c r="C87" s="45"/>
      <c r="H87" s="47"/>
    </row>
    <row r="88" spans="1:9" s="3" customFormat="1" x14ac:dyDescent="0.35">
      <c r="C88" s="45"/>
      <c r="H88" s="47"/>
    </row>
    <row r="89" spans="1:9" s="3" customFormat="1" x14ac:dyDescent="0.35">
      <c r="C89" s="45"/>
      <c r="H89" s="47"/>
    </row>
    <row r="90" spans="1:9" s="3" customFormat="1" x14ac:dyDescent="0.35">
      <c r="C90" s="45"/>
      <c r="H90" s="47"/>
    </row>
    <row r="91" spans="1:9" s="3" customFormat="1" x14ac:dyDescent="0.35">
      <c r="C91" s="45"/>
      <c r="H91" s="47"/>
    </row>
    <row r="92" spans="1:9" s="3" customFormat="1" x14ac:dyDescent="0.35">
      <c r="C92" s="45"/>
    </row>
    <row r="93" spans="1:9" s="3" customFormat="1" x14ac:dyDescent="0.35">
      <c r="C93" s="45"/>
    </row>
    <row r="94" spans="1:9" s="3" customFormat="1" x14ac:dyDescent="0.35">
      <c r="C94" s="45"/>
    </row>
    <row r="95" spans="1:9" s="3" customFormat="1" x14ac:dyDescent="0.35">
      <c r="C95" s="45"/>
    </row>
    <row r="96" spans="1:9" s="3" customFormat="1" x14ac:dyDescent="0.35">
      <c r="C96" s="45"/>
    </row>
    <row r="97" spans="3:5" s="3" customFormat="1" x14ac:dyDescent="0.35">
      <c r="C97" s="45"/>
    </row>
    <row r="98" spans="3:5" s="3" customFormat="1" x14ac:dyDescent="0.35">
      <c r="C98" s="45"/>
    </row>
    <row r="99" spans="3:5" s="3" customFormat="1" x14ac:dyDescent="0.35">
      <c r="C99" s="45"/>
    </row>
    <row r="100" spans="3:5" s="3" customFormat="1" x14ac:dyDescent="0.35">
      <c r="C100" s="45"/>
    </row>
    <row r="101" spans="3:5" s="3" customFormat="1" x14ac:dyDescent="0.35">
      <c r="C101" s="45"/>
    </row>
    <row r="102" spans="3:5" s="3" customFormat="1" x14ac:dyDescent="0.35">
      <c r="C102" s="45"/>
    </row>
    <row r="103" spans="3:5" s="3" customFormat="1" x14ac:dyDescent="0.35"/>
    <row r="104" spans="3:5" s="3" customFormat="1" x14ac:dyDescent="0.35">
      <c r="C104" s="45"/>
    </row>
    <row r="105" spans="3:5" s="3" customFormat="1" x14ac:dyDescent="0.35">
      <c r="C105" s="45"/>
    </row>
    <row r="106" spans="3:5" s="3" customFormat="1" x14ac:dyDescent="0.35">
      <c r="C106" s="45"/>
    </row>
    <row r="107" spans="3:5" s="3" customFormat="1" x14ac:dyDescent="0.35">
      <c r="C107" s="45"/>
    </row>
    <row r="108" spans="3:5" s="3" customFormat="1" x14ac:dyDescent="0.35">
      <c r="C108" s="45"/>
    </row>
    <row r="109" spans="3:5" s="3" customFormat="1" x14ac:dyDescent="0.35">
      <c r="C109" s="45"/>
    </row>
    <row r="110" spans="3:5" s="3" customFormat="1" x14ac:dyDescent="0.35">
      <c r="C110" s="45"/>
    </row>
    <row r="111" spans="3:5" s="3" customFormat="1" x14ac:dyDescent="0.35">
      <c r="C111" s="45"/>
    </row>
    <row r="112" spans="3:5" s="3" customFormat="1" x14ac:dyDescent="0.35">
      <c r="C112" s="45"/>
      <c r="D112" s="212"/>
      <c r="E112" s="212"/>
    </row>
    <row r="113" spans="3:3" s="3" customFormat="1" x14ac:dyDescent="0.35">
      <c r="C113" s="45"/>
    </row>
    <row r="114" spans="3:3" s="3" customFormat="1" x14ac:dyDescent="0.35">
      <c r="C114" s="45"/>
    </row>
    <row r="115" spans="3:3" s="3" customFormat="1" x14ac:dyDescent="0.35">
      <c r="C115" s="45"/>
    </row>
    <row r="116" spans="3:3" s="3" customFormat="1" x14ac:dyDescent="0.35">
      <c r="C116" s="45"/>
    </row>
    <row r="117" spans="3:3" s="3" customFormat="1" x14ac:dyDescent="0.35">
      <c r="C117" s="45"/>
    </row>
    <row r="118" spans="3:3" s="3" customFormat="1" x14ac:dyDescent="0.35">
      <c r="C118" s="45"/>
    </row>
    <row r="119" spans="3:3" s="3" customFormat="1" x14ac:dyDescent="0.35">
      <c r="C119" s="45"/>
    </row>
    <row r="120" spans="3:3" s="3" customFormat="1" x14ac:dyDescent="0.35">
      <c r="C120" s="45"/>
    </row>
    <row r="121" spans="3:3" s="3" customFormat="1" x14ac:dyDescent="0.35">
      <c r="C121" s="45"/>
    </row>
    <row r="122" spans="3:3" s="3" customFormat="1" x14ac:dyDescent="0.35"/>
    <row r="123" spans="3:3" s="3" customFormat="1" x14ac:dyDescent="0.35"/>
    <row r="124" spans="3:3" s="3" customFormat="1" x14ac:dyDescent="0.35"/>
    <row r="125" spans="3:3" s="3" customFormat="1" x14ac:dyDescent="0.35"/>
    <row r="126" spans="3:3" s="3" customFormat="1" x14ac:dyDescent="0.35"/>
    <row r="127" spans="3:3" s="3" customFormat="1" x14ac:dyDescent="0.35"/>
    <row r="128" spans="3:3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4.5" x14ac:dyDescent="0.35"/>
  <cols>
    <col min="2" max="2" width="19.7265625" customWidth="1"/>
    <col min="3" max="3" width="21.54296875" bestFit="1" customWidth="1"/>
    <col min="4" max="6" width="13.54296875" hidden="1" customWidth="1"/>
    <col min="7" max="8" width="7.1796875" customWidth="1"/>
    <col min="9" max="18" width="7.1796875" bestFit="1" customWidth="1"/>
    <col min="19" max="19" width="7.81640625" customWidth="1"/>
    <col min="20" max="22" width="7.1796875" bestFit="1" customWidth="1"/>
    <col min="23" max="23" width="7.81640625" customWidth="1"/>
    <col min="30" max="30" width="19.7265625" hidden="1" customWidth="1"/>
    <col min="31" max="31" width="21.54296875" hidden="1" customWidth="1"/>
    <col min="32" max="34" width="13.54296875" hidden="1" customWidth="1"/>
    <col min="35" max="46" width="7.1796875" hidden="1" customWidth="1"/>
    <col min="47" max="47" width="7.81640625" customWidth="1"/>
    <col min="48" max="50" width="7.1796875" bestFit="1" customWidth="1"/>
    <col min="51" max="51" width="7.81640625" customWidth="1"/>
  </cols>
  <sheetData>
    <row r="1" spans="1:56" s="3" customFormat="1" ht="23.5" x14ac:dyDescent="0.55000000000000004">
      <c r="A1" s="46" t="s">
        <v>99</v>
      </c>
      <c r="AC1" s="46" t="s">
        <v>99</v>
      </c>
    </row>
    <row r="2" spans="1:56" s="3" customFormat="1" ht="23.5" x14ac:dyDescent="0.55000000000000004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5" x14ac:dyDescent="0.55000000000000004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5" x14ac:dyDescent="0.55000000000000004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2749.0234460000001</v>
      </c>
      <c r="N4" s="107">
        <f>VLOOKUP($D4,Résultats!$B$2:$AX$212,N$2,FALSE)/1000000</f>
        <v>2758.4017610000001</v>
      </c>
      <c r="O4" s="106">
        <f>VLOOKUP($D4,Résultats!$B$2:$AX$212,O$2,FALSE)/1000000</f>
        <v>2767.4699930000002</v>
      </c>
      <c r="P4" s="18">
        <f>VLOOKUP($D4,Résultats!$B$2:$AX$212,P$2,FALSE)/1000000</f>
        <v>2776.186181</v>
      </c>
      <c r="Q4" s="18">
        <f>VLOOKUP($D4,Résultats!$B$2:$AX$212,Q$2,FALSE)/1000000</f>
        <v>2784.711902</v>
      </c>
      <c r="R4" s="18">
        <f>VLOOKUP($D4,Résultats!$B$2:$AX$212,R$2,FALSE)/1000000</f>
        <v>2792.9239560000001</v>
      </c>
      <c r="S4" s="107">
        <f>VLOOKUP($D4,Résultats!$B$2:$AX$212,S$2,FALSE)/1000000</f>
        <v>2800.7802259999999</v>
      </c>
      <c r="T4" s="114">
        <f>VLOOKUP($D4,Résultats!$B$2:$AX$212,T$2,FALSE)/1000000</f>
        <v>2836.5253229999998</v>
      </c>
      <c r="U4" s="114">
        <f>VLOOKUP($D4,Résultats!$B$2:$AX$212,U$2,FALSE)/1000000</f>
        <v>2864.6758150000001</v>
      </c>
      <c r="V4" s="18">
        <f>VLOOKUP($D4,Résultats!$B$2:$AX$212,V$2,FALSE)/1000000</f>
        <v>2885.3738159999998</v>
      </c>
      <c r="W4" s="114">
        <f>VLOOKUP($D4,Résultats!$B$2:$AX$212,W$2,FALSE)/1000000</f>
        <v>2900.4032710000001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3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82613495.189999998</v>
      </c>
      <c r="G5" s="101">
        <f>VLOOKUP($D5,Résultats!$B$2:$AX$212,G$2,FALSE)/1000000</f>
        <v>126.8361153</v>
      </c>
      <c r="H5" s="25">
        <f>VLOOKUP($D5,Résultats!$B$2:$AX$212,H$2,FALSE)/1000000</f>
        <v>143.72855150000001</v>
      </c>
      <c r="I5" s="102">
        <f>VLOOKUP($D5,Résultats!$B$2:$AX$212,I$2,FALSE)/1000000</f>
        <v>162.78492319999998</v>
      </c>
      <c r="J5" s="101">
        <f>VLOOKUP($D5,Résultats!$B$2:$AX$212,J$2,FALSE)/1000000</f>
        <v>182.5428359</v>
      </c>
      <c r="K5" s="25">
        <f>VLOOKUP($D5,Résultats!$B$2:$AX$212,K$2,FALSE)/1000000</f>
        <v>204.35981990000002</v>
      </c>
      <c r="L5" s="25">
        <f>VLOOKUP($D5,Résultats!$B$2:$AX$212,L$2,FALSE)/1000000</f>
        <v>227.90493990000002</v>
      </c>
      <c r="M5" s="25">
        <f>VLOOKUP($D5,Résultats!$B$2:$AX$212,M$2,FALSE)/1000000</f>
        <v>253.32838699999999</v>
      </c>
      <c r="N5" s="102">
        <f>VLOOKUP($D5,Résultats!$B$2:$AX$212,N$2,FALSE)/1000000</f>
        <v>283.74168400000002</v>
      </c>
      <c r="O5" s="101">
        <f>VLOOKUP($D5,Résultats!$B$2:$AX$212,O$2,FALSE)/1000000</f>
        <v>317.55768849999998</v>
      </c>
      <c r="P5" s="25">
        <f>VLOOKUP($D5,Résultats!$B$2:$AX$212,P$2,FALSE)/1000000</f>
        <v>353.6345847</v>
      </c>
      <c r="Q5" s="25">
        <f>VLOOKUP($D5,Résultats!$B$2:$AX$212,Q$2,FALSE)/1000000</f>
        <v>391.48899539999996</v>
      </c>
      <c r="R5" s="25">
        <f>VLOOKUP($D5,Résultats!$B$2:$AX$212,R$2,FALSE)/1000000</f>
        <v>430.52256149999999</v>
      </c>
      <c r="S5" s="102">
        <f>VLOOKUP($D5,Résultats!$B$2:$AX$212,S$2,FALSE)/1000000</f>
        <v>470.1068654</v>
      </c>
      <c r="T5" s="105">
        <f>VLOOKUP($D5,Résultats!$B$2:$AX$212,T$2,FALSE)/1000000</f>
        <v>668.66461189999995</v>
      </c>
      <c r="U5" s="105">
        <f>VLOOKUP($D5,Résultats!$B$2:$AX$212,U$2,FALSE)/1000000</f>
        <v>854.80917120000004</v>
      </c>
      <c r="V5" s="25">
        <f>VLOOKUP($D5,Résultats!$B$2:$AX$212,V$2,FALSE)/1000000</f>
        <v>1035.7283279999999</v>
      </c>
      <c r="W5" s="105">
        <f>VLOOKUP($D5,Résultats!$B$2:$AX$212,W$2,FALSE)/1000000</f>
        <v>1210.5323370000001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3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56486253.689999998</v>
      </c>
      <c r="G6" s="101">
        <f>VLOOKUP($D6,Résultats!$B$2:$AX$212,G$2,FALSE)/1000000</f>
        <v>58.697777159999994</v>
      </c>
      <c r="H6" s="25">
        <f>VLOOKUP($D6,Résultats!$B$2:$AX$212,H$2,FALSE)/1000000</f>
        <v>61.957147770000006</v>
      </c>
      <c r="I6" s="102">
        <f>VLOOKUP($D6,Résultats!$B$2:$AX$212,I$2,FALSE)/1000000</f>
        <v>64.602262999999994</v>
      </c>
      <c r="J6" s="101">
        <f>VLOOKUP($D6,Résultats!$B$2:$AX$212,J$2,FALSE)/1000000</f>
        <v>68.056039659999996</v>
      </c>
      <c r="K6" s="25">
        <f>VLOOKUP($D6,Résultats!$B$2:$AX$212,K$2,FALSE)/1000000</f>
        <v>71.383623920000005</v>
      </c>
      <c r="L6" s="25">
        <f>VLOOKUP($D6,Résultats!$B$2:$AX$212,L$2,FALSE)/1000000</f>
        <v>76.350102309999997</v>
      </c>
      <c r="M6" s="25">
        <f>VLOOKUP($D6,Résultats!$B$2:$AX$212,M$2,FALSE)/1000000</f>
        <v>84.566763909999992</v>
      </c>
      <c r="N6" s="102">
        <f>VLOOKUP($D6,Résultats!$B$2:$AX$212,N$2,FALSE)/1000000</f>
        <v>94.521699420000004</v>
      </c>
      <c r="O6" s="101">
        <f>VLOOKUP($D6,Résultats!$B$2:$AX$212,O$2,FALSE)/1000000</f>
        <v>103.769564</v>
      </c>
      <c r="P6" s="25">
        <f>VLOOKUP($D6,Résultats!$B$2:$AX$212,P$2,FALSE)/1000000</f>
        <v>110.99229709999999</v>
      </c>
      <c r="Q6" s="25">
        <f>VLOOKUP($D6,Résultats!$B$2:$AX$212,Q$2,FALSE)/1000000</f>
        <v>116.3272702</v>
      </c>
      <c r="R6" s="25">
        <f>VLOOKUP($D6,Résultats!$B$2:$AX$212,R$2,FALSE)/1000000</f>
        <v>119.880692</v>
      </c>
      <c r="S6" s="102">
        <f>VLOOKUP($D6,Résultats!$B$2:$AX$212,S$2,FALSE)/1000000</f>
        <v>122.2316417</v>
      </c>
      <c r="T6" s="105">
        <f>VLOOKUP($D6,Résultats!$B$2:$AX$212,T$2,FALSE)/1000000</f>
        <v>122.4668236</v>
      </c>
      <c r="U6" s="105">
        <f>VLOOKUP($D6,Résultats!$B$2:$AX$212,U$2,FALSE)/1000000</f>
        <v>117.39586290000001</v>
      </c>
      <c r="V6" s="25">
        <f>VLOOKUP($D6,Résultats!$B$2:$AX$212,V$2,FALSE)/1000000</f>
        <v>115.067899</v>
      </c>
      <c r="W6" s="105">
        <f>VLOOKUP($D6,Résultats!$B$2:$AX$212,W$2,FALSE)/1000000</f>
        <v>110.49798699999999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3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501975815.39999998</v>
      </c>
      <c r="G7" s="101">
        <f>VLOOKUP($D7,Résultats!$B$2:$AX$212,G$2,FALSE)/1000000</f>
        <v>530.00890340000001</v>
      </c>
      <c r="H7" s="25">
        <f>VLOOKUP($D7,Résultats!$B$2:$AX$212,H$2,FALSE)/1000000</f>
        <v>543.74178380000001</v>
      </c>
      <c r="I7" s="102">
        <f>VLOOKUP($D7,Résultats!$B$2:$AX$212,I$2,FALSE)/1000000</f>
        <v>556.84086049999996</v>
      </c>
      <c r="J7" s="101">
        <f>VLOOKUP($D7,Résultats!$B$2:$AX$212,J$2,FALSE)/1000000</f>
        <v>569.34151370000006</v>
      </c>
      <c r="K7" s="25">
        <f>VLOOKUP($D7,Résultats!$B$2:$AX$212,K$2,FALSE)/1000000</f>
        <v>580.65521220000005</v>
      </c>
      <c r="L7" s="25">
        <f>VLOOKUP($D7,Résultats!$B$2:$AX$212,L$2,FALSE)/1000000</f>
        <v>596.10614989999999</v>
      </c>
      <c r="M7" s="25">
        <f>VLOOKUP($D7,Résultats!$B$2:$AX$212,M$2,FALSE)/1000000</f>
        <v>615.0270994</v>
      </c>
      <c r="N7" s="102">
        <f>VLOOKUP($D7,Résultats!$B$2:$AX$212,N$2,FALSE)/1000000</f>
        <v>636.97496970000009</v>
      </c>
      <c r="O7" s="101">
        <f>VLOOKUP($D7,Résultats!$B$2:$AX$212,O$2,FALSE)/1000000</f>
        <v>660.89998889999993</v>
      </c>
      <c r="P7" s="25">
        <f>VLOOKUP($D7,Résultats!$B$2:$AX$212,P$2,FALSE)/1000000</f>
        <v>683.39960559999997</v>
      </c>
      <c r="Q7" s="25">
        <f>VLOOKUP($D7,Résultats!$B$2:$AX$212,Q$2,FALSE)/1000000</f>
        <v>702.18173489999992</v>
      </c>
      <c r="R7" s="25">
        <f>VLOOKUP($D7,Résultats!$B$2:$AX$212,R$2,FALSE)/1000000</f>
        <v>716.38892190000001</v>
      </c>
      <c r="S7" s="102">
        <f>VLOOKUP($D7,Résultats!$B$2:$AX$212,S$2,FALSE)/1000000</f>
        <v>726.57812510000008</v>
      </c>
      <c r="T7" s="105">
        <f>VLOOKUP($D7,Résultats!$B$2:$AX$212,T$2,FALSE)/1000000</f>
        <v>737.14182949999997</v>
      </c>
      <c r="U7" s="105">
        <f>VLOOKUP($D7,Résultats!$B$2:$AX$212,U$2,FALSE)/1000000</f>
        <v>720.62996379999993</v>
      </c>
      <c r="V7" s="25">
        <f>VLOOKUP($D7,Résultats!$B$2:$AX$212,V$2,FALSE)/1000000</f>
        <v>693.90688879999993</v>
      </c>
      <c r="W7" s="105">
        <f>VLOOKUP($D7,Résultats!$B$2:$AX$212,W$2,FALSE)/1000000</f>
        <v>657.57263290000003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3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832337415.20000005</v>
      </c>
      <c r="G8" s="101">
        <f>VLOOKUP($D8,Résultats!$B$2:$AX$212,G$2,FALSE)/1000000</f>
        <v>845.59633070000007</v>
      </c>
      <c r="H8" s="25">
        <f>VLOOKUP($D8,Résultats!$B$2:$AX$212,H$2,FALSE)/1000000</f>
        <v>848.90032729999996</v>
      </c>
      <c r="I8" s="102">
        <f>VLOOKUP($D8,Résultats!$B$2:$AX$212,I$2,FALSE)/1000000</f>
        <v>851.42373350000003</v>
      </c>
      <c r="J8" s="101">
        <f>VLOOKUP($D8,Résultats!$B$2:$AX$212,J$2,FALSE)/1000000</f>
        <v>850.74281039999994</v>
      </c>
      <c r="K8" s="25">
        <f>VLOOKUP($D8,Résultats!$B$2:$AX$212,K$2,FALSE)/1000000</f>
        <v>848.9652145</v>
      </c>
      <c r="L8" s="25">
        <f>VLOOKUP($D8,Résultats!$B$2:$AX$212,L$2,FALSE)/1000000</f>
        <v>846.49902799999995</v>
      </c>
      <c r="M8" s="25">
        <f>VLOOKUP($D8,Résultats!$B$2:$AX$212,M$2,FALSE)/1000000</f>
        <v>839.28615679999996</v>
      </c>
      <c r="N8" s="102">
        <f>VLOOKUP($D8,Résultats!$B$2:$AX$212,N$2,FALSE)/1000000</f>
        <v>829.64129600000001</v>
      </c>
      <c r="O8" s="101">
        <f>VLOOKUP($D8,Résultats!$B$2:$AX$212,O$2,FALSE)/1000000</f>
        <v>818.38914739999996</v>
      </c>
      <c r="P8" s="25">
        <f>VLOOKUP($D8,Résultats!$B$2:$AX$212,P$2,FALSE)/1000000</f>
        <v>805.62357379999992</v>
      </c>
      <c r="Q8" s="25">
        <f>VLOOKUP($D8,Résultats!$B$2:$AX$212,Q$2,FALSE)/1000000</f>
        <v>791.70619070000009</v>
      </c>
      <c r="R8" s="25">
        <f>VLOOKUP($D8,Résultats!$B$2:$AX$212,R$2,FALSE)/1000000</f>
        <v>777.20569790000002</v>
      </c>
      <c r="S8" s="102">
        <f>VLOOKUP($D8,Résultats!$B$2:$AX$212,S$2,FALSE)/1000000</f>
        <v>762.22921070000007</v>
      </c>
      <c r="T8" s="105">
        <f>VLOOKUP($D8,Résultats!$B$2:$AX$212,T$2,FALSE)/1000000</f>
        <v>692.35441449999996</v>
      </c>
      <c r="U8" s="105">
        <f>VLOOKUP($D8,Résultats!$B$2:$AX$212,U$2,FALSE)/1000000</f>
        <v>632.44972089999999</v>
      </c>
      <c r="V8" s="25">
        <f>VLOOKUP($D8,Résultats!$B$2:$AX$212,V$2,FALSE)/1000000</f>
        <v>571.10826789999999</v>
      </c>
      <c r="W8" s="105">
        <f>VLOOKUP($D8,Résultats!$B$2:$AX$212,W$2,FALSE)/1000000</f>
        <v>511.7786107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3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681337223.10000002</v>
      </c>
      <c r="G9" s="101">
        <f>VLOOKUP($D9,Résultats!$B$2:$AX$212,G$2,FALSE)/1000000</f>
        <v>665.55907000000002</v>
      </c>
      <c r="H9" s="25">
        <f>VLOOKUP($D9,Résultats!$B$2:$AX$212,H$2,FALSE)/1000000</f>
        <v>654.56862790000002</v>
      </c>
      <c r="I9" s="102">
        <f>VLOOKUP($D9,Résultats!$B$2:$AX$212,I$2,FALSE)/1000000</f>
        <v>643.17508679999992</v>
      </c>
      <c r="J9" s="101">
        <f>VLOOKUP($D9,Résultats!$B$2:$AX$212,J$2,FALSE)/1000000</f>
        <v>632.31560439999998</v>
      </c>
      <c r="K9" s="25">
        <f>VLOOKUP($D9,Résultats!$B$2:$AX$212,K$2,FALSE)/1000000</f>
        <v>621.28615439999999</v>
      </c>
      <c r="L9" s="25">
        <f>VLOOKUP($D9,Résultats!$B$2:$AX$212,L$2,FALSE)/1000000</f>
        <v>606.88709370000004</v>
      </c>
      <c r="M9" s="25">
        <f>VLOOKUP($D9,Résultats!$B$2:$AX$212,M$2,FALSE)/1000000</f>
        <v>587.39461849999998</v>
      </c>
      <c r="N9" s="102">
        <f>VLOOKUP($D9,Résultats!$B$2:$AX$212,N$2,FALSE)/1000000</f>
        <v>563.10831429999996</v>
      </c>
      <c r="O9" s="101">
        <f>VLOOKUP($D9,Résultats!$B$2:$AX$212,O$2,FALSE)/1000000</f>
        <v>536.75234460000001</v>
      </c>
      <c r="P9" s="25">
        <f>VLOOKUP($D9,Résultats!$B$2:$AX$212,P$2,FALSE)/1000000</f>
        <v>511.71597080000004</v>
      </c>
      <c r="Q9" s="25">
        <f>VLOOKUP($D9,Résultats!$B$2:$AX$212,Q$2,FALSE)/1000000</f>
        <v>489.39474289999998</v>
      </c>
      <c r="R9" s="25">
        <f>VLOOKUP($D9,Résultats!$B$2:$AX$212,R$2,FALSE)/1000000</f>
        <v>470.18933079999999</v>
      </c>
      <c r="S9" s="102">
        <f>VLOOKUP($D9,Résultats!$B$2:$AX$212,S$2,FALSE)/1000000</f>
        <v>453.75031719999998</v>
      </c>
      <c r="T9" s="105">
        <f>VLOOKUP($D9,Résultats!$B$2:$AX$212,T$2,FALSE)/1000000</f>
        <v>395.67664730000001</v>
      </c>
      <c r="U9" s="105">
        <f>VLOOKUP($D9,Résultats!$B$2:$AX$212,U$2,FALSE)/1000000</f>
        <v>351.87732099999999</v>
      </c>
      <c r="V9" s="25">
        <f>VLOOKUP($D9,Résultats!$B$2:$AX$212,V$2,FALSE)/1000000</f>
        <v>310.57161710000003</v>
      </c>
      <c r="W9" s="105">
        <f>VLOOKUP($D9,Résultats!$B$2:$AX$212,W$2,FALSE)/1000000</f>
        <v>274.9632853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3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349477693.89999998</v>
      </c>
      <c r="G10" s="101">
        <f>VLOOKUP($D10,Résultats!$B$2:$AX$212,G$2,FALSE)/1000000</f>
        <v>338.73836219999998</v>
      </c>
      <c r="H10" s="25">
        <f>VLOOKUP($D10,Résultats!$B$2:$AX$212,H$2,FALSE)/1000000</f>
        <v>332.19337960000001</v>
      </c>
      <c r="I10" s="102">
        <f>VLOOKUP($D10,Résultats!$B$2:$AX$212,I$2,FALSE)/1000000</f>
        <v>325.4008455</v>
      </c>
      <c r="J10" s="101">
        <f>VLOOKUP($D10,Résultats!$B$2:$AX$212,J$2,FALSE)/1000000</f>
        <v>319.27292639999996</v>
      </c>
      <c r="K10" s="25">
        <f>VLOOKUP($D10,Résultats!$B$2:$AX$212,K$2,FALSE)/1000000</f>
        <v>312.95597930000002</v>
      </c>
      <c r="L10" s="25">
        <f>VLOOKUP($D10,Résultats!$B$2:$AX$212,L$2,FALSE)/1000000</f>
        <v>305.0574479</v>
      </c>
      <c r="M10" s="25">
        <f>VLOOKUP($D10,Résultats!$B$2:$AX$212,M$2,FALSE)/1000000</f>
        <v>294.43530289999995</v>
      </c>
      <c r="N10" s="102">
        <f>VLOOKUP($D10,Résultats!$B$2:$AX$212,N$2,FALSE)/1000000</f>
        <v>281.20909989999996</v>
      </c>
      <c r="O10" s="101">
        <f>VLOOKUP($D10,Résultats!$B$2:$AX$212,O$2,FALSE)/1000000</f>
        <v>266.68438330000004</v>
      </c>
      <c r="P10" s="25">
        <f>VLOOKUP($D10,Résultats!$B$2:$AX$212,P$2,FALSE)/1000000</f>
        <v>252.7083604</v>
      </c>
      <c r="Q10" s="25">
        <f>VLOOKUP($D10,Résultats!$B$2:$AX$212,Q$2,FALSE)/1000000</f>
        <v>240.14059990000001</v>
      </c>
      <c r="R10" s="25">
        <f>VLOOKUP($D10,Résultats!$B$2:$AX$212,R$2,FALSE)/1000000</f>
        <v>229.22754669999998</v>
      </c>
      <c r="S10" s="102">
        <f>VLOOKUP($D10,Résultats!$B$2:$AX$212,S$2,FALSE)/1000000</f>
        <v>219.76492919999998</v>
      </c>
      <c r="T10" s="105">
        <f>VLOOKUP($D10,Résultats!$B$2:$AX$212,T$2,FALSE)/1000000</f>
        <v>185.73321630000001</v>
      </c>
      <c r="U10" s="105">
        <f>VLOOKUP($D10,Résultats!$B$2:$AX$212,U$2,FALSE)/1000000</f>
        <v>160.473659</v>
      </c>
      <c r="V10" s="25">
        <f>VLOOKUP($D10,Résultats!$B$2:$AX$212,V$2,FALSE)/1000000</f>
        <v>137.43284519999997</v>
      </c>
      <c r="W10" s="105">
        <f>VLOOKUP($D10,Résultats!$B$2:$AX$212,W$2,FALSE)/1000000</f>
        <v>117.74904650000001</v>
      </c>
      <c r="X10" s="3"/>
      <c r="Y10">
        <f>(K10+K11-S10-S11)*10</f>
        <v>1323.9759236000007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3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119441103.59999999</v>
      </c>
      <c r="G11" s="88">
        <f>VLOOKUP($D11,Résultats!$B$2:$AX$212,G$2,FALSE)/1000000</f>
        <v>105.331858</v>
      </c>
      <c r="H11" s="17">
        <f>VLOOKUP($D11,Résultats!$B$2:$AX$212,H$2,FALSE)/1000000</f>
        <v>100.0025447</v>
      </c>
      <c r="I11" s="89">
        <f>VLOOKUP($D11,Résultats!$B$2:$AX$212,I$2,FALSE)/1000000</f>
        <v>94.850448819999897</v>
      </c>
      <c r="J11" s="88">
        <f>VLOOKUP($D11,Résultats!$B$2:$AX$212,J$2,FALSE)/1000000</f>
        <v>89.967771920000004</v>
      </c>
      <c r="K11" s="17">
        <f>VLOOKUP($D11,Résultats!$B$2:$AX$212,K$2,FALSE)/1000000</f>
        <v>85.325678540000013</v>
      </c>
      <c r="L11" s="17">
        <f>VLOOKUP($D11,Résultats!$B$2:$AX$212,L$2,FALSE)/1000000</f>
        <v>80.410094200000003</v>
      </c>
      <c r="M11" s="17">
        <f>VLOOKUP($D11,Résultats!$B$2:$AX$212,M$2,FALSE)/1000000</f>
        <v>74.985117680000002</v>
      </c>
      <c r="N11" s="89">
        <f>VLOOKUP($D11,Résultats!$B$2:$AX$212,N$2,FALSE)/1000000</f>
        <v>69.204697330000002</v>
      </c>
      <c r="O11" s="88">
        <f>VLOOKUP($D11,Résultats!$B$2:$AX$212,O$2,FALSE)/1000000</f>
        <v>63.41687615</v>
      </c>
      <c r="P11" s="17">
        <f>VLOOKUP($D11,Résultats!$B$2:$AX$212,P$2,FALSE)/1000000</f>
        <v>58.111788820000001</v>
      </c>
      <c r="Q11" s="17">
        <f>VLOOKUP($D11,Résultats!$B$2:$AX$212,Q$2,FALSE)/1000000</f>
        <v>53.472367810000001</v>
      </c>
      <c r="R11" s="17">
        <f>VLOOKUP($D11,Résultats!$B$2:$AX$212,R$2,FALSE)/1000000</f>
        <v>49.509205659999999</v>
      </c>
      <c r="S11" s="89">
        <f>VLOOKUP($D11,Résultats!$B$2:$AX$212,S$2,FALSE)/1000000</f>
        <v>46.119136279999999</v>
      </c>
      <c r="T11" s="97">
        <f>VLOOKUP($D11,Résultats!$B$2:$AX$212,T$2,FALSE)/1000000</f>
        <v>34.487779840000002</v>
      </c>
      <c r="U11" s="97">
        <f>VLOOKUP($D11,Résultats!$B$2:$AX$212,U$2,FALSE)/1000000</f>
        <v>27.04011616</v>
      </c>
      <c r="V11" s="17">
        <f>VLOOKUP($D11,Résultats!$B$2:$AX$212,V$2,FALSE)/1000000</f>
        <v>21.557969850000003</v>
      </c>
      <c r="W11" s="97">
        <f>VLOOKUP($D11,Résultats!$B$2:$AX$212,W$2,FALSE)/1000000</f>
        <v>17.695923870000001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3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" thickBot="1" x14ac:dyDescent="0.4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27490.23446</v>
      </c>
      <c r="N15" s="107">
        <f t="shared" si="1"/>
        <v>27584.017609999999</v>
      </c>
      <c r="O15" s="106">
        <f t="shared" si="1"/>
        <v>27674.699930000002</v>
      </c>
      <c r="P15" s="18">
        <f t="shared" si="1"/>
        <v>27761.861809999999</v>
      </c>
      <c r="Q15" s="18">
        <f t="shared" si="1"/>
        <v>27847.119020000002</v>
      </c>
      <c r="R15" s="18">
        <f t="shared" si="1"/>
        <v>27929.239560000002</v>
      </c>
      <c r="S15" s="107">
        <f t="shared" si="1"/>
        <v>28007.802259999997</v>
      </c>
      <c r="T15" s="18">
        <f t="shared" si="1"/>
        <v>28365.253229999998</v>
      </c>
      <c r="U15" s="114">
        <f t="shared" si="1"/>
        <v>28646.758149999998</v>
      </c>
      <c r="V15" s="18">
        <f t="shared" si="1"/>
        <v>28853.738159999997</v>
      </c>
      <c r="W15" s="114">
        <f t="shared" si="1"/>
        <v>29004.032710000003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3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3.14877734920068E-2</v>
      </c>
      <c r="G16" s="108">
        <f>G5/G$4</f>
        <v>4.7490495429203659E-2</v>
      </c>
      <c r="H16" s="74">
        <f t="shared" ref="H16:W16" si="2">H5/H$4</f>
        <v>5.3528345443187408E-2</v>
      </c>
      <c r="I16" s="109">
        <f t="shared" si="2"/>
        <v>6.0311303893359161E-2</v>
      </c>
      <c r="J16" s="108">
        <f t="shared" si="2"/>
        <v>6.7303361581966967E-2</v>
      </c>
      <c r="K16" s="74">
        <f t="shared" si="2"/>
        <v>7.4996309512982404E-2</v>
      </c>
      <c r="L16" s="74">
        <f t="shared" si="2"/>
        <v>8.3200826470692893E-2</v>
      </c>
      <c r="M16" s="74">
        <f t="shared" si="2"/>
        <v>9.2152137650411289E-2</v>
      </c>
      <c r="N16" s="109">
        <f t="shared" si="2"/>
        <v>0.1028645239470611</v>
      </c>
      <c r="O16" s="108">
        <f t="shared" si="2"/>
        <v>0.11474656972007861</v>
      </c>
      <c r="P16" s="74">
        <f t="shared" si="2"/>
        <v>0.12738143685039832</v>
      </c>
      <c r="Q16" s="74">
        <f t="shared" si="2"/>
        <v>0.14058509791222201</v>
      </c>
      <c r="R16" s="74">
        <f t="shared" si="2"/>
        <v>0.15414761314038439</v>
      </c>
      <c r="S16" s="109">
        <f t="shared" si="2"/>
        <v>0.16784853771671837</v>
      </c>
      <c r="T16" s="74">
        <f t="shared" si="2"/>
        <v>0.2357337008339481</v>
      </c>
      <c r="U16" s="115">
        <f t="shared" si="2"/>
        <v>0.29839647708967726</v>
      </c>
      <c r="V16" s="74">
        <f t="shared" si="2"/>
        <v>0.35895810874025064</v>
      </c>
      <c r="W16" s="115">
        <f t="shared" si="2"/>
        <v>0.4173669051830276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3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2.1529489310579953E-2</v>
      </c>
      <c r="G17" s="110">
        <f t="shared" si="3"/>
        <v>2.1977861047920273E-2</v>
      </c>
      <c r="H17" s="68">
        <f t="shared" ref="H17:W17" si="4">H6/H$4</f>
        <v>2.307449406464775E-2</v>
      </c>
      <c r="I17" s="111">
        <f t="shared" si="4"/>
        <v>2.3934935984241769E-2</v>
      </c>
      <c r="J17" s="110">
        <f t="shared" si="4"/>
        <v>2.5092193963628807E-2</v>
      </c>
      <c r="K17" s="68">
        <f t="shared" si="4"/>
        <v>2.6196482049564842E-2</v>
      </c>
      <c r="L17" s="68">
        <f t="shared" si="4"/>
        <v>2.7872987817206842E-2</v>
      </c>
      <c r="M17" s="68">
        <f t="shared" si="4"/>
        <v>3.0762474591859115E-2</v>
      </c>
      <c r="N17" s="111">
        <f t="shared" si="4"/>
        <v>3.4266835511928169E-2</v>
      </c>
      <c r="O17" s="110">
        <f t="shared" si="4"/>
        <v>3.749618397398103E-2</v>
      </c>
      <c r="P17" s="68">
        <f t="shared" si="4"/>
        <v>3.9980134567206817E-2</v>
      </c>
      <c r="Q17" s="68">
        <f t="shared" si="4"/>
        <v>4.1773538625828013E-2</v>
      </c>
      <c r="R17" s="68">
        <f t="shared" si="4"/>
        <v>4.2923006099919746E-2</v>
      </c>
      <c r="S17" s="111">
        <f t="shared" si="4"/>
        <v>4.3641996814069196E-2</v>
      </c>
      <c r="T17" s="68">
        <f t="shared" si="4"/>
        <v>4.3174944572846319E-2</v>
      </c>
      <c r="U17" s="116">
        <f t="shared" si="4"/>
        <v>4.0980505467771405E-2</v>
      </c>
      <c r="V17" s="68">
        <f t="shared" si="4"/>
        <v>3.9879719695910629E-2</v>
      </c>
      <c r="W17" s="116">
        <f t="shared" si="4"/>
        <v>3.8097456345062848E-2</v>
      </c>
      <c r="X17" s="3"/>
      <c r="Y17" s="136" t="s">
        <v>54</v>
      </c>
      <c r="Z17" s="137">
        <f>I16+I17</f>
        <v>8.4246239877600937E-2</v>
      </c>
      <c r="AA17" s="137">
        <f>S16+S17</f>
        <v>0.21149053453078756</v>
      </c>
      <c r="AB17" s="138">
        <f>W16+W17</f>
        <v>0.45546436152809044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3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0.19132589339585138</v>
      </c>
      <c r="G18" s="110">
        <f t="shared" si="3"/>
        <v>0.19844809457322557</v>
      </c>
      <c r="H18" s="68">
        <f t="shared" ref="H18:W18" si="5">H7/H$4</f>
        <v>0.20250394045849215</v>
      </c>
      <c r="I18" s="111">
        <f t="shared" si="5"/>
        <v>0.20630779372972741</v>
      </c>
      <c r="J18" s="110">
        <f t="shared" si="5"/>
        <v>0.2099156484079554</v>
      </c>
      <c r="K18" s="68">
        <f t="shared" si="5"/>
        <v>0.21308982380091476</v>
      </c>
      <c r="L18" s="68">
        <f t="shared" si="5"/>
        <v>0.21761934760038407</v>
      </c>
      <c r="M18" s="68">
        <f t="shared" si="5"/>
        <v>0.22372566530667559</v>
      </c>
      <c r="N18" s="111">
        <f t="shared" si="5"/>
        <v>0.23092175284469016</v>
      </c>
      <c r="O18" s="110">
        <f t="shared" si="5"/>
        <v>0.23881017339724409</v>
      </c>
      <c r="P18" s="68">
        <f t="shared" si="5"/>
        <v>0.24616490431266216</v>
      </c>
      <c r="Q18" s="68">
        <f t="shared" si="5"/>
        <v>0.25215597146537422</v>
      </c>
      <c r="R18" s="68">
        <f t="shared" si="5"/>
        <v>0.25650140611991656</v>
      </c>
      <c r="S18" s="111">
        <f t="shared" si="5"/>
        <v>0.25941989962478412</v>
      </c>
      <c r="T18" s="68">
        <f t="shared" si="5"/>
        <v>0.25987493343453577</v>
      </c>
      <c r="U18" s="116">
        <f t="shared" si="5"/>
        <v>0.25155724777883809</v>
      </c>
      <c r="V18" s="68">
        <f t="shared" si="5"/>
        <v>0.24049115748959163</v>
      </c>
      <c r="W18" s="116">
        <f t="shared" si="5"/>
        <v>0.22671765663582441</v>
      </c>
      <c r="X18" s="3"/>
      <c r="Y18" s="136" t="s">
        <v>55</v>
      </c>
      <c r="Z18" s="137">
        <f>I18+I19+I20</f>
        <v>0.76005197272240088</v>
      </c>
      <c r="AA18" s="137">
        <f>S18+S19+S20</f>
        <v>0.6935773235496987</v>
      </c>
      <c r="AB18" s="138">
        <f>W18+W19+W20</f>
        <v>0.49797024549694074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" thickBot="1" x14ac:dyDescent="0.4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0.31724177676376097</v>
      </c>
      <c r="G19" s="110">
        <f t="shared" si="3"/>
        <v>0.31661162582184299</v>
      </c>
      <c r="H19" s="68">
        <f t="shared" ref="H19:W19" si="6">H8/H$4</f>
        <v>0.316153119838192</v>
      </c>
      <c r="I19" s="111">
        <f t="shared" si="6"/>
        <v>0.31544982498193019</v>
      </c>
      <c r="J19" s="110">
        <f t="shared" si="6"/>
        <v>0.31366802591462295</v>
      </c>
      <c r="K19" s="68">
        <f t="shared" si="6"/>
        <v>0.31155467852512764</v>
      </c>
      <c r="L19" s="68">
        <f t="shared" si="6"/>
        <v>0.30902980324665702</v>
      </c>
      <c r="M19" s="68">
        <f t="shared" si="6"/>
        <v>0.30530338255980083</v>
      </c>
      <c r="N19" s="111">
        <f t="shared" si="6"/>
        <v>0.3007688393075964</v>
      </c>
      <c r="O19" s="110">
        <f t="shared" si="6"/>
        <v>0.29571744209332784</v>
      </c>
      <c r="P19" s="68">
        <f t="shared" si="6"/>
        <v>0.29019075857146193</v>
      </c>
      <c r="Q19" s="68">
        <f t="shared" si="6"/>
        <v>0.28430452361387581</v>
      </c>
      <c r="R19" s="68">
        <f t="shared" si="6"/>
        <v>0.27827671291598888</v>
      </c>
      <c r="S19" s="111">
        <f t="shared" si="6"/>
        <v>0.27214888323765257</v>
      </c>
      <c r="T19" s="68">
        <f t="shared" si="6"/>
        <v>0.24408539873980176</v>
      </c>
      <c r="U19" s="116">
        <f t="shared" si="6"/>
        <v>0.22077532040043421</v>
      </c>
      <c r="V19" s="68">
        <f t="shared" si="6"/>
        <v>0.19793215864547098</v>
      </c>
      <c r="W19" s="116">
        <f t="shared" si="6"/>
        <v>0.17645084592790061</v>
      </c>
      <c r="X19" s="3"/>
      <c r="Y19" s="139" t="s">
        <v>60</v>
      </c>
      <c r="Z19" s="140">
        <f>I21+I22</f>
        <v>0.15570178751855712</v>
      </c>
      <c r="AA19" s="140">
        <f>S21+S22</f>
        <v>9.4932141769555611E-2</v>
      </c>
      <c r="AB19" s="272">
        <f>W21+W22</f>
        <v>4.6698668328042994E-2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3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0.25968871191449838</v>
      </c>
      <c r="G20" s="110">
        <f t="shared" si="3"/>
        <v>0.24920134061926791</v>
      </c>
      <c r="H20" s="68">
        <f t="shared" ref="H20:W20" si="7">H9/H$4</f>
        <v>0.24377881266342824</v>
      </c>
      <c r="I20" s="111">
        <f t="shared" si="7"/>
        <v>0.23829435401074328</v>
      </c>
      <c r="J20" s="110">
        <f t="shared" si="7"/>
        <v>0.23313413285726858</v>
      </c>
      <c r="K20" s="68">
        <f t="shared" si="7"/>
        <v>0.22800063512638163</v>
      </c>
      <c r="L20" s="68">
        <f t="shared" si="7"/>
        <v>0.22155512641539207</v>
      </c>
      <c r="M20" s="68">
        <f t="shared" si="7"/>
        <v>0.2136739209535283</v>
      </c>
      <c r="N20" s="111">
        <f t="shared" si="7"/>
        <v>0.20414296505374074</v>
      </c>
      <c r="O20" s="110">
        <f t="shared" si="7"/>
        <v>0.19395055626895824</v>
      </c>
      <c r="P20" s="68">
        <f t="shared" si="7"/>
        <v>0.18432336213692868</v>
      </c>
      <c r="Q20" s="68">
        <f t="shared" si="7"/>
        <v>0.17574340187525797</v>
      </c>
      <c r="R20" s="68">
        <f t="shared" si="7"/>
        <v>0.16835020867284936</v>
      </c>
      <c r="S20" s="111">
        <f t="shared" si="7"/>
        <v>0.16200854068726206</v>
      </c>
      <c r="T20" s="68">
        <f t="shared" si="7"/>
        <v>0.1394934302513188</v>
      </c>
      <c r="U20" s="116">
        <f t="shared" si="7"/>
        <v>0.12283320826653468</v>
      </c>
      <c r="V20" s="68">
        <f t="shared" si="7"/>
        <v>0.1076365271556204</v>
      </c>
      <c r="W20" s="116">
        <f t="shared" si="7"/>
        <v>9.4801742933215707E-2</v>
      </c>
      <c r="X20" s="3"/>
      <c r="Y20" s="173" t="s">
        <v>92</v>
      </c>
      <c r="Z20" s="174">
        <f>SUM(Z17:Z19)</f>
        <v>1.0000000001185589</v>
      </c>
      <c r="AA20" s="174">
        <f t="shared" ref="AA20:AB20" si="8">SUM(AA17:AA19)</f>
        <v>0.99999999985004195</v>
      </c>
      <c r="AB20" s="174">
        <f t="shared" si="8"/>
        <v>1.0001332753530743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3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0.13320189928683837</v>
      </c>
      <c r="G21" s="110">
        <f t="shared" si="3"/>
        <v>0.12683179868529948</v>
      </c>
      <c r="H21" s="68">
        <f t="shared" ref="H21:W21" si="9">H10/H$4</f>
        <v>0.12371767329171675</v>
      </c>
      <c r="I21" s="111">
        <f t="shared" si="9"/>
        <v>0.12055999348290085</v>
      </c>
      <c r="J21" s="110">
        <f t="shared" si="9"/>
        <v>0.11771560961506856</v>
      </c>
      <c r="K21" s="68">
        <f t="shared" si="9"/>
        <v>0.11484911025565703</v>
      </c>
      <c r="L21" s="68">
        <f t="shared" si="9"/>
        <v>0.11136674701942402</v>
      </c>
      <c r="M21" s="68">
        <f t="shared" si="9"/>
        <v>0.1071054171358275</v>
      </c>
      <c r="N21" s="111">
        <f t="shared" si="9"/>
        <v>0.10194638934614571</v>
      </c>
      <c r="O21" s="110">
        <f t="shared" si="9"/>
        <v>9.6363965634513757E-2</v>
      </c>
      <c r="P21" s="68">
        <f t="shared" si="9"/>
        <v>9.1027166019885891E-2</v>
      </c>
      <c r="Q21" s="68">
        <f t="shared" si="9"/>
        <v>8.6235347982507385E-2</v>
      </c>
      <c r="R21" s="68">
        <f t="shared" si="9"/>
        <v>8.2074395977575251E-2</v>
      </c>
      <c r="S21" s="111">
        <f t="shared" si="9"/>
        <v>7.8465610103889666E-2</v>
      </c>
      <c r="T21" s="68">
        <f t="shared" si="9"/>
        <v>6.5479132089525161E-2</v>
      </c>
      <c r="U21" s="116">
        <f t="shared" si="9"/>
        <v>5.6018086989015892E-2</v>
      </c>
      <c r="V21" s="68">
        <f t="shared" si="9"/>
        <v>4.7630863092298879E-2</v>
      </c>
      <c r="W21" s="116">
        <f t="shared" si="9"/>
        <v>4.0597474040016006E-2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3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4.5524455866955776E-2</v>
      </c>
      <c r="G22" s="112">
        <f t="shared" si="3"/>
        <v>3.9438783733378252E-2</v>
      </c>
      <c r="H22" s="70">
        <f t="shared" ref="H22:W22" si="10">H11/H$4</f>
        <v>3.7243614452618971E-2</v>
      </c>
      <c r="I22" s="113">
        <f t="shared" si="10"/>
        <v>3.5141794035656274E-2</v>
      </c>
      <c r="J22" s="112">
        <f t="shared" si="10"/>
        <v>3.3171027799594376E-2</v>
      </c>
      <c r="K22" s="70">
        <f t="shared" si="10"/>
        <v>3.1312960641296204E-2</v>
      </c>
      <c r="L22" s="70">
        <f t="shared" si="10"/>
        <v>2.935516139738693E-2</v>
      </c>
      <c r="M22" s="70">
        <f t="shared" si="10"/>
        <v>2.7277001871012778E-2</v>
      </c>
      <c r="N22" s="113">
        <f t="shared" si="10"/>
        <v>2.5088693861952619E-2</v>
      </c>
      <c r="O22" s="112">
        <f t="shared" si="10"/>
        <v>2.291510885769521E-2</v>
      </c>
      <c r="P22" s="70">
        <f t="shared" si="10"/>
        <v>2.0932237620701562E-2</v>
      </c>
      <c r="Q22" s="70">
        <f t="shared" si="10"/>
        <v>1.9202118456704897E-2</v>
      </c>
      <c r="R22" s="70">
        <f t="shared" si="10"/>
        <v>1.7726657238067673E-2</v>
      </c>
      <c r="S22" s="113">
        <f t="shared" si="10"/>
        <v>1.6466531665665939E-2</v>
      </c>
      <c r="T22" s="70">
        <f t="shared" si="10"/>
        <v>1.2158460056871491E-2</v>
      </c>
      <c r="U22" s="117">
        <f t="shared" si="10"/>
        <v>9.4391539937652598E-3</v>
      </c>
      <c r="V22" s="70">
        <f t="shared" si="10"/>
        <v>7.4714651288704994E-3</v>
      </c>
      <c r="W22" s="117">
        <f t="shared" si="10"/>
        <v>6.101194288026991E-3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3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3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3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3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3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3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4.5" x14ac:dyDescent="0.35"/>
  <cols>
    <col min="1" max="1" width="11.453125" style="3"/>
    <col min="2" max="2" width="17.1796875" style="3" customWidth="1"/>
    <col min="3" max="3" width="28.1796875" customWidth="1"/>
    <col min="4" max="4" width="41" hidden="1" customWidth="1"/>
    <col min="5" max="8" width="20.1796875" hidden="1" customWidth="1"/>
    <col min="9" max="39" width="20.1796875" customWidth="1"/>
    <col min="40" max="40" width="13" style="3" customWidth="1"/>
    <col min="41" max="84" width="11.453125" style="3"/>
  </cols>
  <sheetData>
    <row r="1" spans="1:39" s="3" customFormat="1" ht="23.5" x14ac:dyDescent="0.55000000000000004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5" x14ac:dyDescent="0.55000000000000004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5" x14ac:dyDescent="0.55000000000000004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3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34664.838069999998</v>
      </c>
      <c r="J4" s="59">
        <f t="shared" si="6"/>
        <v>34954.891860000003</v>
      </c>
      <c r="K4" s="59">
        <f t="shared" si="6"/>
        <v>35115.33423</v>
      </c>
      <c r="L4" s="59">
        <f t="shared" si="6"/>
        <v>35229.615689999999</v>
      </c>
      <c r="M4" s="59">
        <f t="shared" si="6"/>
        <v>35281.857329999999</v>
      </c>
      <c r="N4" s="59">
        <f t="shared" si="6"/>
        <v>35288.167540000002</v>
      </c>
      <c r="O4" s="59">
        <f t="shared" si="6"/>
        <v>35350.17265</v>
      </c>
      <c r="P4" s="59">
        <f t="shared" si="6"/>
        <v>35466.49912</v>
      </c>
      <c r="Q4" s="59">
        <f t="shared" si="6"/>
        <v>35623.31839</v>
      </c>
      <c r="R4" s="59">
        <f t="shared" si="6"/>
        <v>35804.094400000002</v>
      </c>
      <c r="S4" s="59">
        <f t="shared" si="6"/>
        <v>35998.779280000002</v>
      </c>
      <c r="T4" s="59">
        <f t="shared" si="6"/>
        <v>36194.302649999998</v>
      </c>
      <c r="U4" s="59">
        <f t="shared" si="6"/>
        <v>36387.860869999997</v>
      </c>
      <c r="V4" s="59">
        <f t="shared" si="6"/>
        <v>36578.769350000002</v>
      </c>
      <c r="W4" s="59">
        <f t="shared" si="6"/>
        <v>36767.759440000002</v>
      </c>
      <c r="X4" s="59">
        <f t="shared" si="6"/>
        <v>36956.88233</v>
      </c>
      <c r="Y4" s="59">
        <f t="shared" si="6"/>
        <v>37144.754419999997</v>
      </c>
      <c r="Z4" s="59">
        <f t="shared" si="6"/>
        <v>37333.66388</v>
      </c>
      <c r="AA4" s="59">
        <f t="shared" si="6"/>
        <v>37525.24523</v>
      </c>
      <c r="AB4" s="59">
        <f t="shared" si="6"/>
        <v>37720.994350000001</v>
      </c>
      <c r="AC4" s="59">
        <f t="shared" si="6"/>
        <v>37923.850010000002</v>
      </c>
      <c r="AD4" s="59">
        <f t="shared" si="6"/>
        <v>38138.851569999999</v>
      </c>
      <c r="AE4" s="59">
        <f t="shared" si="6"/>
        <v>38364.238069999999</v>
      </c>
      <c r="AF4" s="59">
        <f t="shared" si="6"/>
        <v>38596.430110000001</v>
      </c>
      <c r="AG4" s="59">
        <f t="shared" si="6"/>
        <v>38833.400549999998</v>
      </c>
      <c r="AH4" s="59">
        <f t="shared" si="6"/>
        <v>39073.073320000003</v>
      </c>
      <c r="AI4" s="59">
        <f t="shared" si="6"/>
        <v>39313.71211</v>
      </c>
      <c r="AJ4" s="59">
        <f t="shared" si="6"/>
        <v>39555.456550000003</v>
      </c>
      <c r="AK4" s="59">
        <f t="shared" si="6"/>
        <v>39798.289259999998</v>
      </c>
      <c r="AL4" s="59">
        <f t="shared" si="6"/>
        <v>40042.11219</v>
      </c>
      <c r="AM4" s="103">
        <f t="shared" si="6"/>
        <v>40287.85108</v>
      </c>
    </row>
    <row r="5" spans="1:39" x14ac:dyDescent="0.3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34.664838069999995</v>
      </c>
      <c r="J5" s="154">
        <f t="shared" si="7"/>
        <v>34.954891860000004</v>
      </c>
      <c r="K5" s="154">
        <f t="shared" si="7"/>
        <v>35.115334230000002</v>
      </c>
      <c r="L5" s="154">
        <f t="shared" si="7"/>
        <v>35.229615689999996</v>
      </c>
      <c r="M5" s="154">
        <f t="shared" si="7"/>
        <v>35.281857330000001</v>
      </c>
      <c r="N5" s="154">
        <f t="shared" si="7"/>
        <v>35.288167540000003</v>
      </c>
      <c r="O5" s="154">
        <f t="shared" si="7"/>
        <v>35.350172649999998</v>
      </c>
      <c r="P5" s="154">
        <f t="shared" si="7"/>
        <v>35.466499120000002</v>
      </c>
      <c r="Q5" s="154">
        <f t="shared" si="7"/>
        <v>35.623318390000001</v>
      </c>
      <c r="R5" s="154">
        <f t="shared" si="7"/>
        <v>35.804094400000004</v>
      </c>
      <c r="S5" s="154">
        <f t="shared" si="7"/>
        <v>35.998779280000001</v>
      </c>
      <c r="T5" s="154">
        <f t="shared" si="7"/>
        <v>36.194302649999997</v>
      </c>
      <c r="U5" s="154">
        <f t="shared" si="7"/>
        <v>36.387860869999997</v>
      </c>
      <c r="V5" s="154">
        <f t="shared" si="7"/>
        <v>36.578769350000002</v>
      </c>
      <c r="W5" s="154">
        <f t="shared" si="7"/>
        <v>36.767759439999999</v>
      </c>
      <c r="X5" s="154">
        <f t="shared" si="7"/>
        <v>36.956882329999999</v>
      </c>
      <c r="Y5" s="154">
        <f t="shared" si="7"/>
        <v>37.144754419999998</v>
      </c>
      <c r="Z5" s="154">
        <f t="shared" si="7"/>
        <v>37.333663880000003</v>
      </c>
      <c r="AA5" s="154">
        <f t="shared" si="7"/>
        <v>37.525245230000003</v>
      </c>
      <c r="AB5" s="154">
        <f t="shared" si="7"/>
        <v>37.720994349999998</v>
      </c>
      <c r="AC5" s="154">
        <f t="shared" si="7"/>
        <v>37.923850010000002</v>
      </c>
      <c r="AD5" s="154">
        <f t="shared" si="7"/>
        <v>38.13885157</v>
      </c>
      <c r="AE5" s="154">
        <f t="shared" si="7"/>
        <v>38.364238069999999</v>
      </c>
      <c r="AF5" s="154">
        <f t="shared" si="7"/>
        <v>38.59643011</v>
      </c>
      <c r="AG5" s="154">
        <f t="shared" si="7"/>
        <v>38.83340055</v>
      </c>
      <c r="AH5" s="154">
        <f t="shared" si="7"/>
        <v>39.073073320000006</v>
      </c>
      <c r="AI5" s="154">
        <f t="shared" si="7"/>
        <v>39.313712109999997</v>
      </c>
      <c r="AJ5" s="154">
        <f t="shared" si="7"/>
        <v>39.555456550000002</v>
      </c>
      <c r="AK5" s="154">
        <f t="shared" si="7"/>
        <v>39.798289259999997</v>
      </c>
      <c r="AL5" s="154">
        <f t="shared" si="7"/>
        <v>40.042112189999997</v>
      </c>
      <c r="AM5" s="176">
        <f t="shared" si="7"/>
        <v>40.287851080000003</v>
      </c>
    </row>
    <row r="6" spans="1:39" x14ac:dyDescent="0.35">
      <c r="C6" s="157" t="s">
        <v>73</v>
      </c>
      <c r="D6" s="3" t="s">
        <v>451</v>
      </c>
      <c r="E6" s="155"/>
      <c r="F6" s="155"/>
      <c r="G6" s="155">
        <f>G91</f>
        <v>4.9178930595426889E-3</v>
      </c>
      <c r="H6" s="155">
        <f t="shared" ref="H6:AM6" si="8">H91</f>
        <v>6.079112134693314E-3</v>
      </c>
      <c r="I6" s="155">
        <f t="shared" si="8"/>
        <v>8.5702343192858316E-3</v>
      </c>
      <c r="J6" s="155">
        <f t="shared" si="8"/>
        <v>1.3123714956330577E-2</v>
      </c>
      <c r="K6" s="155">
        <f t="shared" si="8"/>
        <v>2.0937771868674595E-2</v>
      </c>
      <c r="L6" s="155">
        <f t="shared" si="8"/>
        <v>2.934052537204955E-2</v>
      </c>
      <c r="M6" s="155">
        <f t="shared" si="8"/>
        <v>3.838904452596175E-2</v>
      </c>
      <c r="N6" s="155">
        <f t="shared" si="8"/>
        <v>4.8233594308082335E-2</v>
      </c>
      <c r="O6" s="155">
        <f t="shared" si="8"/>
        <v>5.9344993863841851E-2</v>
      </c>
      <c r="P6" s="155">
        <f t="shared" si="8"/>
        <v>7.1862135148342207E-2</v>
      </c>
      <c r="Q6" s="155">
        <f t="shared" si="8"/>
        <v>8.5865396971514421E-2</v>
      </c>
      <c r="R6" s="155">
        <f t="shared" si="8"/>
        <v>0.10140191681541315</v>
      </c>
      <c r="S6" s="155">
        <f t="shared" si="8"/>
        <v>0.11852365219979759</v>
      </c>
      <c r="T6" s="155">
        <f t="shared" si="8"/>
        <v>0.13723478811105094</v>
      </c>
      <c r="U6" s="155">
        <f t="shared" si="8"/>
        <v>0.15756337481566282</v>
      </c>
      <c r="V6" s="155">
        <f t="shared" si="8"/>
        <v>0.17951535493634641</v>
      </c>
      <c r="W6" s="155">
        <f t="shared" si="8"/>
        <v>0.20306767188748773</v>
      </c>
      <c r="X6" s="155">
        <f t="shared" si="8"/>
        <v>0.22816609996225296</v>
      </c>
      <c r="Y6" s="155">
        <f t="shared" si="8"/>
        <v>0.25468758290958682</v>
      </c>
      <c r="Z6" s="155">
        <f t="shared" si="8"/>
        <v>0.2824977661956708</v>
      </c>
      <c r="AA6" s="155">
        <f t="shared" si="8"/>
        <v>0.31142029821186595</v>
      </c>
      <c r="AB6" s="155">
        <f t="shared" si="8"/>
        <v>0.34124714291896707</v>
      </c>
      <c r="AC6" s="155">
        <f t="shared" si="8"/>
        <v>0.37176071697051832</v>
      </c>
      <c r="AD6" s="155">
        <f t="shared" si="8"/>
        <v>0.40274820708241899</v>
      </c>
      <c r="AE6" s="155">
        <f t="shared" si="8"/>
        <v>0.43392892332763072</v>
      </c>
      <c r="AF6" s="155">
        <f t="shared" si="8"/>
        <v>0.46501419972905367</v>
      </c>
      <c r="AG6" s="155">
        <f t="shared" si="8"/>
        <v>0.49574848345337602</v>
      </c>
      <c r="AH6" s="155">
        <f t="shared" si="8"/>
        <v>0.5259008156771221</v>
      </c>
      <c r="AI6" s="155">
        <f t="shared" si="8"/>
        <v>0.55527303117344817</v>
      </c>
      <c r="AJ6" s="155">
        <f t="shared" si="8"/>
        <v>0.58371392100643071</v>
      </c>
      <c r="AK6" s="155">
        <f t="shared" si="8"/>
        <v>0.6111007096589961</v>
      </c>
      <c r="AL6" s="155">
        <f t="shared" si="8"/>
        <v>0.63733908563328467</v>
      </c>
      <c r="AM6" s="177">
        <f t="shared" si="8"/>
        <v>0.66236900690013178</v>
      </c>
    </row>
    <row r="7" spans="1:39" x14ac:dyDescent="0.3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0.99142976582206777</v>
      </c>
      <c r="J7" s="179">
        <f t="shared" si="9"/>
        <v>0.98687628524678839</v>
      </c>
      <c r="K7" s="179">
        <f t="shared" si="9"/>
        <v>0.97906222805158827</v>
      </c>
      <c r="L7" s="179">
        <f t="shared" si="9"/>
        <v>0.9706594747131061</v>
      </c>
      <c r="M7" s="179">
        <f t="shared" si="9"/>
        <v>0.96161095553072462</v>
      </c>
      <c r="N7" s="179">
        <f t="shared" si="9"/>
        <v>0.95176640560690329</v>
      </c>
      <c r="O7" s="179">
        <f t="shared" si="9"/>
        <v>0.94065500610786978</v>
      </c>
      <c r="P7" s="179">
        <f t="shared" si="9"/>
        <v>0.92813786465428838</v>
      </c>
      <c r="Q7" s="179">
        <f t="shared" si="9"/>
        <v>0.91413460288812809</v>
      </c>
      <c r="R7" s="179">
        <f t="shared" si="9"/>
        <v>0.89859808324044632</v>
      </c>
      <c r="S7" s="179">
        <f t="shared" si="9"/>
        <v>0.88147634793909591</v>
      </c>
      <c r="T7" s="179">
        <f t="shared" si="9"/>
        <v>0.86276521175080578</v>
      </c>
      <c r="U7" s="179">
        <f t="shared" si="9"/>
        <v>0.84243662521181895</v>
      </c>
      <c r="V7" s="179">
        <f t="shared" si="9"/>
        <v>0.82048464514566832</v>
      </c>
      <c r="W7" s="179">
        <f t="shared" si="9"/>
        <v>0.79693232811251224</v>
      </c>
      <c r="X7" s="179">
        <f t="shared" si="9"/>
        <v>0.77183389998362995</v>
      </c>
      <c r="Y7" s="179">
        <f t="shared" si="9"/>
        <v>0.74531241711733476</v>
      </c>
      <c r="Z7" s="179">
        <f t="shared" si="9"/>
        <v>0.7175022338043292</v>
      </c>
      <c r="AA7" s="179">
        <f t="shared" si="9"/>
        <v>0.68857970178813399</v>
      </c>
      <c r="AB7" s="179">
        <f t="shared" si="9"/>
        <v>0.65875285708103293</v>
      </c>
      <c r="AC7" s="179">
        <f t="shared" si="9"/>
        <v>0.62823928302948162</v>
      </c>
      <c r="AD7" s="179">
        <f t="shared" si="9"/>
        <v>0.5972517926553812</v>
      </c>
      <c r="AE7" s="179">
        <f t="shared" si="9"/>
        <v>0.56607107641170984</v>
      </c>
      <c r="AF7" s="179">
        <f t="shared" si="9"/>
        <v>0.53498580001185503</v>
      </c>
      <c r="AG7" s="179">
        <f t="shared" si="9"/>
        <v>0.50425151654662392</v>
      </c>
      <c r="AH7" s="179">
        <f t="shared" si="9"/>
        <v>0.47409918432287784</v>
      </c>
      <c r="AI7" s="179">
        <f t="shared" si="9"/>
        <v>0.44472696908091597</v>
      </c>
      <c r="AJ7" s="179">
        <f t="shared" si="9"/>
        <v>0.41628607899356934</v>
      </c>
      <c r="AK7" s="179">
        <f t="shared" si="9"/>
        <v>0.38889929034100396</v>
      </c>
      <c r="AL7" s="179">
        <f t="shared" si="9"/>
        <v>0.36266091436671538</v>
      </c>
      <c r="AM7" s="180">
        <f t="shared" si="9"/>
        <v>0.33763099309986827</v>
      </c>
    </row>
    <row r="8" spans="1:39" s="3" customFormat="1" x14ac:dyDescent="0.35">
      <c r="C8" s="153" t="s">
        <v>70</v>
      </c>
      <c r="E8" s="231"/>
      <c r="F8" s="231"/>
      <c r="G8" s="231">
        <f>SUM(G6:G7)</f>
        <v>0.99999999999124223</v>
      </c>
      <c r="H8" s="231">
        <f t="shared" ref="H8:AM8" si="10">SUM(H6:H7)</f>
        <v>1</v>
      </c>
      <c r="I8" s="231">
        <f t="shared" si="10"/>
        <v>1.0000000001413536</v>
      </c>
      <c r="J8" s="231">
        <f t="shared" si="10"/>
        <v>1.0000000002031189</v>
      </c>
      <c r="K8" s="231">
        <f t="shared" si="10"/>
        <v>0.99999999992026289</v>
      </c>
      <c r="L8" s="231">
        <f t="shared" si="10"/>
        <v>1.0000000000851557</v>
      </c>
      <c r="M8" s="231">
        <f t="shared" si="10"/>
        <v>1.0000000000566864</v>
      </c>
      <c r="N8" s="231">
        <f t="shared" si="10"/>
        <v>0.99999999991498567</v>
      </c>
      <c r="O8" s="231">
        <f t="shared" si="10"/>
        <v>0.99999999997171163</v>
      </c>
      <c r="P8" s="231">
        <f t="shared" si="10"/>
        <v>0.99999999980263055</v>
      </c>
      <c r="Q8" s="231">
        <f t="shared" si="10"/>
        <v>0.9999999998596425</v>
      </c>
      <c r="R8" s="231">
        <f t="shared" si="10"/>
        <v>1.0000000000558595</v>
      </c>
      <c r="S8" s="231">
        <f t="shared" si="10"/>
        <v>1.0000000001388936</v>
      </c>
      <c r="T8" s="231">
        <f t="shared" si="10"/>
        <v>0.99999999986185673</v>
      </c>
      <c r="U8" s="231">
        <f t="shared" si="10"/>
        <v>1.0000000000274818</v>
      </c>
      <c r="V8" s="231">
        <f t="shared" si="10"/>
        <v>1.0000000000820148</v>
      </c>
      <c r="W8" s="231">
        <f t="shared" si="10"/>
        <v>1</v>
      </c>
      <c r="X8" s="231">
        <f t="shared" si="10"/>
        <v>0.99999999994588284</v>
      </c>
      <c r="Y8" s="231">
        <f t="shared" si="10"/>
        <v>1.0000000000269216</v>
      </c>
      <c r="Z8" s="231">
        <f t="shared" si="10"/>
        <v>1</v>
      </c>
      <c r="AA8" s="231">
        <f t="shared" si="10"/>
        <v>1</v>
      </c>
      <c r="AB8" s="231">
        <f t="shared" si="10"/>
        <v>1</v>
      </c>
      <c r="AC8" s="231">
        <f t="shared" si="10"/>
        <v>1</v>
      </c>
      <c r="AD8" s="231">
        <f t="shared" si="10"/>
        <v>0.99999999973780018</v>
      </c>
      <c r="AE8" s="231">
        <f t="shared" si="10"/>
        <v>0.99999999973934051</v>
      </c>
      <c r="AF8" s="231">
        <f t="shared" si="10"/>
        <v>0.9999999997409087</v>
      </c>
      <c r="AG8" s="231">
        <f t="shared" si="10"/>
        <v>1</v>
      </c>
      <c r="AH8" s="231">
        <f t="shared" si="10"/>
        <v>1</v>
      </c>
      <c r="AI8" s="231">
        <f t="shared" si="10"/>
        <v>1.0000000002543641</v>
      </c>
      <c r="AJ8" s="231">
        <f t="shared" si="10"/>
        <v>1</v>
      </c>
      <c r="AK8" s="231">
        <f t="shared" si="10"/>
        <v>1</v>
      </c>
      <c r="AL8" s="231">
        <f t="shared" si="10"/>
        <v>1</v>
      </c>
      <c r="AM8" s="231">
        <f t="shared" si="10"/>
        <v>1</v>
      </c>
    </row>
    <row r="9" spans="1:39" s="3" customFormat="1" x14ac:dyDescent="0.35"/>
    <row r="10" spans="1:39" s="3" customFormat="1" x14ac:dyDescent="0.35"/>
    <row r="11" spans="1:39" s="3" customFormat="1" x14ac:dyDescent="0.35"/>
    <row r="12" spans="1:39" x14ac:dyDescent="0.3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35">
      <c r="C13" s="157" t="s">
        <v>73</v>
      </c>
      <c r="D13" s="3"/>
      <c r="E13" s="181"/>
      <c r="F13" s="181"/>
      <c r="G13" s="181"/>
      <c r="H13" s="181"/>
      <c r="I13" s="181">
        <f>I91</f>
        <v>8.5702343192858316E-3</v>
      </c>
      <c r="J13" s="182">
        <f>S91</f>
        <v>0.11852365219979759</v>
      </c>
      <c r="K13" s="182">
        <f>AM91</f>
        <v>0.66236900690013178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35">
      <c r="C14" s="158" t="s">
        <v>59</v>
      </c>
      <c r="D14" s="3"/>
      <c r="E14" s="183"/>
      <c r="F14" s="183"/>
      <c r="G14" s="183"/>
      <c r="H14" s="183"/>
      <c r="I14" s="183">
        <f>I91</f>
        <v>8.5702343192858316E-3</v>
      </c>
      <c r="J14" s="183">
        <f>S91</f>
        <v>0.11852365219979759</v>
      </c>
      <c r="K14" s="183">
        <f>AM91</f>
        <v>0.66236900690013178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35">
      <c r="C15" s="157" t="s">
        <v>74</v>
      </c>
      <c r="D15" s="3"/>
      <c r="E15" s="181"/>
      <c r="F15" s="181"/>
      <c r="G15" s="181"/>
      <c r="H15" s="181"/>
      <c r="I15" s="181">
        <f>I99</f>
        <v>0.99142976582206777</v>
      </c>
      <c r="J15" s="181">
        <f>S99</f>
        <v>0.88147634793909591</v>
      </c>
      <c r="K15" s="182">
        <f>AM99</f>
        <v>0.33763099309986827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35">
      <c r="C16" s="158" t="s">
        <v>56</v>
      </c>
      <c r="D16" s="3"/>
      <c r="E16" s="184"/>
      <c r="F16" s="184"/>
      <c r="G16" s="184"/>
      <c r="H16" s="184"/>
      <c r="I16" s="184">
        <f>I100+I101</f>
        <v>0.17621859460773187</v>
      </c>
      <c r="J16" s="184">
        <f>S100+S101</f>
        <v>0.21088141703231666</v>
      </c>
      <c r="K16" s="184">
        <f>AM100+AM101</f>
        <v>0.1003365592514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35">
      <c r="C17" s="159" t="s">
        <v>57</v>
      </c>
      <c r="D17" s="3"/>
      <c r="E17" s="183"/>
      <c r="F17" s="183"/>
      <c r="G17" s="183"/>
      <c r="H17" s="183"/>
      <c r="I17" s="183">
        <f>I102+I103+I104</f>
        <v>0.71137227599921082</v>
      </c>
      <c r="J17" s="183">
        <f>S102+S103+S104</f>
        <v>0.61245137446227316</v>
      </c>
      <c r="K17" s="183">
        <f>AM102+AM103+AM104</f>
        <v>0.22211200354744759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35">
      <c r="C18" s="159" t="s">
        <v>58</v>
      </c>
      <c r="D18" s="3"/>
      <c r="E18" s="183"/>
      <c r="F18" s="183"/>
      <c r="G18" s="183"/>
      <c r="H18" s="183"/>
      <c r="I18" s="183">
        <f>I105+I106</f>
        <v>0.10383889509973412</v>
      </c>
      <c r="J18" s="183">
        <f>S105+S106</f>
        <v>5.8143556336169189E-2</v>
      </c>
      <c r="K18" s="183">
        <f>AM105+AM106</f>
        <v>1.5182430340734868E-2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35">
      <c r="C19" s="160" t="s">
        <v>70</v>
      </c>
      <c r="E19" s="185"/>
      <c r="F19" s="185"/>
      <c r="G19" s="185"/>
      <c r="H19" s="185"/>
      <c r="I19" s="185">
        <f>SUM(I16:I18)</f>
        <v>0.99142976570667674</v>
      </c>
      <c r="J19" s="185">
        <f>SUM(J16:J18)</f>
        <v>0.88147634783075901</v>
      </c>
      <c r="K19" s="185">
        <f>SUM(K16:K18)</f>
        <v>0.33763099313958245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35"/>
    <row r="21" spans="1:39" s="3" customFormat="1" x14ac:dyDescent="0.35"/>
    <row r="22" spans="1:39" s="3" customFormat="1" x14ac:dyDescent="0.35"/>
    <row r="23" spans="1:39" s="3" customFormat="1" ht="23.5" x14ac:dyDescent="0.55000000000000004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5" x14ac:dyDescent="0.55000000000000004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3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3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3003.5617280000001</v>
      </c>
      <c r="J26" s="51">
        <f>VLOOKUP($D26,Résultats!$B$2:$AZ$251,J$2,FALSE)</f>
        <v>2987.706561</v>
      </c>
      <c r="K26" s="51">
        <f>VLOOKUP($D26,Résultats!$B$2:$AZ$251,K$2,FALSE)</f>
        <v>2880.6674109999999</v>
      </c>
      <c r="L26" s="51">
        <f>VLOOKUP($D26,Résultats!$B$2:$AZ$251,L$2,FALSE)</f>
        <v>2846.9923020000001</v>
      </c>
      <c r="M26" s="51">
        <f>VLOOKUP($D26,Résultats!$B$2:$AZ$251,M$2,FALSE)</f>
        <v>2793.845973</v>
      </c>
      <c r="N26" s="51">
        <f>VLOOKUP($D26,Résultats!$B$2:$AZ$251,N$2,FALSE)</f>
        <v>2751.9800340000002</v>
      </c>
      <c r="O26" s="51">
        <f>VLOOKUP($D26,Résultats!$B$2:$AZ$251,O$2,FALSE)</f>
        <v>2808.1660080000001</v>
      </c>
      <c r="P26" s="51">
        <f>VLOOKUP($D26,Résultats!$B$2:$AZ$251,P$2,FALSE)</f>
        <v>2867.312668</v>
      </c>
      <c r="Q26" s="51">
        <f>VLOOKUP($D26,Résultats!$B$2:$AZ$251,Q$2,FALSE)</f>
        <v>2916.858115</v>
      </c>
      <c r="R26" s="51">
        <f>VLOOKUP($D26,Résultats!$B$2:$AZ$251,R$2,FALSE)</f>
        <v>2953.0186910000002</v>
      </c>
      <c r="S26" s="51">
        <f>VLOOKUP($D26,Résultats!$B$2:$AZ$251,S$2,FALSE)</f>
        <v>2980.9957260000001</v>
      </c>
      <c r="T26" s="51">
        <f>VLOOKUP($D26,Résultats!$B$2:$AZ$251,T$2,FALSE)</f>
        <v>2996.98479</v>
      </c>
      <c r="U26" s="51">
        <f>VLOOKUP($D26,Résultats!$B$2:$AZ$251,U$2,FALSE)</f>
        <v>3010.235471</v>
      </c>
      <c r="V26" s="51">
        <f>VLOOKUP($D26,Résultats!$B$2:$AZ$251,V$2,FALSE)</f>
        <v>3022.6486279999999</v>
      </c>
      <c r="W26" s="51">
        <f>VLOOKUP($D26,Résultats!$B$2:$AZ$251,W$2,FALSE)</f>
        <v>3035.5869240000002</v>
      </c>
      <c r="X26" s="51">
        <f>VLOOKUP($D26,Résultats!$B$2:$AZ$251,X$2,FALSE)</f>
        <v>3050.4271290000001</v>
      </c>
      <c r="Y26" s="51">
        <f>VLOOKUP($D26,Résultats!$B$2:$AZ$251,Y$2,FALSE)</f>
        <v>3063.8940560000001</v>
      </c>
      <c r="Z26" s="51">
        <f>VLOOKUP($D26,Résultats!$B$2:$AZ$251,Z$2,FALSE)</f>
        <v>3079.5518269999998</v>
      </c>
      <c r="AA26" s="51">
        <f>VLOOKUP($D26,Résultats!$B$2:$AZ$251,AA$2,FALSE)</f>
        <v>3096.9248470000002</v>
      </c>
      <c r="AB26" s="51">
        <f>VLOOKUP($D26,Résultats!$B$2:$AZ$251,AB$2,FALSE)</f>
        <v>3116.0016599999999</v>
      </c>
      <c r="AC26" s="51">
        <f>VLOOKUP($D26,Résultats!$B$2:$AZ$251,AC$2,FALSE)</f>
        <v>3138.341602</v>
      </c>
      <c r="AD26" s="51">
        <f>VLOOKUP($D26,Résultats!$B$2:$AZ$251,AD$2,FALSE)</f>
        <v>3166.2739339999998</v>
      </c>
      <c r="AE26" s="51">
        <f>VLOOKUP($D26,Résultats!$B$2:$AZ$251,AE$2,FALSE)</f>
        <v>3193.3905150000001</v>
      </c>
      <c r="AF26" s="51">
        <f>VLOOKUP($D26,Résultats!$B$2:$AZ$251,AF$2,FALSE)</f>
        <v>3217.7358570000001</v>
      </c>
      <c r="AG26" s="51">
        <f>VLOOKUP($D26,Résultats!$B$2:$AZ$251,AG$2,FALSE)</f>
        <v>3240.5836840000002</v>
      </c>
      <c r="AH26" s="51">
        <f>VLOOKUP($D26,Résultats!$B$2:$AZ$251,AH$2,FALSE)</f>
        <v>3261.7272889999999</v>
      </c>
      <c r="AI26" s="51">
        <f>VLOOKUP($D26,Résultats!$B$2:$AZ$251,AI$2,FALSE)</f>
        <v>3281.3448830000002</v>
      </c>
      <c r="AJ26" s="51">
        <f>VLOOKUP($D26,Résultats!$B$2:$AZ$251,AJ$2,FALSE)</f>
        <v>3301.177287</v>
      </c>
      <c r="AK26" s="51">
        <f>VLOOKUP($D26,Résultats!$B$2:$AZ$251,AK$2,FALSE)</f>
        <v>3321.0783590000001</v>
      </c>
      <c r="AL26" s="51">
        <f>VLOOKUP($D26,Résultats!$B$2:$AZ$251,AL$2,FALSE)</f>
        <v>3340.9660600000002</v>
      </c>
      <c r="AM26" s="100">
        <f>VLOOKUP($D26,Résultats!$B$2:$AZ$251,AM$2,FALSE)</f>
        <v>3361.8565680000002</v>
      </c>
    </row>
    <row r="27" spans="1:39" x14ac:dyDescent="0.3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24.2050494</v>
      </c>
      <c r="G27" s="53">
        <f>VLOOKUP($D27,Résultats!$B$2:$AZ$251,G$2,FALSE)</f>
        <v>44.500197479999997</v>
      </c>
      <c r="H27" s="53">
        <f>VLOOKUP($D27,Résultats!$B$2:$AZ$251,H$2,FALSE)</f>
        <v>53.360566480000003</v>
      </c>
      <c r="I27" s="53">
        <f>VLOOKUP($D27,Résultats!$B$2:$AZ$251,I$2,FALSE)</f>
        <v>104.6133356</v>
      </c>
      <c r="J27" s="53">
        <f>VLOOKUP($D27,Résultats!$B$2:$AZ$251,J$2,FALSE)</f>
        <v>184.77176850000001</v>
      </c>
      <c r="K27" s="53">
        <f>VLOOKUP($D27,Résultats!$B$2:$AZ$251,K$2,FALSE)</f>
        <v>312.19827830000003</v>
      </c>
      <c r="L27" s="53">
        <f>VLOOKUP($D27,Résultats!$B$2:$AZ$251,L$2,FALSE)</f>
        <v>355.63545219999997</v>
      </c>
      <c r="M27" s="53">
        <f>VLOOKUP($D27,Résultats!$B$2:$AZ$251,M$2,FALSE)</f>
        <v>401.22147059999998</v>
      </c>
      <c r="N27" s="53">
        <f>VLOOKUP($D27,Résultats!$B$2:$AZ$251,N$2,FALSE)</f>
        <v>453.04200630000003</v>
      </c>
      <c r="O27" s="53">
        <f>VLOOKUP($D27,Résultats!$B$2:$AZ$251,O$2,FALSE)</f>
        <v>528.23783230000004</v>
      </c>
      <c r="P27" s="53">
        <f>VLOOKUP($D27,Résultats!$B$2:$AZ$251,P$2,FALSE)</f>
        <v>614.09983309999996</v>
      </c>
      <c r="Q27" s="53">
        <f>VLOOKUP($D27,Résultats!$B$2:$AZ$251,Q$2,FALSE)</f>
        <v>708.45430669999996</v>
      </c>
      <c r="R27" s="53">
        <f>VLOOKUP($D27,Résultats!$B$2:$AZ$251,R$2,FALSE)</f>
        <v>809.83314480000001</v>
      </c>
      <c r="S27" s="53">
        <f>VLOOKUP($D27,Résultats!$B$2:$AZ$251,S$2,FALSE)</f>
        <v>918.64025409999999</v>
      </c>
      <c r="T27" s="53">
        <f>VLOOKUP($D27,Résultats!$B$2:$AZ$251,T$2,FALSE)</f>
        <v>1032.4500989999999</v>
      </c>
      <c r="U27" s="53">
        <f>VLOOKUP($D27,Résultats!$B$2:$AZ$251,U$2,FALSE)</f>
        <v>1152.822811</v>
      </c>
      <c r="V27" s="53">
        <f>VLOOKUP($D27,Résultats!$B$2:$AZ$251,V$2,FALSE)</f>
        <v>1279.235136</v>
      </c>
      <c r="W27" s="53">
        <f>VLOOKUP($D27,Résultats!$B$2:$AZ$251,W$2,FALSE)</f>
        <v>1410.900388</v>
      </c>
      <c r="X27" s="53">
        <f>VLOOKUP($D27,Résultats!$B$2:$AZ$251,X$2,FALSE)</f>
        <v>1547.002788</v>
      </c>
      <c r="Y27" s="53">
        <f>VLOOKUP($D27,Résultats!$B$2:$AZ$251,Y$2,FALSE)</f>
        <v>1684.21073</v>
      </c>
      <c r="Z27" s="53">
        <f>VLOOKUP($D27,Résultats!$B$2:$AZ$251,Z$2,FALSE)</f>
        <v>1822.579643</v>
      </c>
      <c r="AA27" s="53">
        <f>VLOOKUP($D27,Résultats!$B$2:$AZ$251,AA$2,FALSE)</f>
        <v>1960.1994629999999</v>
      </c>
      <c r="AB27" s="53">
        <f>VLOOKUP($D27,Résultats!$B$2:$AZ$251,AB$2,FALSE)</f>
        <v>2095.4844069999999</v>
      </c>
      <c r="AC27" s="53">
        <f>VLOOKUP($D27,Résultats!$B$2:$AZ$251,AC$2,FALSE)</f>
        <v>2228.1423070000001</v>
      </c>
      <c r="AD27" s="53">
        <f>VLOOKUP($D27,Résultats!$B$2:$AZ$251,AD$2,FALSE)</f>
        <v>2358.9235619999999</v>
      </c>
      <c r="AE27" s="53">
        <f>VLOOKUP($D27,Résultats!$B$2:$AZ$251,AE$2,FALSE)</f>
        <v>2482.3567250000001</v>
      </c>
      <c r="AF27" s="53">
        <f>VLOOKUP($D27,Résultats!$B$2:$AZ$251,AF$2,FALSE)</f>
        <v>2596.0493529999999</v>
      </c>
      <c r="AG27" s="53">
        <f>VLOOKUP($D27,Résultats!$B$2:$AZ$251,AG$2,FALSE)</f>
        <v>2700.4341760000002</v>
      </c>
      <c r="AH27" s="53">
        <f>VLOOKUP($D27,Résultats!$B$2:$AZ$251,AH$2,FALSE)</f>
        <v>2795.1406430000002</v>
      </c>
      <c r="AI27" s="53">
        <f>VLOOKUP($D27,Résultats!$B$2:$AZ$251,AI$2,FALSE)</f>
        <v>2880.3927709999998</v>
      </c>
      <c r="AJ27" s="53">
        <f>VLOOKUP($D27,Résultats!$B$2:$AZ$251,AJ$2,FALSE)</f>
        <v>2958.047106</v>
      </c>
      <c r="AK27" s="53">
        <f>VLOOKUP($D27,Résultats!$B$2:$AZ$251,AK$2,FALSE)</f>
        <v>3028.5070040000001</v>
      </c>
      <c r="AL27" s="53">
        <f>VLOOKUP($D27,Résultats!$B$2:$AZ$251,AL$2,FALSE)</f>
        <v>3092.3067310000001</v>
      </c>
      <c r="AM27" s="213">
        <f>VLOOKUP($D27,Résultats!$B$2:$AZ$251,AM$2,FALSE)</f>
        <v>3151.0443260000002</v>
      </c>
    </row>
    <row r="28" spans="1:39" x14ac:dyDescent="0.3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0.5218918682</v>
      </c>
      <c r="G28" s="25">
        <f>VLOOKUP($D28,Résultats!$B$2:$AZ$251,G$2,FALSE)</f>
        <v>1.2457011730000001</v>
      </c>
      <c r="H28" s="25">
        <f>VLOOKUP($D28,Résultats!$B$2:$AZ$251,H$2,FALSE)</f>
        <v>1.6221790739999999</v>
      </c>
      <c r="I28" s="25">
        <f>VLOOKUP($D28,Résultats!$B$2:$AZ$251,I$2,FALSE)</f>
        <v>3.4309359179999999</v>
      </c>
      <c r="J28" s="25">
        <f>VLOOKUP($D28,Résultats!$B$2:$AZ$251,J$2,FALSE)</f>
        <v>6.5409859570000002</v>
      </c>
      <c r="K28" s="25">
        <f>VLOOKUP($D28,Résultats!$B$2:$AZ$251,K$2,FALSE)</f>
        <v>11.922833369999999</v>
      </c>
      <c r="L28" s="25">
        <f>VLOOKUP($D28,Résultats!$B$2:$AZ$251,L$2,FALSE)</f>
        <v>14.62810136</v>
      </c>
      <c r="M28" s="25">
        <f>VLOOKUP($D28,Résultats!$B$2:$AZ$251,M$2,FALSE)</f>
        <v>17.731919170000001</v>
      </c>
      <c r="N28" s="25">
        <f>VLOOKUP($D28,Résultats!$B$2:$AZ$251,N$2,FALSE)</f>
        <v>21.454909000000001</v>
      </c>
      <c r="O28" s="25">
        <f>VLOOKUP($D28,Résultats!$B$2:$AZ$251,O$2,FALSE)</f>
        <v>26.694108329999999</v>
      </c>
      <c r="P28" s="25">
        <f>VLOOKUP($D28,Résultats!$B$2:$AZ$251,P$2,FALSE)</f>
        <v>32.963739250000003</v>
      </c>
      <c r="Q28" s="25">
        <f>VLOOKUP($D28,Résultats!$B$2:$AZ$251,Q$2,FALSE)</f>
        <v>40.214088539999999</v>
      </c>
      <c r="R28" s="25">
        <f>VLOOKUP($D28,Résultats!$B$2:$AZ$251,R$2,FALSE)</f>
        <v>48.41004264</v>
      </c>
      <c r="S28" s="25">
        <f>VLOOKUP($D28,Résultats!$B$2:$AZ$251,S$2,FALSE)</f>
        <v>57.618282219999998</v>
      </c>
      <c r="T28" s="25">
        <f>VLOOKUP($D28,Résultats!$B$2:$AZ$251,T$2,FALSE)</f>
        <v>67.727950669999998</v>
      </c>
      <c r="U28" s="25">
        <f>VLOOKUP($D28,Résultats!$B$2:$AZ$251,U$2,FALSE)</f>
        <v>78.87862432</v>
      </c>
      <c r="V28" s="25">
        <f>VLOOKUP($D28,Résultats!$B$2:$AZ$251,V$2,FALSE)</f>
        <v>91.083233469999996</v>
      </c>
      <c r="W28" s="25">
        <f>VLOOKUP($D28,Résultats!$B$2:$AZ$251,W$2,FALSE)</f>
        <v>104.33352979999999</v>
      </c>
      <c r="X28" s="25">
        <f>VLOOKUP($D28,Résultats!$B$2:$AZ$251,X$2,FALSE)</f>
        <v>118.6139069</v>
      </c>
      <c r="Y28" s="25">
        <f>VLOOKUP($D28,Résultats!$B$2:$AZ$251,Y$2,FALSE)</f>
        <v>133.7006107</v>
      </c>
      <c r="Z28" s="25">
        <f>VLOOKUP($D28,Résultats!$B$2:$AZ$251,Z$2,FALSE)</f>
        <v>149.61146930000001</v>
      </c>
      <c r="AA28" s="25">
        <f>VLOOKUP($D28,Résultats!$B$2:$AZ$251,AA$2,FALSE)</f>
        <v>166.21065920000001</v>
      </c>
      <c r="AB28" s="25">
        <f>VLOOKUP($D28,Résultats!$B$2:$AZ$251,AB$2,FALSE)</f>
        <v>183.36714620000001</v>
      </c>
      <c r="AC28" s="25">
        <f>VLOOKUP($D28,Résultats!$B$2:$AZ$251,AC$2,FALSE)</f>
        <v>201.0658928</v>
      </c>
      <c r="AD28" s="25">
        <f>VLOOKUP($D28,Résultats!$B$2:$AZ$251,AD$2,FALSE)</f>
        <v>219.3753629</v>
      </c>
      <c r="AE28" s="25">
        <f>VLOOKUP($D28,Résultats!$B$2:$AZ$251,AE$2,FALSE)</f>
        <v>237.7767164</v>
      </c>
      <c r="AF28" s="25">
        <f>VLOOKUP($D28,Résultats!$B$2:$AZ$251,AF$2,FALSE)</f>
        <v>256.00123309999998</v>
      </c>
      <c r="AG28" s="25">
        <f>VLOOKUP($D28,Résultats!$B$2:$AZ$251,AG$2,FALSE)</f>
        <v>274.04306020000001</v>
      </c>
      <c r="AH28" s="25">
        <f>VLOOKUP($D28,Résultats!$B$2:$AZ$251,AH$2,FALSE)</f>
        <v>291.81098270000001</v>
      </c>
      <c r="AI28" s="25">
        <f>VLOOKUP($D28,Résultats!$B$2:$AZ$251,AI$2,FALSE)</f>
        <v>309.27575309999997</v>
      </c>
      <c r="AJ28" s="25">
        <f>VLOOKUP($D28,Résultats!$B$2:$AZ$251,AJ$2,FALSE)</f>
        <v>326.58431439999998</v>
      </c>
      <c r="AK28" s="25">
        <f>VLOOKUP($D28,Résultats!$B$2:$AZ$251,AK$2,FALSE)</f>
        <v>343.73535809999998</v>
      </c>
      <c r="AL28" s="25">
        <f>VLOOKUP($D28,Résultats!$B$2:$AZ$251,AL$2,FALSE)</f>
        <v>360.74625780000002</v>
      </c>
      <c r="AM28" s="102">
        <f>VLOOKUP($D28,Résultats!$B$2:$AZ$251,AM$2,FALSE)</f>
        <v>377.76940139999999</v>
      </c>
    </row>
    <row r="29" spans="1:39" x14ac:dyDescent="0.3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0.4257956403</v>
      </c>
      <c r="G29" s="25">
        <f>VLOOKUP($D29,Résultats!$B$2:$AZ$251,G$2,FALSE)</f>
        <v>0.93818147969999999</v>
      </c>
      <c r="H29" s="25">
        <f>VLOOKUP($D29,Résultats!$B$2:$AZ$251,H$2,FALSE)</f>
        <v>1.193055577</v>
      </c>
      <c r="I29" s="25">
        <f>VLOOKUP($D29,Résultats!$B$2:$AZ$251,I$2,FALSE)</f>
        <v>2.4700583530000002</v>
      </c>
      <c r="J29" s="25">
        <f>VLOOKUP($D29,Résultats!$B$2:$AZ$251,J$2,FALSE)</f>
        <v>4.6107598650000003</v>
      </c>
      <c r="K29" s="25">
        <f>VLOOKUP($D29,Résultats!$B$2:$AZ$251,K$2,FALSE)</f>
        <v>8.2325734629999996</v>
      </c>
      <c r="L29" s="25">
        <f>VLOOKUP($D29,Résultats!$B$2:$AZ$251,L$2,FALSE)</f>
        <v>9.9001865280000008</v>
      </c>
      <c r="M29" s="25">
        <f>VLOOKUP($D29,Résultats!$B$2:$AZ$251,M$2,FALSE)</f>
        <v>11.771375239999999</v>
      </c>
      <c r="N29" s="25">
        <f>VLOOKUP($D29,Résultats!$B$2:$AZ$251,N$2,FALSE)</f>
        <v>13.9805069</v>
      </c>
      <c r="O29" s="25">
        <f>VLOOKUP($D29,Résultats!$B$2:$AZ$251,O$2,FALSE)</f>
        <v>17.091703880000001</v>
      </c>
      <c r="P29" s="25">
        <f>VLOOKUP($D29,Résultats!$B$2:$AZ$251,P$2,FALSE)</f>
        <v>20.761180549999999</v>
      </c>
      <c r="Q29" s="25">
        <f>VLOOKUP($D29,Résultats!$B$2:$AZ$251,Q$2,FALSE)</f>
        <v>24.939527399999999</v>
      </c>
      <c r="R29" s="25">
        <f>VLOOKUP($D29,Résultats!$B$2:$AZ$251,R$2,FALSE)</f>
        <v>29.589988139999999</v>
      </c>
      <c r="S29" s="25">
        <f>VLOOKUP($D29,Résultats!$B$2:$AZ$251,S$2,FALSE)</f>
        <v>34.739277440000002</v>
      </c>
      <c r="T29" s="25">
        <f>VLOOKUP($D29,Résultats!$B$2:$AZ$251,T$2,FALSE)</f>
        <v>40.306682119999998</v>
      </c>
      <c r="U29" s="25">
        <f>VLOOKUP($D29,Résultats!$B$2:$AZ$251,U$2,FALSE)</f>
        <v>46.361896489999999</v>
      </c>
      <c r="V29" s="25">
        <f>VLOOKUP($D29,Résultats!$B$2:$AZ$251,V$2,FALSE)</f>
        <v>52.896898720000003</v>
      </c>
      <c r="W29" s="25">
        <f>VLOOKUP($D29,Résultats!$B$2:$AZ$251,W$2,FALSE)</f>
        <v>59.891026009999997</v>
      </c>
      <c r="X29" s="25">
        <f>VLOOKUP($D29,Résultats!$B$2:$AZ$251,X$2,FALSE)</f>
        <v>67.319512040000006</v>
      </c>
      <c r="Y29" s="25">
        <f>VLOOKUP($D29,Résultats!$B$2:$AZ$251,Y$2,FALSE)</f>
        <v>75.041449409999998</v>
      </c>
      <c r="Z29" s="25">
        <f>VLOOKUP($D29,Résultats!$B$2:$AZ$251,Z$2,FALSE)</f>
        <v>83.055891169999995</v>
      </c>
      <c r="AA29" s="25">
        <f>VLOOKUP($D29,Résultats!$B$2:$AZ$251,AA$2,FALSE)</f>
        <v>91.274848019999894</v>
      </c>
      <c r="AB29" s="25">
        <f>VLOOKUP($D29,Résultats!$B$2:$AZ$251,AB$2,FALSE)</f>
        <v>99.616634439999999</v>
      </c>
      <c r="AC29" s="25">
        <f>VLOOKUP($D29,Résultats!$B$2:$AZ$251,AC$2,FALSE)</f>
        <v>108.06167430000001</v>
      </c>
      <c r="AD29" s="25">
        <f>VLOOKUP($D29,Résultats!$B$2:$AZ$251,AD$2,FALSE)</f>
        <v>116.6367367</v>
      </c>
      <c r="AE29" s="25">
        <f>VLOOKUP($D29,Résultats!$B$2:$AZ$251,AE$2,FALSE)</f>
        <v>125.057778</v>
      </c>
      <c r="AF29" s="25">
        <f>VLOOKUP($D29,Résultats!$B$2:$AZ$251,AF$2,FALSE)</f>
        <v>133.1808187</v>
      </c>
      <c r="AG29" s="25">
        <f>VLOOKUP($D29,Résultats!$B$2:$AZ$251,AG$2,FALSE)</f>
        <v>141.00189080000001</v>
      </c>
      <c r="AH29" s="25">
        <f>VLOOKUP($D29,Résultats!$B$2:$AZ$251,AH$2,FALSE)</f>
        <v>148.4742195</v>
      </c>
      <c r="AI29" s="25">
        <f>VLOOKUP($D29,Résultats!$B$2:$AZ$251,AI$2,FALSE)</f>
        <v>155.58299339999999</v>
      </c>
      <c r="AJ29" s="25">
        <f>VLOOKUP($D29,Résultats!$B$2:$AZ$251,AJ$2,FALSE)</f>
        <v>162.40224090000001</v>
      </c>
      <c r="AK29" s="25">
        <f>VLOOKUP($D29,Résultats!$B$2:$AZ$251,AK$2,FALSE)</f>
        <v>168.93022329999999</v>
      </c>
      <c r="AL29" s="25">
        <f>VLOOKUP($D29,Résultats!$B$2:$AZ$251,AL$2,FALSE)</f>
        <v>175.1739785</v>
      </c>
      <c r="AM29" s="102">
        <f>VLOOKUP($D29,Résultats!$B$2:$AZ$251,AM$2,FALSE)</f>
        <v>181.2040824</v>
      </c>
    </row>
    <row r="30" spans="1:39" x14ac:dyDescent="0.3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0.71810894240000001</v>
      </c>
      <c r="G30" s="25">
        <f>VLOOKUP($D30,Résultats!$B$2:$AZ$251,G$2,FALSE)</f>
        <v>1.3291486379999999</v>
      </c>
      <c r="H30" s="25">
        <f>VLOOKUP($D30,Résultats!$B$2:$AZ$251,H$2,FALSE)</f>
        <v>1.5952857899999999</v>
      </c>
      <c r="I30" s="25">
        <f>VLOOKUP($D30,Résultats!$B$2:$AZ$251,I$2,FALSE)</f>
        <v>3.1278221350000002</v>
      </c>
      <c r="J30" s="25">
        <f>VLOOKUP($D30,Résultats!$B$2:$AZ$251,J$2,FALSE)</f>
        <v>5.5197248989999999</v>
      </c>
      <c r="K30" s="25">
        <f>VLOOKUP($D30,Résultats!$B$2:$AZ$251,K$2,FALSE)</f>
        <v>9.3075855220000001</v>
      </c>
      <c r="L30" s="25">
        <f>VLOOKUP($D30,Résultats!$B$2:$AZ$251,L$2,FALSE)</f>
        <v>10.56711911</v>
      </c>
      <c r="M30" s="25">
        <f>VLOOKUP($D30,Résultats!$B$2:$AZ$251,M$2,FALSE)</f>
        <v>11.8642786</v>
      </c>
      <c r="N30" s="25">
        <f>VLOOKUP($D30,Résultats!$B$2:$AZ$251,N$2,FALSE)</f>
        <v>13.31097739</v>
      </c>
      <c r="O30" s="25">
        <f>VLOOKUP($D30,Résultats!$B$2:$AZ$251,O$2,FALSE)</f>
        <v>15.397896619999999</v>
      </c>
      <c r="P30" s="25">
        <f>VLOOKUP($D30,Résultats!$B$2:$AZ$251,P$2,FALSE)</f>
        <v>17.73486248</v>
      </c>
      <c r="Q30" s="25">
        <f>VLOOKUP($D30,Résultats!$B$2:$AZ$251,Q$2,FALSE)</f>
        <v>20.244501580000001</v>
      </c>
      <c r="R30" s="25">
        <f>VLOOKUP($D30,Résultats!$B$2:$AZ$251,R$2,FALSE)</f>
        <v>22.871398240000001</v>
      </c>
      <c r="S30" s="25">
        <f>VLOOKUP($D30,Résultats!$B$2:$AZ$251,S$2,FALSE)</f>
        <v>25.613717260000001</v>
      </c>
      <c r="T30" s="25">
        <f>VLOOKUP($D30,Résultats!$B$2:$AZ$251,T$2,FALSE)</f>
        <v>28.390403639999999</v>
      </c>
      <c r="U30" s="25">
        <f>VLOOKUP($D30,Résultats!$B$2:$AZ$251,U$2,FALSE)</f>
        <v>31.231007519999999</v>
      </c>
      <c r="V30" s="25">
        <f>VLOOKUP($D30,Résultats!$B$2:$AZ$251,V$2,FALSE)</f>
        <v>34.105828680000002</v>
      </c>
      <c r="W30" s="25">
        <f>VLOOKUP($D30,Résultats!$B$2:$AZ$251,W$2,FALSE)</f>
        <v>36.977772229999999</v>
      </c>
      <c r="X30" s="25">
        <f>VLOOKUP($D30,Résultats!$B$2:$AZ$251,X$2,FALSE)</f>
        <v>39.809086190000002</v>
      </c>
      <c r="Y30" s="25">
        <f>VLOOKUP($D30,Résultats!$B$2:$AZ$251,Y$2,FALSE)</f>
        <v>42.499330999999998</v>
      </c>
      <c r="Z30" s="25">
        <f>VLOOKUP($D30,Résultats!$B$2:$AZ$251,Z$2,FALSE)</f>
        <v>45.038213419999998</v>
      </c>
      <c r="AA30" s="25">
        <f>VLOOKUP($D30,Résultats!$B$2:$AZ$251,AA$2,FALSE)</f>
        <v>47.365198300000003</v>
      </c>
      <c r="AB30" s="25">
        <f>VLOOKUP($D30,Résultats!$B$2:$AZ$251,AB$2,FALSE)</f>
        <v>49.431910469999998</v>
      </c>
      <c r="AC30" s="25">
        <f>VLOOKUP($D30,Résultats!$B$2:$AZ$251,AC$2,FALSE)</f>
        <v>51.219720010000003</v>
      </c>
      <c r="AD30" s="25">
        <f>VLOOKUP($D30,Résultats!$B$2:$AZ$251,AD$2,FALSE)</f>
        <v>52.736018469999998</v>
      </c>
      <c r="AE30" s="25">
        <f>VLOOKUP($D30,Résultats!$B$2:$AZ$251,AE$2,FALSE)</f>
        <v>53.851170570000001</v>
      </c>
      <c r="AF30" s="25">
        <f>VLOOKUP($D30,Résultats!$B$2:$AZ$251,AF$2,FALSE)</f>
        <v>54.51322828</v>
      </c>
      <c r="AG30" s="25">
        <f>VLOOKUP($D30,Résultats!$B$2:$AZ$251,AG$2,FALSE)</f>
        <v>54.73397027</v>
      </c>
      <c r="AH30" s="25">
        <f>VLOOKUP($D30,Résultats!$B$2:$AZ$251,AH$2,FALSE)</f>
        <v>54.510559149999999</v>
      </c>
      <c r="AI30" s="25">
        <f>VLOOKUP($D30,Résultats!$B$2:$AZ$251,AI$2,FALSE)</f>
        <v>53.852527879999997</v>
      </c>
      <c r="AJ30" s="25">
        <f>VLOOKUP($D30,Résultats!$B$2:$AZ$251,AJ$2,FALSE)</f>
        <v>52.800411939999996</v>
      </c>
      <c r="AK30" s="25">
        <f>VLOOKUP($D30,Résultats!$B$2:$AZ$251,AK$2,FALSE)</f>
        <v>51.366193189999997</v>
      </c>
      <c r="AL30" s="25">
        <f>VLOOKUP($D30,Résultats!$B$2:$AZ$251,AL$2,FALSE)</f>
        <v>49.563707950000001</v>
      </c>
      <c r="AM30" s="102">
        <f>VLOOKUP($D30,Résultats!$B$2:$AZ$251,AM$2,FALSE)</f>
        <v>47.421256270000001</v>
      </c>
    </row>
    <row r="31" spans="1:39" x14ac:dyDescent="0.3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15.69613389</v>
      </c>
      <c r="G31" s="25">
        <f>VLOOKUP($D31,Résultats!$B$2:$AZ$251,G$2,FALSE)</f>
        <v>28.693082149999999</v>
      </c>
      <c r="H31" s="25">
        <f>VLOOKUP($D31,Résultats!$B$2:$AZ$251,H$2,FALSE)</f>
        <v>34.332323520000003</v>
      </c>
      <c r="I31" s="25">
        <f>VLOOKUP($D31,Résultats!$B$2:$AZ$251,I$2,FALSE)</f>
        <v>67.164204470000001</v>
      </c>
      <c r="J31" s="25">
        <f>VLOOKUP($D31,Résultats!$B$2:$AZ$251,J$2,FALSE)</f>
        <v>118.35035910000001</v>
      </c>
      <c r="K31" s="25">
        <f>VLOOKUP($D31,Résultats!$B$2:$AZ$251,K$2,FALSE)</f>
        <v>199.46686460000001</v>
      </c>
      <c r="L31" s="25">
        <f>VLOOKUP($D31,Résultats!$B$2:$AZ$251,L$2,FALSE)</f>
        <v>226.61420240000001</v>
      </c>
      <c r="M31" s="25">
        <f>VLOOKUP($D31,Résultats!$B$2:$AZ$251,M$2,FALSE)</f>
        <v>254.95065009999999</v>
      </c>
      <c r="N31" s="25">
        <f>VLOOKUP($D31,Résultats!$B$2:$AZ$251,N$2,FALSE)</f>
        <v>287.04912580000001</v>
      </c>
      <c r="O31" s="25">
        <f>VLOOKUP($D31,Résultats!$B$2:$AZ$251,O$2,FALSE)</f>
        <v>333.72071890000001</v>
      </c>
      <c r="P31" s="25">
        <f>VLOOKUP($D31,Résultats!$B$2:$AZ$251,P$2,FALSE)</f>
        <v>386.84578900000002</v>
      </c>
      <c r="Q31" s="25">
        <f>VLOOKUP($D31,Résultats!$B$2:$AZ$251,Q$2,FALSE)</f>
        <v>445.01655890000001</v>
      </c>
      <c r="R31" s="25">
        <f>VLOOKUP($D31,Résultats!$B$2:$AZ$251,R$2,FALSE)</f>
        <v>507.28337820000002</v>
      </c>
      <c r="S31" s="25">
        <f>VLOOKUP($D31,Résultats!$B$2:$AZ$251,S$2,FALSE)</f>
        <v>573.87524040000005</v>
      </c>
      <c r="T31" s="25">
        <f>VLOOKUP($D31,Résultats!$B$2:$AZ$251,T$2,FALSE)</f>
        <v>643.25376719999997</v>
      </c>
      <c r="U31" s="25">
        <f>VLOOKUP($D31,Résultats!$B$2:$AZ$251,U$2,FALSE)</f>
        <v>716.37031809999996</v>
      </c>
      <c r="V31" s="25">
        <f>VLOOKUP($D31,Résultats!$B$2:$AZ$251,V$2,FALSE)</f>
        <v>792.87259840000002</v>
      </c>
      <c r="W31" s="25">
        <f>VLOOKUP($D31,Résultats!$B$2:$AZ$251,W$2,FALSE)</f>
        <v>872.24661739999999</v>
      </c>
      <c r="X31" s="25">
        <f>VLOOKUP($D31,Résultats!$B$2:$AZ$251,X$2,FALSE)</f>
        <v>953.96360200000004</v>
      </c>
      <c r="Y31" s="25">
        <f>VLOOKUP($D31,Résultats!$B$2:$AZ$251,Y$2,FALSE)</f>
        <v>1035.9523589999999</v>
      </c>
      <c r="Z31" s="25">
        <f>VLOOKUP($D31,Résultats!$B$2:$AZ$251,Z$2,FALSE)</f>
        <v>1118.2409009999999</v>
      </c>
      <c r="AA31" s="25">
        <f>VLOOKUP($D31,Résultats!$B$2:$AZ$251,AA$2,FALSE)</f>
        <v>1199.6470870000001</v>
      </c>
      <c r="AB31" s="25">
        <f>VLOOKUP($D31,Résultats!$B$2:$AZ$251,AB$2,FALSE)</f>
        <v>1279.2004119999999</v>
      </c>
      <c r="AC31" s="25">
        <f>VLOOKUP($D31,Résultats!$B$2:$AZ$251,AC$2,FALSE)</f>
        <v>1356.718666</v>
      </c>
      <c r="AD31" s="25">
        <f>VLOOKUP($D31,Résultats!$B$2:$AZ$251,AD$2,FALSE)</f>
        <v>1432.660703</v>
      </c>
      <c r="AE31" s="25">
        <f>VLOOKUP($D31,Résultats!$B$2:$AZ$251,AE$2,FALSE)</f>
        <v>1503.7117270000001</v>
      </c>
      <c r="AF31" s="25">
        <f>VLOOKUP($D31,Résultats!$B$2:$AZ$251,AF$2,FALSE)</f>
        <v>1568.4475689999999</v>
      </c>
      <c r="AG31" s="25">
        <f>VLOOKUP($D31,Résultats!$B$2:$AZ$251,AG$2,FALSE)</f>
        <v>1627.1599100000001</v>
      </c>
      <c r="AH31" s="25">
        <f>VLOOKUP($D31,Résultats!$B$2:$AZ$251,AH$2,FALSE)</f>
        <v>1679.6586359999999</v>
      </c>
      <c r="AI31" s="25">
        <f>VLOOKUP($D31,Résultats!$B$2:$AZ$251,AI$2,FALSE)</f>
        <v>1726.111048</v>
      </c>
      <c r="AJ31" s="25">
        <f>VLOOKUP($D31,Résultats!$B$2:$AZ$251,AJ$2,FALSE)</f>
        <v>1767.662315</v>
      </c>
      <c r="AK31" s="25">
        <f>VLOOKUP($D31,Résultats!$B$2:$AZ$251,AK$2,FALSE)</f>
        <v>1804.582498</v>
      </c>
      <c r="AL31" s="25">
        <f>VLOOKUP($D31,Résultats!$B$2:$AZ$251,AL$2,FALSE)</f>
        <v>1837.2176059999999</v>
      </c>
      <c r="AM31" s="102">
        <f>VLOOKUP($D31,Résultats!$B$2:$AZ$251,AM$2,FALSE)</f>
        <v>1866.539755</v>
      </c>
    </row>
    <row r="32" spans="1:39" x14ac:dyDescent="0.3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5.9529705760000002</v>
      </c>
      <c r="G32" s="25">
        <f>VLOOKUP($D32,Résultats!$B$2:$AZ$251,G$2,FALSE)</f>
        <v>10.73793511</v>
      </c>
      <c r="H32" s="25">
        <f>VLOOKUP($D32,Résultats!$B$2:$AZ$251,H$2,FALSE)</f>
        <v>12.78453337</v>
      </c>
      <c r="I32" s="25">
        <f>VLOOKUP($D32,Résultats!$B$2:$AZ$251,I$2,FALSE)</f>
        <v>24.88708789</v>
      </c>
      <c r="J32" s="25">
        <f>VLOOKUP($D32,Résultats!$B$2:$AZ$251,J$2,FALSE)</f>
        <v>43.619723970000003</v>
      </c>
      <c r="K32" s="25">
        <f>VLOOKUP($D32,Résultats!$B$2:$AZ$251,K$2,FALSE)</f>
        <v>73.098394420000005</v>
      </c>
      <c r="L32" s="25">
        <f>VLOOKUP($D32,Résultats!$B$2:$AZ$251,L$2,FALSE)</f>
        <v>82.552135419999999</v>
      </c>
      <c r="M32" s="25">
        <f>VLOOKUP($D32,Résultats!$B$2:$AZ$251,M$2,FALSE)</f>
        <v>92.302925459999997</v>
      </c>
      <c r="N32" s="25">
        <f>VLOOKUP($D32,Résultats!$B$2:$AZ$251,N$2,FALSE)</f>
        <v>103.2691404</v>
      </c>
      <c r="O32" s="25">
        <f>VLOOKUP($D32,Résultats!$B$2:$AZ$251,O$2,FALSE)</f>
        <v>119.30762420000001</v>
      </c>
      <c r="P32" s="25">
        <f>VLOOKUP($D32,Résultats!$B$2:$AZ$251,P$2,FALSE)</f>
        <v>137.4524649</v>
      </c>
      <c r="Q32" s="25">
        <f>VLOOKUP($D32,Résultats!$B$2:$AZ$251,Q$2,FALSE)</f>
        <v>157.1820252</v>
      </c>
      <c r="R32" s="25">
        <f>VLOOKUP($D32,Résultats!$B$2:$AZ$251,R$2,FALSE)</f>
        <v>178.1483977</v>
      </c>
      <c r="S32" s="25">
        <f>VLOOKUP($D32,Résultats!$B$2:$AZ$251,S$2,FALSE)</f>
        <v>200.42253109999999</v>
      </c>
      <c r="T32" s="25">
        <f>VLOOKUP($D32,Résultats!$B$2:$AZ$251,T$2,FALSE)</f>
        <v>223.4587587</v>
      </c>
      <c r="U32" s="25">
        <f>VLOOKUP($D32,Résultats!$B$2:$AZ$251,U$2,FALSE)</f>
        <v>247.5814723</v>
      </c>
      <c r="V32" s="25">
        <f>VLOOKUP($D32,Résultats!$B$2:$AZ$251,V$2,FALSE)</f>
        <v>272.65902629999999</v>
      </c>
      <c r="W32" s="25">
        <f>VLOOKUP($D32,Résultats!$B$2:$AZ$251,W$2,FALSE)</f>
        <v>298.50611270000002</v>
      </c>
      <c r="X32" s="25">
        <f>VLOOKUP($D32,Résultats!$B$2:$AZ$251,X$2,FALSE)</f>
        <v>324.93536130000001</v>
      </c>
      <c r="Y32" s="25">
        <f>VLOOKUP($D32,Résultats!$B$2:$AZ$251,Y$2,FALSE)</f>
        <v>351.24051969999999</v>
      </c>
      <c r="Z32" s="25">
        <f>VLOOKUP($D32,Résultats!$B$2:$AZ$251,Z$2,FALSE)</f>
        <v>377.43744029999999</v>
      </c>
      <c r="AA32" s="25">
        <f>VLOOKUP($D32,Résultats!$B$2:$AZ$251,AA$2,FALSE)</f>
        <v>403.13132890000003</v>
      </c>
      <c r="AB32" s="25">
        <f>VLOOKUP($D32,Résultats!$B$2:$AZ$251,AB$2,FALSE)</f>
        <v>428.00674770000001</v>
      </c>
      <c r="AC32" s="25">
        <f>VLOOKUP($D32,Résultats!$B$2:$AZ$251,AC$2,FALSE)</f>
        <v>452.01158279999999</v>
      </c>
      <c r="AD32" s="25">
        <f>VLOOKUP($D32,Résultats!$B$2:$AZ$251,AD$2,FALSE)</f>
        <v>475.31126999999998</v>
      </c>
      <c r="AE32" s="25">
        <f>VLOOKUP($D32,Résultats!$B$2:$AZ$251,AE$2,FALSE)</f>
        <v>496.82212939999999</v>
      </c>
      <c r="AF32" s="25">
        <f>VLOOKUP($D32,Résultats!$B$2:$AZ$251,AF$2,FALSE)</f>
        <v>516.09848639999996</v>
      </c>
      <c r="AG32" s="25">
        <f>VLOOKUP($D32,Résultats!$B$2:$AZ$251,AG$2,FALSE)</f>
        <v>533.26340889999994</v>
      </c>
      <c r="AH32" s="25">
        <f>VLOOKUP($D32,Résultats!$B$2:$AZ$251,AH$2,FALSE)</f>
        <v>548.28252329999998</v>
      </c>
      <c r="AI32" s="25">
        <f>VLOOKUP($D32,Résultats!$B$2:$AZ$251,AI$2,FALSE)</f>
        <v>561.23742960000004</v>
      </c>
      <c r="AJ32" s="25">
        <f>VLOOKUP($D32,Résultats!$B$2:$AZ$251,AJ$2,FALSE)</f>
        <v>572.52672710000002</v>
      </c>
      <c r="AK32" s="25">
        <f>VLOOKUP($D32,Résultats!$B$2:$AZ$251,AK$2,FALSE)</f>
        <v>582.26171539999996</v>
      </c>
      <c r="AL32" s="25">
        <f>VLOOKUP($D32,Résultats!$B$2:$AZ$251,AL$2,FALSE)</f>
        <v>590.57650049999995</v>
      </c>
      <c r="AM32" s="102">
        <f>VLOOKUP($D32,Résultats!$B$2:$AZ$251,AM$2,FALSE)</f>
        <v>597.80327939999995</v>
      </c>
    </row>
    <row r="33" spans="2:39" x14ac:dyDescent="0.3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3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0.89014848089999998</v>
      </c>
      <c r="G34" s="55">
        <f>VLOOKUP($D34,Résultats!$B$2:$AZ$251,G$2,FALSE)</f>
        <v>1.55614893</v>
      </c>
      <c r="H34" s="55">
        <f>VLOOKUP($D34,Résultats!$B$2:$AZ$251,H$2,FALSE)</f>
        <v>1.833189146</v>
      </c>
      <c r="I34" s="55">
        <f>VLOOKUP($D34,Résultats!$B$2:$AZ$251,I$2,FALSE)</f>
        <v>3.5332268600000001</v>
      </c>
      <c r="J34" s="55">
        <f>VLOOKUP($D34,Résultats!$B$2:$AZ$251,J$2,FALSE)</f>
        <v>6.1302146720000001</v>
      </c>
      <c r="K34" s="55">
        <f>VLOOKUP($D34,Résultats!$B$2:$AZ$251,K$2,FALSE)</f>
        <v>10.17002692</v>
      </c>
      <c r="L34" s="55">
        <f>VLOOKUP($D34,Résultats!$B$2:$AZ$251,L$2,FALSE)</f>
        <v>11.37370744</v>
      </c>
      <c r="M34" s="55">
        <f>VLOOKUP($D34,Résultats!$B$2:$AZ$251,M$2,FALSE)</f>
        <v>12.60032204</v>
      </c>
      <c r="N34" s="55">
        <f>VLOOKUP($D34,Résultats!$B$2:$AZ$251,N$2,FALSE)</f>
        <v>13.977346799999999</v>
      </c>
      <c r="O34" s="55">
        <f>VLOOKUP($D34,Résultats!$B$2:$AZ$251,O$2,FALSE)</f>
        <v>16.025780300000001</v>
      </c>
      <c r="P34" s="55">
        <f>VLOOKUP($D34,Résultats!$B$2:$AZ$251,P$2,FALSE)</f>
        <v>18.34179688</v>
      </c>
      <c r="Q34" s="55">
        <f>VLOOKUP($D34,Résultats!$B$2:$AZ$251,Q$2,FALSE)</f>
        <v>20.857605029999998</v>
      </c>
      <c r="R34" s="55">
        <f>VLOOKUP($D34,Résultats!$B$2:$AZ$251,R$2,FALSE)</f>
        <v>23.529939850000002</v>
      </c>
      <c r="S34" s="55">
        <f>VLOOKUP($D34,Résultats!$B$2:$AZ$251,S$2,FALSE)</f>
        <v>26.371205589999999</v>
      </c>
      <c r="T34" s="55">
        <f>VLOOKUP($D34,Résultats!$B$2:$AZ$251,T$2,FALSE)</f>
        <v>29.312537030000001</v>
      </c>
      <c r="U34" s="55">
        <f>VLOOKUP($D34,Résultats!$B$2:$AZ$251,U$2,FALSE)</f>
        <v>32.399492019999997</v>
      </c>
      <c r="V34" s="55">
        <f>VLOOKUP($D34,Résultats!$B$2:$AZ$251,V$2,FALSE)</f>
        <v>35.617550950000002</v>
      </c>
      <c r="W34" s="55">
        <f>VLOOKUP($D34,Résultats!$B$2:$AZ$251,W$2,FALSE)</f>
        <v>38.945329960000002</v>
      </c>
      <c r="X34" s="55">
        <f>VLOOKUP($D34,Résultats!$B$2:$AZ$251,X$2,FALSE)</f>
        <v>42.361319450000003</v>
      </c>
      <c r="Y34" s="55">
        <f>VLOOKUP($D34,Résultats!$B$2:$AZ$251,Y$2,FALSE)</f>
        <v>45.776460290000003</v>
      </c>
      <c r="Z34" s="55">
        <f>VLOOKUP($D34,Résultats!$B$2:$AZ$251,Z$2,FALSE)</f>
        <v>49.195727689999998</v>
      </c>
      <c r="AA34" s="55">
        <f>VLOOKUP($D34,Résultats!$B$2:$AZ$251,AA$2,FALSE)</f>
        <v>52.570341050000003</v>
      </c>
      <c r="AB34" s="55">
        <f>VLOOKUP($D34,Résultats!$B$2:$AZ$251,AB$2,FALSE)</f>
        <v>55.86155591</v>
      </c>
      <c r="AC34" s="55">
        <f>VLOOKUP($D34,Résultats!$B$2:$AZ$251,AC$2,FALSE)</f>
        <v>59.064771180000001</v>
      </c>
      <c r="AD34" s="55">
        <f>VLOOKUP($D34,Résultats!$B$2:$AZ$251,AD$2,FALSE)</f>
        <v>62.203471229999998</v>
      </c>
      <c r="AE34" s="55">
        <f>VLOOKUP($D34,Résultats!$B$2:$AZ$251,AE$2,FALSE)</f>
        <v>65.137204400000002</v>
      </c>
      <c r="AF34" s="55">
        <f>VLOOKUP($D34,Résultats!$B$2:$AZ$251,AF$2,FALSE)</f>
        <v>67.808017530000001</v>
      </c>
      <c r="AG34" s="55">
        <f>VLOOKUP($D34,Résultats!$B$2:$AZ$251,AG$2,FALSE)</f>
        <v>70.231936630000007</v>
      </c>
      <c r="AH34" s="55">
        <f>VLOOKUP($D34,Résultats!$B$2:$AZ$251,AH$2,FALSE)</f>
        <v>72.403721829999995</v>
      </c>
      <c r="AI34" s="55">
        <f>VLOOKUP($D34,Résultats!$B$2:$AZ$251,AI$2,FALSE)</f>
        <v>74.333019329999999</v>
      </c>
      <c r="AJ34" s="55">
        <f>VLOOKUP($D34,Résultats!$B$2:$AZ$251,AJ$2,FALSE)</f>
        <v>76.071096049999994</v>
      </c>
      <c r="AK34" s="55">
        <f>VLOOKUP($D34,Résultats!$B$2:$AZ$251,AK$2,FALSE)</f>
        <v>77.631016119999998</v>
      </c>
      <c r="AL34" s="55">
        <f>VLOOKUP($D34,Résultats!$B$2:$AZ$251,AL$2,FALSE)</f>
        <v>79.028679370000006</v>
      </c>
      <c r="AM34" s="214">
        <f>VLOOKUP($D34,Résultats!$B$2:$AZ$251,AM$2,FALSE)</f>
        <v>80.306551679999998</v>
      </c>
    </row>
    <row r="35" spans="2:39" x14ac:dyDescent="0.3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2690.1516200000001</v>
      </c>
      <c r="I35" s="53">
        <f>VLOOKUP($D35,Résultats!$B$2:$AZ$251,I$2,FALSE)</f>
        <v>2898.9483919999998</v>
      </c>
      <c r="J35" s="53">
        <f>VLOOKUP($D35,Résultats!$B$2:$AZ$251,J$2,FALSE)</f>
        <v>2802.934792</v>
      </c>
      <c r="K35" s="53">
        <f>VLOOKUP($D35,Résultats!$B$2:$AZ$251,K$2,FALSE)</f>
        <v>2568.4691330000001</v>
      </c>
      <c r="L35" s="53">
        <f>VLOOKUP($D35,Résultats!$B$2:$AZ$251,L$2,FALSE)</f>
        <v>2491.3568500000001</v>
      </c>
      <c r="M35" s="53">
        <f>VLOOKUP($D35,Résultats!$B$2:$AZ$251,M$2,FALSE)</f>
        <v>2392.624503</v>
      </c>
      <c r="N35" s="53">
        <f>VLOOKUP($D35,Résultats!$B$2:$AZ$251,N$2,FALSE)</f>
        <v>2298.938028</v>
      </c>
      <c r="O35" s="53">
        <f>VLOOKUP($D35,Résultats!$B$2:$AZ$251,O$2,FALSE)</f>
        <v>2279.928175</v>
      </c>
      <c r="P35" s="53">
        <f>VLOOKUP($D35,Résultats!$B$2:$AZ$251,P$2,FALSE)</f>
        <v>2253.2128349999998</v>
      </c>
      <c r="Q35" s="53">
        <f>VLOOKUP($D35,Résultats!$B$2:$AZ$251,Q$2,FALSE)</f>
        <v>2208.403808</v>
      </c>
      <c r="R35" s="53">
        <f>VLOOKUP($D35,Résultats!$B$2:$AZ$251,R$2,FALSE)</f>
        <v>2143.1855460000002</v>
      </c>
      <c r="S35" s="53">
        <f>VLOOKUP($D35,Résultats!$B$2:$AZ$251,S$2,FALSE)</f>
        <v>2062.3554720000002</v>
      </c>
      <c r="T35" s="53">
        <f>VLOOKUP($D35,Résultats!$B$2:$AZ$251,T$2,FALSE)</f>
        <v>1964.5346910000001</v>
      </c>
      <c r="U35" s="53">
        <f>VLOOKUP($D35,Résultats!$B$2:$AZ$251,U$2,FALSE)</f>
        <v>1857.4126610000001</v>
      </c>
      <c r="V35" s="53">
        <f>VLOOKUP($D35,Résultats!$B$2:$AZ$251,V$2,FALSE)</f>
        <v>1743.4134919999999</v>
      </c>
      <c r="W35" s="53">
        <f>VLOOKUP($D35,Résultats!$B$2:$AZ$251,W$2,FALSE)</f>
        <v>1624.6865359999999</v>
      </c>
      <c r="X35" s="53">
        <f>VLOOKUP($D35,Résultats!$B$2:$AZ$251,X$2,FALSE)</f>
        <v>1503.4243409999999</v>
      </c>
      <c r="Y35" s="53">
        <f>VLOOKUP($D35,Résultats!$B$2:$AZ$251,Y$2,FALSE)</f>
        <v>1379.6833260000001</v>
      </c>
      <c r="Z35" s="53">
        <f>VLOOKUP($D35,Résultats!$B$2:$AZ$251,Z$2,FALSE)</f>
        <v>1256.9721850000001</v>
      </c>
      <c r="AA35" s="53">
        <f>VLOOKUP($D35,Résultats!$B$2:$AZ$251,AA$2,FALSE)</f>
        <v>1136.7253840000001</v>
      </c>
      <c r="AB35" s="53">
        <f>VLOOKUP($D35,Résultats!$B$2:$AZ$251,AB$2,FALSE)</f>
        <v>1020.517254</v>
      </c>
      <c r="AC35" s="53">
        <f>VLOOKUP($D35,Résultats!$B$2:$AZ$251,AC$2,FALSE)</f>
        <v>910.19929490000004</v>
      </c>
      <c r="AD35" s="53">
        <f>VLOOKUP($D35,Résultats!$B$2:$AZ$251,AD$2,FALSE)</f>
        <v>807.3503723</v>
      </c>
      <c r="AE35" s="53">
        <f>VLOOKUP($D35,Résultats!$B$2:$AZ$251,AE$2,FALSE)</f>
        <v>711.03378970000006</v>
      </c>
      <c r="AF35" s="53">
        <f>VLOOKUP($D35,Résultats!$B$2:$AZ$251,AF$2,FALSE)</f>
        <v>621.68650339999999</v>
      </c>
      <c r="AG35" s="53">
        <f>VLOOKUP($D35,Résultats!$B$2:$AZ$251,AG$2,FALSE)</f>
        <v>540.14950820000001</v>
      </c>
      <c r="AH35" s="53">
        <f>VLOOKUP($D35,Résultats!$B$2:$AZ$251,AH$2,FALSE)</f>
        <v>466.5866461</v>
      </c>
      <c r="AI35" s="53">
        <f>VLOOKUP($D35,Résultats!$B$2:$AZ$251,AI$2,FALSE)</f>
        <v>400.95211219999999</v>
      </c>
      <c r="AJ35" s="53">
        <f>VLOOKUP($D35,Résultats!$B$2:$AZ$251,AJ$2,FALSE)</f>
        <v>343.13018110000002</v>
      </c>
      <c r="AK35" s="53">
        <f>VLOOKUP($D35,Résultats!$B$2:$AZ$251,AK$2,FALSE)</f>
        <v>292.57135520000003</v>
      </c>
      <c r="AL35" s="53">
        <f>VLOOKUP($D35,Résultats!$B$2:$AZ$251,AL$2,FALSE)</f>
        <v>248.65932989999999</v>
      </c>
      <c r="AM35" s="213">
        <f>VLOOKUP($D35,Résultats!$B$2:$AZ$251,AM$2,FALSE)</f>
        <v>210.812242</v>
      </c>
    </row>
    <row r="36" spans="2:39" x14ac:dyDescent="0.3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82.418703519999994</v>
      </c>
      <c r="G36" s="25">
        <f>VLOOKUP($D36,Résultats!$B$2:$AZ$251,G$2,FALSE)</f>
        <v>123.9732834</v>
      </c>
      <c r="H36" s="25">
        <f>VLOOKUP($D36,Résultats!$B$2:$AZ$251,H$2,FALSE)</f>
        <v>126.84368139999999</v>
      </c>
      <c r="I36" s="25">
        <f>VLOOKUP($D36,Résultats!$B$2:$AZ$251,I$2,FALSE)</f>
        <v>165.32677050000001</v>
      </c>
      <c r="J36" s="25">
        <f>VLOOKUP($D36,Résultats!$B$2:$AZ$251,J$2,FALSE)</f>
        <v>145.22220329999999</v>
      </c>
      <c r="K36" s="25">
        <f>VLOOKUP($D36,Résultats!$B$2:$AZ$251,K$2,FALSE)</f>
        <v>157.8831989</v>
      </c>
      <c r="L36" s="25">
        <f>VLOOKUP($D36,Résultats!$B$2:$AZ$251,L$2,FALSE)</f>
        <v>171.3892955</v>
      </c>
      <c r="M36" s="25">
        <f>VLOOKUP($D36,Résultats!$B$2:$AZ$251,M$2,FALSE)</f>
        <v>185.0639482</v>
      </c>
      <c r="N36" s="25">
        <f>VLOOKUP($D36,Résultats!$B$2:$AZ$251,N$2,FALSE)</f>
        <v>198.41275949999999</v>
      </c>
      <c r="O36" s="25">
        <f>VLOOKUP($D36,Résultats!$B$2:$AZ$251,O$2,FALSE)</f>
        <v>208.75251309999999</v>
      </c>
      <c r="P36" s="25">
        <f>VLOOKUP($D36,Résultats!$B$2:$AZ$251,P$2,FALSE)</f>
        <v>214.641527</v>
      </c>
      <c r="Q36" s="25">
        <f>VLOOKUP($D36,Résultats!$B$2:$AZ$251,Q$2,FALSE)</f>
        <v>217.02050030000001</v>
      </c>
      <c r="R36" s="25">
        <f>VLOOKUP($D36,Résultats!$B$2:$AZ$251,R$2,FALSE)</f>
        <v>216.26255760000001</v>
      </c>
      <c r="S36" s="25">
        <f>VLOOKUP($D36,Résultats!$B$2:$AZ$251,S$2,FALSE)</f>
        <v>213.13276859999999</v>
      </c>
      <c r="T36" s="25">
        <f>VLOOKUP($D36,Résultats!$B$2:$AZ$251,T$2,FALSE)</f>
        <v>207.79628109999999</v>
      </c>
      <c r="U36" s="25">
        <f>VLOOKUP($D36,Résultats!$B$2:$AZ$251,U$2,FALSE)</f>
        <v>201.01878099999999</v>
      </c>
      <c r="V36" s="25">
        <f>VLOOKUP($D36,Résultats!$B$2:$AZ$251,V$2,FALSE)</f>
        <v>193.02186349999999</v>
      </c>
      <c r="W36" s="25">
        <f>VLOOKUP($D36,Résultats!$B$2:$AZ$251,W$2,FALSE)</f>
        <v>184.02502609999999</v>
      </c>
      <c r="X36" s="25">
        <f>VLOOKUP($D36,Résultats!$B$2:$AZ$251,X$2,FALSE)</f>
        <v>174.21382019999999</v>
      </c>
      <c r="Y36" s="25">
        <f>VLOOKUP($D36,Résultats!$B$2:$AZ$251,Y$2,FALSE)</f>
        <v>163.85494550000001</v>
      </c>
      <c r="Z36" s="25">
        <f>VLOOKUP($D36,Résultats!$B$2:$AZ$251,Z$2,FALSE)</f>
        <v>152.95341479999999</v>
      </c>
      <c r="AA36" s="25">
        <f>VLOOKUP($D36,Résultats!$B$2:$AZ$251,AA$2,FALSE)</f>
        <v>141.62869190000001</v>
      </c>
      <c r="AB36" s="25">
        <f>VLOOKUP($D36,Résultats!$B$2:$AZ$251,AB$2,FALSE)</f>
        <v>130.1338192</v>
      </c>
      <c r="AC36" s="25">
        <f>VLOOKUP($D36,Résultats!$B$2:$AZ$251,AC$2,FALSE)</f>
        <v>118.7704476</v>
      </c>
      <c r="AD36" s="25">
        <f>VLOOKUP($D36,Résultats!$B$2:$AZ$251,AD$2,FALSE)</f>
        <v>107.9485947</v>
      </c>
      <c r="AE36" s="25">
        <f>VLOOKUP($D36,Résultats!$B$2:$AZ$251,AE$2,FALSE)</f>
        <v>97.393185029999998</v>
      </c>
      <c r="AF36" s="25">
        <f>VLOOKUP($D36,Résultats!$B$2:$AZ$251,AF$2,FALSE)</f>
        <v>87.2271219</v>
      </c>
      <c r="AG36" s="25">
        <f>VLOOKUP($D36,Résultats!$B$2:$AZ$251,AG$2,FALSE)</f>
        <v>77.644594409999996</v>
      </c>
      <c r="AH36" s="25">
        <f>VLOOKUP($D36,Résultats!$B$2:$AZ$251,AH$2,FALSE)</f>
        <v>68.742174610000006</v>
      </c>
      <c r="AI36" s="25">
        <f>VLOOKUP($D36,Résultats!$B$2:$AZ$251,AI$2,FALSE)</f>
        <v>60.610251609999999</v>
      </c>
      <c r="AJ36" s="25">
        <f>VLOOKUP($D36,Résultats!$B$2:$AZ$251,AJ$2,FALSE)</f>
        <v>53.246578100000001</v>
      </c>
      <c r="AK36" s="25">
        <f>VLOOKUP($D36,Résultats!$B$2:$AZ$251,AK$2,FALSE)</f>
        <v>46.621532510000002</v>
      </c>
      <c r="AL36" s="25">
        <f>VLOOKUP($D36,Résultats!$B$2:$AZ$251,AL$2,FALSE)</f>
        <v>40.694655330000003</v>
      </c>
      <c r="AM36" s="102">
        <f>VLOOKUP($D36,Résultats!$B$2:$AZ$251,AM$2,FALSE)</f>
        <v>35.436237869999999</v>
      </c>
    </row>
    <row r="37" spans="2:39" x14ac:dyDescent="0.3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531.62122280000006</v>
      </c>
      <c r="G37" s="25">
        <f>VLOOKUP($D37,Résultats!$B$2:$AZ$251,G$2,FALSE)</f>
        <v>546.04507100000001</v>
      </c>
      <c r="H37" s="25">
        <f>VLOOKUP($D37,Résultats!$B$2:$AZ$251,H$2,FALSE)</f>
        <v>543.82126510000001</v>
      </c>
      <c r="I37" s="25">
        <f>VLOOKUP($D37,Résultats!$B$2:$AZ$251,I$2,FALSE)</f>
        <v>612.30267690000005</v>
      </c>
      <c r="J37" s="25">
        <f>VLOOKUP($D37,Résultats!$B$2:$AZ$251,J$2,FALSE)</f>
        <v>571.96497280000006</v>
      </c>
      <c r="K37" s="25">
        <f>VLOOKUP($D37,Résultats!$B$2:$AZ$251,K$2,FALSE)</f>
        <v>535.58869619999996</v>
      </c>
      <c r="L37" s="25">
        <f>VLOOKUP($D37,Résultats!$B$2:$AZ$251,L$2,FALSE)</f>
        <v>521.32200390000003</v>
      </c>
      <c r="M37" s="25">
        <f>VLOOKUP($D37,Résultats!$B$2:$AZ$251,M$2,FALSE)</f>
        <v>501.96735009999998</v>
      </c>
      <c r="N37" s="25">
        <f>VLOOKUP($D37,Résultats!$B$2:$AZ$251,N$2,FALSE)</f>
        <v>482.49797310000002</v>
      </c>
      <c r="O37" s="25">
        <f>VLOOKUP($D37,Résultats!$B$2:$AZ$251,O$2,FALSE)</f>
        <v>480.4971031</v>
      </c>
      <c r="P37" s="25">
        <f>VLOOKUP($D37,Résultats!$B$2:$AZ$251,P$2,FALSE)</f>
        <v>476.49241860000001</v>
      </c>
      <c r="Q37" s="25">
        <f>VLOOKUP($D37,Résultats!$B$2:$AZ$251,Q$2,FALSE)</f>
        <v>468.46769590000002</v>
      </c>
      <c r="R37" s="25">
        <f>VLOOKUP($D37,Résultats!$B$2:$AZ$251,R$2,FALSE)</f>
        <v>455.92919180000001</v>
      </c>
      <c r="S37" s="25">
        <f>VLOOKUP($D37,Résultats!$B$2:$AZ$251,S$2,FALSE)</f>
        <v>439.85791970000002</v>
      </c>
      <c r="T37" s="25">
        <f>VLOOKUP($D37,Résultats!$B$2:$AZ$251,T$2,FALSE)</f>
        <v>419.98836460000001</v>
      </c>
      <c r="U37" s="25">
        <f>VLOOKUP($D37,Résultats!$B$2:$AZ$251,U$2,FALSE)</f>
        <v>397.98759469999999</v>
      </c>
      <c r="V37" s="25">
        <f>VLOOKUP($D37,Résultats!$B$2:$AZ$251,V$2,FALSE)</f>
        <v>374.38483539999999</v>
      </c>
      <c r="W37" s="25">
        <f>VLOOKUP($D37,Résultats!$B$2:$AZ$251,W$2,FALSE)</f>
        <v>349.64515189999997</v>
      </c>
      <c r="X37" s="25">
        <f>VLOOKUP($D37,Résultats!$B$2:$AZ$251,X$2,FALSE)</f>
        <v>324.24980579999999</v>
      </c>
      <c r="Y37" s="25">
        <f>VLOOKUP($D37,Résultats!$B$2:$AZ$251,Y$2,FALSE)</f>
        <v>298.10248790000003</v>
      </c>
      <c r="Z37" s="25">
        <f>VLOOKUP($D37,Résultats!$B$2:$AZ$251,Z$2,FALSE)</f>
        <v>272.04723100000001</v>
      </c>
      <c r="AA37" s="25">
        <f>VLOOKUP($D37,Résultats!$B$2:$AZ$251,AA$2,FALSE)</f>
        <v>246.4099578</v>
      </c>
      <c r="AB37" s="25">
        <f>VLOOKUP($D37,Résultats!$B$2:$AZ$251,AB$2,FALSE)</f>
        <v>221.55161440000001</v>
      </c>
      <c r="AC37" s="25">
        <f>VLOOKUP($D37,Résultats!$B$2:$AZ$251,AC$2,FALSE)</f>
        <v>197.87777109999999</v>
      </c>
      <c r="AD37" s="25">
        <f>VLOOKUP($D37,Résultats!$B$2:$AZ$251,AD$2,FALSE)</f>
        <v>175.73768580000001</v>
      </c>
      <c r="AE37" s="25">
        <f>VLOOKUP($D37,Résultats!$B$2:$AZ$251,AE$2,FALSE)</f>
        <v>154.9503775</v>
      </c>
      <c r="AF37" s="25">
        <f>VLOOKUP($D37,Résultats!$B$2:$AZ$251,AF$2,FALSE)</f>
        <v>135.62394209999999</v>
      </c>
      <c r="AG37" s="25">
        <f>VLOOKUP($D37,Résultats!$B$2:$AZ$251,AG$2,FALSE)</f>
        <v>117.95406269999999</v>
      </c>
      <c r="AH37" s="25">
        <f>VLOOKUP($D37,Résultats!$B$2:$AZ$251,AH$2,FALSE)</f>
        <v>101.98619619999999</v>
      </c>
      <c r="AI37" s="25">
        <f>VLOOKUP($D37,Résultats!$B$2:$AZ$251,AI$2,FALSE)</f>
        <v>87.699533729999999</v>
      </c>
      <c r="AJ37" s="25">
        <f>VLOOKUP($D37,Résultats!$B$2:$AZ$251,AJ$2,FALSE)</f>
        <v>75.094061460000006</v>
      </c>
      <c r="AK37" s="25">
        <f>VLOOKUP($D37,Résultats!$B$2:$AZ$251,AK$2,FALSE)</f>
        <v>64.056271039999999</v>
      </c>
      <c r="AL37" s="25">
        <f>VLOOKUP($D37,Résultats!$B$2:$AZ$251,AL$2,FALSE)</f>
        <v>54.456427150000003</v>
      </c>
      <c r="AM37" s="102">
        <f>VLOOKUP($D37,Résultats!$B$2:$AZ$251,AM$2,FALSE)</f>
        <v>46.172159440000001</v>
      </c>
    </row>
    <row r="38" spans="2:39" x14ac:dyDescent="0.3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787.6051923</v>
      </c>
      <c r="G38" s="25">
        <f>VLOOKUP($D38,Résultats!$B$2:$AZ$251,G$2,FALSE)</f>
        <v>782.04698840000003</v>
      </c>
      <c r="H38" s="25">
        <f>VLOOKUP($D38,Résultats!$B$2:$AZ$251,H$2,FALSE)</f>
        <v>777.24543970000002</v>
      </c>
      <c r="I38" s="25">
        <f>VLOOKUP($D38,Résultats!$B$2:$AZ$251,I$2,FALSE)</f>
        <v>846.52262250000001</v>
      </c>
      <c r="J38" s="25">
        <f>VLOOKUP($D38,Résultats!$B$2:$AZ$251,J$2,FALSE)</f>
        <v>811.9875945</v>
      </c>
      <c r="K38" s="25">
        <f>VLOOKUP($D38,Résultats!$B$2:$AZ$251,K$2,FALSE)</f>
        <v>746.18176270000004</v>
      </c>
      <c r="L38" s="25">
        <f>VLOOKUP($D38,Résultats!$B$2:$AZ$251,L$2,FALSE)</f>
        <v>719.79869510000003</v>
      </c>
      <c r="M38" s="25">
        <f>VLOOKUP($D38,Résultats!$B$2:$AZ$251,M$2,FALSE)</f>
        <v>686.46742429999995</v>
      </c>
      <c r="N38" s="25">
        <f>VLOOKUP($D38,Résultats!$B$2:$AZ$251,N$2,FALSE)</f>
        <v>654.37871940000002</v>
      </c>
      <c r="O38" s="25">
        <f>VLOOKUP($D38,Résultats!$B$2:$AZ$251,O$2,FALSE)</f>
        <v>646.0940382</v>
      </c>
      <c r="P38" s="25">
        <f>VLOOKUP($D38,Résultats!$B$2:$AZ$251,P$2,FALSE)</f>
        <v>636.4780141</v>
      </c>
      <c r="Q38" s="25">
        <f>VLOOKUP($D38,Résultats!$B$2:$AZ$251,Q$2,FALSE)</f>
        <v>622.15560470000003</v>
      </c>
      <c r="R38" s="25">
        <f>VLOOKUP($D38,Résultats!$B$2:$AZ$251,R$2,FALSE)</f>
        <v>602.33413470000005</v>
      </c>
      <c r="S38" s="25">
        <f>VLOOKUP($D38,Résultats!$B$2:$AZ$251,S$2,FALSE)</f>
        <v>578.29519619999996</v>
      </c>
      <c r="T38" s="25">
        <f>VLOOKUP($D38,Résultats!$B$2:$AZ$251,T$2,FALSE)</f>
        <v>549.57714969999995</v>
      </c>
      <c r="U38" s="25">
        <f>VLOOKUP($D38,Résultats!$B$2:$AZ$251,U$2,FALSE)</f>
        <v>518.3517693</v>
      </c>
      <c r="V38" s="25">
        <f>VLOOKUP($D38,Résultats!$B$2:$AZ$251,V$2,FALSE)</f>
        <v>485.31242099999997</v>
      </c>
      <c r="W38" s="25">
        <f>VLOOKUP($D38,Résultats!$B$2:$AZ$251,W$2,FALSE)</f>
        <v>451.06704769999999</v>
      </c>
      <c r="X38" s="25">
        <f>VLOOKUP($D38,Résultats!$B$2:$AZ$251,X$2,FALSE)</f>
        <v>416.24725000000001</v>
      </c>
      <c r="Y38" s="25">
        <f>VLOOKUP($D38,Résultats!$B$2:$AZ$251,Y$2,FALSE)</f>
        <v>380.79106630000001</v>
      </c>
      <c r="Z38" s="25">
        <f>VLOOKUP($D38,Résultats!$B$2:$AZ$251,Z$2,FALSE)</f>
        <v>345.79878539999999</v>
      </c>
      <c r="AA38" s="25">
        <f>VLOOKUP($D38,Résultats!$B$2:$AZ$251,AA$2,FALSE)</f>
        <v>311.68842899999999</v>
      </c>
      <c r="AB38" s="25">
        <f>VLOOKUP($D38,Résultats!$B$2:$AZ$251,AB$2,FALSE)</f>
        <v>278.8799497</v>
      </c>
      <c r="AC38" s="25">
        <f>VLOOKUP($D38,Résultats!$B$2:$AZ$251,AC$2,FALSE)</f>
        <v>247.86384559999999</v>
      </c>
      <c r="AD38" s="25">
        <f>VLOOKUP($D38,Résultats!$B$2:$AZ$251,AD$2,FALSE)</f>
        <v>219.00874160000001</v>
      </c>
      <c r="AE38" s="25">
        <f>VLOOKUP($D38,Résultats!$B$2:$AZ$251,AE$2,FALSE)</f>
        <v>192.1123375</v>
      </c>
      <c r="AF38" s="25">
        <f>VLOOKUP($D38,Résultats!$B$2:$AZ$251,AF$2,FALSE)</f>
        <v>167.2761222</v>
      </c>
      <c r="AG38" s="25">
        <f>VLOOKUP($D38,Résultats!$B$2:$AZ$251,AG$2,FALSE)</f>
        <v>144.70451249999999</v>
      </c>
      <c r="AH38" s="25">
        <f>VLOOKUP($D38,Résultats!$B$2:$AZ$251,AH$2,FALSE)</f>
        <v>124.4197643</v>
      </c>
      <c r="AI38" s="25">
        <f>VLOOKUP($D38,Résultats!$B$2:$AZ$251,AI$2,FALSE)</f>
        <v>106.3804727</v>
      </c>
      <c r="AJ38" s="25">
        <f>VLOOKUP($D38,Résultats!$B$2:$AZ$251,AJ$2,FALSE)</f>
        <v>90.551802609999996</v>
      </c>
      <c r="AK38" s="25">
        <f>VLOOKUP($D38,Résultats!$B$2:$AZ$251,AK$2,FALSE)</f>
        <v>76.771659909999997</v>
      </c>
      <c r="AL38" s="25">
        <f>VLOOKUP($D38,Résultats!$B$2:$AZ$251,AL$2,FALSE)</f>
        <v>64.860218689999996</v>
      </c>
      <c r="AM38" s="102">
        <f>VLOOKUP($D38,Résultats!$B$2:$AZ$251,AM$2,FALSE)</f>
        <v>54.644264980000003</v>
      </c>
    </row>
    <row r="39" spans="2:39" x14ac:dyDescent="0.3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743.77991459999998</v>
      </c>
      <c r="G39" s="25">
        <f>VLOOKUP($D39,Résultats!$B$2:$AZ$251,G$2,FALSE)</f>
        <v>721.33100190000005</v>
      </c>
      <c r="H39" s="25">
        <f>VLOOKUP($D39,Résultats!$B$2:$AZ$251,H$2,FALSE)</f>
        <v>720.56673560000002</v>
      </c>
      <c r="I39" s="25">
        <f>VLOOKUP($D39,Résultats!$B$2:$AZ$251,I$2,FALSE)</f>
        <v>760.362168</v>
      </c>
      <c r="J39" s="25">
        <f>VLOOKUP($D39,Résultats!$B$2:$AZ$251,J$2,FALSE)</f>
        <v>761.07071659999997</v>
      </c>
      <c r="K39" s="25">
        <f>VLOOKUP($D39,Résultats!$B$2:$AZ$251,K$2,FALSE)</f>
        <v>690.78638709999996</v>
      </c>
      <c r="L39" s="25">
        <f>VLOOKUP($D39,Résultats!$B$2:$AZ$251,L$2,FALSE)</f>
        <v>662.93459350000001</v>
      </c>
      <c r="M39" s="25">
        <f>VLOOKUP($D39,Résultats!$B$2:$AZ$251,M$2,FALSE)</f>
        <v>628.69232190000002</v>
      </c>
      <c r="N39" s="25">
        <f>VLOOKUP($D39,Résultats!$B$2:$AZ$251,N$2,FALSE)</f>
        <v>596.22053779999999</v>
      </c>
      <c r="O39" s="25">
        <f>VLOOKUP($D39,Résultats!$B$2:$AZ$251,O$2,FALSE)</f>
        <v>586.05539190000002</v>
      </c>
      <c r="P39" s="25">
        <f>VLOOKUP($D39,Résultats!$B$2:$AZ$251,P$2,FALSE)</f>
        <v>575.40251890000002</v>
      </c>
      <c r="Q39" s="25">
        <f>VLOOKUP($D39,Résultats!$B$2:$AZ$251,Q$2,FALSE)</f>
        <v>560.84536969999999</v>
      </c>
      <c r="R39" s="25">
        <f>VLOOKUP($D39,Résultats!$B$2:$AZ$251,R$2,FALSE)</f>
        <v>541.58099019999997</v>
      </c>
      <c r="S39" s="25">
        <f>VLOOKUP($D39,Résultats!$B$2:$AZ$251,S$2,FALSE)</f>
        <v>518.73706230000005</v>
      </c>
      <c r="T39" s="25">
        <f>VLOOKUP($D39,Résultats!$B$2:$AZ$251,T$2,FALSE)</f>
        <v>491.84149650000001</v>
      </c>
      <c r="U39" s="25">
        <f>VLOOKUP($D39,Résultats!$B$2:$AZ$251,U$2,FALSE)</f>
        <v>462.83487769999999</v>
      </c>
      <c r="V39" s="25">
        <f>VLOOKUP($D39,Résultats!$B$2:$AZ$251,V$2,FALSE)</f>
        <v>432.33802009999999</v>
      </c>
      <c r="W39" s="25">
        <f>VLOOKUP($D39,Résultats!$B$2:$AZ$251,W$2,FALSE)</f>
        <v>400.89362590000002</v>
      </c>
      <c r="X39" s="25">
        <f>VLOOKUP($D39,Résultats!$B$2:$AZ$251,X$2,FALSE)</f>
        <v>369.06803129999997</v>
      </c>
      <c r="Y39" s="25">
        <f>VLOOKUP($D39,Résultats!$B$2:$AZ$251,Y$2,FALSE)</f>
        <v>336.81520330000001</v>
      </c>
      <c r="Z39" s="25">
        <f>VLOOKUP($D39,Résultats!$B$2:$AZ$251,Z$2,FALSE)</f>
        <v>305.1311882</v>
      </c>
      <c r="AA39" s="25">
        <f>VLOOKUP($D39,Résultats!$B$2:$AZ$251,AA$2,FALSE)</f>
        <v>274.3852354</v>
      </c>
      <c r="AB39" s="25">
        <f>VLOOKUP($D39,Résultats!$B$2:$AZ$251,AB$2,FALSE)</f>
        <v>244.92915249999999</v>
      </c>
      <c r="AC39" s="25">
        <f>VLOOKUP($D39,Résultats!$B$2:$AZ$251,AC$2,FALSE)</f>
        <v>217.1815886</v>
      </c>
      <c r="AD39" s="25">
        <f>VLOOKUP($D39,Résultats!$B$2:$AZ$251,AD$2,FALSE)</f>
        <v>191.4327108</v>
      </c>
      <c r="AE39" s="25">
        <f>VLOOKUP($D39,Résultats!$B$2:$AZ$251,AE$2,FALSE)</f>
        <v>167.51662400000001</v>
      </c>
      <c r="AF39" s="25">
        <f>VLOOKUP($D39,Résultats!$B$2:$AZ$251,AF$2,FALSE)</f>
        <v>145.50609270000001</v>
      </c>
      <c r="AG39" s="25">
        <f>VLOOKUP($D39,Résultats!$B$2:$AZ$251,AG$2,FALSE)</f>
        <v>125.5617659</v>
      </c>
      <c r="AH39" s="25">
        <f>VLOOKUP($D39,Résultats!$B$2:$AZ$251,AH$2,FALSE)</f>
        <v>107.68750110000001</v>
      </c>
      <c r="AI39" s="25">
        <f>VLOOKUP($D39,Résultats!$B$2:$AZ$251,AI$2,FALSE)</f>
        <v>91.837347149999999</v>
      </c>
      <c r="AJ39" s="25">
        <f>VLOOKUP($D39,Résultats!$B$2:$AZ$251,AJ$2,FALSE)</f>
        <v>77.967569260000005</v>
      </c>
      <c r="AK39" s="25">
        <f>VLOOKUP($D39,Résultats!$B$2:$AZ$251,AK$2,FALSE)</f>
        <v>65.927024660000001</v>
      </c>
      <c r="AL39" s="25">
        <f>VLOOKUP($D39,Résultats!$B$2:$AZ$251,AL$2,FALSE)</f>
        <v>55.550115929999997</v>
      </c>
      <c r="AM39" s="102">
        <f>VLOOKUP($D39,Résultats!$B$2:$AZ$251,AM$2,FALSE)</f>
        <v>46.676457380000002</v>
      </c>
    </row>
    <row r="40" spans="2:39" x14ac:dyDescent="0.3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443.58344219999998</v>
      </c>
      <c r="G40" s="25">
        <f>VLOOKUP($D40,Résultats!$B$2:$AZ$251,G$2,FALSE)</f>
        <v>407.7351362</v>
      </c>
      <c r="H40" s="25">
        <f>VLOOKUP($D40,Résultats!$B$2:$AZ$251,H$2,FALSE)</f>
        <v>398.08071130000002</v>
      </c>
      <c r="I40" s="25">
        <f>VLOOKUP($D40,Résultats!$B$2:$AZ$251,I$2,FALSE)</f>
        <v>396.68502160000003</v>
      </c>
      <c r="J40" s="25">
        <f>VLOOKUP($D40,Résultats!$B$2:$AZ$251,J$2,FALSE)</f>
        <v>415.37671979999999</v>
      </c>
      <c r="K40" s="25">
        <f>VLOOKUP($D40,Résultats!$B$2:$AZ$251,K$2,FALSE)</f>
        <v>355.19016290000002</v>
      </c>
      <c r="L40" s="25">
        <f>VLOOKUP($D40,Résultats!$B$2:$AZ$251,L$2,FALSE)</f>
        <v>337.83633150000003</v>
      </c>
      <c r="M40" s="25">
        <f>VLOOKUP($D40,Résultats!$B$2:$AZ$251,M$2,FALSE)</f>
        <v>317.55213600000002</v>
      </c>
      <c r="N40" s="25">
        <f>VLOOKUP($D40,Résultats!$B$2:$AZ$251,N$2,FALSE)</f>
        <v>299.04003</v>
      </c>
      <c r="O40" s="25">
        <f>VLOOKUP($D40,Résultats!$B$2:$AZ$251,O$2,FALSE)</f>
        <v>291.89999399999999</v>
      </c>
      <c r="P40" s="25">
        <f>VLOOKUP($D40,Résultats!$B$2:$AZ$251,P$2,FALSE)</f>
        <v>285.14304349999998</v>
      </c>
      <c r="Q40" s="25">
        <f>VLOOKUP($D40,Résultats!$B$2:$AZ$251,Q$2,FALSE)</f>
        <v>276.76056740000001</v>
      </c>
      <c r="R40" s="25">
        <f>VLOOKUP($D40,Résultats!$B$2:$AZ$251,R$2,FALSE)</f>
        <v>266.2794146</v>
      </c>
      <c r="S40" s="25">
        <f>VLOOKUP($D40,Résultats!$B$2:$AZ$251,S$2,FALSE)</f>
        <v>254.2304407</v>
      </c>
      <c r="T40" s="25">
        <f>VLOOKUP($D40,Résultats!$B$2:$AZ$251,T$2,FALSE)</f>
        <v>240.33642180000001</v>
      </c>
      <c r="U40" s="25">
        <f>VLOOKUP($D40,Résultats!$B$2:$AZ$251,U$2,FALSE)</f>
        <v>225.53254179999999</v>
      </c>
      <c r="V40" s="25">
        <f>VLOOKUP($D40,Résultats!$B$2:$AZ$251,V$2,FALSE)</f>
        <v>210.1142322</v>
      </c>
      <c r="W40" s="25">
        <f>VLOOKUP($D40,Résultats!$B$2:$AZ$251,W$2,FALSE)</f>
        <v>194.33967860000001</v>
      </c>
      <c r="X40" s="25">
        <f>VLOOKUP($D40,Résultats!$B$2:$AZ$251,X$2,FALSE)</f>
        <v>178.47836609999999</v>
      </c>
      <c r="Y40" s="25">
        <f>VLOOKUP($D40,Résultats!$B$2:$AZ$251,Y$2,FALSE)</f>
        <v>162.52604669999999</v>
      </c>
      <c r="Z40" s="25">
        <f>VLOOKUP($D40,Résultats!$B$2:$AZ$251,Z$2,FALSE)</f>
        <v>146.94731400000001</v>
      </c>
      <c r="AA40" s="25">
        <f>VLOOKUP($D40,Résultats!$B$2:$AZ$251,AA$2,FALSE)</f>
        <v>131.90889540000001</v>
      </c>
      <c r="AB40" s="25">
        <f>VLOOKUP($D40,Résultats!$B$2:$AZ$251,AB$2,FALSE)</f>
        <v>117.56392219999999</v>
      </c>
      <c r="AC40" s="25">
        <f>VLOOKUP($D40,Résultats!$B$2:$AZ$251,AC$2,FALSE)</f>
        <v>104.10306970000001</v>
      </c>
      <c r="AD40" s="25">
        <f>VLOOKUP($D40,Résultats!$B$2:$AZ$251,AD$2,FALSE)</f>
        <v>91.652965089999995</v>
      </c>
      <c r="AE40" s="25">
        <f>VLOOKUP($D40,Résultats!$B$2:$AZ$251,AE$2,FALSE)</f>
        <v>80.126090550000001</v>
      </c>
      <c r="AF40" s="25">
        <f>VLOOKUP($D40,Résultats!$B$2:$AZ$251,AF$2,FALSE)</f>
        <v>69.546954099999894</v>
      </c>
      <c r="AG40" s="25">
        <f>VLOOKUP($D40,Résultats!$B$2:$AZ$251,AG$2,FALSE)</f>
        <v>59.983385269999999</v>
      </c>
      <c r="AH40" s="25">
        <f>VLOOKUP($D40,Résultats!$B$2:$AZ$251,AH$2,FALSE)</f>
        <v>51.430150589999997</v>
      </c>
      <c r="AI40" s="25">
        <f>VLOOKUP($D40,Résultats!$B$2:$AZ$251,AI$2,FALSE)</f>
        <v>43.863070800000003</v>
      </c>
      <c r="AJ40" s="25">
        <f>VLOOKUP($D40,Résultats!$B$2:$AZ$251,AJ$2,FALSE)</f>
        <v>37.252686969999999</v>
      </c>
      <c r="AK40" s="25">
        <f>VLOOKUP($D40,Résultats!$B$2:$AZ$251,AK$2,FALSE)</f>
        <v>31.522421319999999</v>
      </c>
      <c r="AL40" s="25">
        <f>VLOOKUP($D40,Résultats!$B$2:$AZ$251,AL$2,FALSE)</f>
        <v>26.589617560000001</v>
      </c>
      <c r="AM40" s="102">
        <f>VLOOKUP($D40,Résultats!$B$2:$AZ$251,AM$2,FALSE)</f>
        <v>22.375036659999999</v>
      </c>
    </row>
    <row r="41" spans="2:39" x14ac:dyDescent="0.3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121.80544980000001</v>
      </c>
      <c r="G41" s="25">
        <f>VLOOKUP($D41,Résultats!$B$2:$AZ$251,G$2,FALSE)</f>
        <v>110.4220461</v>
      </c>
      <c r="H41" s="25">
        <f>VLOOKUP($D41,Résultats!$B$2:$AZ$251,H$2,FALSE)</f>
        <v>106.0018853</v>
      </c>
      <c r="I41" s="25">
        <f>VLOOKUP($D41,Résultats!$B$2:$AZ$251,I$2,FALSE)</f>
        <v>100.82567330000001</v>
      </c>
      <c r="J41" s="25">
        <f>VLOOKUP($D41,Résultats!$B$2:$AZ$251,J$2,FALSE)</f>
        <v>83.623542200000003</v>
      </c>
      <c r="K41" s="25">
        <f>VLOOKUP($D41,Résultats!$B$2:$AZ$251,K$2,FALSE)</f>
        <v>71.584429450000002</v>
      </c>
      <c r="L41" s="25">
        <f>VLOOKUP($D41,Résultats!$B$2:$AZ$251,L$2,FALSE)</f>
        <v>67.893669110000005</v>
      </c>
      <c r="M41" s="25">
        <f>VLOOKUP($D41,Résultats!$B$2:$AZ$251,M$2,FALSE)</f>
        <v>63.760164250000003</v>
      </c>
      <c r="N41" s="25">
        <f>VLOOKUP($D41,Résultats!$B$2:$AZ$251,N$2,FALSE)</f>
        <v>60.125777839999998</v>
      </c>
      <c r="O41" s="25">
        <f>VLOOKUP($D41,Résultats!$B$2:$AZ$251,O$2,FALSE)</f>
        <v>58.759061070000001</v>
      </c>
      <c r="P41" s="25">
        <f>VLOOKUP($D41,Résultats!$B$2:$AZ$251,P$2,FALSE)</f>
        <v>57.484994729999997</v>
      </c>
      <c r="Q41" s="25">
        <f>VLOOKUP($D41,Résultats!$B$2:$AZ$251,Q$2,FALSE)</f>
        <v>55.889086769999999</v>
      </c>
      <c r="R41" s="25">
        <f>VLOOKUP($D41,Résultats!$B$2:$AZ$251,R$2,FALSE)</f>
        <v>53.871176689999999</v>
      </c>
      <c r="S41" s="25">
        <f>VLOOKUP($D41,Résultats!$B$2:$AZ$251,S$2,FALSE)</f>
        <v>51.534906470000003</v>
      </c>
      <c r="T41" s="25">
        <f>VLOOKUP($D41,Résultats!$B$2:$AZ$251,T$2,FALSE)</f>
        <v>48.824966000000003</v>
      </c>
      <c r="U41" s="25">
        <f>VLOOKUP($D41,Résultats!$B$2:$AZ$251,U$2,FALSE)</f>
        <v>45.928035250000001</v>
      </c>
      <c r="V41" s="25">
        <f>VLOOKUP($D41,Résultats!$B$2:$AZ$251,V$2,FALSE)</f>
        <v>42.901408889999999</v>
      </c>
      <c r="W41" s="25">
        <f>VLOOKUP($D41,Résultats!$B$2:$AZ$251,W$2,FALSE)</f>
        <v>39.795542169999997</v>
      </c>
      <c r="X41" s="25">
        <f>VLOOKUP($D41,Résultats!$B$2:$AZ$251,X$2,FALSE)</f>
        <v>36.662765899999997</v>
      </c>
      <c r="Y41" s="25">
        <f>VLOOKUP($D41,Résultats!$B$2:$AZ$251,Y$2,FALSE)</f>
        <v>33.50264473</v>
      </c>
      <c r="Z41" s="25">
        <f>VLOOKUP($D41,Résultats!$B$2:$AZ$251,Z$2,FALSE)</f>
        <v>30.402483889999999</v>
      </c>
      <c r="AA41" s="25">
        <f>VLOOKUP($D41,Résultats!$B$2:$AZ$251,AA$2,FALSE)</f>
        <v>27.394244050000001</v>
      </c>
      <c r="AB41" s="25">
        <f>VLOOKUP($D41,Résultats!$B$2:$AZ$251,AB$2,FALSE)</f>
        <v>24.510596079999999</v>
      </c>
      <c r="AC41" s="25">
        <f>VLOOKUP($D41,Résultats!$B$2:$AZ$251,AC$2,FALSE)</f>
        <v>21.792048869999999</v>
      </c>
      <c r="AD41" s="25">
        <f>VLOOKUP($D41,Résultats!$B$2:$AZ$251,AD$2,FALSE)</f>
        <v>19.27018824</v>
      </c>
      <c r="AE41" s="25">
        <f>VLOOKUP($D41,Résultats!$B$2:$AZ$251,AE$2,FALSE)</f>
        <v>16.92279757</v>
      </c>
      <c r="AF41" s="25">
        <f>VLOOKUP($D41,Résultats!$B$2:$AZ$251,AF$2,FALSE)</f>
        <v>14.756900910000001</v>
      </c>
      <c r="AG41" s="25">
        <f>VLOOKUP($D41,Résultats!$B$2:$AZ$251,AG$2,FALSE)</f>
        <v>12.78931302</v>
      </c>
      <c r="AH41" s="25">
        <f>VLOOKUP($D41,Résultats!$B$2:$AZ$251,AH$2,FALSE)</f>
        <v>11.02128735</v>
      </c>
      <c r="AI41" s="25">
        <f>VLOOKUP($D41,Résultats!$B$2:$AZ$251,AI$2,FALSE)</f>
        <v>9.4497236450000006</v>
      </c>
      <c r="AJ41" s="25">
        <f>VLOOKUP($D41,Résultats!$B$2:$AZ$251,AJ$2,FALSE)</f>
        <v>8.0700096370000001</v>
      </c>
      <c r="AK41" s="25">
        <f>VLOOKUP($D41,Résultats!$B$2:$AZ$251,AK$2,FALSE)</f>
        <v>6.8675692179999999</v>
      </c>
      <c r="AL41" s="25">
        <f>VLOOKUP($D41,Résultats!$B$2:$AZ$251,AL$2,FALSE)</f>
        <v>5.8264648929999998</v>
      </c>
      <c r="AM41" s="102">
        <f>VLOOKUP($D41,Résultats!$B$2:$AZ$251,AM$2,FALSE)</f>
        <v>4.9316977629999998</v>
      </c>
    </row>
    <row r="42" spans="2:39" x14ac:dyDescent="0.3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24.181833050000002</v>
      </c>
      <c r="G42" s="57">
        <f>VLOOKUP($D42,Résultats!$B$2:$AZ$251,G$2,FALSE)</f>
        <v>19.583917970000002</v>
      </c>
      <c r="H42" s="57">
        <f>VLOOKUP($D42,Résultats!$B$2:$AZ$251,H$2,FALSE)</f>
        <v>17.591901700000001</v>
      </c>
      <c r="I42" s="57">
        <f>VLOOKUP($D42,Résultats!$B$2:$AZ$251,I$2,FALSE)</f>
        <v>16.923459080000001</v>
      </c>
      <c r="J42" s="57">
        <f>VLOOKUP($D42,Résultats!$B$2:$AZ$251,J$2,FALSE)</f>
        <v>13.689042969999999</v>
      </c>
      <c r="K42" s="57">
        <f>VLOOKUP($D42,Résultats!$B$2:$AZ$251,K$2,FALSE)</f>
        <v>11.25449527</v>
      </c>
      <c r="L42" s="57">
        <f>VLOOKUP($D42,Résultats!$B$2:$AZ$251,L$2,FALSE)</f>
        <v>10.1822611</v>
      </c>
      <c r="M42" s="57">
        <f>VLOOKUP($D42,Résultats!$B$2:$AZ$251,M$2,FALSE)</f>
        <v>9.1211580520000002</v>
      </c>
      <c r="N42" s="57">
        <f>VLOOKUP($D42,Résultats!$B$2:$AZ$251,N$2,FALSE)</f>
        <v>8.2622300840000005</v>
      </c>
      <c r="O42" s="57">
        <f>VLOOKUP($D42,Résultats!$B$2:$AZ$251,O$2,FALSE)</f>
        <v>7.8700739110000004</v>
      </c>
      <c r="P42" s="57">
        <f>VLOOKUP($D42,Résultats!$B$2:$AZ$251,P$2,FALSE)</f>
        <v>7.5703179330000001</v>
      </c>
      <c r="Q42" s="57">
        <f>VLOOKUP($D42,Résultats!$B$2:$AZ$251,Q$2,FALSE)</f>
        <v>7.264983119</v>
      </c>
      <c r="R42" s="57">
        <f>VLOOKUP($D42,Résultats!$B$2:$AZ$251,R$2,FALSE)</f>
        <v>6.9280802789999996</v>
      </c>
      <c r="S42" s="57">
        <f>VLOOKUP($D42,Résultats!$B$2:$AZ$251,S$2,FALSE)</f>
        <v>6.5671782749999998</v>
      </c>
      <c r="T42" s="57">
        <f>VLOOKUP($D42,Résultats!$B$2:$AZ$251,T$2,FALSE)</f>
        <v>6.1700109879999996</v>
      </c>
      <c r="U42" s="57">
        <f>VLOOKUP($D42,Résultats!$B$2:$AZ$251,U$2,FALSE)</f>
        <v>5.7590609800000001</v>
      </c>
      <c r="V42" s="57">
        <f>VLOOKUP($D42,Résultats!$B$2:$AZ$251,V$2,FALSE)</f>
        <v>5.3407108560000003</v>
      </c>
      <c r="W42" s="57">
        <f>VLOOKUP($D42,Résultats!$B$2:$AZ$251,W$2,FALSE)</f>
        <v>4.9204637309999999</v>
      </c>
      <c r="X42" s="57">
        <f>VLOOKUP($D42,Résultats!$B$2:$AZ$251,X$2,FALSE)</f>
        <v>4.5043014750000001</v>
      </c>
      <c r="Y42" s="57">
        <f>VLOOKUP($D42,Résultats!$B$2:$AZ$251,Y$2,FALSE)</f>
        <v>4.0909320119999997</v>
      </c>
      <c r="Z42" s="57">
        <f>VLOOKUP($D42,Résultats!$B$2:$AZ$251,Z$2,FALSE)</f>
        <v>3.6917673959999999</v>
      </c>
      <c r="AA42" s="57">
        <f>VLOOKUP($D42,Résultats!$B$2:$AZ$251,AA$2,FALSE)</f>
        <v>3.3099304549999999</v>
      </c>
      <c r="AB42" s="57">
        <f>VLOOKUP($D42,Résultats!$B$2:$AZ$251,AB$2,FALSE)</f>
        <v>2.9481995040000002</v>
      </c>
      <c r="AC42" s="57">
        <f>VLOOKUP($D42,Résultats!$B$2:$AZ$251,AC$2,FALSE)</f>
        <v>2.61052346</v>
      </c>
      <c r="AD42" s="57">
        <f>VLOOKUP($D42,Résultats!$B$2:$AZ$251,AD$2,FALSE)</f>
        <v>2.2994860670000001</v>
      </c>
      <c r="AE42" s="57">
        <f>VLOOKUP($D42,Résultats!$B$2:$AZ$251,AE$2,FALSE)</f>
        <v>2.0123775269999999</v>
      </c>
      <c r="AF42" s="57">
        <f>VLOOKUP($D42,Résultats!$B$2:$AZ$251,AF$2,FALSE)</f>
        <v>1.7493695300000001</v>
      </c>
      <c r="AG42" s="57">
        <f>VLOOKUP($D42,Résultats!$B$2:$AZ$251,AG$2,FALSE)</f>
        <v>1.511874363</v>
      </c>
      <c r="AH42" s="57">
        <f>VLOOKUP($D42,Résultats!$B$2:$AZ$251,AH$2,FALSE)</f>
        <v>1.299571958</v>
      </c>
      <c r="AI42" s="57">
        <f>VLOOKUP($D42,Résultats!$B$2:$AZ$251,AI$2,FALSE)</f>
        <v>1.111712617</v>
      </c>
      <c r="AJ42" s="57">
        <f>VLOOKUP($D42,Résultats!$B$2:$AZ$251,AJ$2,FALSE)</f>
        <v>0.94747303559999996</v>
      </c>
      <c r="AK42" s="57">
        <f>VLOOKUP($D42,Résultats!$B$2:$AZ$251,AK$2,FALSE)</f>
        <v>0.80487650629999996</v>
      </c>
      <c r="AL42" s="57">
        <f>VLOOKUP($D42,Résultats!$B$2:$AZ$251,AL$2,FALSE)</f>
        <v>0.68183040220000002</v>
      </c>
      <c r="AM42" s="215">
        <f>VLOOKUP($D42,Résultats!$B$2:$AZ$251,AM$2,FALSE)</f>
        <v>0.57638787229999999</v>
      </c>
    </row>
    <row r="43" spans="2:39" x14ac:dyDescent="0.3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34664.838069999998</v>
      </c>
      <c r="J43" s="99">
        <f>VLOOKUP($D48,Résultats!$B$2:$AZ$212,J$2,FALSE)</f>
        <v>34954.891860000003</v>
      </c>
      <c r="K43" s="99">
        <f>VLOOKUP($D48,Résultats!$B$2:$AZ$212,K$2,FALSE)</f>
        <v>35115.33423</v>
      </c>
      <c r="L43" s="99">
        <f>VLOOKUP($D48,Résultats!$B$2:$AZ$212,L$2,FALSE)</f>
        <v>35229.615689999999</v>
      </c>
      <c r="M43" s="99">
        <f>VLOOKUP($D48,Résultats!$B$2:$AZ$212,M$2,FALSE)</f>
        <v>35281.857329999999</v>
      </c>
      <c r="N43" s="99">
        <f>VLOOKUP($D48,Résultats!$B$2:$AZ$212,N$2,FALSE)</f>
        <v>35288.167540000002</v>
      </c>
      <c r="O43" s="99">
        <f>VLOOKUP($D48,Résultats!$B$2:$AZ$212,O$2,FALSE)</f>
        <v>35350.17265</v>
      </c>
      <c r="P43" s="99">
        <f>VLOOKUP($D48,Résultats!$B$2:$AZ$212,P$2,FALSE)</f>
        <v>35466.49912</v>
      </c>
      <c r="Q43" s="99">
        <f>VLOOKUP($D48,Résultats!$B$2:$AZ$212,Q$2,FALSE)</f>
        <v>35623.31839</v>
      </c>
      <c r="R43" s="99">
        <f>VLOOKUP($D48,Résultats!$B$2:$AZ$212,R$2,FALSE)</f>
        <v>35804.094400000002</v>
      </c>
      <c r="S43" s="99">
        <f>VLOOKUP($D48,Résultats!$B$2:$AZ$212,S$2,FALSE)</f>
        <v>35998.779280000002</v>
      </c>
      <c r="T43" s="99">
        <f>VLOOKUP($D48,Résultats!$B$2:$AZ$212,T$2,FALSE)</f>
        <v>36194.302649999998</v>
      </c>
      <c r="U43" s="99">
        <f>VLOOKUP($D48,Résultats!$B$2:$AZ$212,U$2,FALSE)</f>
        <v>36387.860869999997</v>
      </c>
      <c r="V43" s="99">
        <f>VLOOKUP($D48,Résultats!$B$2:$AZ$212,V$2,FALSE)</f>
        <v>36578.769350000002</v>
      </c>
      <c r="W43" s="99">
        <f>VLOOKUP($D48,Résultats!$B$2:$AZ$212,W$2,FALSE)</f>
        <v>36767.759440000002</v>
      </c>
      <c r="X43" s="99">
        <f>VLOOKUP($D48,Résultats!$B$2:$AZ$212,X$2,FALSE)</f>
        <v>36956.88233</v>
      </c>
      <c r="Y43" s="99">
        <f>VLOOKUP($D48,Résultats!$B$2:$AZ$212,Y$2,FALSE)</f>
        <v>37144.754419999997</v>
      </c>
      <c r="Z43" s="99">
        <f>VLOOKUP($D48,Résultats!$B$2:$AZ$212,Z$2,FALSE)</f>
        <v>37333.66388</v>
      </c>
      <c r="AA43" s="99">
        <f>VLOOKUP($D48,Résultats!$B$2:$AZ$212,AA$2,FALSE)</f>
        <v>37525.24523</v>
      </c>
      <c r="AB43" s="99">
        <f>VLOOKUP($D48,Résultats!$B$2:$AZ$212,AB$2,FALSE)</f>
        <v>37720.994350000001</v>
      </c>
      <c r="AC43" s="99">
        <f>VLOOKUP($D48,Résultats!$B$2:$AZ$212,AC$2,FALSE)</f>
        <v>37923.850010000002</v>
      </c>
      <c r="AD43" s="99">
        <f>VLOOKUP($D48,Résultats!$B$2:$AZ$212,AD$2,FALSE)</f>
        <v>38138.851569999999</v>
      </c>
      <c r="AE43" s="99">
        <f>VLOOKUP($D48,Résultats!$B$2:$AZ$212,AE$2,FALSE)</f>
        <v>38364.238069999999</v>
      </c>
      <c r="AF43" s="99">
        <f>VLOOKUP($D48,Résultats!$B$2:$AZ$212,AF$2,FALSE)</f>
        <v>38596.430110000001</v>
      </c>
      <c r="AG43" s="99">
        <f>VLOOKUP($D48,Résultats!$B$2:$AZ$212,AG$2,FALSE)</f>
        <v>38833.400549999998</v>
      </c>
      <c r="AH43" s="99">
        <f>VLOOKUP($D48,Résultats!$B$2:$AZ$212,AH$2,FALSE)</f>
        <v>39073.073320000003</v>
      </c>
      <c r="AI43" s="99">
        <f>VLOOKUP($D48,Résultats!$B$2:$AZ$212,AI$2,FALSE)</f>
        <v>39313.71211</v>
      </c>
      <c r="AJ43" s="99">
        <f>VLOOKUP($D48,Résultats!$B$2:$AZ$212,AJ$2,FALSE)</f>
        <v>39555.456550000003</v>
      </c>
      <c r="AK43" s="99">
        <f>VLOOKUP($D48,Résultats!$B$2:$AZ$212,AK$2,FALSE)</f>
        <v>39798.289259999998</v>
      </c>
      <c r="AL43" s="99">
        <f>VLOOKUP($D48,Résultats!$B$2:$AZ$212,AL$2,FALSE)</f>
        <v>40042.11219</v>
      </c>
      <c r="AM43" s="104">
        <f>VLOOKUP($D48,Résultats!$B$2:$AZ$212,AM$2,FALSE)</f>
        <v>40287.85108</v>
      </c>
    </row>
    <row r="44" spans="2:39" x14ac:dyDescent="0.3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3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34367.752289999997</v>
      </c>
      <c r="J45" s="25">
        <f>VLOOKUP($D45,Résultats!$B$2:$AZ$212,J$2,FALSE)</f>
        <v>34496.153830000003</v>
      </c>
      <c r="K45" s="25">
        <f>VLOOKUP($D45,Résultats!$B$2:$AZ$212,K$2,FALSE)</f>
        <v>34380.097370000003</v>
      </c>
      <c r="L45" s="25">
        <f>VLOOKUP($D45,Résultats!$B$2:$AZ$212,L$2,FALSE)</f>
        <v>34195.96026</v>
      </c>
      <c r="M45" s="25">
        <f>VLOOKUP($D45,Résultats!$B$2:$AZ$212,M$2,FALSE)</f>
        <v>33927.420539999999</v>
      </c>
      <c r="N45" s="25">
        <f>VLOOKUP($D45,Résultats!$B$2:$AZ$212,N$2,FALSE)</f>
        <v>33586.092380000002</v>
      </c>
      <c r="O45" s="25">
        <f>VLOOKUP($D45,Résultats!$B$2:$AZ$212,O$2,FALSE)</f>
        <v>33252.316870000002</v>
      </c>
      <c r="P45" s="25">
        <f>VLOOKUP($D45,Résultats!$B$2:$AZ$212,P$2,FALSE)</f>
        <v>32917.800759999998</v>
      </c>
      <c r="Q45" s="25">
        <f>VLOOKUP($D45,Résultats!$B$2:$AZ$212,Q$2,FALSE)</f>
        <v>32564.508010000001</v>
      </c>
      <c r="R45" s="25">
        <f>VLOOKUP($D45,Résultats!$B$2:$AZ$212,R$2,FALSE)</f>
        <v>32173.490600000001</v>
      </c>
      <c r="S45" s="25">
        <f>VLOOKUP($D45,Résultats!$B$2:$AZ$212,S$2,FALSE)</f>
        <v>31732.072489999999</v>
      </c>
      <c r="T45" s="25">
        <f>VLOOKUP($D45,Résultats!$B$2:$AZ$212,T$2,FALSE)</f>
        <v>31227.18519</v>
      </c>
      <c r="U45" s="25">
        <f>VLOOKUP($D45,Résultats!$B$2:$AZ$212,U$2,FALSE)</f>
        <v>30654.466710000001</v>
      </c>
      <c r="V45" s="25">
        <f>VLOOKUP($D45,Résultats!$B$2:$AZ$212,V$2,FALSE)</f>
        <v>30012.318589999999</v>
      </c>
      <c r="W45" s="25">
        <f>VLOOKUP($D45,Résultats!$B$2:$AZ$212,W$2,FALSE)</f>
        <v>29301.416130000001</v>
      </c>
      <c r="X45" s="25">
        <f>VLOOKUP($D45,Résultats!$B$2:$AZ$212,X$2,FALSE)</f>
        <v>28524.574619999999</v>
      </c>
      <c r="Y45" s="25">
        <f>VLOOKUP($D45,Résultats!$B$2:$AZ$212,Y$2,FALSE)</f>
        <v>27684.4467</v>
      </c>
      <c r="Z45" s="25">
        <f>VLOOKUP($D45,Résultats!$B$2:$AZ$212,Z$2,FALSE)</f>
        <v>26786.987229999999</v>
      </c>
      <c r="AA45" s="25">
        <f>VLOOKUP($D45,Résultats!$B$2:$AZ$212,AA$2,FALSE)</f>
        <v>25839.122169999999</v>
      </c>
      <c r="AB45" s="25">
        <f>VLOOKUP($D45,Résultats!$B$2:$AZ$212,AB$2,FALSE)</f>
        <v>24848.8128</v>
      </c>
      <c r="AC45" s="25">
        <f>VLOOKUP($D45,Résultats!$B$2:$AZ$212,AC$2,FALSE)</f>
        <v>23825.252339999999</v>
      </c>
      <c r="AD45" s="25">
        <f>VLOOKUP($D45,Résultats!$B$2:$AZ$212,AD$2,FALSE)</f>
        <v>22778.497469999998</v>
      </c>
      <c r="AE45" s="25">
        <f>VLOOKUP($D45,Résultats!$B$2:$AZ$212,AE$2,FALSE)</f>
        <v>21716.885539999999</v>
      </c>
      <c r="AF45" s="25">
        <f>VLOOKUP($D45,Résultats!$B$2:$AZ$212,AF$2,FALSE)</f>
        <v>20648.54204</v>
      </c>
      <c r="AG45" s="25">
        <f>VLOOKUP($D45,Résultats!$B$2:$AZ$212,AG$2,FALSE)</f>
        <v>19581.80112</v>
      </c>
      <c r="AH45" s="25">
        <f>VLOOKUP($D45,Résultats!$B$2:$AZ$212,AH$2,FALSE)</f>
        <v>18524.512190000001</v>
      </c>
      <c r="AI45" s="25">
        <f>VLOOKUP($D45,Résultats!$B$2:$AZ$212,AI$2,FALSE)</f>
        <v>17483.868030000001</v>
      </c>
      <c r="AJ45" s="25">
        <f>VLOOKUP($D45,Résultats!$B$2:$AZ$212,AJ$2,FALSE)</f>
        <v>16466.385910000001</v>
      </c>
      <c r="AK45" s="25">
        <f>VLOOKUP($D45,Résultats!$B$2:$AZ$212,AK$2,FALSE)</f>
        <v>15477.526449999999</v>
      </c>
      <c r="AL45" s="25">
        <f>VLOOKUP($D45,Résultats!$B$2:$AZ$212,AL$2,FALSE)</f>
        <v>14521.70902</v>
      </c>
      <c r="AM45" s="102">
        <f>VLOOKUP($D45,Résultats!$B$2:$AZ$212,AM$2,FALSE)</f>
        <v>13602.427170000001</v>
      </c>
    </row>
    <row r="46" spans="2:39" x14ac:dyDescent="0.3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81.931572299999999</v>
      </c>
      <c r="G46" s="25">
        <f>VLOOKUP($D46,Résultats!$B$2:$AZ$212,G$2,FALSE)</f>
        <v>168.46434970000001</v>
      </c>
      <c r="H46" s="25">
        <f>VLOOKUP($D46,Résultats!$B$2:$AZ$212,H$2,FALSE)</f>
        <v>208.71485000000001</v>
      </c>
      <c r="I46" s="25">
        <f>VLOOKUP($D46,Résultats!$B$2:$AZ$212,I$2,FALSE)</f>
        <v>297.08578490000002</v>
      </c>
      <c r="J46" s="25">
        <f>VLOOKUP($D46,Résultats!$B$2:$AZ$212,J$2,FALSE)</f>
        <v>458.73803709999999</v>
      </c>
      <c r="K46" s="25">
        <f>VLOOKUP($D46,Résultats!$B$2:$AZ$212,K$2,FALSE)</f>
        <v>735.23685720000003</v>
      </c>
      <c r="L46" s="25">
        <f>VLOOKUP($D46,Résultats!$B$2:$AZ$212,L$2,FALSE)</f>
        <v>1033.6554329999999</v>
      </c>
      <c r="M46" s="25">
        <f>VLOOKUP($D46,Résultats!$B$2:$AZ$212,M$2,FALSE)</f>
        <v>1354.436792</v>
      </c>
      <c r="N46" s="25">
        <f>VLOOKUP($D46,Résultats!$B$2:$AZ$212,N$2,FALSE)</f>
        <v>1702.075157</v>
      </c>
      <c r="O46" s="25">
        <f>VLOOKUP($D46,Résultats!$B$2:$AZ$212,O$2,FALSE)</f>
        <v>2097.855779</v>
      </c>
      <c r="P46" s="25">
        <f>VLOOKUP($D46,Résultats!$B$2:$AZ$212,P$2,FALSE)</f>
        <v>2548.6983530000002</v>
      </c>
      <c r="Q46" s="25">
        <f>VLOOKUP($D46,Résultats!$B$2:$AZ$212,Q$2,FALSE)</f>
        <v>3058.810375</v>
      </c>
      <c r="R46" s="25">
        <f>VLOOKUP($D46,Résultats!$B$2:$AZ$212,R$2,FALSE)</f>
        <v>3630.6038020000001</v>
      </c>
      <c r="S46" s="25">
        <f>VLOOKUP($D46,Résultats!$B$2:$AZ$212,S$2,FALSE)</f>
        <v>4266.7067950000001</v>
      </c>
      <c r="T46" s="25">
        <f>VLOOKUP($D46,Résultats!$B$2:$AZ$212,T$2,FALSE)</f>
        <v>4967.1174549999996</v>
      </c>
      <c r="U46" s="25">
        <f>VLOOKUP($D46,Résultats!$B$2:$AZ$212,U$2,FALSE)</f>
        <v>5733.3941610000002</v>
      </c>
      <c r="V46" s="25">
        <f>VLOOKUP($D46,Résultats!$B$2:$AZ$212,V$2,FALSE)</f>
        <v>6566.4507629999998</v>
      </c>
      <c r="W46" s="25">
        <f>VLOOKUP($D46,Résultats!$B$2:$AZ$212,W$2,FALSE)</f>
        <v>7466.3433100000002</v>
      </c>
      <c r="X46" s="25">
        <f>VLOOKUP($D46,Résultats!$B$2:$AZ$212,X$2,FALSE)</f>
        <v>8432.3077080000003</v>
      </c>
      <c r="Y46" s="25">
        <f>VLOOKUP($D46,Résultats!$B$2:$AZ$212,Y$2,FALSE)</f>
        <v>9460.3077209999901</v>
      </c>
      <c r="Z46" s="25">
        <f>VLOOKUP($D46,Résultats!$B$2:$AZ$212,Z$2,FALSE)</f>
        <v>10546.676649999999</v>
      </c>
      <c r="AA46" s="25">
        <f>VLOOKUP($D46,Résultats!$B$2:$AZ$212,AA$2,FALSE)</f>
        <v>11686.12306</v>
      </c>
      <c r="AB46" s="25">
        <f>VLOOKUP($D46,Résultats!$B$2:$AZ$212,AB$2,FALSE)</f>
        <v>12872.181549999999</v>
      </c>
      <c r="AC46" s="25">
        <f>VLOOKUP($D46,Résultats!$B$2:$AZ$212,AC$2,FALSE)</f>
        <v>14098.597669999999</v>
      </c>
      <c r="AD46" s="25">
        <f>VLOOKUP($D46,Résultats!$B$2:$AZ$212,AD$2,FALSE)</f>
        <v>15360.354090000001</v>
      </c>
      <c r="AE46" s="25">
        <f>VLOOKUP($D46,Résultats!$B$2:$AZ$212,AE$2,FALSE)</f>
        <v>16647.35252</v>
      </c>
      <c r="AF46" s="25">
        <f>VLOOKUP($D46,Résultats!$B$2:$AZ$212,AF$2,FALSE)</f>
        <v>17947.888060000001</v>
      </c>
      <c r="AG46" s="25">
        <f>VLOOKUP($D46,Résultats!$B$2:$AZ$212,AG$2,FALSE)</f>
        <v>19251.599429999998</v>
      </c>
      <c r="AH46" s="25">
        <f>VLOOKUP($D46,Résultats!$B$2:$AZ$212,AH$2,FALSE)</f>
        <v>20548.561129999998</v>
      </c>
      <c r="AI46" s="25">
        <f>VLOOKUP($D46,Résultats!$B$2:$AZ$212,AI$2,FALSE)</f>
        <v>21829.844089999999</v>
      </c>
      <c r="AJ46" s="25">
        <f>VLOOKUP($D46,Résultats!$B$2:$AZ$212,AJ$2,FALSE)</f>
        <v>23089.070640000002</v>
      </c>
      <c r="AK46" s="25">
        <f>VLOOKUP($D46,Résultats!$B$2:$AZ$212,AK$2,FALSE)</f>
        <v>24320.76281</v>
      </c>
      <c r="AL46" s="25">
        <f>VLOOKUP($D46,Résultats!$B$2:$AZ$212,AL$2,FALSE)</f>
        <v>25520.403170000001</v>
      </c>
      <c r="AM46" s="102">
        <f>VLOOKUP($D46,Résultats!$B$2:$AZ$212,AM$2,FALSE)</f>
        <v>26685.423910000001</v>
      </c>
    </row>
    <row r="47" spans="2:39" x14ac:dyDescent="0.3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0.59942708290000002</v>
      </c>
      <c r="G47" s="25">
        <f>VLOOKUP($D47,Résultats!$B$2:$AZ$212,G$2,FALSE)</f>
        <v>0.78379253820000006</v>
      </c>
      <c r="H47" s="25">
        <f>VLOOKUP($D47,Résultats!$B$2:$AZ$212,H$2,FALSE)</f>
        <v>0.86664776659999998</v>
      </c>
      <c r="I47" s="25">
        <f>VLOOKUP($D47,Résultats!$B$2:$AZ$212,I$2,FALSE)</f>
        <v>0.98660147239999996</v>
      </c>
      <c r="J47" s="25">
        <f>VLOOKUP($D47,Résultats!$B$2:$AZ$212,J$2,FALSE)</f>
        <v>1.0744659489999999</v>
      </c>
      <c r="K47" s="25">
        <f>VLOOKUP($D47,Résultats!$B$2:$AZ$212,K$2,FALSE)</f>
        <v>1.169760634</v>
      </c>
      <c r="L47" s="25">
        <f>VLOOKUP($D47,Résultats!$B$2:$AZ$212,L$2,FALSE)</f>
        <v>1.2728842</v>
      </c>
      <c r="M47" s="25">
        <f>VLOOKUP($D47,Résultats!$B$2:$AZ$212,M$2,FALSE)</f>
        <v>1.3834127389999999</v>
      </c>
      <c r="N47" s="25">
        <f>VLOOKUP($D47,Résultats!$B$2:$AZ$212,N$2,FALSE)</f>
        <v>1.500401742</v>
      </c>
      <c r="O47" s="25">
        <f>VLOOKUP($D47,Résultats!$B$2:$AZ$212,O$2,FALSE)</f>
        <v>1.619966309</v>
      </c>
      <c r="P47" s="25">
        <f>VLOOKUP($D47,Résultats!$B$2:$AZ$212,P$2,FALSE)</f>
        <v>1.7368755950000001</v>
      </c>
      <c r="Q47" s="25">
        <f>VLOOKUP($D47,Résultats!$B$2:$AZ$212,Q$2,FALSE)</f>
        <v>1.8473666019999999</v>
      </c>
      <c r="R47" s="25">
        <f>VLOOKUP($D47,Résultats!$B$2:$AZ$212,R$2,FALSE)</f>
        <v>1.94839023</v>
      </c>
      <c r="S47" s="25">
        <f>VLOOKUP($D47,Résultats!$B$2:$AZ$212,S$2,FALSE)</f>
        <v>2.0380000169999999</v>
      </c>
      <c r="T47" s="25">
        <f>VLOOKUP($D47,Résultats!$B$2:$AZ$212,T$2,FALSE)</f>
        <v>2.1145872909999999</v>
      </c>
      <c r="U47" s="25">
        <f>VLOOKUP($D47,Résultats!$B$2:$AZ$212,U$2,FALSE)</f>
        <v>2.1775353019999999</v>
      </c>
      <c r="V47" s="25">
        <f>VLOOKUP($D47,Résultats!$B$2:$AZ$212,V$2,FALSE)</f>
        <v>2.2265261810000001</v>
      </c>
      <c r="W47" s="25">
        <f>VLOOKUP($D47,Résultats!$B$2:$AZ$212,W$2,FALSE)</f>
        <v>2.2615152489999999</v>
      </c>
      <c r="X47" s="25">
        <f>VLOOKUP($D47,Résultats!$B$2:$AZ$212,X$2,FALSE)</f>
        <v>2.2826714180000001</v>
      </c>
      <c r="Y47" s="25">
        <f>VLOOKUP($D47,Résultats!$B$2:$AZ$212,Y$2,FALSE)</f>
        <v>2.2904516749999999</v>
      </c>
      <c r="Z47" s="25">
        <f>VLOOKUP($D47,Résultats!$B$2:$AZ$212,Z$2,FALSE)</f>
        <v>2.2852839500000002</v>
      </c>
      <c r="AA47" s="25">
        <f>VLOOKUP($D47,Résultats!$B$2:$AZ$212,AA$2,FALSE)</f>
        <v>2.2676981679999999</v>
      </c>
      <c r="AB47" s="25">
        <f>VLOOKUP($D47,Résultats!$B$2:$AZ$212,AB$2,FALSE)</f>
        <v>2.23846926</v>
      </c>
      <c r="AC47" s="25">
        <f>VLOOKUP($D47,Résultats!$B$2:$AZ$212,AC$2,FALSE)</f>
        <v>2.1986530580000001</v>
      </c>
      <c r="AD47" s="25">
        <f>VLOOKUP($D47,Résultats!$B$2:$AZ$212,AD$2,FALSE)</f>
        <v>2.1496868139999998</v>
      </c>
      <c r="AE47" s="25">
        <f>VLOOKUP($D47,Résultats!$B$2:$AZ$212,AE$2,FALSE)</f>
        <v>2.092584972</v>
      </c>
      <c r="AF47" s="25">
        <f>VLOOKUP($D47,Résultats!$B$2:$AZ$212,AF$2,FALSE)</f>
        <v>2.0284219920000002</v>
      </c>
      <c r="AG47" s="25">
        <f>VLOOKUP($D47,Résultats!$B$2:$AZ$212,AG$2,FALSE)</f>
        <v>1.9584083109999999</v>
      </c>
      <c r="AH47" s="25">
        <f>VLOOKUP($D47,Résultats!$B$2:$AZ$212,AH$2,FALSE)</f>
        <v>1.8837693179999999</v>
      </c>
      <c r="AI47" s="25">
        <f>VLOOKUP($D47,Résultats!$B$2:$AZ$212,AI$2,FALSE)</f>
        <v>1.805737141</v>
      </c>
      <c r="AJ47" s="25">
        <f>VLOOKUP($D47,Résultats!$B$2:$AZ$212,AJ$2,FALSE)</f>
        <v>1.7254454850000001</v>
      </c>
      <c r="AK47" s="25">
        <f>VLOOKUP($D47,Résultats!$B$2:$AZ$212,AK$2,FALSE)</f>
        <v>1.6439062470000001</v>
      </c>
      <c r="AL47" s="25">
        <f>VLOOKUP($D47,Résultats!$B$2:$AZ$212,AL$2,FALSE)</f>
        <v>1.5620067390000001</v>
      </c>
      <c r="AM47" s="102">
        <f>VLOOKUP($D47,Résultats!$B$2:$AZ$212,AM$2,FALSE)</f>
        <v>1.480531533</v>
      </c>
    </row>
    <row r="48" spans="2:39" x14ac:dyDescent="0.3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34664.838069999998</v>
      </c>
      <c r="J48" s="59">
        <f>VLOOKUP($D48,Résultats!$B$2:$AZ$212,J$2,FALSE)</f>
        <v>34954.891860000003</v>
      </c>
      <c r="K48" s="59">
        <f>VLOOKUP($D48,Résultats!$B$2:$AZ$212,K$2,FALSE)</f>
        <v>35115.33423</v>
      </c>
      <c r="L48" s="59">
        <f>VLOOKUP($D48,Résultats!$B$2:$AZ$212,L$2,FALSE)</f>
        <v>35229.615689999999</v>
      </c>
      <c r="M48" s="59">
        <f>VLOOKUP($D48,Résultats!$B$2:$AZ$212,M$2,FALSE)</f>
        <v>35281.857329999999</v>
      </c>
      <c r="N48" s="59">
        <f>VLOOKUP($D48,Résultats!$B$2:$AZ$212,N$2,FALSE)</f>
        <v>35288.167540000002</v>
      </c>
      <c r="O48" s="59">
        <f>VLOOKUP($D48,Résultats!$B$2:$AZ$212,O$2,FALSE)</f>
        <v>35350.17265</v>
      </c>
      <c r="P48" s="59">
        <f>VLOOKUP($D48,Résultats!$B$2:$AZ$212,P$2,FALSE)</f>
        <v>35466.49912</v>
      </c>
      <c r="Q48" s="59">
        <f>VLOOKUP($D48,Résultats!$B$2:$AZ$212,Q$2,FALSE)</f>
        <v>35623.31839</v>
      </c>
      <c r="R48" s="59">
        <f>VLOOKUP($D48,Résultats!$B$2:$AZ$212,R$2,FALSE)</f>
        <v>35804.094400000002</v>
      </c>
      <c r="S48" s="59">
        <f>VLOOKUP($D48,Résultats!$B$2:$AZ$212,S$2,FALSE)</f>
        <v>35998.779280000002</v>
      </c>
      <c r="T48" s="59">
        <f>VLOOKUP($D48,Résultats!$B$2:$AZ$212,T$2,FALSE)</f>
        <v>36194.302649999998</v>
      </c>
      <c r="U48" s="59">
        <f>VLOOKUP($D48,Résultats!$B$2:$AZ$212,U$2,FALSE)</f>
        <v>36387.860869999997</v>
      </c>
      <c r="V48" s="59">
        <f>VLOOKUP($D48,Résultats!$B$2:$AZ$212,V$2,FALSE)</f>
        <v>36578.769350000002</v>
      </c>
      <c r="W48" s="59">
        <f>VLOOKUP($D48,Résultats!$B$2:$AZ$212,W$2,FALSE)</f>
        <v>36767.759440000002</v>
      </c>
      <c r="X48" s="59">
        <f>VLOOKUP($D48,Résultats!$B$2:$AZ$212,X$2,FALSE)</f>
        <v>36956.88233</v>
      </c>
      <c r="Y48" s="59">
        <f>VLOOKUP($D48,Résultats!$B$2:$AZ$212,Y$2,FALSE)</f>
        <v>37144.754419999997</v>
      </c>
      <c r="Z48" s="59">
        <f>VLOOKUP($D48,Résultats!$B$2:$AZ$212,Z$2,FALSE)</f>
        <v>37333.66388</v>
      </c>
      <c r="AA48" s="59">
        <f>VLOOKUP($D48,Résultats!$B$2:$AZ$212,AA$2,FALSE)</f>
        <v>37525.24523</v>
      </c>
      <c r="AB48" s="59">
        <f>VLOOKUP($D48,Résultats!$B$2:$AZ$212,AB$2,FALSE)</f>
        <v>37720.994350000001</v>
      </c>
      <c r="AC48" s="59">
        <f>VLOOKUP($D48,Résultats!$B$2:$AZ$212,AC$2,FALSE)</f>
        <v>37923.850010000002</v>
      </c>
      <c r="AD48" s="59">
        <f>VLOOKUP($D48,Résultats!$B$2:$AZ$212,AD$2,FALSE)</f>
        <v>38138.851569999999</v>
      </c>
      <c r="AE48" s="59">
        <f>VLOOKUP($D48,Résultats!$B$2:$AZ$212,AE$2,FALSE)</f>
        <v>38364.238069999999</v>
      </c>
      <c r="AF48" s="59">
        <f>VLOOKUP($D48,Résultats!$B$2:$AZ$212,AF$2,FALSE)</f>
        <v>38596.430110000001</v>
      </c>
      <c r="AG48" s="59">
        <f>VLOOKUP($D48,Résultats!$B$2:$AZ$212,AG$2,FALSE)</f>
        <v>38833.400549999998</v>
      </c>
      <c r="AH48" s="59">
        <f>VLOOKUP($D48,Résultats!$B$2:$AZ$212,AH$2,FALSE)</f>
        <v>39073.073320000003</v>
      </c>
      <c r="AI48" s="59">
        <f>VLOOKUP($D48,Résultats!$B$2:$AZ$212,AI$2,FALSE)</f>
        <v>39313.71211</v>
      </c>
      <c r="AJ48" s="59">
        <f>VLOOKUP($D48,Résultats!$B$2:$AZ$212,AJ$2,FALSE)</f>
        <v>39555.456550000003</v>
      </c>
      <c r="AK48" s="59">
        <f>VLOOKUP($D48,Résultats!$B$2:$AZ$212,AK$2,FALSE)</f>
        <v>39798.289259999998</v>
      </c>
      <c r="AL48" s="59">
        <f>VLOOKUP($D48,Résultats!$B$2:$AZ$212,AL$2,FALSE)</f>
        <v>40042.11219</v>
      </c>
      <c r="AM48" s="103">
        <f>VLOOKUP($D48,Résultats!$B$2:$AZ$212,AM$2,FALSE)</f>
        <v>40287.85108</v>
      </c>
    </row>
    <row r="49" spans="2:40" x14ac:dyDescent="0.3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81.931572299999999</v>
      </c>
      <c r="G49" s="61">
        <f>VLOOKUP($D49,Résultats!$B$2:$AZ$212,G$2,FALSE)</f>
        <v>168.46434970000001</v>
      </c>
      <c r="H49" s="61">
        <f>VLOOKUP($D49,Résultats!$B$2:$AZ$212,H$2,FALSE)</f>
        <v>208.71485000000001</v>
      </c>
      <c r="I49" s="61">
        <f>VLOOKUP($D49,Résultats!$B$2:$AZ$212,I$2,FALSE)</f>
        <v>297.08578490000002</v>
      </c>
      <c r="J49" s="61">
        <f>VLOOKUP($D49,Résultats!$B$2:$AZ$212,J$2,FALSE)</f>
        <v>458.73803709999999</v>
      </c>
      <c r="K49" s="61">
        <f>VLOOKUP($D49,Résultats!$B$2:$AZ$212,K$2,FALSE)</f>
        <v>735.23685720000003</v>
      </c>
      <c r="L49" s="61">
        <f>VLOOKUP($D49,Résultats!$B$2:$AZ$212,L$2,FALSE)</f>
        <v>1033.6554329999999</v>
      </c>
      <c r="M49" s="61">
        <f>VLOOKUP($D49,Résultats!$B$2:$AZ$212,M$2,FALSE)</f>
        <v>1354.436792</v>
      </c>
      <c r="N49" s="61">
        <f>VLOOKUP($D49,Résultats!$B$2:$AZ$212,N$2,FALSE)</f>
        <v>1702.075157</v>
      </c>
      <c r="O49" s="61">
        <f>VLOOKUP($D49,Résultats!$B$2:$AZ$212,O$2,FALSE)</f>
        <v>2097.855779</v>
      </c>
      <c r="P49" s="61">
        <f>VLOOKUP($D49,Résultats!$B$2:$AZ$212,P$2,FALSE)</f>
        <v>2548.6983530000002</v>
      </c>
      <c r="Q49" s="61">
        <f>VLOOKUP($D49,Résultats!$B$2:$AZ$212,Q$2,FALSE)</f>
        <v>3058.810375</v>
      </c>
      <c r="R49" s="61">
        <f>VLOOKUP($D49,Résultats!$B$2:$AZ$212,R$2,FALSE)</f>
        <v>3630.6038020000001</v>
      </c>
      <c r="S49" s="61">
        <f>VLOOKUP($D49,Résultats!$B$2:$AZ$212,S$2,FALSE)</f>
        <v>4266.7067950000001</v>
      </c>
      <c r="T49" s="61">
        <f>VLOOKUP($D49,Résultats!$B$2:$AZ$212,T$2,FALSE)</f>
        <v>4967.1174549999996</v>
      </c>
      <c r="U49" s="61">
        <f>VLOOKUP($D49,Résultats!$B$2:$AZ$212,U$2,FALSE)</f>
        <v>5733.3941610000002</v>
      </c>
      <c r="V49" s="61">
        <f>VLOOKUP($D49,Résultats!$B$2:$AZ$212,V$2,FALSE)</f>
        <v>6566.4507629999998</v>
      </c>
      <c r="W49" s="61">
        <f>VLOOKUP($D49,Résultats!$B$2:$AZ$212,W$2,FALSE)</f>
        <v>7466.3433100000002</v>
      </c>
      <c r="X49" s="61">
        <f>VLOOKUP($D49,Résultats!$B$2:$AZ$212,X$2,FALSE)</f>
        <v>8432.3077080000003</v>
      </c>
      <c r="Y49" s="61">
        <f>VLOOKUP($D49,Résultats!$B$2:$AZ$212,Y$2,FALSE)</f>
        <v>9460.3077209999901</v>
      </c>
      <c r="Z49" s="61">
        <f>VLOOKUP($D49,Résultats!$B$2:$AZ$212,Z$2,FALSE)</f>
        <v>10546.676649999999</v>
      </c>
      <c r="AA49" s="61">
        <f>VLOOKUP($D49,Résultats!$B$2:$AZ$212,AA$2,FALSE)</f>
        <v>11686.12306</v>
      </c>
      <c r="AB49" s="61">
        <f>VLOOKUP($D49,Résultats!$B$2:$AZ$212,AB$2,FALSE)</f>
        <v>12872.181549999999</v>
      </c>
      <c r="AC49" s="61">
        <f>VLOOKUP($D49,Résultats!$B$2:$AZ$212,AC$2,FALSE)</f>
        <v>14098.597669999999</v>
      </c>
      <c r="AD49" s="61">
        <f>VLOOKUP($D49,Résultats!$B$2:$AZ$212,AD$2,FALSE)</f>
        <v>15360.354090000001</v>
      </c>
      <c r="AE49" s="61">
        <f>VLOOKUP($D49,Résultats!$B$2:$AZ$212,AE$2,FALSE)</f>
        <v>16647.35252</v>
      </c>
      <c r="AF49" s="61">
        <f>VLOOKUP($D49,Résultats!$B$2:$AZ$212,AF$2,FALSE)</f>
        <v>17947.888060000001</v>
      </c>
      <c r="AG49" s="61">
        <f>VLOOKUP($D49,Résultats!$B$2:$AZ$212,AG$2,FALSE)</f>
        <v>19251.599429999998</v>
      </c>
      <c r="AH49" s="61">
        <f>VLOOKUP($D49,Résultats!$B$2:$AZ$212,AH$2,FALSE)</f>
        <v>20548.561129999998</v>
      </c>
      <c r="AI49" s="61">
        <f>VLOOKUP($D49,Résultats!$B$2:$AZ$212,AI$2,FALSE)</f>
        <v>21829.844089999999</v>
      </c>
      <c r="AJ49" s="61">
        <f>VLOOKUP($D49,Résultats!$B$2:$AZ$212,AJ$2,FALSE)</f>
        <v>23089.070640000002</v>
      </c>
      <c r="AK49" s="61">
        <f>VLOOKUP($D49,Résultats!$B$2:$AZ$212,AK$2,FALSE)</f>
        <v>24320.76281</v>
      </c>
      <c r="AL49" s="61">
        <f>VLOOKUP($D49,Résultats!$B$2:$AZ$212,AL$2,FALSE)</f>
        <v>25520.403170000001</v>
      </c>
      <c r="AM49" s="225">
        <f>VLOOKUP($D49,Résultats!$B$2:$AZ$212,AM$2,FALSE)</f>
        <v>26685.423910000001</v>
      </c>
    </row>
    <row r="50" spans="2:40" x14ac:dyDescent="0.3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1.4016910579999999</v>
      </c>
      <c r="G50" s="25">
        <f>VLOOKUP($D50,Résultats!$B$2:$AZ$212,G$2,FALSE)</f>
        <v>3.824385978</v>
      </c>
      <c r="H50" s="25">
        <f>VLOOKUP($D50,Résultats!$B$2:$AZ$212,H$2,FALSE)</f>
        <v>5.1489474670000002</v>
      </c>
      <c r="I50" s="25">
        <f>VLOOKUP($D50,Résultats!$B$2:$AZ$212,I$2,FALSE)</f>
        <v>8.1791870830000004</v>
      </c>
      <c r="J50" s="25">
        <f>VLOOKUP($D50,Résultats!$B$2:$AZ$212,J$2,FALSE)</f>
        <v>14.08366043</v>
      </c>
      <c r="K50" s="25">
        <f>VLOOKUP($D50,Résultats!$B$2:$AZ$212,K$2,FALSE)</f>
        <v>24.910489099999999</v>
      </c>
      <c r="L50" s="25">
        <f>VLOOKUP($D50,Résultats!$B$2:$AZ$212,L$2,FALSE)</f>
        <v>37.600031000000001</v>
      </c>
      <c r="M50" s="25">
        <f>VLOOKUP($D50,Résultats!$B$2:$AZ$212,M$2,FALSE)</f>
        <v>52.405877719999999</v>
      </c>
      <c r="N50" s="25">
        <f>VLOOKUP($D50,Résultats!$B$2:$AZ$212,N$2,FALSE)</f>
        <v>69.782508289999996</v>
      </c>
      <c r="O50" s="25">
        <f>VLOOKUP($D50,Résultats!$B$2:$AZ$212,O$2,FALSE)</f>
        <v>91.046071229999995</v>
      </c>
      <c r="P50" s="25">
        <f>VLOOKUP($D50,Résultats!$B$2:$AZ$212,P$2,FALSE)</f>
        <v>116.9245131</v>
      </c>
      <c r="Q50" s="25">
        <f>VLOOKUP($D50,Résultats!$B$2:$AZ$212,Q$2,FALSE)</f>
        <v>148.0394177</v>
      </c>
      <c r="R50" s="25">
        <f>VLOOKUP($D50,Résultats!$B$2:$AZ$212,R$2,FALSE)</f>
        <v>184.92888310000001</v>
      </c>
      <c r="S50" s="25">
        <f>VLOOKUP($D50,Résultats!$B$2:$AZ$212,S$2,FALSE)</f>
        <v>228.15581259999999</v>
      </c>
      <c r="T50" s="25">
        <f>VLOOKUP($D50,Résultats!$B$2:$AZ$212,T$2,FALSE)</f>
        <v>278.12844710000002</v>
      </c>
      <c r="U50" s="25">
        <f>VLOOKUP($D50,Résultats!$B$2:$AZ$212,U$2,FALSE)</f>
        <v>335.36283429999997</v>
      </c>
      <c r="V50" s="25">
        <f>VLOOKUP($D50,Résultats!$B$2:$AZ$212,V$2,FALSE)</f>
        <v>400.34779270000001</v>
      </c>
      <c r="W50" s="25">
        <f>VLOOKUP($D50,Résultats!$B$2:$AZ$212,W$2,FALSE)</f>
        <v>473.52585219999997</v>
      </c>
      <c r="X50" s="25">
        <f>VLOOKUP($D50,Résultats!$B$2:$AZ$212,X$2,FALSE)</f>
        <v>555.28949829999999</v>
      </c>
      <c r="Y50" s="25">
        <f>VLOOKUP($D50,Résultats!$B$2:$AZ$212,Y$2,FALSE)</f>
        <v>645.7769184</v>
      </c>
      <c r="Z50" s="25">
        <f>VLOOKUP($D50,Résultats!$B$2:$AZ$212,Z$2,FALSE)</f>
        <v>745.13337460000002</v>
      </c>
      <c r="AA50" s="25">
        <f>VLOOKUP($D50,Résultats!$B$2:$AZ$212,AA$2,FALSE)</f>
        <v>853.35700080000004</v>
      </c>
      <c r="AB50" s="25">
        <f>VLOOKUP($D50,Résultats!$B$2:$AZ$212,AB$2,FALSE)</f>
        <v>970.31504189999998</v>
      </c>
      <c r="AC50" s="25">
        <f>VLOOKUP($D50,Résultats!$B$2:$AZ$212,AC$2,FALSE)</f>
        <v>1095.870036</v>
      </c>
      <c r="AD50" s="25">
        <f>VLOOKUP($D50,Résultats!$B$2:$AZ$212,AD$2,FALSE)</f>
        <v>1229.9636840000001</v>
      </c>
      <c r="AE50" s="25">
        <f>VLOOKUP($D50,Résultats!$B$2:$AZ$212,AE$2,FALSE)</f>
        <v>1372.023383</v>
      </c>
      <c r="AF50" s="25">
        <f>VLOOKUP($D50,Résultats!$B$2:$AZ$212,AF$2,FALSE)</f>
        <v>1521.2523679999999</v>
      </c>
      <c r="AG50" s="25">
        <f>VLOOKUP($D50,Résultats!$B$2:$AZ$212,AG$2,FALSE)</f>
        <v>1676.91003</v>
      </c>
      <c r="AH50" s="25">
        <f>VLOOKUP($D50,Résultats!$B$2:$AZ$212,AH$2,FALSE)</f>
        <v>1838.222178</v>
      </c>
      <c r="AI50" s="25">
        <f>VLOOKUP($D50,Résultats!$B$2:$AZ$212,AI$2,FALSE)</f>
        <v>2004.4456210000001</v>
      </c>
      <c r="AJ50" s="25">
        <f>VLOOKUP($D50,Résultats!$B$2:$AZ$212,AJ$2,FALSE)</f>
        <v>2175.0419499999998</v>
      </c>
      <c r="AK50" s="25">
        <f>VLOOKUP($D50,Résultats!$B$2:$AZ$212,AK$2,FALSE)</f>
        <v>2349.5133430000001</v>
      </c>
      <c r="AL50" s="25">
        <f>VLOOKUP($D50,Résultats!$B$2:$AZ$212,AL$2,FALSE)</f>
        <v>2527.418095</v>
      </c>
      <c r="AM50" s="102">
        <f>VLOOKUP($D50,Résultats!$B$2:$AZ$212,AM$2,FALSE)</f>
        <v>2708.501264</v>
      </c>
    </row>
    <row r="51" spans="2:40" x14ac:dyDescent="0.3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1.235143857</v>
      </c>
      <c r="G51" s="25">
        <f>VLOOKUP($D51,Résultats!$B$2:$AZ$212,G$2,FALSE)</f>
        <v>3.0622233099999998</v>
      </c>
      <c r="H51" s="25">
        <f>VLOOKUP($D51,Résultats!$B$2:$AZ$212,H$2,FALSE)</f>
        <v>4.0169735720000004</v>
      </c>
      <c r="I51" s="25">
        <f>VLOOKUP($D51,Résultats!$B$2:$AZ$212,I$2,FALSE)</f>
        <v>6.1744269779999996</v>
      </c>
      <c r="J51" s="25">
        <f>VLOOKUP($D51,Résultats!$B$2:$AZ$212,J$2,FALSE)</f>
        <v>10.30468669</v>
      </c>
      <c r="K51" s="25">
        <f>VLOOKUP($D51,Résultats!$B$2:$AZ$212,K$2,FALSE)</f>
        <v>17.735339010000001</v>
      </c>
      <c r="L51" s="25">
        <f>VLOOKUP($D51,Résultats!$B$2:$AZ$212,L$2,FALSE)</f>
        <v>26.255343509999999</v>
      </c>
      <c r="M51" s="25">
        <f>VLOOKUP($D51,Résultats!$B$2:$AZ$212,M$2,FALSE)</f>
        <v>35.983501359999998</v>
      </c>
      <c r="N51" s="25">
        <f>VLOOKUP($D51,Résultats!$B$2:$AZ$212,N$2,FALSE)</f>
        <v>47.163735780000003</v>
      </c>
      <c r="O51" s="25">
        <f>VLOOKUP($D51,Résultats!$B$2:$AZ$212,O$2,FALSE)</f>
        <v>60.585110020000002</v>
      </c>
      <c r="P51" s="25">
        <f>VLOOKUP($D51,Résultats!$B$2:$AZ$212,P$2,FALSE)</f>
        <v>76.63149602</v>
      </c>
      <c r="Q51" s="25">
        <f>VLOOKUP($D51,Résultats!$B$2:$AZ$212,Q$2,FALSE)</f>
        <v>95.607482880000006</v>
      </c>
      <c r="R51" s="25">
        <f>VLOOKUP($D51,Résultats!$B$2:$AZ$212,R$2,FALSE)</f>
        <v>117.7572</v>
      </c>
      <c r="S51" s="25">
        <f>VLOOKUP($D51,Résultats!$B$2:$AZ$212,S$2,FALSE)</f>
        <v>143.332493</v>
      </c>
      <c r="T51" s="25">
        <f>VLOOKUP($D51,Résultats!$B$2:$AZ$212,T$2,FALSE)</f>
        <v>172.48489549999999</v>
      </c>
      <c r="U51" s="25">
        <f>VLOOKUP($D51,Résultats!$B$2:$AZ$212,U$2,FALSE)</f>
        <v>205.42384290000001</v>
      </c>
      <c r="V51" s="25">
        <f>VLOOKUP($D51,Résultats!$B$2:$AZ$212,V$2,FALSE)</f>
        <v>242.33445040000001</v>
      </c>
      <c r="W51" s="25">
        <f>VLOOKUP($D51,Résultats!$B$2:$AZ$212,W$2,FALSE)</f>
        <v>283.3667643</v>
      </c>
      <c r="X51" s="25">
        <f>VLOOKUP($D51,Résultats!$B$2:$AZ$212,X$2,FALSE)</f>
        <v>328.63438810000002</v>
      </c>
      <c r="Y51" s="25">
        <f>VLOOKUP($D51,Résultats!$B$2:$AZ$212,Y$2,FALSE)</f>
        <v>378.10117689999998</v>
      </c>
      <c r="Z51" s="25">
        <f>VLOOKUP($D51,Résultats!$B$2:$AZ$212,Z$2,FALSE)</f>
        <v>431.73285199999998</v>
      </c>
      <c r="AA51" s="25">
        <f>VLOOKUP($D51,Résultats!$B$2:$AZ$212,AA$2,FALSE)</f>
        <v>489.40981269999997</v>
      </c>
      <c r="AB51" s="25">
        <f>VLOOKUP($D51,Résultats!$B$2:$AZ$212,AB$2,FALSE)</f>
        <v>550.94008040000006</v>
      </c>
      <c r="AC51" s="25">
        <f>VLOOKUP($D51,Résultats!$B$2:$AZ$212,AC$2,FALSE)</f>
        <v>616.12704029999998</v>
      </c>
      <c r="AD51" s="25">
        <f>VLOOKUP($D51,Résultats!$B$2:$AZ$212,AD$2,FALSE)</f>
        <v>684.81614730000001</v>
      </c>
      <c r="AE51" s="25">
        <f>VLOOKUP($D51,Résultats!$B$2:$AZ$212,AE$2,FALSE)</f>
        <v>756.5808399</v>
      </c>
      <c r="AF51" s="25">
        <f>VLOOKUP($D51,Résultats!$B$2:$AZ$212,AF$2,FALSE)</f>
        <v>830.88377219999995</v>
      </c>
      <c r="AG51" s="25">
        <f>VLOOKUP($D51,Résultats!$B$2:$AZ$212,AG$2,FALSE)</f>
        <v>907.22544730000004</v>
      </c>
      <c r="AH51" s="25">
        <f>VLOOKUP($D51,Résultats!$B$2:$AZ$212,AH$2,FALSE)</f>
        <v>985.09846460000006</v>
      </c>
      <c r="AI51" s="25">
        <f>VLOOKUP($D51,Résultats!$B$2:$AZ$212,AI$2,FALSE)</f>
        <v>1064.0200990000001</v>
      </c>
      <c r="AJ51" s="25">
        <f>VLOOKUP($D51,Résultats!$B$2:$AZ$212,AJ$2,FALSE)</f>
        <v>1143.6192189999999</v>
      </c>
      <c r="AK51" s="25">
        <f>VLOOKUP($D51,Résultats!$B$2:$AZ$212,AK$2,FALSE)</f>
        <v>1223.5518380000001</v>
      </c>
      <c r="AL51" s="25">
        <f>VLOOKUP($D51,Résultats!$B$2:$AZ$212,AL$2,FALSE)</f>
        <v>1303.507775</v>
      </c>
      <c r="AM51" s="102">
        <f>VLOOKUP($D51,Résultats!$B$2:$AZ$212,AM$2,FALSE)</f>
        <v>1383.271563</v>
      </c>
    </row>
    <row r="52" spans="2:40" x14ac:dyDescent="0.3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2.4065524759999999</v>
      </c>
      <c r="G52" s="25">
        <f>VLOOKUP($D52,Résultats!$B$2:$AZ$212,G$2,FALSE)</f>
        <v>4.9951420950000003</v>
      </c>
      <c r="H52" s="25">
        <f>VLOOKUP($D52,Résultats!$B$2:$AZ$212,H$2,FALSE)</f>
        <v>6.2017008730000001</v>
      </c>
      <c r="I52" s="25">
        <f>VLOOKUP($D52,Résultats!$B$2:$AZ$212,I$2,FALSE)</f>
        <v>8.8469003720000003</v>
      </c>
      <c r="J52" s="25">
        <f>VLOOKUP($D52,Résultats!$B$2:$AZ$212,J$2,FALSE)</f>
        <v>13.67815053</v>
      </c>
      <c r="K52" s="25">
        <f>VLOOKUP($D52,Résultats!$B$2:$AZ$212,K$2,FALSE)</f>
        <v>21.921288539999999</v>
      </c>
      <c r="L52" s="25">
        <f>VLOOKUP($D52,Résultats!$B$2:$AZ$212,L$2,FALSE)</f>
        <v>30.782470799999999</v>
      </c>
      <c r="M52" s="25">
        <f>VLOOKUP($D52,Résultats!$B$2:$AZ$212,M$2,FALSE)</f>
        <v>40.251226379999999</v>
      </c>
      <c r="N52" s="25">
        <f>VLOOKUP($D52,Résultats!$B$2:$AZ$212,N$2,FALSE)</f>
        <v>50.429812609999999</v>
      </c>
      <c r="O52" s="25">
        <f>VLOOKUP($D52,Résultats!$B$2:$AZ$212,O$2,FALSE)</f>
        <v>61.903210190000003</v>
      </c>
      <c r="P52" s="25">
        <f>VLOOKUP($D52,Résultats!$B$2:$AZ$212,P$2,FALSE)</f>
        <v>74.820702220000001</v>
      </c>
      <c r="Q52" s="25">
        <f>VLOOKUP($D52,Résultats!$B$2:$AZ$212,Q$2,FALSE)</f>
        <v>89.242581060000006</v>
      </c>
      <c r="R52" s="25">
        <f>VLOOKUP($D52,Résultats!$B$2:$AZ$212,R$2,FALSE)</f>
        <v>105.16903139999999</v>
      </c>
      <c r="S52" s="25">
        <f>VLOOKUP($D52,Résultats!$B$2:$AZ$212,S$2,FALSE)</f>
        <v>122.5983882</v>
      </c>
      <c r="T52" s="25">
        <f>VLOOKUP($D52,Résultats!$B$2:$AZ$212,T$2,FALSE)</f>
        <v>141.44806120000001</v>
      </c>
      <c r="U52" s="25">
        <f>VLOOKUP($D52,Résultats!$B$2:$AZ$212,U$2,FALSE)</f>
        <v>161.6714375</v>
      </c>
      <c r="V52" s="25">
        <f>VLOOKUP($D52,Résultats!$B$2:$AZ$212,V$2,FALSE)</f>
        <v>183.1958314</v>
      </c>
      <c r="W52" s="25">
        <f>VLOOKUP($D52,Résultats!$B$2:$AZ$212,W$2,FALSE)</f>
        <v>205.9171187</v>
      </c>
      <c r="X52" s="25">
        <f>VLOOKUP($D52,Résultats!$B$2:$AZ$212,X$2,FALSE)</f>
        <v>229.70152640000001</v>
      </c>
      <c r="Y52" s="25">
        <f>VLOOKUP($D52,Résultats!$B$2:$AZ$212,Y$2,FALSE)</f>
        <v>254.32525219999999</v>
      </c>
      <c r="Z52" s="25">
        <f>VLOOKUP($D52,Résultats!$B$2:$AZ$212,Z$2,FALSE)</f>
        <v>279.57161719999999</v>
      </c>
      <c r="AA52" s="25">
        <f>VLOOKUP($D52,Résultats!$B$2:$AZ$212,AA$2,FALSE)</f>
        <v>305.18026939999999</v>
      </c>
      <c r="AB52" s="25">
        <f>VLOOKUP($D52,Résultats!$B$2:$AZ$212,AB$2,FALSE)</f>
        <v>330.86274259999999</v>
      </c>
      <c r="AC52" s="25">
        <f>VLOOKUP($D52,Résultats!$B$2:$AZ$212,AC$2,FALSE)</f>
        <v>356.33438919999998</v>
      </c>
      <c r="AD52" s="25">
        <f>VLOOKUP($D52,Résultats!$B$2:$AZ$212,AD$2,FALSE)</f>
        <v>381.34010499999999</v>
      </c>
      <c r="AE52" s="25">
        <f>VLOOKUP($D52,Résultats!$B$2:$AZ$212,AE$2,FALSE)</f>
        <v>405.51500279999999</v>
      </c>
      <c r="AF52" s="25">
        <f>VLOOKUP($D52,Résultats!$B$2:$AZ$212,AF$2,FALSE)</f>
        <v>428.47064339999997</v>
      </c>
      <c r="AG52" s="25">
        <f>VLOOKUP($D52,Résultats!$B$2:$AZ$212,AG$2,FALSE)</f>
        <v>449.86059469999998</v>
      </c>
      <c r="AH52" s="25">
        <f>VLOOKUP($D52,Résultats!$B$2:$AZ$212,AH$2,FALSE)</f>
        <v>469.36254719999999</v>
      </c>
      <c r="AI52" s="25">
        <f>VLOOKUP($D52,Résultats!$B$2:$AZ$212,AI$2,FALSE)</f>
        <v>486.68880689999997</v>
      </c>
      <c r="AJ52" s="25">
        <f>VLOOKUP($D52,Résultats!$B$2:$AZ$212,AJ$2,FALSE)</f>
        <v>501.61460349999999</v>
      </c>
      <c r="AK52" s="25">
        <f>VLOOKUP($D52,Résultats!$B$2:$AZ$212,AK$2,FALSE)</f>
        <v>513.9446408</v>
      </c>
      <c r="AL52" s="25">
        <f>VLOOKUP($D52,Résultats!$B$2:$AZ$212,AL$2,FALSE)</f>
        <v>523.51265679999995</v>
      </c>
      <c r="AM52" s="102">
        <f>VLOOKUP($D52,Résultats!$B$2:$AZ$212,AM$2,FALSE)</f>
        <v>530.19362850000005</v>
      </c>
    </row>
    <row r="53" spans="2:40" x14ac:dyDescent="0.3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53.330714110000002</v>
      </c>
      <c r="G53" s="25">
        <f>VLOOKUP($D53,Résultats!$B$2:$AZ$212,G$2,FALSE)</f>
        <v>109.12743</v>
      </c>
      <c r="H53" s="25">
        <f>VLOOKUP($D53,Résultats!$B$2:$AZ$212,H$2,FALSE)</f>
        <v>134.96734660000001</v>
      </c>
      <c r="I53" s="25">
        <f>VLOOKUP($D53,Résultats!$B$2:$AZ$212,I$2,FALSE)</f>
        <v>191.62825559999999</v>
      </c>
      <c r="J53" s="25">
        <f>VLOOKUP($D53,Résultats!$B$2:$AZ$212,J$2,FALSE)</f>
        <v>295.06590999999997</v>
      </c>
      <c r="K53" s="25">
        <f>VLOOKUP($D53,Résultats!$B$2:$AZ$212,K$2,FALSE)</f>
        <v>471.570447</v>
      </c>
      <c r="L53" s="25">
        <f>VLOOKUP($D53,Résultats!$B$2:$AZ$212,L$2,FALSE)</f>
        <v>661.48656010000002</v>
      </c>
      <c r="M53" s="25">
        <f>VLOOKUP($D53,Résultats!$B$2:$AZ$212,M$2,FALSE)</f>
        <v>864.95965690000003</v>
      </c>
      <c r="N53" s="25">
        <f>VLOOKUP($D53,Résultats!$B$2:$AZ$212,N$2,FALSE)</f>
        <v>1084.696747</v>
      </c>
      <c r="O53" s="25">
        <f>VLOOKUP($D53,Résultats!$B$2:$AZ$212,O$2,FALSE)</f>
        <v>1334.0052679999999</v>
      </c>
      <c r="P53" s="25">
        <f>VLOOKUP($D53,Résultats!$B$2:$AZ$212,P$2,FALSE)</f>
        <v>1617.037417</v>
      </c>
      <c r="Q53" s="25">
        <f>VLOOKUP($D53,Résultats!$B$2:$AZ$212,Q$2,FALSE)</f>
        <v>1936.2144880000001</v>
      </c>
      <c r="R53" s="25">
        <f>VLOOKUP($D53,Résultats!$B$2:$AZ$212,R$2,FALSE)</f>
        <v>2292.819696</v>
      </c>
      <c r="S53" s="25">
        <f>VLOOKUP($D53,Résultats!$B$2:$AZ$212,S$2,FALSE)</f>
        <v>2688.2653879999998</v>
      </c>
      <c r="T53" s="25">
        <f>VLOOKUP($D53,Résultats!$B$2:$AZ$212,T$2,FALSE)</f>
        <v>3122.315623</v>
      </c>
      <c r="U53" s="25">
        <f>VLOOKUP($D53,Résultats!$B$2:$AZ$212,U$2,FALSE)</f>
        <v>3595.7041810000001</v>
      </c>
      <c r="V53" s="25">
        <f>VLOOKUP($D53,Résultats!$B$2:$AZ$212,V$2,FALSE)</f>
        <v>4108.7554419999997</v>
      </c>
      <c r="W53" s="25">
        <f>VLOOKUP($D53,Résultats!$B$2:$AZ$212,W$2,FALSE)</f>
        <v>4661.2545540000001</v>
      </c>
      <c r="X53" s="25">
        <f>VLOOKUP($D53,Résultats!$B$2:$AZ$212,X$2,FALSE)</f>
        <v>5252.4746109999996</v>
      </c>
      <c r="Y53" s="25">
        <f>VLOOKUP($D53,Résultats!$B$2:$AZ$212,Y$2,FALSE)</f>
        <v>5879.6740820000005</v>
      </c>
      <c r="Z53" s="25">
        <f>VLOOKUP($D53,Résultats!$B$2:$AZ$212,Z$2,FALSE)</f>
        <v>6540.3527979999999</v>
      </c>
      <c r="AA53" s="25">
        <f>VLOOKUP($D53,Résultats!$B$2:$AZ$212,AA$2,FALSE)</f>
        <v>7231.0230140000003</v>
      </c>
      <c r="AB53" s="25">
        <f>VLOOKUP($D53,Résultats!$B$2:$AZ$212,AB$2,FALSE)</f>
        <v>7947.497899</v>
      </c>
      <c r="AC53" s="25">
        <f>VLOOKUP($D53,Résultats!$B$2:$AZ$212,AC$2,FALSE)</f>
        <v>8685.73423799999</v>
      </c>
      <c r="AD53" s="25">
        <f>VLOOKUP($D53,Résultats!$B$2:$AZ$212,AD$2,FALSE)</f>
        <v>9442.4623150000007</v>
      </c>
      <c r="AE53" s="25">
        <f>VLOOKUP($D53,Résultats!$B$2:$AZ$212,AE$2,FALSE)</f>
        <v>10211.352070000001</v>
      </c>
      <c r="AF53" s="25">
        <f>VLOOKUP($D53,Résultats!$B$2:$AZ$212,AF$2,FALSE)</f>
        <v>10985.141890000001</v>
      </c>
      <c r="AG53" s="25">
        <f>VLOOKUP($D53,Résultats!$B$2:$AZ$212,AG$2,FALSE)</f>
        <v>11757.426949999999</v>
      </c>
      <c r="AH53" s="25">
        <f>VLOOKUP($D53,Résultats!$B$2:$AZ$212,AH$2,FALSE)</f>
        <v>12522.110720000001</v>
      </c>
      <c r="AI53" s="25">
        <f>VLOOKUP($D53,Résultats!$B$2:$AZ$212,AI$2,FALSE)</f>
        <v>13273.738450000001</v>
      </c>
      <c r="AJ53" s="25">
        <f>VLOOKUP($D53,Résultats!$B$2:$AZ$212,AJ$2,FALSE)</f>
        <v>14008.425010000001</v>
      </c>
      <c r="AK53" s="25">
        <f>VLOOKUP($D53,Résultats!$B$2:$AZ$212,AK$2,FALSE)</f>
        <v>14722.8577</v>
      </c>
      <c r="AL53" s="25">
        <f>VLOOKUP($D53,Résultats!$B$2:$AZ$212,AL$2,FALSE)</f>
        <v>15414.32762</v>
      </c>
      <c r="AM53" s="102">
        <f>VLOOKUP($D53,Résultats!$B$2:$AZ$212,AM$2,FALSE)</f>
        <v>16081.30881</v>
      </c>
    </row>
    <row r="54" spans="2:40" x14ac:dyDescent="0.3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20.415936080000002</v>
      </c>
      <c r="G54" s="25">
        <f>VLOOKUP($D54,Résultats!$B$2:$AZ$212,G$2,FALSE)</f>
        <v>41.294973990000003</v>
      </c>
      <c r="H54" s="25">
        <f>VLOOKUP($D54,Résultats!$B$2:$AZ$212,H$2,FALSE)</f>
        <v>50.865890710000002</v>
      </c>
      <c r="I54" s="25">
        <f>VLOOKUP($D54,Résultats!$B$2:$AZ$212,I$2,FALSE)</f>
        <v>71.794543520000005</v>
      </c>
      <c r="J54" s="25">
        <f>VLOOKUP($D54,Résultats!$B$2:$AZ$212,J$2,FALSE)</f>
        <v>109.82714350000001</v>
      </c>
      <c r="K54" s="25">
        <f>VLOOKUP($D54,Résultats!$B$2:$AZ$212,K$2,FALSE)</f>
        <v>174.37867850000001</v>
      </c>
      <c r="L54" s="25">
        <f>VLOOKUP($D54,Résultats!$B$2:$AZ$212,L$2,FALSE)</f>
        <v>243.36048869999999</v>
      </c>
      <c r="M54" s="25">
        <f>VLOOKUP($D54,Résultats!$B$2:$AZ$212,M$2,FALSE)</f>
        <v>316.7248548</v>
      </c>
      <c r="N54" s="25">
        <f>VLOOKUP($D54,Résultats!$B$2:$AZ$212,N$2,FALSE)</f>
        <v>395.3461466</v>
      </c>
      <c r="O54" s="25">
        <f>VLOOKUP($D54,Résultats!$B$2:$AZ$212,O$2,FALSE)</f>
        <v>483.88753370000001</v>
      </c>
      <c r="P54" s="25">
        <f>VLOOKUP($D54,Résultats!$B$2:$AZ$212,P$2,FALSE)</f>
        <v>583.68338119999999</v>
      </c>
      <c r="Q54" s="25">
        <f>VLOOKUP($D54,Résultats!$B$2:$AZ$212,Q$2,FALSE)</f>
        <v>695.44257519999996</v>
      </c>
      <c r="R54" s="25">
        <f>VLOOKUP($D54,Résultats!$B$2:$AZ$212,R$2,FALSE)</f>
        <v>819.47092810000004</v>
      </c>
      <c r="S54" s="25">
        <f>VLOOKUP($D54,Résultats!$B$2:$AZ$212,S$2,FALSE)</f>
        <v>956.12140260000001</v>
      </c>
      <c r="T54" s="25">
        <f>VLOOKUP($D54,Résultats!$B$2:$AZ$212,T$2,FALSE)</f>
        <v>1105.173826</v>
      </c>
      <c r="U54" s="25">
        <f>VLOOKUP($D54,Résultats!$B$2:$AZ$212,U$2,FALSE)</f>
        <v>1266.749554</v>
      </c>
      <c r="V54" s="25">
        <f>VLOOKUP($D54,Résultats!$B$2:$AZ$212,V$2,FALSE)</f>
        <v>1440.8288480000001</v>
      </c>
      <c r="W54" s="25">
        <f>VLOOKUP($D54,Résultats!$B$2:$AZ$212,W$2,FALSE)</f>
        <v>1627.208202</v>
      </c>
      <c r="X54" s="25">
        <f>VLOOKUP($D54,Résultats!$B$2:$AZ$212,X$2,FALSE)</f>
        <v>1825.512575</v>
      </c>
      <c r="Y54" s="25">
        <f>VLOOKUP($D54,Résultats!$B$2:$AZ$212,Y$2,FALSE)</f>
        <v>2034.6898590000001</v>
      </c>
      <c r="Z54" s="25">
        <f>VLOOKUP($D54,Résultats!$B$2:$AZ$212,Z$2,FALSE)</f>
        <v>2253.785676</v>
      </c>
      <c r="AA54" s="25">
        <f>VLOOKUP($D54,Résultats!$B$2:$AZ$212,AA$2,FALSE)</f>
        <v>2481.5251239999998</v>
      </c>
      <c r="AB54" s="25">
        <f>VLOOKUP($D54,Résultats!$B$2:$AZ$212,AB$2,FALSE)</f>
        <v>2716.4170760000002</v>
      </c>
      <c r="AC54" s="25">
        <f>VLOOKUP($D54,Résultats!$B$2:$AZ$212,AC$2,FALSE)</f>
        <v>2957.0343339999999</v>
      </c>
      <c r="AD54" s="25">
        <f>VLOOKUP($D54,Résultats!$B$2:$AZ$212,AD$2,FALSE)</f>
        <v>3202.2262000000001</v>
      </c>
      <c r="AE54" s="25">
        <f>VLOOKUP($D54,Résultats!$B$2:$AZ$212,AE$2,FALSE)</f>
        <v>3449.847847</v>
      </c>
      <c r="AF54" s="25">
        <f>VLOOKUP($D54,Résultats!$B$2:$AZ$212,AF$2,FALSE)</f>
        <v>3697.475684</v>
      </c>
      <c r="AG54" s="25">
        <f>VLOOKUP($D54,Résultats!$B$2:$AZ$212,AG$2,FALSE)</f>
        <v>3942.9977939999999</v>
      </c>
      <c r="AH54" s="25">
        <f>VLOOKUP($D54,Résultats!$B$2:$AZ$212,AH$2,FALSE)</f>
        <v>4184.4322400000001</v>
      </c>
      <c r="AI54" s="25">
        <f>VLOOKUP($D54,Résultats!$B$2:$AZ$212,AI$2,FALSE)</f>
        <v>4420.0329199999996</v>
      </c>
      <c r="AJ54" s="25">
        <f>VLOOKUP($D54,Résultats!$B$2:$AZ$212,AJ$2,FALSE)</f>
        <v>4648.588213</v>
      </c>
      <c r="AK54" s="25">
        <f>VLOOKUP($D54,Résultats!$B$2:$AZ$212,AK$2,FALSE)</f>
        <v>4869.0920910000004</v>
      </c>
      <c r="AL54" s="25">
        <f>VLOOKUP($D54,Résultats!$B$2:$AZ$212,AL$2,FALSE)</f>
        <v>5080.7509190000001</v>
      </c>
      <c r="AM54" s="102">
        <f>VLOOKUP($D54,Résultats!$B$2:$AZ$212,AM$2,FALSE)</f>
        <v>5283.1650220000001</v>
      </c>
    </row>
    <row r="55" spans="2:40" x14ac:dyDescent="0.3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8.8297158099999995E-3</v>
      </c>
      <c r="G55" s="25">
        <f>VLOOKUP($D55,Résultats!$B$2:$AZ$212,G$2,FALSE)</f>
        <v>6.9245633700000002E-3</v>
      </c>
      <c r="H55" s="25">
        <f>VLOOKUP($D55,Résultats!$B$2:$AZ$212,H$2,FALSE)</f>
        <v>6.3856868399999999E-3</v>
      </c>
      <c r="I55" s="25">
        <f>VLOOKUP($D55,Résultats!$B$2:$AZ$212,I$2,FALSE)</f>
        <v>5.8887462300000002E-3</v>
      </c>
      <c r="J55" s="25">
        <f>VLOOKUP($D55,Résultats!$B$2:$AZ$212,J$2,FALSE)</f>
        <v>5.4304780399999997E-3</v>
      </c>
      <c r="K55" s="25">
        <f>VLOOKUP($D55,Résultats!$B$2:$AZ$212,K$2,FALSE)</f>
        <v>5.0078727399999997E-3</v>
      </c>
      <c r="L55" s="25">
        <f>VLOOKUP($D55,Résultats!$B$2:$AZ$212,L$2,FALSE)</f>
        <v>4.6181550199999996E-3</v>
      </c>
      <c r="M55" s="25">
        <f>VLOOKUP($D55,Résultats!$B$2:$AZ$212,M$2,FALSE)</f>
        <v>4.2587655299999999E-3</v>
      </c>
      <c r="N55" s="25">
        <f>VLOOKUP($D55,Résultats!$B$2:$AZ$212,N$2,FALSE)</f>
        <v>3.9273440799999998E-3</v>
      </c>
      <c r="O55" s="25">
        <f>VLOOKUP($D55,Résultats!$B$2:$AZ$212,O$2,FALSE)</f>
        <v>3.6217141899999999E-3</v>
      </c>
      <c r="P55" s="25">
        <f>VLOOKUP($D55,Résultats!$B$2:$AZ$212,P$2,FALSE)</f>
        <v>3.3398687299999999E-3</v>
      </c>
      <c r="Q55" s="25">
        <f>VLOOKUP($D55,Résultats!$B$2:$AZ$212,Q$2,FALSE)</f>
        <v>3.07995677E-3</v>
      </c>
      <c r="R55" s="25">
        <f>VLOOKUP($D55,Résultats!$B$2:$AZ$212,R$2,FALSE)</f>
        <v>2.8402714200000002E-3</v>
      </c>
      <c r="S55" s="25">
        <f>VLOOKUP($D55,Résultats!$B$2:$AZ$212,S$2,FALSE)</f>
        <v>2.61923862E-3</v>
      </c>
      <c r="T55" s="25">
        <f>VLOOKUP($D55,Résultats!$B$2:$AZ$212,T$2,FALSE)</f>
        <v>2.4154068199999999E-3</v>
      </c>
      <c r="U55" s="25">
        <f>VLOOKUP($D55,Résultats!$B$2:$AZ$212,U$2,FALSE)</f>
        <v>2.2274374200000001E-3</v>
      </c>
      <c r="V55" s="25">
        <f>VLOOKUP($D55,Résultats!$B$2:$AZ$212,V$2,FALSE)</f>
        <v>2.0540959900000001E-3</v>
      </c>
      <c r="W55" s="25">
        <f>VLOOKUP($D55,Résultats!$B$2:$AZ$212,W$2,FALSE)</f>
        <v>1.89424416E-3</v>
      </c>
      <c r="X55" s="25">
        <f>VLOOKUP($D55,Résultats!$B$2:$AZ$212,X$2,FALSE)</f>
        <v>1.74683216E-3</v>
      </c>
      <c r="Y55" s="25">
        <f>VLOOKUP($D55,Résultats!$B$2:$AZ$212,Y$2,FALSE)</f>
        <v>1.6108919199999999E-3</v>
      </c>
      <c r="Z55" s="25">
        <f>VLOOKUP($D55,Résultats!$B$2:$AZ$212,Z$2,FALSE)</f>
        <v>1.48553068E-3</v>
      </c>
      <c r="AA55" s="25">
        <f>VLOOKUP($D55,Résultats!$B$2:$AZ$212,AA$2,FALSE)</f>
        <v>1.3699251800000001E-3</v>
      </c>
      <c r="AB55" s="25">
        <f>VLOOKUP($D55,Résultats!$B$2:$AZ$212,AB$2,FALSE)</f>
        <v>1.26331621E-3</v>
      </c>
      <c r="AC55" s="25">
        <f>VLOOKUP($D55,Résultats!$B$2:$AZ$212,AC$2,FALSE)</f>
        <v>1.1650036700000001E-3</v>
      </c>
      <c r="AD55" s="25">
        <f>VLOOKUP($D55,Résultats!$B$2:$AZ$212,AD$2,FALSE)</f>
        <v>1.0743419E-3</v>
      </c>
      <c r="AE55" s="25">
        <f>VLOOKUP($D55,Résultats!$B$2:$AZ$212,AE$2,FALSE)</f>
        <v>9.9073553000000002E-4</v>
      </c>
      <c r="AF55" s="25">
        <f>VLOOKUP($D55,Résultats!$B$2:$AZ$212,AF$2,FALSE)</f>
        <v>9.1363548899999999E-4</v>
      </c>
      <c r="AG55" s="25">
        <f>VLOOKUP($D55,Résultats!$B$2:$AZ$212,AG$2,FALSE)</f>
        <v>8.42535447E-4</v>
      </c>
      <c r="AH55" s="25">
        <f>VLOOKUP($D55,Résultats!$B$2:$AZ$212,AH$2,FALSE)</f>
        <v>7.7696848599999996E-4</v>
      </c>
      <c r="AI55" s="25">
        <f>VLOOKUP($D55,Résultats!$B$2:$AZ$212,AI$2,FALSE)</f>
        <v>7.1650401200000003E-4</v>
      </c>
      <c r="AJ55" s="25">
        <f>VLOOKUP($D55,Résultats!$B$2:$AZ$212,AJ$2,FALSE)</f>
        <v>6.6074494500000002E-4</v>
      </c>
      <c r="AK55" s="25">
        <f>VLOOKUP($D55,Résultats!$B$2:$AZ$212,AK$2,FALSE)</f>
        <v>6.0932510499999998E-4</v>
      </c>
      <c r="AL55" s="25">
        <f>VLOOKUP($D55,Résultats!$B$2:$AZ$212,AL$2,FALSE)</f>
        <v>5.6190680899999995E-4</v>
      </c>
      <c r="AM55" s="102">
        <f>VLOOKUP($D55,Résultats!$B$2:$AZ$212,AM$2,FALSE)</f>
        <v>5.1817865299999999E-4</v>
      </c>
    </row>
    <row r="56" spans="2:40" x14ac:dyDescent="0.3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3.1327050079999998</v>
      </c>
      <c r="G56" s="25">
        <f>VLOOKUP($D56,Résultats!$B$2:$AZ$212,G$2,FALSE)</f>
        <v>6.1532697000000001</v>
      </c>
      <c r="H56" s="25">
        <f>VLOOKUP($D56,Résultats!$B$2:$AZ$212,H$2,FALSE)</f>
        <v>7.507605173</v>
      </c>
      <c r="I56" s="25">
        <f>VLOOKUP($D56,Résultats!$B$2:$AZ$212,I$2,FALSE)</f>
        <v>10.456582600000001</v>
      </c>
      <c r="J56" s="25">
        <f>VLOOKUP($D56,Résultats!$B$2:$AZ$212,J$2,FALSE)</f>
        <v>15.77305544</v>
      </c>
      <c r="K56" s="25">
        <f>VLOOKUP($D56,Résultats!$B$2:$AZ$212,K$2,FALSE)</f>
        <v>24.71560723</v>
      </c>
      <c r="L56" s="25">
        <f>VLOOKUP($D56,Résultats!$B$2:$AZ$212,L$2,FALSE)</f>
        <v>34.165921109999999</v>
      </c>
      <c r="M56" s="25">
        <f>VLOOKUP($D56,Résultats!$B$2:$AZ$212,M$2,FALSE)</f>
        <v>44.107416610000001</v>
      </c>
      <c r="N56" s="25">
        <f>VLOOKUP($D56,Résultats!$B$2:$AZ$212,N$2,FALSE)</f>
        <v>54.652279630000002</v>
      </c>
      <c r="O56" s="25">
        <f>VLOOKUP($D56,Résultats!$B$2:$AZ$212,O$2,FALSE)</f>
        <v>66.424964239999994</v>
      </c>
      <c r="P56" s="25">
        <f>VLOOKUP($D56,Résultats!$B$2:$AZ$212,P$2,FALSE)</f>
        <v>79.597503200000006</v>
      </c>
      <c r="Q56" s="25">
        <f>VLOOKUP($D56,Résultats!$B$2:$AZ$212,Q$2,FALSE)</f>
        <v>94.260750009999995</v>
      </c>
      <c r="R56" s="25">
        <f>VLOOKUP($D56,Résultats!$B$2:$AZ$212,R$2,FALSE)</f>
        <v>110.4552229</v>
      </c>
      <c r="S56" s="25">
        <f>VLOOKUP($D56,Résultats!$B$2:$AZ$212,S$2,FALSE)</f>
        <v>128.23069129999999</v>
      </c>
      <c r="T56" s="25">
        <f>VLOOKUP($D56,Résultats!$B$2:$AZ$212,T$2,FALSE)</f>
        <v>147.56418619999999</v>
      </c>
      <c r="U56" s="25">
        <f>VLOOKUP($D56,Résultats!$B$2:$AZ$212,U$2,FALSE)</f>
        <v>168.48008400000001</v>
      </c>
      <c r="V56" s="25">
        <f>VLOOKUP($D56,Résultats!$B$2:$AZ$212,V$2,FALSE)</f>
        <v>190.98634430000001</v>
      </c>
      <c r="W56" s="25">
        <f>VLOOKUP($D56,Résultats!$B$2:$AZ$212,W$2,FALSE)</f>
        <v>215.06892379999999</v>
      </c>
      <c r="X56" s="25">
        <f>VLOOKUP($D56,Résultats!$B$2:$AZ$212,X$2,FALSE)</f>
        <v>240.69336200000001</v>
      </c>
      <c r="Y56" s="25">
        <f>VLOOKUP($D56,Résultats!$B$2:$AZ$212,Y$2,FALSE)</f>
        <v>267.73882140000001</v>
      </c>
      <c r="Z56" s="25">
        <f>VLOOKUP($D56,Résultats!$B$2:$AZ$212,Z$2,FALSE)</f>
        <v>296.09884310000001</v>
      </c>
      <c r="AA56" s="25">
        <f>VLOOKUP($D56,Résultats!$B$2:$AZ$212,AA$2,FALSE)</f>
        <v>325.6264726</v>
      </c>
      <c r="AB56" s="25">
        <f>VLOOKUP($D56,Résultats!$B$2:$AZ$212,AB$2,FALSE)</f>
        <v>356.147447</v>
      </c>
      <c r="AC56" s="25">
        <f>VLOOKUP($D56,Résultats!$B$2:$AZ$212,AC$2,FALSE)</f>
        <v>387.49646360000003</v>
      </c>
      <c r="AD56" s="25">
        <f>VLOOKUP($D56,Résultats!$B$2:$AZ$212,AD$2,FALSE)</f>
        <v>419.54456800000003</v>
      </c>
      <c r="AE56" s="25">
        <f>VLOOKUP($D56,Résultats!$B$2:$AZ$212,AE$2,FALSE)</f>
        <v>452.03238970000001</v>
      </c>
      <c r="AF56" s="25">
        <f>VLOOKUP($D56,Résultats!$B$2:$AZ$212,AF$2,FALSE)</f>
        <v>484.66278929999999</v>
      </c>
      <c r="AG56" s="25">
        <f>VLOOKUP($D56,Résultats!$B$2:$AZ$212,AG$2,FALSE)</f>
        <v>517.17777739999997</v>
      </c>
      <c r="AH56" s="25">
        <f>VLOOKUP($D56,Résultats!$B$2:$AZ$212,AH$2,FALSE)</f>
        <v>549.33420130000002</v>
      </c>
      <c r="AI56" s="25">
        <f>VLOOKUP($D56,Résultats!$B$2:$AZ$212,AI$2,FALSE)</f>
        <v>580.91747740000005</v>
      </c>
      <c r="AJ56" s="25">
        <f>VLOOKUP($D56,Résultats!$B$2:$AZ$212,AJ$2,FALSE)</f>
        <v>611.7809876</v>
      </c>
      <c r="AK56" s="25">
        <f>VLOOKUP($D56,Résultats!$B$2:$AZ$212,AK$2,FALSE)</f>
        <v>641.80258839999999</v>
      </c>
      <c r="AL56" s="25">
        <f>VLOOKUP($D56,Résultats!$B$2:$AZ$212,AL$2,FALSE)</f>
        <v>670.88554099999999</v>
      </c>
      <c r="AM56" s="102">
        <f>VLOOKUP($D56,Résultats!$B$2:$AZ$212,AM$2,FALSE)</f>
        <v>698.98310119999996</v>
      </c>
    </row>
    <row r="57" spans="2:40" x14ac:dyDescent="0.3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34367.752289999997</v>
      </c>
      <c r="J57" s="61">
        <f>VLOOKUP($D57,Résultats!$B$2:$AZ$212,J$2,FALSE)</f>
        <v>34496.153830000003</v>
      </c>
      <c r="K57" s="61">
        <f>VLOOKUP($D57,Résultats!$B$2:$AZ$212,K$2,FALSE)</f>
        <v>34380.097370000003</v>
      </c>
      <c r="L57" s="61">
        <f>VLOOKUP($D57,Résultats!$B$2:$AZ$212,L$2,FALSE)</f>
        <v>34195.96026</v>
      </c>
      <c r="M57" s="61">
        <f>VLOOKUP($D57,Résultats!$B$2:$AZ$212,M$2,FALSE)</f>
        <v>33927.420539999999</v>
      </c>
      <c r="N57" s="61">
        <f>VLOOKUP($D57,Résultats!$B$2:$AZ$212,N$2,FALSE)</f>
        <v>33586.092380000002</v>
      </c>
      <c r="O57" s="61">
        <f>VLOOKUP($D57,Résultats!$B$2:$AZ$212,O$2,FALSE)</f>
        <v>33252.316870000002</v>
      </c>
      <c r="P57" s="61">
        <f>VLOOKUP($D57,Résultats!$B$2:$AZ$212,P$2,FALSE)</f>
        <v>32917.800759999998</v>
      </c>
      <c r="Q57" s="61">
        <f>VLOOKUP($D57,Résultats!$B$2:$AZ$212,Q$2,FALSE)</f>
        <v>32564.508010000001</v>
      </c>
      <c r="R57" s="61">
        <f>VLOOKUP($D57,Résultats!$B$2:$AZ$212,R$2,FALSE)</f>
        <v>32173.490600000001</v>
      </c>
      <c r="S57" s="61">
        <f>VLOOKUP($D57,Résultats!$B$2:$AZ$212,S$2,FALSE)</f>
        <v>31732.072489999999</v>
      </c>
      <c r="T57" s="61">
        <f>VLOOKUP($D57,Résultats!$B$2:$AZ$212,T$2,FALSE)</f>
        <v>31227.18519</v>
      </c>
      <c r="U57" s="61">
        <f>VLOOKUP($D57,Résultats!$B$2:$AZ$212,U$2,FALSE)</f>
        <v>30654.466710000001</v>
      </c>
      <c r="V57" s="61">
        <f>VLOOKUP($D57,Résultats!$B$2:$AZ$212,V$2,FALSE)</f>
        <v>30012.318589999999</v>
      </c>
      <c r="W57" s="61">
        <f>VLOOKUP($D57,Résultats!$B$2:$AZ$212,W$2,FALSE)</f>
        <v>29301.416130000001</v>
      </c>
      <c r="X57" s="61">
        <f>VLOOKUP($D57,Résultats!$B$2:$AZ$212,X$2,FALSE)</f>
        <v>28524.574619999999</v>
      </c>
      <c r="Y57" s="61">
        <f>VLOOKUP($D57,Résultats!$B$2:$AZ$212,Y$2,FALSE)</f>
        <v>27684.4467</v>
      </c>
      <c r="Z57" s="61">
        <f>VLOOKUP($D57,Résultats!$B$2:$AZ$212,Z$2,FALSE)</f>
        <v>26786.987229999999</v>
      </c>
      <c r="AA57" s="61">
        <f>VLOOKUP($D57,Résultats!$B$2:$AZ$212,AA$2,FALSE)</f>
        <v>25839.122169999999</v>
      </c>
      <c r="AB57" s="61">
        <f>VLOOKUP($D57,Résultats!$B$2:$AZ$212,AB$2,FALSE)</f>
        <v>24848.8128</v>
      </c>
      <c r="AC57" s="61">
        <f>VLOOKUP($D57,Résultats!$B$2:$AZ$212,AC$2,FALSE)</f>
        <v>23825.252339999999</v>
      </c>
      <c r="AD57" s="61">
        <f>VLOOKUP($D57,Résultats!$B$2:$AZ$212,AD$2,FALSE)</f>
        <v>22778.497469999998</v>
      </c>
      <c r="AE57" s="61">
        <f>VLOOKUP($D57,Résultats!$B$2:$AZ$212,AE$2,FALSE)</f>
        <v>21716.885539999999</v>
      </c>
      <c r="AF57" s="61">
        <f>VLOOKUP($D57,Résultats!$B$2:$AZ$212,AF$2,FALSE)</f>
        <v>20648.54204</v>
      </c>
      <c r="AG57" s="61">
        <f>VLOOKUP($D57,Résultats!$B$2:$AZ$212,AG$2,FALSE)</f>
        <v>19581.80112</v>
      </c>
      <c r="AH57" s="61">
        <f>VLOOKUP($D57,Résultats!$B$2:$AZ$212,AH$2,FALSE)</f>
        <v>18524.512190000001</v>
      </c>
      <c r="AI57" s="61">
        <f>VLOOKUP($D57,Résultats!$B$2:$AZ$212,AI$2,FALSE)</f>
        <v>17483.868030000001</v>
      </c>
      <c r="AJ57" s="61">
        <f>VLOOKUP($D57,Résultats!$B$2:$AZ$212,AJ$2,FALSE)</f>
        <v>16466.385910000001</v>
      </c>
      <c r="AK57" s="61">
        <f>VLOOKUP($D57,Résultats!$B$2:$AZ$212,AK$2,FALSE)</f>
        <v>15477.526449999999</v>
      </c>
      <c r="AL57" s="61">
        <f>VLOOKUP($D57,Résultats!$B$2:$AZ$212,AL$2,FALSE)</f>
        <v>14521.70902</v>
      </c>
      <c r="AM57" s="225">
        <f>VLOOKUP($D57,Résultats!$B$2:$AZ$212,AM$2,FALSE)</f>
        <v>13602.427170000001</v>
      </c>
      <c r="AN57" s="212"/>
    </row>
    <row r="58" spans="2:40" x14ac:dyDescent="0.3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526.77126129999999</v>
      </c>
      <c r="G58" s="65">
        <f>VLOOKUP($D58,Résultats!$B$2:$AZ$212,G$2,FALSE)</f>
        <v>689.45506309999996</v>
      </c>
      <c r="H58" s="65">
        <f>VLOOKUP($D58,Résultats!$B$2:$AZ$212,H$2,FALSE)</f>
        <v>762.64465399999995</v>
      </c>
      <c r="I58" s="65">
        <f>VLOOKUP($D58,Résultats!$B$2:$AZ$212,I$2,FALSE)</f>
        <v>868.62164600000006</v>
      </c>
      <c r="J58" s="65">
        <f>VLOOKUP($D58,Résultats!$B$2:$AZ$212,J$2,FALSE)</f>
        <v>946.2468341</v>
      </c>
      <c r="K58" s="65">
        <f>VLOOKUP($D58,Résultats!$B$2:$AZ$212,K$2,FALSE)</f>
        <v>1030.4921469999999</v>
      </c>
      <c r="L58" s="65">
        <f>VLOOKUP($D58,Résultats!$B$2:$AZ$212,L$2,FALSE)</f>
        <v>1121.6875010000001</v>
      </c>
      <c r="M58" s="65">
        <f>VLOOKUP($D58,Résultats!$B$2:$AZ$212,M$2,FALSE)</f>
        <v>1219.460593</v>
      </c>
      <c r="N58" s="65">
        <f>VLOOKUP($D58,Résultats!$B$2:$AZ$212,N$2,FALSE)</f>
        <v>1322.973696</v>
      </c>
      <c r="O58" s="65">
        <f>VLOOKUP($D58,Résultats!$B$2:$AZ$212,O$2,FALSE)</f>
        <v>1428.7710569999999</v>
      </c>
      <c r="P58" s="65">
        <f>VLOOKUP($D58,Résultats!$B$2:$AZ$212,P$2,FALSE)</f>
        <v>1532.2241750000001</v>
      </c>
      <c r="Q58" s="65">
        <f>VLOOKUP($D58,Résultats!$B$2:$AZ$212,Q$2,FALSE)</f>
        <v>1630.0054399999999</v>
      </c>
      <c r="R58" s="65">
        <f>VLOOKUP($D58,Résultats!$B$2:$AZ$212,R$2,FALSE)</f>
        <v>1719.4193250000001</v>
      </c>
      <c r="S58" s="65">
        <f>VLOOKUP($D58,Résultats!$B$2:$AZ$212,S$2,FALSE)</f>
        <v>1798.7451430000001</v>
      </c>
      <c r="T58" s="65">
        <f>VLOOKUP($D58,Résultats!$B$2:$AZ$212,T$2,FALSE)</f>
        <v>1866.5612570000001</v>
      </c>
      <c r="U58" s="65">
        <f>VLOOKUP($D58,Résultats!$B$2:$AZ$212,U$2,FALSE)</f>
        <v>1922.322353</v>
      </c>
      <c r="V58" s="65">
        <f>VLOOKUP($D58,Résultats!$B$2:$AZ$212,V$2,FALSE)</f>
        <v>1965.7471459999999</v>
      </c>
      <c r="W58" s="65">
        <f>VLOOKUP($D58,Résultats!$B$2:$AZ$212,W$2,FALSE)</f>
        <v>1996.79574</v>
      </c>
      <c r="X58" s="65">
        <f>VLOOKUP($D58,Résultats!$B$2:$AZ$212,X$2,FALSE)</f>
        <v>2015.616896</v>
      </c>
      <c r="Y58" s="65">
        <f>VLOOKUP($D58,Résultats!$B$2:$AZ$212,Y$2,FALSE)</f>
        <v>2022.614495</v>
      </c>
      <c r="Z58" s="65">
        <f>VLOOKUP($D58,Résultats!$B$2:$AZ$212,Z$2,FALSE)</f>
        <v>2018.1660039999999</v>
      </c>
      <c r="AA58" s="65">
        <f>VLOOKUP($D58,Résultats!$B$2:$AZ$212,AA$2,FALSE)</f>
        <v>2002.7389760000001</v>
      </c>
      <c r="AB58" s="65">
        <f>VLOOKUP($D58,Résultats!$B$2:$AZ$212,AB$2,FALSE)</f>
        <v>1977.0176220000001</v>
      </c>
      <c r="AC58" s="65">
        <f>VLOOKUP($D58,Résultats!$B$2:$AZ$212,AC$2,FALSE)</f>
        <v>1941.9345579999999</v>
      </c>
      <c r="AD58" s="65">
        <f>VLOOKUP($D58,Résultats!$B$2:$AZ$212,AD$2,FALSE)</f>
        <v>1898.7598410000001</v>
      </c>
      <c r="AE58" s="65">
        <f>VLOOKUP($D58,Résultats!$B$2:$AZ$212,AE$2,FALSE)</f>
        <v>1848.3896139999999</v>
      </c>
      <c r="AF58" s="65">
        <f>VLOOKUP($D58,Résultats!$B$2:$AZ$212,AF$2,FALSE)</f>
        <v>1791.7731859999999</v>
      </c>
      <c r="AG58" s="65">
        <f>VLOOKUP($D58,Résultats!$B$2:$AZ$212,AG$2,FALSE)</f>
        <v>1729.980178</v>
      </c>
      <c r="AH58" s="65">
        <f>VLOOKUP($D58,Résultats!$B$2:$AZ$212,AH$2,FALSE)</f>
        <v>1664.0935449999999</v>
      </c>
      <c r="AI58" s="65">
        <f>VLOOKUP($D58,Résultats!$B$2:$AZ$212,AI$2,FALSE)</f>
        <v>1595.202354</v>
      </c>
      <c r="AJ58" s="65">
        <f>VLOOKUP($D58,Résultats!$B$2:$AZ$212,AJ$2,FALSE)</f>
        <v>1524.308671</v>
      </c>
      <c r="AK58" s="65">
        <f>VLOOKUP($D58,Résultats!$B$2:$AZ$212,AK$2,FALSE)</f>
        <v>1452.306961</v>
      </c>
      <c r="AL58" s="65">
        <f>VLOOKUP($D58,Résultats!$B$2:$AZ$212,AL$2,FALSE)</f>
        <v>1379.9816189999999</v>
      </c>
      <c r="AM58" s="226">
        <f>VLOOKUP($D58,Résultats!$B$2:$AZ$212,AM$2,FALSE)</f>
        <v>1308.0262909999999</v>
      </c>
    </row>
    <row r="59" spans="2:40" x14ac:dyDescent="0.3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4285.2968810000002</v>
      </c>
      <c r="G59" s="65">
        <f>VLOOKUP($D59,Résultats!$B$2:$AZ$212,G$2,FALSE)</f>
        <v>4851.9471219999996</v>
      </c>
      <c r="H59" s="65">
        <f>VLOOKUP($D59,Résultats!$B$2:$AZ$212,H$2,FALSE)</f>
        <v>5018.1849540000003</v>
      </c>
      <c r="I59" s="65">
        <f>VLOOKUP($D59,Résultats!$B$2:$AZ$212,I$2,FALSE)</f>
        <v>5239.9674009999999</v>
      </c>
      <c r="J59" s="65">
        <f>VLOOKUP($D59,Résultats!$B$2:$AZ$212,J$2,FALSE)</f>
        <v>5404.1528090000002</v>
      </c>
      <c r="K59" s="65">
        <f>VLOOKUP($D59,Résultats!$B$2:$AZ$212,K$2,FALSE)</f>
        <v>5519.1848669999999</v>
      </c>
      <c r="L59" s="65">
        <f>VLOOKUP($D59,Résultats!$B$2:$AZ$212,L$2,FALSE)</f>
        <v>5610.998321</v>
      </c>
      <c r="M59" s="65">
        <f>VLOOKUP($D59,Résultats!$B$2:$AZ$212,M$2,FALSE)</f>
        <v>5676.312105</v>
      </c>
      <c r="N59" s="65">
        <f>VLOOKUP($D59,Résultats!$B$2:$AZ$212,N$2,FALSE)</f>
        <v>5717.0737280000003</v>
      </c>
      <c r="O59" s="65">
        <f>VLOOKUP($D59,Résultats!$B$2:$AZ$212,O$2,FALSE)</f>
        <v>5752.6623689999997</v>
      </c>
      <c r="P59" s="65">
        <f>VLOOKUP($D59,Résultats!$B$2:$AZ$212,P$2,FALSE)</f>
        <v>5781.4767830000001</v>
      </c>
      <c r="Q59" s="65">
        <f>VLOOKUP($D59,Résultats!$B$2:$AZ$212,Q$2,FALSE)</f>
        <v>5800.0241059999998</v>
      </c>
      <c r="R59" s="65">
        <f>VLOOKUP($D59,Résultats!$B$2:$AZ$212,R$2,FALSE)</f>
        <v>5804.5895540000001</v>
      </c>
      <c r="S59" s="65">
        <f>VLOOKUP($D59,Résultats!$B$2:$AZ$212,S$2,FALSE)</f>
        <v>5792.728443</v>
      </c>
      <c r="T59" s="65">
        <f>VLOOKUP($D59,Résultats!$B$2:$AZ$212,T$2,FALSE)</f>
        <v>5761.9208200000003</v>
      </c>
      <c r="U59" s="65">
        <f>VLOOKUP($D59,Résultats!$B$2:$AZ$212,U$2,FALSE)</f>
        <v>5711.5099069999997</v>
      </c>
      <c r="V59" s="65">
        <f>VLOOKUP($D59,Résultats!$B$2:$AZ$212,V$2,FALSE)</f>
        <v>5641.4192629999998</v>
      </c>
      <c r="W59" s="65">
        <f>VLOOKUP($D59,Résultats!$B$2:$AZ$212,W$2,FALSE)</f>
        <v>5552.0434610000002</v>
      </c>
      <c r="X59" s="65">
        <f>VLOOKUP($D59,Résultats!$B$2:$AZ$212,X$2,FALSE)</f>
        <v>5444.2276279999996</v>
      </c>
      <c r="Y59" s="65">
        <f>VLOOKUP($D59,Résultats!$B$2:$AZ$212,Y$2,FALSE)</f>
        <v>5318.6548140000004</v>
      </c>
      <c r="Z59" s="65">
        <f>VLOOKUP($D59,Résultats!$B$2:$AZ$212,Z$2,FALSE)</f>
        <v>5176.7989459999999</v>
      </c>
      <c r="AA59" s="65">
        <f>VLOOKUP($D59,Résultats!$B$2:$AZ$212,AA$2,FALSE)</f>
        <v>5020.3451729999997</v>
      </c>
      <c r="AB59" s="65">
        <f>VLOOKUP($D59,Résultats!$B$2:$AZ$212,AB$2,FALSE)</f>
        <v>4851.208447</v>
      </c>
      <c r="AC59" s="65">
        <f>VLOOKUP($D59,Résultats!$B$2:$AZ$212,AC$2,FALSE)</f>
        <v>4671.5602689999996</v>
      </c>
      <c r="AD59" s="65">
        <f>VLOOKUP($D59,Résultats!$B$2:$AZ$212,AD$2,FALSE)</f>
        <v>4483.7524089999997</v>
      </c>
      <c r="AE59" s="65">
        <f>VLOOKUP($D59,Résultats!$B$2:$AZ$212,AE$2,FALSE)</f>
        <v>4289.772637</v>
      </c>
      <c r="AF59" s="65">
        <f>VLOOKUP($D59,Résultats!$B$2:$AZ$212,AF$2,FALSE)</f>
        <v>4091.5621329999999</v>
      </c>
      <c r="AG59" s="65">
        <f>VLOOKUP($D59,Résultats!$B$2:$AZ$212,AG$2,FALSE)</f>
        <v>3891.106691</v>
      </c>
      <c r="AH59" s="65">
        <f>VLOOKUP($D59,Résultats!$B$2:$AZ$212,AH$2,FALSE)</f>
        <v>3690.2830279999998</v>
      </c>
      <c r="AI59" s="65">
        <f>VLOOKUP($D59,Résultats!$B$2:$AZ$212,AI$2,FALSE)</f>
        <v>3490.801003</v>
      </c>
      <c r="AJ59" s="65">
        <f>VLOOKUP($D59,Résultats!$B$2:$AZ$212,AJ$2,FALSE)</f>
        <v>3294.2373990000001</v>
      </c>
      <c r="AK59" s="65">
        <f>VLOOKUP($D59,Résultats!$B$2:$AZ$212,AK$2,FALSE)</f>
        <v>3101.9327830000002</v>
      </c>
      <c r="AL59" s="65">
        <f>VLOOKUP($D59,Résultats!$B$2:$AZ$212,AL$2,FALSE)</f>
        <v>2914.9936630000002</v>
      </c>
      <c r="AM59" s="226">
        <f>VLOOKUP($D59,Résultats!$B$2:$AZ$212,AM$2,FALSE)</f>
        <v>2734.3180659999998</v>
      </c>
    </row>
    <row r="60" spans="2:40" x14ac:dyDescent="0.3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7040.4805470000001</v>
      </c>
      <c r="G60" s="65">
        <f>VLOOKUP($D60,Résultats!$B$2:$AZ$212,G$2,FALSE)</f>
        <v>7691.976662</v>
      </c>
      <c r="H60" s="65">
        <f>VLOOKUP($D60,Résultats!$B$2:$AZ$212,H$2,FALSE)</f>
        <v>7870.6246959999999</v>
      </c>
      <c r="I60" s="65">
        <f>VLOOKUP($D60,Résultats!$B$2:$AZ$212,I$2,FALSE)</f>
        <v>8104.6473420000002</v>
      </c>
      <c r="J60" s="65">
        <f>VLOOKUP($D60,Résultats!$B$2:$AZ$212,J$2,FALSE)</f>
        <v>8285.9230810000008</v>
      </c>
      <c r="K60" s="65">
        <f>VLOOKUP($D60,Résultats!$B$2:$AZ$212,K$2,FALSE)</f>
        <v>8387.2859270000008</v>
      </c>
      <c r="L60" s="65">
        <f>VLOOKUP($D60,Résultats!$B$2:$AZ$212,L$2,FALSE)</f>
        <v>8454.3775459999997</v>
      </c>
      <c r="M60" s="65">
        <f>VLOOKUP($D60,Résultats!$B$2:$AZ$212,M$2,FALSE)</f>
        <v>8482.9167570000009</v>
      </c>
      <c r="N60" s="65">
        <f>VLOOKUP($D60,Résultats!$B$2:$AZ$212,N$2,FALSE)</f>
        <v>8477.1463120000008</v>
      </c>
      <c r="O60" s="65">
        <f>VLOOKUP($D60,Résultats!$B$2:$AZ$212,O$2,FALSE)</f>
        <v>8463.5402479999902</v>
      </c>
      <c r="P60" s="65">
        <f>VLOOKUP($D60,Résultats!$B$2:$AZ$212,P$2,FALSE)</f>
        <v>8441.3769979999997</v>
      </c>
      <c r="Q60" s="65">
        <f>VLOOKUP($D60,Résultats!$B$2:$AZ$212,Q$2,FALSE)</f>
        <v>8406.6161049999901</v>
      </c>
      <c r="R60" s="65">
        <f>VLOOKUP($D60,Résultats!$B$2:$AZ$212,R$2,FALSE)</f>
        <v>8354.7388690000007</v>
      </c>
      <c r="S60" s="65">
        <f>VLOOKUP($D60,Résultats!$B$2:$AZ$212,S$2,FALSE)</f>
        <v>8282.8598340000008</v>
      </c>
      <c r="T60" s="65">
        <f>VLOOKUP($D60,Résultats!$B$2:$AZ$212,T$2,FALSE)</f>
        <v>8187.856452</v>
      </c>
      <c r="U60" s="65">
        <f>VLOOKUP($D60,Résultats!$B$2:$AZ$212,U$2,FALSE)</f>
        <v>8069.0209489999997</v>
      </c>
      <c r="V60" s="65">
        <f>VLOOKUP($D60,Résultats!$B$2:$AZ$212,V$2,FALSE)</f>
        <v>7926.3939970000001</v>
      </c>
      <c r="W60" s="65">
        <f>VLOOKUP($D60,Résultats!$B$2:$AZ$212,W$2,FALSE)</f>
        <v>7760.6210449999999</v>
      </c>
      <c r="X60" s="65">
        <f>VLOOKUP($D60,Résultats!$B$2:$AZ$212,X$2,FALSE)</f>
        <v>7572.9289140000001</v>
      </c>
      <c r="Y60" s="65">
        <f>VLOOKUP($D60,Résultats!$B$2:$AZ$212,Y$2,FALSE)</f>
        <v>7364.3869910000003</v>
      </c>
      <c r="Z60" s="65">
        <f>VLOOKUP($D60,Résultats!$B$2:$AZ$212,Z$2,FALSE)</f>
        <v>7137.0817299999999</v>
      </c>
      <c r="AA60" s="65">
        <f>VLOOKUP($D60,Résultats!$B$2:$AZ$212,AA$2,FALSE)</f>
        <v>6893.3552380000001</v>
      </c>
      <c r="AB60" s="65">
        <f>VLOOKUP($D60,Résultats!$B$2:$AZ$212,AB$2,FALSE)</f>
        <v>6635.7873099999997</v>
      </c>
      <c r="AC60" s="65">
        <f>VLOOKUP($D60,Résultats!$B$2:$AZ$212,AC$2,FALSE)</f>
        <v>6367.2474739999998</v>
      </c>
      <c r="AD60" s="65">
        <f>VLOOKUP($D60,Résultats!$B$2:$AZ$212,AD$2,FALSE)</f>
        <v>6090.750575</v>
      </c>
      <c r="AE60" s="65">
        <f>VLOOKUP($D60,Résultats!$B$2:$AZ$212,AE$2,FALSE)</f>
        <v>5808.8745410000001</v>
      </c>
      <c r="AF60" s="65">
        <f>VLOOKUP($D60,Résultats!$B$2:$AZ$212,AF$2,FALSE)</f>
        <v>5524.0981700000002</v>
      </c>
      <c r="AG60" s="65">
        <f>VLOOKUP($D60,Résultats!$B$2:$AZ$212,AG$2,FALSE)</f>
        <v>5238.9117740000002</v>
      </c>
      <c r="AH60" s="65">
        <f>VLOOKUP($D60,Résultats!$B$2:$AZ$212,AH$2,FALSE)</f>
        <v>4955.6341240000002</v>
      </c>
      <c r="AI60" s="65">
        <f>VLOOKUP($D60,Résultats!$B$2:$AZ$212,AI$2,FALSE)</f>
        <v>4676.3621359999997</v>
      </c>
      <c r="AJ60" s="65">
        <f>VLOOKUP($D60,Résultats!$B$2:$AZ$212,AJ$2,FALSE)</f>
        <v>4402.9947060000004</v>
      </c>
      <c r="AK60" s="65">
        <f>VLOOKUP($D60,Résultats!$B$2:$AZ$212,AK$2,FALSE)</f>
        <v>4137.1208640000004</v>
      </c>
      <c r="AL60" s="65">
        <f>VLOOKUP($D60,Résultats!$B$2:$AZ$212,AL$2,FALSE)</f>
        <v>3880.026151</v>
      </c>
      <c r="AM60" s="226">
        <f>VLOOKUP($D60,Résultats!$B$2:$AZ$212,AM$2,FALSE)</f>
        <v>3632.7228559999999</v>
      </c>
    </row>
    <row r="61" spans="2:40" x14ac:dyDescent="0.3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7628.1928980000002</v>
      </c>
      <c r="G61" s="65">
        <f>VLOOKUP($D61,Résultats!$B$2:$AZ$212,G$2,FALSE)</f>
        <v>8010.4348810000001</v>
      </c>
      <c r="H61" s="65">
        <f>VLOOKUP($D61,Résultats!$B$2:$AZ$212,H$2,FALSE)</f>
        <v>8107.62147</v>
      </c>
      <c r="I61" s="65">
        <f>VLOOKUP($D61,Résultats!$B$2:$AZ$212,I$2,FALSE)</f>
        <v>8237.0403330000008</v>
      </c>
      <c r="J61" s="65">
        <f>VLOOKUP($D61,Résultats!$B$2:$AZ$212,J$2,FALSE)</f>
        <v>8357.0962380000001</v>
      </c>
      <c r="K61" s="65">
        <f>VLOOKUP($D61,Résultats!$B$2:$AZ$212,K$2,FALSE)</f>
        <v>8397.5249409999997</v>
      </c>
      <c r="L61" s="65">
        <f>VLOOKUP($D61,Résultats!$B$2:$AZ$212,L$2,FALSE)</f>
        <v>8406.9556479999901</v>
      </c>
      <c r="M61" s="65">
        <f>VLOOKUP($D61,Résultats!$B$2:$AZ$212,M$2,FALSE)</f>
        <v>8381.4101759999994</v>
      </c>
      <c r="N61" s="65">
        <f>VLOOKUP($D61,Résultats!$B$2:$AZ$212,N$2,FALSE)</f>
        <v>8325.3808950000002</v>
      </c>
      <c r="O61" s="65">
        <f>VLOOKUP($D61,Résultats!$B$2:$AZ$212,O$2,FALSE)</f>
        <v>8263.5467229999995</v>
      </c>
      <c r="P61" s="65">
        <f>VLOOKUP($D61,Résultats!$B$2:$AZ$212,P$2,FALSE)</f>
        <v>8195.8716760000007</v>
      </c>
      <c r="Q61" s="65">
        <f>VLOOKUP($D61,Résultats!$B$2:$AZ$212,Q$2,FALSE)</f>
        <v>8118.9060200000004</v>
      </c>
      <c r="R61" s="65">
        <f>VLOOKUP($D61,Résultats!$B$2:$AZ$212,R$2,FALSE)</f>
        <v>8028.6655300000002</v>
      </c>
      <c r="S61" s="65">
        <f>VLOOKUP($D61,Résultats!$B$2:$AZ$212,S$2,FALSE)</f>
        <v>7922.6037189999997</v>
      </c>
      <c r="T61" s="65">
        <f>VLOOKUP($D61,Résultats!$B$2:$AZ$212,T$2,FALSE)</f>
        <v>7797.9001790000002</v>
      </c>
      <c r="U61" s="65">
        <f>VLOOKUP($D61,Résultats!$B$2:$AZ$212,U$2,FALSE)</f>
        <v>7653.8945750000003</v>
      </c>
      <c r="V61" s="65">
        <f>VLOOKUP($D61,Résultats!$B$2:$AZ$212,V$2,FALSE)</f>
        <v>7490.5987759999998</v>
      </c>
      <c r="W61" s="65">
        <f>VLOOKUP($D61,Résultats!$B$2:$AZ$212,W$2,FALSE)</f>
        <v>7308.5664280000001</v>
      </c>
      <c r="X61" s="65">
        <f>VLOOKUP($D61,Résultats!$B$2:$AZ$212,X$2,FALSE)</f>
        <v>7108.8744260000003</v>
      </c>
      <c r="Y61" s="65">
        <f>VLOOKUP($D61,Résultats!$B$2:$AZ$212,Y$2,FALSE)</f>
        <v>6892.4698289999997</v>
      </c>
      <c r="Z61" s="65">
        <f>VLOOKUP($D61,Résultats!$B$2:$AZ$212,Z$2,FALSE)</f>
        <v>6661.2220420000003</v>
      </c>
      <c r="AA61" s="65">
        <f>VLOOKUP($D61,Résultats!$B$2:$AZ$212,AA$2,FALSE)</f>
        <v>6417.2242390000001</v>
      </c>
      <c r="AB61" s="65">
        <f>VLOOKUP($D61,Résultats!$B$2:$AZ$212,AB$2,FALSE)</f>
        <v>6162.7585099999997</v>
      </c>
      <c r="AC61" s="65">
        <f>VLOOKUP($D61,Résultats!$B$2:$AZ$212,AC$2,FALSE)</f>
        <v>5900.3479960000004</v>
      </c>
      <c r="AD61" s="65">
        <f>VLOOKUP($D61,Résultats!$B$2:$AZ$212,AD$2,FALSE)</f>
        <v>5632.609657</v>
      </c>
      <c r="AE61" s="65">
        <f>VLOOKUP($D61,Résultats!$B$2:$AZ$212,AE$2,FALSE)</f>
        <v>5361.7908989999996</v>
      </c>
      <c r="AF61" s="65">
        <f>VLOOKUP($D61,Résultats!$B$2:$AZ$212,AF$2,FALSE)</f>
        <v>5090.0370000000003</v>
      </c>
      <c r="AG61" s="65">
        <f>VLOOKUP($D61,Résultats!$B$2:$AZ$212,AG$2,FALSE)</f>
        <v>4819.4869369999997</v>
      </c>
      <c r="AH61" s="65">
        <f>VLOOKUP($D61,Résultats!$B$2:$AZ$212,AH$2,FALSE)</f>
        <v>4552.1170890000003</v>
      </c>
      <c r="AI61" s="65">
        <f>VLOOKUP($D61,Résultats!$B$2:$AZ$212,AI$2,FALSE)</f>
        <v>4289.7040790000001</v>
      </c>
      <c r="AJ61" s="65">
        <f>VLOOKUP($D61,Résultats!$B$2:$AZ$212,AJ$2,FALSE)</f>
        <v>4033.842537</v>
      </c>
      <c r="AK61" s="65">
        <f>VLOOKUP($D61,Résultats!$B$2:$AZ$212,AK$2,FALSE)</f>
        <v>3785.851854</v>
      </c>
      <c r="AL61" s="65">
        <f>VLOOKUP($D61,Résultats!$B$2:$AZ$212,AL$2,FALSE)</f>
        <v>3546.7831489999999</v>
      </c>
      <c r="AM61" s="226">
        <f>VLOOKUP($D61,Résultats!$B$2:$AZ$212,AM$2,FALSE)</f>
        <v>3317.4453530000001</v>
      </c>
    </row>
    <row r="62" spans="2:40" x14ac:dyDescent="0.3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9832.9914019999997</v>
      </c>
      <c r="G62" s="65">
        <f>VLOOKUP($D62,Résultats!$B$2:$AZ$212,G$2,FALSE)</f>
        <v>8882.8848330000001</v>
      </c>
      <c r="H62" s="65">
        <f>VLOOKUP($D62,Résultats!$B$2:$AZ$212,H$2,FALSE)</f>
        <v>8589.6904599999998</v>
      </c>
      <c r="I62" s="65">
        <f>VLOOKUP($D62,Résultats!$B$2:$AZ$212,I$2,FALSE)</f>
        <v>8317.9170799999902</v>
      </c>
      <c r="J62" s="65">
        <f>VLOOKUP($D62,Résultats!$B$2:$AZ$212,J$2,FALSE)</f>
        <v>8085.9850779999997</v>
      </c>
      <c r="K62" s="65">
        <f>VLOOKUP($D62,Résultats!$B$2:$AZ$212,K$2,FALSE)</f>
        <v>7811.9157020000002</v>
      </c>
      <c r="L62" s="65">
        <f>VLOOKUP($D62,Résultats!$B$2:$AZ$212,L$2,FALSE)</f>
        <v>7541.8208500000001</v>
      </c>
      <c r="M62" s="65">
        <f>VLOOKUP($D62,Résultats!$B$2:$AZ$212,M$2,FALSE)</f>
        <v>7272.4608580000004</v>
      </c>
      <c r="N62" s="65">
        <f>VLOOKUP($D62,Résultats!$B$2:$AZ$212,N$2,FALSE)</f>
        <v>7005.5506260000002</v>
      </c>
      <c r="O62" s="65">
        <f>VLOOKUP($D62,Résultats!$B$2:$AZ$212,O$2,FALSE)</f>
        <v>6752.2715829999997</v>
      </c>
      <c r="P62" s="65">
        <f>VLOOKUP($D62,Résultats!$B$2:$AZ$212,P$2,FALSE)</f>
        <v>6511.9460209999997</v>
      </c>
      <c r="Q62" s="65">
        <f>VLOOKUP($D62,Résultats!$B$2:$AZ$212,Q$2,FALSE)</f>
        <v>6281.9403609999999</v>
      </c>
      <c r="R62" s="65">
        <f>VLOOKUP($D62,Résultats!$B$2:$AZ$212,R$2,FALSE)</f>
        <v>6059.3528219999998</v>
      </c>
      <c r="S62" s="65">
        <f>VLOOKUP($D62,Résultats!$B$2:$AZ$212,S$2,FALSE)</f>
        <v>5842.0382959999997</v>
      </c>
      <c r="T62" s="65">
        <f>VLOOKUP($D62,Résultats!$B$2:$AZ$212,T$2,FALSE)</f>
        <v>5627.741387</v>
      </c>
      <c r="U62" s="65">
        <f>VLOOKUP($D62,Résultats!$B$2:$AZ$212,U$2,FALSE)</f>
        <v>5415.3174010000002</v>
      </c>
      <c r="V62" s="65">
        <f>VLOOKUP($D62,Résultats!$B$2:$AZ$212,V$2,FALSE)</f>
        <v>5204.0061539999997</v>
      </c>
      <c r="W62" s="65">
        <f>VLOOKUP($D62,Résultats!$B$2:$AZ$212,W$2,FALSE)</f>
        <v>4993.3648089999997</v>
      </c>
      <c r="X62" s="65">
        <f>VLOOKUP($D62,Résultats!$B$2:$AZ$212,X$2,FALSE)</f>
        <v>4783.2544740000003</v>
      </c>
      <c r="Y62" s="65">
        <f>VLOOKUP($D62,Résultats!$B$2:$AZ$212,Y$2,FALSE)</f>
        <v>4573.5428179999999</v>
      </c>
      <c r="Z62" s="65">
        <f>VLOOKUP($D62,Résultats!$B$2:$AZ$212,Z$2,FALSE)</f>
        <v>4364.5724030000001</v>
      </c>
      <c r="AA62" s="65">
        <f>VLOOKUP($D62,Résultats!$B$2:$AZ$212,AA$2,FALSE)</f>
        <v>4156.8258589999996</v>
      </c>
      <c r="AB62" s="65">
        <f>VLOOKUP($D62,Résultats!$B$2:$AZ$212,AB$2,FALSE)</f>
        <v>3950.9013869999999</v>
      </c>
      <c r="AC62" s="65">
        <f>VLOOKUP($D62,Résultats!$B$2:$AZ$212,AC$2,FALSE)</f>
        <v>3747.5413140000001</v>
      </c>
      <c r="AD62" s="65">
        <f>VLOOKUP($D62,Résultats!$B$2:$AZ$212,AD$2,FALSE)</f>
        <v>3547.5568229999999</v>
      </c>
      <c r="AE62" s="65">
        <f>VLOOKUP($D62,Résultats!$B$2:$AZ$212,AE$2,FALSE)</f>
        <v>3351.6084519999999</v>
      </c>
      <c r="AF62" s="65">
        <f>VLOOKUP($D62,Résultats!$B$2:$AZ$212,AF$2,FALSE)</f>
        <v>3160.3298460000001</v>
      </c>
      <c r="AG62" s="65">
        <f>VLOOKUP($D62,Résultats!$B$2:$AZ$212,AG$2,FALSE)</f>
        <v>2974.373165</v>
      </c>
      <c r="AH62" s="65">
        <f>VLOOKUP($D62,Résultats!$B$2:$AZ$212,AH$2,FALSE)</f>
        <v>2794.3345869999998</v>
      </c>
      <c r="AI62" s="65">
        <f>VLOOKUP($D62,Résultats!$B$2:$AZ$212,AI$2,FALSE)</f>
        <v>2620.7397129999999</v>
      </c>
      <c r="AJ62" s="65">
        <f>VLOOKUP($D62,Résultats!$B$2:$AZ$212,AJ$2,FALSE)</f>
        <v>2454.0437849999998</v>
      </c>
      <c r="AK62" s="65">
        <f>VLOOKUP($D62,Résultats!$B$2:$AZ$212,AK$2,FALSE)</f>
        <v>2294.5900360000001</v>
      </c>
      <c r="AL62" s="65">
        <f>VLOOKUP($D62,Résultats!$B$2:$AZ$212,AL$2,FALSE)</f>
        <v>2142.6123360000001</v>
      </c>
      <c r="AM62" s="226">
        <f>VLOOKUP($D62,Résultats!$B$2:$AZ$212,AM$2,FALSE)</f>
        <v>1998.2471129999999</v>
      </c>
    </row>
    <row r="63" spans="2:40" x14ac:dyDescent="0.3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3292.8042599999999</v>
      </c>
      <c r="G63" s="65">
        <f>VLOOKUP($D63,Résultats!$B$2:$AZ$212,G$2,FALSE)</f>
        <v>2901.051316</v>
      </c>
      <c r="H63" s="65">
        <f>VLOOKUP($D63,Résultats!$B$2:$AZ$212,H$2,FALSE)</f>
        <v>2781.2904530000001</v>
      </c>
      <c r="I63" s="65">
        <f>VLOOKUP($D63,Résultats!$B$2:$AZ$212,I$2,FALSE)</f>
        <v>2665.6732900000002</v>
      </c>
      <c r="J63" s="65">
        <f>VLOOKUP($D63,Résultats!$B$2:$AZ$212,J$2,FALSE)</f>
        <v>2541.8514399999999</v>
      </c>
      <c r="K63" s="65">
        <f>VLOOKUP($D63,Résultats!$B$2:$AZ$212,K$2,FALSE)</f>
        <v>2415.6264190000002</v>
      </c>
      <c r="L63" s="65">
        <f>VLOOKUP($D63,Résultats!$B$2:$AZ$212,L$2,FALSE)</f>
        <v>2295.5335960000002</v>
      </c>
      <c r="M63" s="65">
        <f>VLOOKUP($D63,Résultats!$B$2:$AZ$212,M$2,FALSE)</f>
        <v>2180.653014</v>
      </c>
      <c r="N63" s="65">
        <f>VLOOKUP($D63,Résultats!$B$2:$AZ$212,N$2,FALSE)</f>
        <v>2071.078168</v>
      </c>
      <c r="O63" s="65">
        <f>VLOOKUP($D63,Résultats!$B$2:$AZ$212,O$2,FALSE)</f>
        <v>1968.6638310000001</v>
      </c>
      <c r="P63" s="65">
        <f>VLOOKUP($D63,Résultats!$B$2:$AZ$212,P$2,FALSE)</f>
        <v>1872.945414</v>
      </c>
      <c r="Q63" s="65">
        <f>VLOOKUP($D63,Résultats!$B$2:$AZ$212,Q$2,FALSE)</f>
        <v>1783.0799939999999</v>
      </c>
      <c r="R63" s="65">
        <f>VLOOKUP($D63,Résultats!$B$2:$AZ$212,R$2,FALSE)</f>
        <v>1698.1900820000001</v>
      </c>
      <c r="S63" s="65">
        <f>VLOOKUP($D63,Résultats!$B$2:$AZ$212,S$2,FALSE)</f>
        <v>1617.5701180000001</v>
      </c>
      <c r="T63" s="65">
        <f>VLOOKUP($D63,Résultats!$B$2:$AZ$212,T$2,FALSE)</f>
        <v>1540.5141410000001</v>
      </c>
      <c r="U63" s="65">
        <f>VLOOKUP($D63,Résultats!$B$2:$AZ$212,U$2,FALSE)</f>
        <v>1466.5578069999999</v>
      </c>
      <c r="V63" s="65">
        <f>VLOOKUP($D63,Résultats!$B$2:$AZ$212,V$2,FALSE)</f>
        <v>1395.3302040000001</v>
      </c>
      <c r="W63" s="65">
        <f>VLOOKUP($D63,Résultats!$B$2:$AZ$212,W$2,FALSE)</f>
        <v>1326.5397379999999</v>
      </c>
      <c r="X63" s="65">
        <f>VLOOKUP($D63,Résultats!$B$2:$AZ$212,X$2,FALSE)</f>
        <v>1259.96984</v>
      </c>
      <c r="Y63" s="65">
        <f>VLOOKUP($D63,Résultats!$B$2:$AZ$212,Y$2,FALSE)</f>
        <v>1195.420357</v>
      </c>
      <c r="Z63" s="65">
        <f>VLOOKUP($D63,Résultats!$B$2:$AZ$212,Z$2,FALSE)</f>
        <v>1132.7940189999999</v>
      </c>
      <c r="AA63" s="65">
        <f>VLOOKUP($D63,Résultats!$B$2:$AZ$212,AA$2,FALSE)</f>
        <v>1072.033087</v>
      </c>
      <c r="AB63" s="65">
        <f>VLOOKUP($D63,Résultats!$B$2:$AZ$212,AB$2,FALSE)</f>
        <v>1013.116983</v>
      </c>
      <c r="AC63" s="65">
        <f>VLOOKUP($D63,Résultats!$B$2:$AZ$212,AC$2,FALSE)</f>
        <v>956.06724350000002</v>
      </c>
      <c r="AD63" s="65">
        <f>VLOOKUP($D63,Résultats!$B$2:$AZ$212,AD$2,FALSE)</f>
        <v>900.93531170000006</v>
      </c>
      <c r="AE63" s="65">
        <f>VLOOKUP($D63,Résultats!$B$2:$AZ$212,AE$2,FALSE)</f>
        <v>847.74641180000003</v>
      </c>
      <c r="AF63" s="65">
        <f>VLOOKUP($D63,Résultats!$B$2:$AZ$212,AF$2,FALSE)</f>
        <v>796.53082930000005</v>
      </c>
      <c r="AG63" s="65">
        <f>VLOOKUP($D63,Résultats!$B$2:$AZ$212,AG$2,FALSE)</f>
        <v>747.33330739999997</v>
      </c>
      <c r="AH63" s="65">
        <f>VLOOKUP($D63,Résultats!$B$2:$AZ$212,AH$2,FALSE)</f>
        <v>700.19636070000001</v>
      </c>
      <c r="AI63" s="65">
        <f>VLOOKUP($D63,Résultats!$B$2:$AZ$212,AI$2,FALSE)</f>
        <v>655.15609519999998</v>
      </c>
      <c r="AJ63" s="65">
        <f>VLOOKUP($D63,Résultats!$B$2:$AZ$212,AJ$2,FALSE)</f>
        <v>612.24119470000005</v>
      </c>
      <c r="AK63" s="65">
        <f>VLOOKUP($D63,Résultats!$B$2:$AZ$212,AK$2,FALSE)</f>
        <v>571.46353469999997</v>
      </c>
      <c r="AL63" s="65">
        <f>VLOOKUP($D63,Résultats!$B$2:$AZ$212,AL$2,FALSE)</f>
        <v>532.81812920000004</v>
      </c>
      <c r="AM63" s="226">
        <f>VLOOKUP($D63,Résultats!$B$2:$AZ$212,AM$2,FALSE)</f>
        <v>496.2853811</v>
      </c>
    </row>
    <row r="64" spans="2:40" x14ac:dyDescent="0.3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1275.460922</v>
      </c>
      <c r="G64" s="224">
        <f>VLOOKUP($D64,Résultats!$B$2:$AZ$212,G$2,FALSE)</f>
        <v>1059.1767789999999</v>
      </c>
      <c r="H64" s="224">
        <f>VLOOKUP($D64,Résultats!$B$2:$AZ$212,H$2,FALSE)</f>
        <v>994.34247210000001</v>
      </c>
      <c r="I64" s="224">
        <f>VLOOKUP($D64,Résultats!$B$2:$AZ$212,I$2,FALSE)</f>
        <v>933.88519399999996</v>
      </c>
      <c r="J64" s="224">
        <f>VLOOKUP($D64,Résultats!$B$2:$AZ$212,J$2,FALSE)</f>
        <v>874.89834640000004</v>
      </c>
      <c r="K64" s="224">
        <f>VLOOKUP($D64,Résultats!$B$2:$AZ$212,K$2,FALSE)</f>
        <v>818.06736720000004</v>
      </c>
      <c r="L64" s="224">
        <f>VLOOKUP($D64,Résultats!$B$2:$AZ$212,L$2,FALSE)</f>
        <v>764.58679819999998</v>
      </c>
      <c r="M64" s="224">
        <f>VLOOKUP($D64,Résultats!$B$2:$AZ$212,M$2,FALSE)</f>
        <v>714.20703809999998</v>
      </c>
      <c r="N64" s="224">
        <f>VLOOKUP($D64,Résultats!$B$2:$AZ$212,N$2,FALSE)</f>
        <v>666.88895390000005</v>
      </c>
      <c r="O64" s="224">
        <f>VLOOKUP($D64,Résultats!$B$2:$AZ$212,O$2,FALSE)</f>
        <v>622.86105480000003</v>
      </c>
      <c r="P64" s="224">
        <f>VLOOKUP($D64,Résultats!$B$2:$AZ$212,P$2,FALSE)</f>
        <v>581.95969530000002</v>
      </c>
      <c r="Q64" s="224">
        <f>VLOOKUP($D64,Résultats!$B$2:$AZ$212,Q$2,FALSE)</f>
        <v>543.9359862</v>
      </c>
      <c r="R64" s="224">
        <f>VLOOKUP($D64,Résultats!$B$2:$AZ$212,R$2,FALSE)</f>
        <v>508.53441770000001</v>
      </c>
      <c r="S64" s="224">
        <f>VLOOKUP($D64,Résultats!$B$2:$AZ$212,S$2,FALSE)</f>
        <v>475.52693310000001</v>
      </c>
      <c r="T64" s="224">
        <f>VLOOKUP($D64,Résultats!$B$2:$AZ$212,T$2,FALSE)</f>
        <v>444.69095709999999</v>
      </c>
      <c r="U64" s="224">
        <f>VLOOKUP($D64,Résultats!$B$2:$AZ$212,U$2,FALSE)</f>
        <v>415.8437179</v>
      </c>
      <c r="V64" s="224">
        <f>VLOOKUP($D64,Résultats!$B$2:$AZ$212,V$2,FALSE)</f>
        <v>388.82305000000002</v>
      </c>
      <c r="W64" s="224">
        <f>VLOOKUP($D64,Résultats!$B$2:$AZ$212,W$2,FALSE)</f>
        <v>363.48491059999998</v>
      </c>
      <c r="X64" s="224">
        <f>VLOOKUP($D64,Résultats!$B$2:$AZ$212,X$2,FALSE)</f>
        <v>339.70244860000003</v>
      </c>
      <c r="Y64" s="224">
        <f>VLOOKUP($D64,Résultats!$B$2:$AZ$212,Y$2,FALSE)</f>
        <v>317.35739239999998</v>
      </c>
      <c r="Z64" s="224">
        <f>VLOOKUP($D64,Résultats!$B$2:$AZ$212,Z$2,FALSE)</f>
        <v>296.35208640000002</v>
      </c>
      <c r="AA64" s="224">
        <f>VLOOKUP($D64,Résultats!$B$2:$AZ$212,AA$2,FALSE)</f>
        <v>276.5995977</v>
      </c>
      <c r="AB64" s="224">
        <f>VLOOKUP($D64,Résultats!$B$2:$AZ$212,AB$2,FALSE)</f>
        <v>258.02253669999999</v>
      </c>
      <c r="AC64" s="224">
        <f>VLOOKUP($D64,Résultats!$B$2:$AZ$212,AC$2,FALSE)</f>
        <v>240.55348530000001</v>
      </c>
      <c r="AD64" s="224">
        <f>VLOOKUP($D64,Résultats!$B$2:$AZ$212,AD$2,FALSE)</f>
        <v>224.13285579999999</v>
      </c>
      <c r="AE64" s="224">
        <f>VLOOKUP($D64,Résultats!$B$2:$AZ$212,AE$2,FALSE)</f>
        <v>208.70298769999999</v>
      </c>
      <c r="AF64" s="224">
        <f>VLOOKUP($D64,Résultats!$B$2:$AZ$212,AF$2,FALSE)</f>
        <v>194.2108796</v>
      </c>
      <c r="AG64" s="224">
        <f>VLOOKUP($D64,Résultats!$B$2:$AZ$212,AG$2,FALSE)</f>
        <v>180.60906689999999</v>
      </c>
      <c r="AH64" s="224">
        <f>VLOOKUP($D64,Résultats!$B$2:$AZ$212,AH$2,FALSE)</f>
        <v>167.85345849999999</v>
      </c>
      <c r="AI64" s="224">
        <f>VLOOKUP($D64,Résultats!$B$2:$AZ$212,AI$2,FALSE)</f>
        <v>155.90264519999999</v>
      </c>
      <c r="AJ64" s="224">
        <f>VLOOKUP($D64,Résultats!$B$2:$AZ$212,AJ$2,FALSE)</f>
        <v>144.71761660000001</v>
      </c>
      <c r="AK64" s="224">
        <f>VLOOKUP($D64,Résultats!$B$2:$AZ$212,AK$2,FALSE)</f>
        <v>134.26042179999999</v>
      </c>
      <c r="AL64" s="224">
        <f>VLOOKUP($D64,Résultats!$B$2:$AZ$212,AL$2,FALSE)</f>
        <v>124.49397039999999</v>
      </c>
      <c r="AM64" s="227">
        <f>VLOOKUP($D64,Résultats!$B$2:$AZ$212,AM$2,FALSE)</f>
        <v>115.38211149999999</v>
      </c>
    </row>
    <row r="65" spans="2:39" s="3" customFormat="1" x14ac:dyDescent="0.35"/>
    <row r="66" spans="2:39" s="3" customFormat="1" x14ac:dyDescent="0.35"/>
    <row r="67" spans="2:39" x14ac:dyDescent="0.3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3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3003.5617280000001</v>
      </c>
      <c r="J68" s="51">
        <f t="shared" si="11"/>
        <v>2987.706561</v>
      </c>
      <c r="K68" s="51">
        <f t="shared" si="11"/>
        <v>2880.6674109999999</v>
      </c>
      <c r="L68" s="51">
        <f t="shared" si="11"/>
        <v>2846.9923020000001</v>
      </c>
      <c r="M68" s="51">
        <f t="shared" si="11"/>
        <v>2793.845973</v>
      </c>
      <c r="N68" s="51">
        <f t="shared" si="11"/>
        <v>2751.9800340000002</v>
      </c>
      <c r="O68" s="51">
        <f t="shared" si="11"/>
        <v>2808.1660080000001</v>
      </c>
      <c r="P68" s="51">
        <f t="shared" si="11"/>
        <v>2867.312668</v>
      </c>
      <c r="Q68" s="51">
        <f t="shared" si="11"/>
        <v>2916.858115</v>
      </c>
      <c r="R68" s="51">
        <f t="shared" si="11"/>
        <v>2953.0186910000002</v>
      </c>
      <c r="S68" s="51">
        <f t="shared" si="11"/>
        <v>2980.9957260000001</v>
      </c>
      <c r="T68" s="51">
        <f t="shared" si="11"/>
        <v>2996.98479</v>
      </c>
      <c r="U68" s="51">
        <f t="shared" si="11"/>
        <v>3010.235471</v>
      </c>
      <c r="V68" s="51">
        <f t="shared" si="11"/>
        <v>3022.6486279999999</v>
      </c>
      <c r="W68" s="51">
        <f t="shared" si="11"/>
        <v>3035.5869240000002</v>
      </c>
      <c r="X68" s="51">
        <f t="shared" si="11"/>
        <v>3050.4271290000001</v>
      </c>
      <c r="Y68" s="51">
        <f t="shared" si="11"/>
        <v>3063.8940560000001</v>
      </c>
      <c r="Z68" s="51">
        <f t="shared" si="11"/>
        <v>3079.5518269999998</v>
      </c>
      <c r="AA68" s="51">
        <f t="shared" si="11"/>
        <v>3096.9248470000002</v>
      </c>
      <c r="AB68" s="51">
        <f t="shared" si="11"/>
        <v>3116.0016599999999</v>
      </c>
      <c r="AC68" s="51">
        <f t="shared" si="11"/>
        <v>3138.341602</v>
      </c>
      <c r="AD68" s="51">
        <f t="shared" si="11"/>
        <v>3166.2739339999998</v>
      </c>
      <c r="AE68" s="51">
        <f t="shared" si="11"/>
        <v>3193.3905150000001</v>
      </c>
      <c r="AF68" s="51">
        <f t="shared" si="11"/>
        <v>3217.7358570000001</v>
      </c>
      <c r="AG68" s="51">
        <f t="shared" si="11"/>
        <v>3240.5836840000002</v>
      </c>
      <c r="AH68" s="51">
        <f t="shared" si="11"/>
        <v>3261.7272889999999</v>
      </c>
      <c r="AI68" s="51">
        <f t="shared" si="11"/>
        <v>3281.3448830000002</v>
      </c>
      <c r="AJ68" s="51">
        <f t="shared" si="11"/>
        <v>3301.177287</v>
      </c>
      <c r="AK68" s="51">
        <f t="shared" si="11"/>
        <v>3321.0783590000001</v>
      </c>
      <c r="AL68" s="51">
        <f t="shared" si="11"/>
        <v>3340.9660600000002</v>
      </c>
      <c r="AM68" s="100">
        <f t="shared" si="11"/>
        <v>3361.8565680000002</v>
      </c>
    </row>
    <row r="69" spans="2:39" x14ac:dyDescent="0.3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8.7724856160595905E-3</v>
      </c>
      <c r="G69" s="124">
        <f t="shared" si="12"/>
        <v>1.6148784151352506E-2</v>
      </c>
      <c r="H69" s="124">
        <f t="shared" si="12"/>
        <v>1.9449728247188575E-2</v>
      </c>
      <c r="I69" s="124">
        <f t="shared" si="12"/>
        <v>3.4829760488944407E-2</v>
      </c>
      <c r="J69" s="123">
        <f t="shared" si="12"/>
        <v>6.1844014707440345E-2</v>
      </c>
      <c r="K69" s="67">
        <f t="shared" si="12"/>
        <v>0.10837706467183693</v>
      </c>
      <c r="L69" s="67">
        <f t="shared" si="12"/>
        <v>0.12491619733223991</v>
      </c>
      <c r="M69" s="67">
        <f t="shared" si="12"/>
        <v>0.14360901584319372</v>
      </c>
      <c r="N69" s="124">
        <f t="shared" si="12"/>
        <v>0.16462401641828189</v>
      </c>
      <c r="O69" s="123">
        <f t="shared" si="12"/>
        <v>0.18810776527995066</v>
      </c>
      <c r="P69" s="67">
        <f t="shared" si="12"/>
        <v>0.21417260836375587</v>
      </c>
      <c r="Q69" s="67">
        <f t="shared" si="12"/>
        <v>0.24288267675988756</v>
      </c>
      <c r="R69" s="67">
        <f t="shared" si="12"/>
        <v>0.27423908533601621</v>
      </c>
      <c r="S69" s="124">
        <f t="shared" si="12"/>
        <v>0.30816557235815373</v>
      </c>
      <c r="T69" s="124">
        <f t="shared" si="12"/>
        <v>0.34449627587199061</v>
      </c>
      <c r="U69" s="124">
        <f t="shared" si="12"/>
        <v>0.38296765223387402</v>
      </c>
      <c r="V69" s="124">
        <f t="shared" si="12"/>
        <v>0.42321662006954253</v>
      </c>
      <c r="W69" s="124">
        <f t="shared" si="12"/>
        <v>0.46478668650372668</v>
      </c>
      <c r="X69" s="118">
        <f t="shared" si="12"/>
        <v>0.50714300738177043</v>
      </c>
      <c r="Y69" s="118">
        <f t="shared" si="12"/>
        <v>0.54969613805732709</v>
      </c>
      <c r="Z69" s="118">
        <f t="shared" si="12"/>
        <v>0.59183275534463031</v>
      </c>
      <c r="AA69" s="118">
        <f t="shared" si="12"/>
        <v>0.63295028450524093</v>
      </c>
      <c r="AB69" s="118">
        <f t="shared" si="12"/>
        <v>0.67249142832613251</v>
      </c>
      <c r="AC69" s="118">
        <f t="shared" si="12"/>
        <v>0.70997443540883221</v>
      </c>
      <c r="AD69" s="118">
        <f t="shared" si="12"/>
        <v>0.74501562757077611</v>
      </c>
      <c r="AE69" s="118">
        <f t="shared" si="12"/>
        <v>0.77734204862821177</v>
      </c>
      <c r="AF69" s="118">
        <f t="shared" si="12"/>
        <v>0.80679380420628477</v>
      </c>
      <c r="AG69" s="118">
        <f t="shared" si="12"/>
        <v>0.83331721668941172</v>
      </c>
      <c r="AH69" s="118">
        <f t="shared" si="12"/>
        <v>0.85695105548108264</v>
      </c>
      <c r="AI69" s="118">
        <f t="shared" si="12"/>
        <v>0.8778086040034212</v>
      </c>
      <c r="AJ69" s="118">
        <f t="shared" si="12"/>
        <v>0.89605823887397906</v>
      </c>
      <c r="AK69" s="118">
        <f t="shared" si="12"/>
        <v>0.91190471185145561</v>
      </c>
      <c r="AL69" s="118">
        <f t="shared" si="12"/>
        <v>0.9255726264396712</v>
      </c>
      <c r="AM69" s="118">
        <f t="shared" si="12"/>
        <v>0.93729291011204141</v>
      </c>
    </row>
    <row r="70" spans="2:39" x14ac:dyDescent="0.3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1.8914602615613616E-4</v>
      </c>
      <c r="G70" s="111">
        <f t="shared" si="13"/>
        <v>4.5205550759420206E-4</v>
      </c>
      <c r="H70" s="111">
        <f t="shared" si="13"/>
        <v>5.9127824606962462E-4</v>
      </c>
      <c r="I70" s="111">
        <f t="shared" si="13"/>
        <v>1.1422891316052884E-3</v>
      </c>
      <c r="J70" s="110">
        <f t="shared" si="13"/>
        <v>2.1892999943109205E-3</v>
      </c>
      <c r="K70" s="68">
        <f t="shared" si="13"/>
        <v>4.1389135463788529E-3</v>
      </c>
      <c r="L70" s="68">
        <f t="shared" si="13"/>
        <v>5.138089537412455E-3</v>
      </c>
      <c r="M70" s="68">
        <f t="shared" si="13"/>
        <v>6.3467776467861859E-3</v>
      </c>
      <c r="N70" s="111">
        <f t="shared" si="13"/>
        <v>7.796171750859439E-3</v>
      </c>
      <c r="O70" s="110">
        <f t="shared" si="13"/>
        <v>9.5058868506893469E-3</v>
      </c>
      <c r="P70" s="68">
        <f t="shared" si="13"/>
        <v>1.1496388105100787E-2</v>
      </c>
      <c r="Q70" s="68">
        <f t="shared" si="13"/>
        <v>1.3786782542900616E-2</v>
      </c>
      <c r="R70" s="68">
        <f t="shared" si="13"/>
        <v>1.6393408815034146E-2</v>
      </c>
      <c r="S70" s="111">
        <f t="shared" si="13"/>
        <v>1.9328535669292667E-2</v>
      </c>
      <c r="T70" s="111">
        <f t="shared" si="13"/>
        <v>2.2598696828888477E-2</v>
      </c>
      <c r="U70" s="111">
        <f t="shared" si="13"/>
        <v>2.6203473143513432E-2</v>
      </c>
      <c r="V70" s="111">
        <f t="shared" si="13"/>
        <v>3.0133583052379849E-2</v>
      </c>
      <c r="W70" s="111">
        <f t="shared" si="13"/>
        <v>3.4370134149385334E-2</v>
      </c>
      <c r="X70" s="116">
        <f t="shared" si="13"/>
        <v>3.8884360085954375E-2</v>
      </c>
      <c r="Y70" s="116">
        <f t="shared" si="13"/>
        <v>4.363747840372454E-2</v>
      </c>
      <c r="Z70" s="116">
        <f t="shared" si="13"/>
        <v>4.8582221603897045E-2</v>
      </c>
      <c r="AA70" s="116">
        <f t="shared" si="13"/>
        <v>5.3669581088158703E-2</v>
      </c>
      <c r="AB70" s="116">
        <f t="shared" si="13"/>
        <v>5.8846934696434025E-2</v>
      </c>
      <c r="AC70" s="116">
        <f t="shared" si="13"/>
        <v>6.406756124695441E-2</v>
      </c>
      <c r="AD70" s="116">
        <f t="shared" si="13"/>
        <v>6.9285023176393304E-2</v>
      </c>
      <c r="AE70" s="116">
        <f t="shared" si="13"/>
        <v>7.4459016297291153E-2</v>
      </c>
      <c r="AF70" s="116">
        <f t="shared" si="13"/>
        <v>7.9559430754107416E-2</v>
      </c>
      <c r="AG70" s="116">
        <f t="shared" si="13"/>
        <v>8.4565956914816096E-2</v>
      </c>
      <c r="AH70" s="116">
        <f t="shared" si="13"/>
        <v>8.9465168864397981E-2</v>
      </c>
      <c r="AI70" s="116">
        <f t="shared" si="13"/>
        <v>9.425274213091607E-2</v>
      </c>
      <c r="AJ70" s="116">
        <f t="shared" si="13"/>
        <v>9.8929650245106623E-2</v>
      </c>
      <c r="AK70" s="116">
        <f t="shared" si="13"/>
        <v>0.10350112853208954</v>
      </c>
      <c r="AL70" s="116">
        <f t="shared" si="13"/>
        <v>0.1079766305078837</v>
      </c>
      <c r="AM70" s="116">
        <f t="shared" si="13"/>
        <v>0.11236927981872187</v>
      </c>
    </row>
    <row r="71" spans="2:39" x14ac:dyDescent="0.3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1.5431846753068942E-4</v>
      </c>
      <c r="G71" s="111">
        <f t="shared" si="14"/>
        <v>3.4045894329527379E-4</v>
      </c>
      <c r="H71" s="111">
        <f t="shared" si="14"/>
        <v>4.348643256090628E-4</v>
      </c>
      <c r="I71" s="111">
        <f t="shared" si="14"/>
        <v>8.2237642395475356E-4</v>
      </c>
      <c r="J71" s="110">
        <f t="shared" si="14"/>
        <v>1.5432438798329501E-3</v>
      </c>
      <c r="K71" s="68">
        <f t="shared" si="14"/>
        <v>2.8578701697958703E-3</v>
      </c>
      <c r="L71" s="68">
        <f t="shared" si="14"/>
        <v>3.4774194932122443E-3</v>
      </c>
      <c r="M71" s="68">
        <f t="shared" si="14"/>
        <v>4.2133229081916888E-3</v>
      </c>
      <c r="N71" s="111">
        <f t="shared" si="14"/>
        <v>5.0801629108040251E-3</v>
      </c>
      <c r="O71" s="110">
        <f t="shared" si="14"/>
        <v>6.0864293034345422E-3</v>
      </c>
      <c r="P71" s="68">
        <f t="shared" si="14"/>
        <v>7.2406406115735119E-3</v>
      </c>
      <c r="Q71" s="68">
        <f t="shared" si="14"/>
        <v>8.5501338826691614E-3</v>
      </c>
      <c r="R71" s="68">
        <f t="shared" si="14"/>
        <v>1.0020250880965385E-2</v>
      </c>
      <c r="S71" s="111">
        <f t="shared" si="14"/>
        <v>1.1653581766993786E-2</v>
      </c>
      <c r="T71" s="111">
        <f t="shared" si="14"/>
        <v>1.3449077971463445E-2</v>
      </c>
      <c r="U71" s="111">
        <f t="shared" si="14"/>
        <v>1.5401418572281517E-2</v>
      </c>
      <c r="V71" s="111">
        <f t="shared" si="14"/>
        <v>1.7500181208624427E-2</v>
      </c>
      <c r="W71" s="111">
        <f t="shared" si="14"/>
        <v>1.9729636313982224E-2</v>
      </c>
      <c r="X71" s="116">
        <f t="shared" si="14"/>
        <v>2.2068880583968869E-2</v>
      </c>
      <c r="Y71" s="116">
        <f t="shared" si="14"/>
        <v>2.4492181530574437E-2</v>
      </c>
      <c r="Z71" s="116">
        <f t="shared" si="14"/>
        <v>2.6970122873661902E-2</v>
      </c>
      <c r="AA71" s="116">
        <f t="shared" si="14"/>
        <v>2.9472735868427059E-2</v>
      </c>
      <c r="AB71" s="116">
        <f t="shared" si="14"/>
        <v>3.196937784686546E-2</v>
      </c>
      <c r="AC71" s="116">
        <f t="shared" si="14"/>
        <v>3.4432731679411362E-2</v>
      </c>
      <c r="AD71" s="116">
        <f t="shared" si="14"/>
        <v>3.6837222278064588E-2</v>
      </c>
      <c r="AE71" s="116">
        <f t="shared" si="14"/>
        <v>3.9161442176451129E-2</v>
      </c>
      <c r="AF71" s="116">
        <f t="shared" si="14"/>
        <v>4.1389605803183863E-2</v>
      </c>
      <c r="AG71" s="116">
        <f t="shared" si="14"/>
        <v>4.3511263571491834E-2</v>
      </c>
      <c r="AH71" s="116">
        <f t="shared" si="14"/>
        <v>4.5520120581730217E-2</v>
      </c>
      <c r="AI71" s="116">
        <f t="shared" si="14"/>
        <v>4.7414398348081227E-2</v>
      </c>
      <c r="AJ71" s="116">
        <f t="shared" si="14"/>
        <v>4.9195249688509086E-2</v>
      </c>
      <c r="AK71" s="116">
        <f t="shared" si="14"/>
        <v>5.0866075725736884E-2</v>
      </c>
      <c r="AL71" s="116">
        <f t="shared" si="14"/>
        <v>5.2432133506917458E-2</v>
      </c>
      <c r="AM71" s="116">
        <f t="shared" si="14"/>
        <v>5.3900003981371521E-2</v>
      </c>
    </row>
    <row r="72" spans="2:39" x14ac:dyDescent="0.3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2.6025976084013963E-4</v>
      </c>
      <c r="G72" s="111">
        <f t="shared" si="15"/>
        <v>4.8233795973091876E-4</v>
      </c>
      <c r="H72" s="111">
        <f t="shared" si="15"/>
        <v>5.8147574396030929E-4</v>
      </c>
      <c r="I72" s="111">
        <f t="shared" si="15"/>
        <v>1.0413710182286622E-3</v>
      </c>
      <c r="J72" s="110">
        <f t="shared" si="15"/>
        <v>1.847478922813799E-3</v>
      </c>
      <c r="K72" s="68">
        <f t="shared" si="15"/>
        <v>3.2310517647606354E-3</v>
      </c>
      <c r="L72" s="68">
        <f t="shared" si="15"/>
        <v>3.7116781462937722E-3</v>
      </c>
      <c r="M72" s="68">
        <f t="shared" si="15"/>
        <v>4.2465757649697037E-3</v>
      </c>
      <c r="N72" s="111">
        <f t="shared" si="15"/>
        <v>4.8368728063235651E-3</v>
      </c>
      <c r="O72" s="110">
        <f t="shared" si="15"/>
        <v>5.4832572490849689E-3</v>
      </c>
      <c r="P72" s="68">
        <f t="shared" si="15"/>
        <v>6.1851861075096397E-3</v>
      </c>
      <c r="Q72" s="68">
        <f t="shared" si="15"/>
        <v>6.9405163987553099E-3</v>
      </c>
      <c r="R72" s="68">
        <f t="shared" si="15"/>
        <v>7.7450909165274907E-3</v>
      </c>
      <c r="S72" s="111">
        <f t="shared" si="15"/>
        <v>8.5923361233292833E-3</v>
      </c>
      <c r="T72" s="111">
        <f t="shared" si="15"/>
        <v>9.4729888969506577E-3</v>
      </c>
      <c r="U72" s="111">
        <f t="shared" si="15"/>
        <v>1.0374938379695945E-2</v>
      </c>
      <c r="V72" s="111">
        <f t="shared" si="15"/>
        <v>1.1283424862573872E-2</v>
      </c>
      <c r="W72" s="111">
        <f t="shared" si="15"/>
        <v>1.218142427009611E-2</v>
      </c>
      <c r="X72" s="116">
        <f t="shared" si="15"/>
        <v>1.3050331808139384E-2</v>
      </c>
      <c r="Y72" s="116">
        <f t="shared" si="15"/>
        <v>1.387101845665123E-2</v>
      </c>
      <c r="Z72" s="116">
        <f t="shared" si="15"/>
        <v>1.4624924648166995E-2</v>
      </c>
      <c r="AA72" s="116">
        <f t="shared" si="15"/>
        <v>1.5294267907690043E-2</v>
      </c>
      <c r="AB72" s="116">
        <f t="shared" si="15"/>
        <v>1.5863890929377747E-2</v>
      </c>
      <c r="AC72" s="116">
        <f t="shared" si="15"/>
        <v>1.6320632520487488E-2</v>
      </c>
      <c r="AD72" s="116">
        <f t="shared" si="15"/>
        <v>1.6655545151577526E-2</v>
      </c>
      <c r="AE72" s="116">
        <f t="shared" si="15"/>
        <v>1.6863321387425113E-2</v>
      </c>
      <c r="AF72" s="116">
        <f t="shared" si="15"/>
        <v>1.6941486406166495E-2</v>
      </c>
      <c r="AG72" s="116">
        <f t="shared" si="15"/>
        <v>1.6890157949088779E-2</v>
      </c>
      <c r="AH72" s="116">
        <f t="shared" si="15"/>
        <v>1.6712175580660571E-2</v>
      </c>
      <c r="AI72" s="116">
        <f t="shared" si="15"/>
        <v>1.6411724399650676E-2</v>
      </c>
      <c r="AJ72" s="116">
        <f t="shared" si="15"/>
        <v>1.5994418763247718E-2</v>
      </c>
      <c r="AK72" s="116">
        <f t="shared" si="15"/>
        <v>1.5466721238539736E-2</v>
      </c>
      <c r="AL72" s="116">
        <f t="shared" si="15"/>
        <v>1.4835142608422665E-2</v>
      </c>
      <c r="AM72" s="116">
        <f t="shared" si="15"/>
        <v>1.4105675037234366E-2</v>
      </c>
    </row>
    <row r="73" spans="2:39" x14ac:dyDescent="0.3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5.6886522519458468E-3</v>
      </c>
      <c r="G73" s="111">
        <f t="shared" si="16"/>
        <v>1.0412501888011296E-2</v>
      </c>
      <c r="H73" s="111">
        <f t="shared" si="16"/>
        <v>1.2514004378286366E-2</v>
      </c>
      <c r="I73" s="111">
        <f t="shared" si="16"/>
        <v>2.2361519606498327E-2</v>
      </c>
      <c r="J73" s="110">
        <f t="shared" si="16"/>
        <v>3.9612444088347007E-2</v>
      </c>
      <c r="K73" s="68">
        <f t="shared" si="16"/>
        <v>6.9243281552852615E-2</v>
      </c>
      <c r="L73" s="68">
        <f t="shared" si="16"/>
        <v>7.9597757338790306E-2</v>
      </c>
      <c r="M73" s="68">
        <f t="shared" si="16"/>
        <v>9.125436855283646E-2</v>
      </c>
      <c r="N73" s="111">
        <f t="shared" si="16"/>
        <v>0.1043063983944587</v>
      </c>
      <c r="O73" s="110">
        <f t="shared" si="16"/>
        <v>0.11883938412091198</v>
      </c>
      <c r="P73" s="68">
        <f t="shared" si="16"/>
        <v>0.13491580228319908</v>
      </c>
      <c r="Q73" s="68">
        <f t="shared" si="16"/>
        <v>0.15256709149186709</v>
      </c>
      <c r="R73" s="68">
        <f t="shared" si="16"/>
        <v>0.17178468248306797</v>
      </c>
      <c r="S73" s="111">
        <f t="shared" si="16"/>
        <v>0.19251125903828284</v>
      </c>
      <c r="T73" s="111">
        <f t="shared" si="16"/>
        <v>0.21463364423681308</v>
      </c>
      <c r="U73" s="111">
        <f t="shared" si="16"/>
        <v>0.23797816649274345</v>
      </c>
      <c r="V73" s="111">
        <f t="shared" si="16"/>
        <v>0.26231054150830002</v>
      </c>
      <c r="W73" s="111">
        <f t="shared" si="16"/>
        <v>0.28734035270208585</v>
      </c>
      <c r="X73" s="116">
        <f t="shared" si="16"/>
        <v>0.31273115588659584</v>
      </c>
      <c r="Y73" s="116">
        <f t="shared" si="16"/>
        <v>0.3381162468628125</v>
      </c>
      <c r="Z73" s="116">
        <f t="shared" si="16"/>
        <v>0.36311806516643502</v>
      </c>
      <c r="AA73" s="116">
        <f t="shared" si="16"/>
        <v>0.38736719367346018</v>
      </c>
      <c r="AB73" s="116">
        <f t="shared" si="16"/>
        <v>0.41052622930887656</v>
      </c>
      <c r="AC73" s="116">
        <f t="shared" si="16"/>
        <v>0.43230433077629005</v>
      </c>
      <c r="AD73" s="116">
        <f t="shared" si="16"/>
        <v>0.45247528573438967</v>
      </c>
      <c r="AE73" s="116">
        <f t="shared" si="16"/>
        <v>0.47088250558043637</v>
      </c>
      <c r="AF73" s="116">
        <f t="shared" si="16"/>
        <v>0.48743826053587713</v>
      </c>
      <c r="AG73" s="116">
        <f t="shared" si="16"/>
        <v>0.50211939226686542</v>
      </c>
      <c r="AH73" s="116">
        <f t="shared" si="16"/>
        <v>0.51495986242153302</v>
      </c>
      <c r="AI73" s="116">
        <f t="shared" si="16"/>
        <v>0.52603767953275515</v>
      </c>
      <c r="AJ73" s="116">
        <f t="shared" si="16"/>
        <v>0.53546421816272483</v>
      </c>
      <c r="AK73" s="116">
        <f t="shared" si="16"/>
        <v>0.54337245404332235</v>
      </c>
      <c r="AL73" s="116">
        <f t="shared" si="16"/>
        <v>0.5499060969209606</v>
      </c>
      <c r="AM73" s="116">
        <f t="shared" si="16"/>
        <v>0.55521100238682164</v>
      </c>
    </row>
    <row r="74" spans="2:39" x14ac:dyDescent="0.3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2.1574981272620736E-3</v>
      </c>
      <c r="G74" s="111">
        <f t="shared" si="17"/>
        <v>3.8967152089730379E-3</v>
      </c>
      <c r="H74" s="111">
        <f t="shared" si="17"/>
        <v>4.6599149187595721E-3</v>
      </c>
      <c r="I74" s="111">
        <f t="shared" si="17"/>
        <v>8.2858586384278229E-3</v>
      </c>
      <c r="J74" s="110">
        <f t="shared" si="17"/>
        <v>1.4599734973772078E-2</v>
      </c>
      <c r="K74" s="68">
        <f t="shared" si="17"/>
        <v>2.5375506433290229E-2</v>
      </c>
      <c r="L74" s="68">
        <f t="shared" si="17"/>
        <v>2.899626225262621E-2</v>
      </c>
      <c r="M74" s="68">
        <f t="shared" si="17"/>
        <v>3.3037943520159832E-2</v>
      </c>
      <c r="N74" s="111">
        <f t="shared" si="17"/>
        <v>3.7525395941880584E-2</v>
      </c>
      <c r="O74" s="110">
        <f t="shared" si="17"/>
        <v>4.2485958401359582E-2</v>
      </c>
      <c r="P74" s="68">
        <f t="shared" si="17"/>
        <v>4.7937731533085809E-2</v>
      </c>
      <c r="Q74" s="68">
        <f t="shared" si="17"/>
        <v>5.3887442927610482E-2</v>
      </c>
      <c r="R74" s="68">
        <f t="shared" si="17"/>
        <v>6.0327555068631293E-2</v>
      </c>
      <c r="S74" s="111">
        <f t="shared" si="17"/>
        <v>6.7233417797929435E-2</v>
      </c>
      <c r="T74" s="111">
        <f t="shared" si="17"/>
        <v>7.4561192117361397E-2</v>
      </c>
      <c r="U74" s="111">
        <f t="shared" si="17"/>
        <v>8.224654671873674E-2</v>
      </c>
      <c r="V74" s="111">
        <f t="shared" si="17"/>
        <v>9.0205333089083087E-2</v>
      </c>
      <c r="W74" s="111">
        <f t="shared" si="17"/>
        <v>9.8335550973667321E-2</v>
      </c>
      <c r="X74" s="116">
        <f t="shared" si="17"/>
        <v>0.10652126655014417</v>
      </c>
      <c r="Y74" s="116">
        <f t="shared" si="17"/>
        <v>0.11463859822834552</v>
      </c>
      <c r="Z74" s="116">
        <f t="shared" si="17"/>
        <v>0.12256245762477957</v>
      </c>
      <c r="AA74" s="116">
        <f t="shared" si="17"/>
        <v>0.13017149230809216</v>
      </c>
      <c r="AB74" s="116">
        <f t="shared" si="17"/>
        <v>0.13735767640765634</v>
      </c>
      <c r="AC74" s="116">
        <f t="shared" si="17"/>
        <v>0.14402880250892458</v>
      </c>
      <c r="AD74" s="116">
        <f t="shared" si="17"/>
        <v>0.15011691341548972</v>
      </c>
      <c r="AE74" s="116">
        <f t="shared" si="17"/>
        <v>0.15557825673569398</v>
      </c>
      <c r="AF74" s="116">
        <f t="shared" si="17"/>
        <v>0.16039181254647028</v>
      </c>
      <c r="AG74" s="116">
        <f t="shared" si="17"/>
        <v>0.16455782689178036</v>
      </c>
      <c r="AH74" s="116">
        <f t="shared" si="17"/>
        <v>0.16809575869480362</v>
      </c>
      <c r="AI74" s="116">
        <f t="shared" si="17"/>
        <v>0.17103884218561125</v>
      </c>
      <c r="AJ74" s="116">
        <f t="shared" si="17"/>
        <v>0.17343107543923922</v>
      </c>
      <c r="AK74" s="116">
        <f t="shared" si="17"/>
        <v>0.17532308860526946</v>
      </c>
      <c r="AL74" s="116">
        <f t="shared" si="17"/>
        <v>0.17676818318232179</v>
      </c>
      <c r="AM74" s="116">
        <f t="shared" si="17"/>
        <v>0.17781938857541407</v>
      </c>
    </row>
    <row r="75" spans="2:39" x14ac:dyDescent="0.3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3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3.2261098152737276E-4</v>
      </c>
      <c r="G76" s="126">
        <f t="shared" si="19"/>
        <v>5.6471464400180372E-4</v>
      </c>
      <c r="H76" s="126">
        <f t="shared" si="19"/>
        <v>6.6819063341015152E-4</v>
      </c>
      <c r="I76" s="126">
        <f t="shared" si="19"/>
        <v>1.1763456788859443E-3</v>
      </c>
      <c r="J76" s="125">
        <f t="shared" si="19"/>
        <v>2.0518128359795105E-3</v>
      </c>
      <c r="K76" s="69">
        <f t="shared" si="19"/>
        <v>3.5304412030230034E-3</v>
      </c>
      <c r="L76" s="69">
        <f t="shared" si="19"/>
        <v>3.9949905842773161E-3</v>
      </c>
      <c r="M76" s="69">
        <f t="shared" si="19"/>
        <v>4.5100274538291451E-3</v>
      </c>
      <c r="N76" s="126">
        <f t="shared" si="19"/>
        <v>5.0790146103218414E-3</v>
      </c>
      <c r="O76" s="125">
        <f t="shared" si="19"/>
        <v>5.7068493295429137E-3</v>
      </c>
      <c r="P76" s="69">
        <f t="shared" si="19"/>
        <v>6.3968597093367286E-3</v>
      </c>
      <c r="Q76" s="69">
        <f t="shared" si="19"/>
        <v>7.1507094989431801E-3</v>
      </c>
      <c r="R76" s="69">
        <f t="shared" si="19"/>
        <v>7.9680971616308671E-3</v>
      </c>
      <c r="S76" s="126">
        <f t="shared" si="19"/>
        <v>8.8464419321344565E-3</v>
      </c>
      <c r="T76" s="126">
        <f t="shared" si="19"/>
        <v>9.7806759406343213E-3</v>
      </c>
      <c r="U76" s="126">
        <f t="shared" si="19"/>
        <v>1.0763108843852965E-2</v>
      </c>
      <c r="V76" s="126">
        <f t="shared" si="19"/>
        <v>1.1783556520615867E-2</v>
      </c>
      <c r="W76" s="126">
        <f t="shared" si="19"/>
        <v>1.282958812745235E-2</v>
      </c>
      <c r="X76" s="119">
        <f t="shared" si="19"/>
        <v>1.3887012427629115E-2</v>
      </c>
      <c r="Y76" s="119">
        <f t="shared" si="19"/>
        <v>1.4940614607857054E-2</v>
      </c>
      <c r="Z76" s="119">
        <f t="shared" si="19"/>
        <v>1.5974963388722993E-2</v>
      </c>
      <c r="AA76" s="119">
        <f t="shared" si="19"/>
        <v>1.6975013488275327E-2</v>
      </c>
      <c r="AB76" s="119">
        <f t="shared" si="19"/>
        <v>1.7927319047063666E-2</v>
      </c>
      <c r="AC76" s="119">
        <f t="shared" si="19"/>
        <v>1.8820376705441896E-2</v>
      </c>
      <c r="AD76" s="119">
        <f t="shared" si="19"/>
        <v>1.9645637909609878E-2</v>
      </c>
      <c r="AE76" s="119">
        <f t="shared" si="19"/>
        <v>2.0397506692037007E-2</v>
      </c>
      <c r="AF76" s="119">
        <f t="shared" si="19"/>
        <v>2.1073208163587306E-2</v>
      </c>
      <c r="AG76" s="119">
        <f t="shared" si="19"/>
        <v>2.1672619342238224E-2</v>
      </c>
      <c r="AH76" s="119">
        <f t="shared" si="19"/>
        <v>2.2197969178532385E-2</v>
      </c>
      <c r="AI76" s="119">
        <f t="shared" si="19"/>
        <v>2.2653217500880413E-2</v>
      </c>
      <c r="AJ76" s="119">
        <f t="shared" si="19"/>
        <v>2.3043626390369016E-2</v>
      </c>
      <c r="AK76" s="119">
        <f t="shared" si="19"/>
        <v>2.3375243739619331E-2</v>
      </c>
      <c r="AL76" s="119">
        <f t="shared" si="19"/>
        <v>2.365443944976801E-2</v>
      </c>
      <c r="AM76" s="119">
        <f t="shared" si="19"/>
        <v>2.3887560357096115E-2</v>
      </c>
    </row>
    <row r="77" spans="2:39" x14ac:dyDescent="0.3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0.98055027156327346</v>
      </c>
      <c r="I77" s="124">
        <f t="shared" si="20"/>
        <v>0.96517023937788027</v>
      </c>
      <c r="J77" s="123">
        <f t="shared" si="20"/>
        <v>0.93815598512520726</v>
      </c>
      <c r="K77" s="67">
        <f t="shared" si="20"/>
        <v>0.89162293543230564</v>
      </c>
      <c r="L77" s="67">
        <f t="shared" si="20"/>
        <v>0.87508380273800968</v>
      </c>
      <c r="M77" s="67">
        <f t="shared" si="20"/>
        <v>0.85639098437156402</v>
      </c>
      <c r="N77" s="124">
        <f t="shared" si="20"/>
        <v>0.83537598369073052</v>
      </c>
      <c r="O77" s="123">
        <f t="shared" si="20"/>
        <v>0.8118922344707763</v>
      </c>
      <c r="P77" s="67">
        <f t="shared" si="20"/>
        <v>0.78582739167111992</v>
      </c>
      <c r="Q77" s="67">
        <f t="shared" si="20"/>
        <v>0.75711732313726199</v>
      </c>
      <c r="R77" s="67">
        <f t="shared" si="20"/>
        <v>0.72576091459625647</v>
      </c>
      <c r="S77" s="124">
        <f t="shared" si="20"/>
        <v>0.69183442767539216</v>
      </c>
      <c r="T77" s="124">
        <f t="shared" si="20"/>
        <v>0.65550372412800939</v>
      </c>
      <c r="U77" s="124">
        <f t="shared" si="20"/>
        <v>0.61703234809832597</v>
      </c>
      <c r="V77" s="124">
        <f t="shared" si="20"/>
        <v>0.57678337993045747</v>
      </c>
      <c r="W77" s="124">
        <f t="shared" si="20"/>
        <v>0.53521331349627321</v>
      </c>
      <c r="X77" s="118">
        <f t="shared" si="20"/>
        <v>0.49285699261822946</v>
      </c>
      <c r="Y77" s="118">
        <f t="shared" si="20"/>
        <v>0.45030386194267286</v>
      </c>
      <c r="Z77" s="118">
        <f t="shared" si="20"/>
        <v>0.40816724498009244</v>
      </c>
      <c r="AA77" s="118">
        <f t="shared" si="20"/>
        <v>0.36704971549475901</v>
      </c>
      <c r="AB77" s="118">
        <f t="shared" si="20"/>
        <v>0.32750857199479155</v>
      </c>
      <c r="AC77" s="118">
        <f t="shared" si="20"/>
        <v>0.29002556455930384</v>
      </c>
      <c r="AD77" s="118">
        <f t="shared" si="20"/>
        <v>0.25498437252397255</v>
      </c>
      <c r="AE77" s="118">
        <f t="shared" si="20"/>
        <v>0.22265795127784427</v>
      </c>
      <c r="AF77" s="118">
        <f t="shared" si="20"/>
        <v>0.19320619560724869</v>
      </c>
      <c r="AG77" s="118">
        <f t="shared" si="20"/>
        <v>0.16668278337230558</v>
      </c>
      <c r="AH77" s="118">
        <f t="shared" si="20"/>
        <v>0.14304894454957603</v>
      </c>
      <c r="AI77" s="118">
        <f t="shared" si="20"/>
        <v>0.12219139605752924</v>
      </c>
      <c r="AJ77" s="118">
        <f t="shared" si="20"/>
        <v>0.10394176115631321</v>
      </c>
      <c r="AK77" s="118">
        <f t="shared" si="20"/>
        <v>8.8095288208765818E-2</v>
      </c>
      <c r="AL77" s="118">
        <f t="shared" si="20"/>
        <v>7.4427373829711985E-2</v>
      </c>
      <c r="AM77" s="118">
        <f t="shared" si="20"/>
        <v>6.2707089887958589E-2</v>
      </c>
    </row>
    <row r="78" spans="2:39" x14ac:dyDescent="0.3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2.9870498472251823E-2</v>
      </c>
      <c r="G78" s="111">
        <f t="shared" si="21"/>
        <v>4.4988964263828993E-2</v>
      </c>
      <c r="H78" s="111">
        <f t="shared" si="21"/>
        <v>4.6234050645389026E-2</v>
      </c>
      <c r="I78" s="111">
        <f t="shared" si="21"/>
        <v>5.504357342110866E-2</v>
      </c>
      <c r="J78" s="110">
        <f t="shared" si="21"/>
        <v>4.8606581782714771E-2</v>
      </c>
      <c r="K78" s="68">
        <f t="shared" si="21"/>
        <v>5.4807854005330017E-2</v>
      </c>
      <c r="L78" s="68">
        <f t="shared" si="21"/>
        <v>6.020012606974727E-2</v>
      </c>
      <c r="M78" s="68">
        <f t="shared" si="21"/>
        <v>6.6239853588378195E-2</v>
      </c>
      <c r="N78" s="111">
        <f t="shared" si="21"/>
        <v>7.2098182780638578E-2</v>
      </c>
      <c r="O78" s="110">
        <f t="shared" si="21"/>
        <v>7.4337668252268077E-2</v>
      </c>
      <c r="P78" s="68">
        <f t="shared" si="21"/>
        <v>7.485808206250355E-2</v>
      </c>
      <c r="Q78" s="68">
        <f t="shared" si="21"/>
        <v>7.440214496000605E-2</v>
      </c>
      <c r="R78" s="68">
        <f t="shared" si="21"/>
        <v>7.3234401888179576E-2</v>
      </c>
      <c r="S78" s="111">
        <f t="shared" si="21"/>
        <v>7.1497173491754273E-2</v>
      </c>
      <c r="T78" s="111">
        <f t="shared" si="21"/>
        <v>6.9335113676035703E-2</v>
      </c>
      <c r="U78" s="111">
        <f t="shared" si="21"/>
        <v>6.677842412547931E-2</v>
      </c>
      <c r="V78" s="111">
        <f t="shared" si="21"/>
        <v>6.3858518556196536E-2</v>
      </c>
      <c r="W78" s="111">
        <f t="shared" si="21"/>
        <v>6.0622551983294803E-2</v>
      </c>
      <c r="X78" s="116">
        <f t="shared" si="21"/>
        <v>5.7111287315724624E-2</v>
      </c>
      <c r="Y78" s="116">
        <f t="shared" si="21"/>
        <v>5.3479311785968625E-2</v>
      </c>
      <c r="Z78" s="116">
        <f t="shared" si="21"/>
        <v>4.9667426753133195E-2</v>
      </c>
      <c r="AA78" s="116">
        <f t="shared" si="21"/>
        <v>4.5732040297069565E-2</v>
      </c>
      <c r="AB78" s="116">
        <f t="shared" si="21"/>
        <v>4.1763077623007433E-2</v>
      </c>
      <c r="AC78" s="116">
        <f t="shared" si="21"/>
        <v>3.7844971218018476E-2</v>
      </c>
      <c r="AD78" s="116">
        <f t="shared" si="21"/>
        <v>3.4093258179852738E-2</v>
      </c>
      <c r="AE78" s="116">
        <f t="shared" si="21"/>
        <v>3.0498363595847278E-2</v>
      </c>
      <c r="AF78" s="116">
        <f t="shared" si="21"/>
        <v>2.7108229443458632E-2</v>
      </c>
      <c r="AG78" s="116">
        <f t="shared" si="21"/>
        <v>2.3960064599893232E-2</v>
      </c>
      <c r="AH78" s="116">
        <f t="shared" si="21"/>
        <v>2.1075389975682302E-2</v>
      </c>
      <c r="AI78" s="116">
        <f t="shared" si="21"/>
        <v>1.8471161603283381E-2</v>
      </c>
      <c r="AJ78" s="116">
        <f t="shared" si="21"/>
        <v>1.6129572413358242E-2</v>
      </c>
      <c r="AK78" s="116">
        <f t="shared" si="21"/>
        <v>1.4038070611510073E-2</v>
      </c>
      <c r="AL78" s="116">
        <f t="shared" si="21"/>
        <v>1.2180505458352366E-2</v>
      </c>
      <c r="AM78" s="116">
        <f t="shared" si="21"/>
        <v>1.0540675116036062E-2</v>
      </c>
    </row>
    <row r="79" spans="2:39" x14ac:dyDescent="0.3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0.19267217567442813</v>
      </c>
      <c r="G79" s="111">
        <f t="shared" si="22"/>
        <v>0.19815561475771129</v>
      </c>
      <c r="H79" s="111">
        <f t="shared" si="22"/>
        <v>0.19822083083022954</v>
      </c>
      <c r="I79" s="111">
        <f t="shared" si="22"/>
        <v>0.20385886236062734</v>
      </c>
      <c r="J79" s="110">
        <f t="shared" si="22"/>
        <v>0.19143947409900944</v>
      </c>
      <c r="K79" s="68">
        <f t="shared" si="22"/>
        <v>0.18592521099618187</v>
      </c>
      <c r="L79" s="68">
        <f t="shared" si="22"/>
        <v>0.18311324675299387</v>
      </c>
      <c r="M79" s="68">
        <f t="shared" si="22"/>
        <v>0.1796689420072049</v>
      </c>
      <c r="N79" s="111">
        <f t="shared" si="22"/>
        <v>0.1753275703816389</v>
      </c>
      <c r="O79" s="110">
        <f t="shared" si="22"/>
        <v>0.17110708616625345</v>
      </c>
      <c r="P79" s="68">
        <f t="shared" si="22"/>
        <v>0.1661808368225017</v>
      </c>
      <c r="Q79" s="68">
        <f t="shared" si="22"/>
        <v>0.16060695358848473</v>
      </c>
      <c r="R79" s="68">
        <f t="shared" si="22"/>
        <v>0.15439427904386399</v>
      </c>
      <c r="S79" s="111">
        <f t="shared" si="22"/>
        <v>0.14755402561083714</v>
      </c>
      <c r="T79" s="111">
        <f t="shared" si="22"/>
        <v>0.14013696899676292</v>
      </c>
      <c r="U79" s="111">
        <f t="shared" si="22"/>
        <v>0.13221144941454979</v>
      </c>
      <c r="V79" s="111">
        <f t="shared" si="22"/>
        <v>0.123859859836808</v>
      </c>
      <c r="W79" s="111">
        <f t="shared" si="22"/>
        <v>0.11518205890782786</v>
      </c>
      <c r="X79" s="116">
        <f t="shared" si="22"/>
        <v>0.10629652572828269</v>
      </c>
      <c r="Y79" s="116">
        <f t="shared" si="22"/>
        <v>9.7295298875047009E-2</v>
      </c>
      <c r="Z79" s="116">
        <f t="shared" si="22"/>
        <v>8.833987745061582E-2</v>
      </c>
      <c r="AA79" s="116">
        <f t="shared" si="22"/>
        <v>7.9566011438313725E-2</v>
      </c>
      <c r="AB79" s="116">
        <f t="shared" si="22"/>
        <v>7.1101250440283786E-2</v>
      </c>
      <c r="AC79" s="116">
        <f t="shared" si="22"/>
        <v>6.3051699335055361E-2</v>
      </c>
      <c r="AD79" s="116">
        <f t="shared" si="22"/>
        <v>5.5502994833421769E-2</v>
      </c>
      <c r="AE79" s="116">
        <f t="shared" si="22"/>
        <v>4.8522213857706033E-2</v>
      </c>
      <c r="AF79" s="116">
        <f t="shared" si="22"/>
        <v>4.2148873657530922E-2</v>
      </c>
      <c r="AG79" s="116">
        <f t="shared" si="22"/>
        <v>3.6399017646846853E-2</v>
      </c>
      <c r="AH79" s="116">
        <f t="shared" si="22"/>
        <v>3.1267542367488223E-2</v>
      </c>
      <c r="AI79" s="116">
        <f t="shared" si="22"/>
        <v>2.6726704097564984E-2</v>
      </c>
      <c r="AJ79" s="116">
        <f t="shared" si="22"/>
        <v>2.2747660889258992E-2</v>
      </c>
      <c r="AK79" s="116">
        <f t="shared" si="22"/>
        <v>1.9287792733468593E-2</v>
      </c>
      <c r="AL79" s="116">
        <f t="shared" si="22"/>
        <v>1.6299605016041378E-2</v>
      </c>
      <c r="AM79" s="116">
        <f t="shared" si="22"/>
        <v>1.3734125328097578E-2</v>
      </c>
    </row>
    <row r="80" spans="2:39" x14ac:dyDescent="0.3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0.28544685476186626</v>
      </c>
      <c r="G80" s="111">
        <f t="shared" si="23"/>
        <v>0.28379892061294465</v>
      </c>
      <c r="H80" s="111">
        <f t="shared" si="23"/>
        <v>0.28330307529995313</v>
      </c>
      <c r="I80" s="111">
        <f t="shared" si="23"/>
        <v>0.28183959550705795</v>
      </c>
      <c r="J80" s="110">
        <f t="shared" si="23"/>
        <v>0.27177621962587378</v>
      </c>
      <c r="K80" s="68">
        <f t="shared" si="23"/>
        <v>0.25903086203240977</v>
      </c>
      <c r="L80" s="68">
        <f t="shared" si="23"/>
        <v>0.2528277630376255</v>
      </c>
      <c r="M80" s="68">
        <f t="shared" si="23"/>
        <v>0.24570696843494169</v>
      </c>
      <c r="N80" s="111">
        <f t="shared" si="23"/>
        <v>0.23778469004691913</v>
      </c>
      <c r="O80" s="110">
        <f t="shared" si="23"/>
        <v>0.23007686737870375</v>
      </c>
      <c r="P80" s="68">
        <f t="shared" si="23"/>
        <v>0.22197719181562239</v>
      </c>
      <c r="Q80" s="68">
        <f t="shared" si="23"/>
        <v>0.21329649238012388</v>
      </c>
      <c r="R80" s="68">
        <f t="shared" si="23"/>
        <v>0.20397234075617302</v>
      </c>
      <c r="S80" s="111">
        <f t="shared" si="23"/>
        <v>0.19399397025502477</v>
      </c>
      <c r="T80" s="111">
        <f t="shared" si="23"/>
        <v>0.18337668964279261</v>
      </c>
      <c r="U80" s="111">
        <f t="shared" si="23"/>
        <v>0.17219641928138052</v>
      </c>
      <c r="V80" s="111">
        <f t="shared" si="23"/>
        <v>0.16055866252675136</v>
      </c>
      <c r="W80" s="111">
        <f t="shared" si="23"/>
        <v>0.14859302632178553</v>
      </c>
      <c r="X80" s="116">
        <f t="shared" si="23"/>
        <v>0.13645539866951531</v>
      </c>
      <c r="Y80" s="116">
        <f t="shared" si="23"/>
        <v>0.12428336598463638</v>
      </c>
      <c r="Z80" s="116">
        <f t="shared" si="23"/>
        <v>0.11228867212696532</v>
      </c>
      <c r="AA80" s="116">
        <f t="shared" si="23"/>
        <v>0.10064449232661665</v>
      </c>
      <c r="AB80" s="116">
        <f t="shared" si="23"/>
        <v>8.9499294329644236E-2</v>
      </c>
      <c r="AC80" s="116">
        <f t="shared" si="23"/>
        <v>7.8979243509387731E-2</v>
      </c>
      <c r="AD80" s="116">
        <f t="shared" si="23"/>
        <v>6.9169233668712637E-2</v>
      </c>
      <c r="AE80" s="116">
        <f t="shared" si="23"/>
        <v>6.0159362469954597E-2</v>
      </c>
      <c r="AF80" s="116">
        <f t="shared" si="23"/>
        <v>5.1985659990113973E-2</v>
      </c>
      <c r="AG80" s="116">
        <f t="shared" si="23"/>
        <v>4.4653842211963682E-2</v>
      </c>
      <c r="AH80" s="116">
        <f t="shared" si="23"/>
        <v>3.8145360809163587E-2</v>
      </c>
      <c r="AI80" s="116">
        <f t="shared" si="23"/>
        <v>3.2419778015756961E-2</v>
      </c>
      <c r="AJ80" s="116">
        <f t="shared" si="23"/>
        <v>2.7430154377528285E-2</v>
      </c>
      <c r="AK80" s="116">
        <f t="shared" si="23"/>
        <v>2.3116485554142866E-2</v>
      </c>
      <c r="AL80" s="116">
        <f t="shared" si="23"/>
        <v>1.9413611968868667E-2</v>
      </c>
      <c r="AM80" s="116">
        <f t="shared" si="23"/>
        <v>1.6254192846932903E-2</v>
      </c>
    </row>
    <row r="81" spans="2:39" x14ac:dyDescent="0.3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0.26956353174567493</v>
      </c>
      <c r="G81" s="111">
        <f t="shared" si="24"/>
        <v>0.26176554961575749</v>
      </c>
      <c r="H81" s="111">
        <f t="shared" si="24"/>
        <v>0.26264389821717238</v>
      </c>
      <c r="I81" s="111">
        <f t="shared" si="24"/>
        <v>0.25315350136196701</v>
      </c>
      <c r="J81" s="110">
        <f t="shared" si="24"/>
        <v>0.25473409153851639</v>
      </c>
      <c r="K81" s="68">
        <f t="shared" si="24"/>
        <v>0.23980081298597369</v>
      </c>
      <c r="L81" s="68">
        <f t="shared" si="24"/>
        <v>0.23285436811131918</v>
      </c>
      <c r="M81" s="68">
        <f t="shared" si="24"/>
        <v>0.22502755269107316</v>
      </c>
      <c r="N81" s="111">
        <f t="shared" si="24"/>
        <v>0.21665147654919359</v>
      </c>
      <c r="O81" s="110">
        <f t="shared" si="24"/>
        <v>0.20869684706332362</v>
      </c>
      <c r="P81" s="68">
        <f t="shared" si="24"/>
        <v>0.20067658658982357</v>
      </c>
      <c r="Q81" s="68">
        <f t="shared" si="24"/>
        <v>0.1922772200731471</v>
      </c>
      <c r="R81" s="68">
        <f t="shared" si="24"/>
        <v>0.18339910676847115</v>
      </c>
      <c r="S81" s="111">
        <f t="shared" si="24"/>
        <v>0.17401469508178691</v>
      </c>
      <c r="T81" s="111">
        <f t="shared" si="24"/>
        <v>0.16411210965805403</v>
      </c>
      <c r="U81" s="111">
        <f t="shared" si="24"/>
        <v>0.15375371201318225</v>
      </c>
      <c r="V81" s="111">
        <f t="shared" si="24"/>
        <v>0.14303284083207041</v>
      </c>
      <c r="W81" s="111">
        <f t="shared" si="24"/>
        <v>0.1320646174650606</v>
      </c>
      <c r="X81" s="116">
        <f t="shared" si="24"/>
        <v>0.12098896832883496</v>
      </c>
      <c r="Y81" s="116">
        <f t="shared" si="24"/>
        <v>0.10993043399800898</v>
      </c>
      <c r="Z81" s="116">
        <f t="shared" si="24"/>
        <v>9.9082985233357471E-2</v>
      </c>
      <c r="AA81" s="116">
        <f t="shared" si="24"/>
        <v>8.8599255376118582E-2</v>
      </c>
      <c r="AB81" s="116">
        <f t="shared" si="24"/>
        <v>7.8603665602668515E-2</v>
      </c>
      <c r="AC81" s="116">
        <f t="shared" si="24"/>
        <v>6.9202660558555729E-2</v>
      </c>
      <c r="AD81" s="116">
        <f t="shared" si="24"/>
        <v>6.0459933281312862E-2</v>
      </c>
      <c r="AE81" s="116">
        <f t="shared" si="24"/>
        <v>5.2457293654860127E-2</v>
      </c>
      <c r="AF81" s="116">
        <f t="shared" si="24"/>
        <v>4.5220024006464E-2</v>
      </c>
      <c r="AG81" s="116">
        <f t="shared" si="24"/>
        <v>3.8746651265309524E-2</v>
      </c>
      <c r="AH81" s="116">
        <f t="shared" si="24"/>
        <v>3.3015482766805895E-2</v>
      </c>
      <c r="AI81" s="116">
        <f t="shared" si="24"/>
        <v>2.7987715532674165E-2</v>
      </c>
      <c r="AJ81" s="116">
        <f t="shared" si="24"/>
        <v>2.3618110292662996E-2</v>
      </c>
      <c r="AK81" s="116">
        <f t="shared" si="24"/>
        <v>1.9851089776710684E-2</v>
      </c>
      <c r="AL81" s="116">
        <f t="shared" si="24"/>
        <v>1.6626962061985148E-2</v>
      </c>
      <c r="AM81" s="116">
        <f t="shared" si="24"/>
        <v>1.3884131115019063E-2</v>
      </c>
    </row>
    <row r="82" spans="2:39" x14ac:dyDescent="0.3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0.16076519001947173</v>
      </c>
      <c r="G82" s="111">
        <f t="shared" si="25"/>
        <v>0.14796398843792538</v>
      </c>
      <c r="H82" s="111">
        <f t="shared" si="25"/>
        <v>0.14509894039701601</v>
      </c>
      <c r="I82" s="111">
        <f t="shared" si="25"/>
        <v>0.13207153956650763</v>
      </c>
      <c r="J82" s="110">
        <f t="shared" si="25"/>
        <v>0.13902861988594067</v>
      </c>
      <c r="K82" s="68">
        <f t="shared" si="25"/>
        <v>0.12330134382875484</v>
      </c>
      <c r="L82" s="68">
        <f t="shared" si="25"/>
        <v>0.11866429398585708</v>
      </c>
      <c r="M82" s="68">
        <f t="shared" si="25"/>
        <v>0.11366128951590562</v>
      </c>
      <c r="N82" s="111">
        <f t="shared" si="25"/>
        <v>0.10866358996265886</v>
      </c>
      <c r="O82" s="110">
        <f t="shared" si="25"/>
        <v>0.10394684401435857</v>
      </c>
      <c r="P82" s="68">
        <f t="shared" si="25"/>
        <v>9.9446093438736199E-2</v>
      </c>
      <c r="Q82" s="68">
        <f t="shared" si="25"/>
        <v>9.4883109321208789E-2</v>
      </c>
      <c r="R82" s="68">
        <f t="shared" si="25"/>
        <v>9.0171936741053282E-2</v>
      </c>
      <c r="S82" s="111">
        <f t="shared" si="25"/>
        <v>8.5283732037125373E-2</v>
      </c>
      <c r="T82" s="111">
        <f t="shared" si="25"/>
        <v>8.0192739917108499E-2</v>
      </c>
      <c r="U82" s="111">
        <f t="shared" si="25"/>
        <v>7.4921893643449131E-2</v>
      </c>
      <c r="V82" s="111">
        <f t="shared" si="25"/>
        <v>6.9513283897317091E-2</v>
      </c>
      <c r="W82" s="111">
        <f t="shared" si="25"/>
        <v>6.4020462423101415E-2</v>
      </c>
      <c r="X82" s="116">
        <f t="shared" si="25"/>
        <v>5.8509303304848749E-2</v>
      </c>
      <c r="Y82" s="116">
        <f t="shared" si="25"/>
        <v>5.3045583081349205E-2</v>
      </c>
      <c r="Z82" s="116">
        <f t="shared" si="25"/>
        <v>4.7717110233910676E-2</v>
      </c>
      <c r="AA82" s="116">
        <f t="shared" si="25"/>
        <v>4.2593508695498543E-2</v>
      </c>
      <c r="AB82" s="116">
        <f t="shared" si="25"/>
        <v>3.7729094855488622E-2</v>
      </c>
      <c r="AC82" s="116">
        <f t="shared" si="25"/>
        <v>3.3171363383022831E-2</v>
      </c>
      <c r="AD82" s="116">
        <f t="shared" si="25"/>
        <v>2.8946631592994695E-2</v>
      </c>
      <c r="AE82" s="116">
        <f t="shared" si="25"/>
        <v>2.5091228327268955E-2</v>
      </c>
      <c r="AF82" s="116">
        <f t="shared" si="25"/>
        <v>2.161363057464909E-2</v>
      </c>
      <c r="AG82" s="116">
        <f t="shared" si="25"/>
        <v>1.8510055940280417E-2</v>
      </c>
      <c r="AH82" s="116">
        <f t="shared" si="25"/>
        <v>1.5767765368811002E-2</v>
      </c>
      <c r="AI82" s="116">
        <f t="shared" si="25"/>
        <v>1.3367406464113513E-2</v>
      </c>
      <c r="AJ82" s="116">
        <f t="shared" si="25"/>
        <v>1.1284667175162228E-2</v>
      </c>
      <c r="AK82" s="116">
        <f t="shared" si="25"/>
        <v>9.4916222721982448E-3</v>
      </c>
      <c r="AL82" s="116">
        <f t="shared" si="25"/>
        <v>7.9586613819117927E-3</v>
      </c>
      <c r="AM82" s="116">
        <f t="shared" si="25"/>
        <v>6.6555595717491057E-3</v>
      </c>
    </row>
    <row r="83" spans="2:39" x14ac:dyDescent="0.3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4.4145192132025501E-2</v>
      </c>
      <c r="G83" s="111">
        <f t="shared" si="26"/>
        <v>4.0071323027746623E-2</v>
      </c>
      <c r="H83" s="111">
        <f t="shared" si="26"/>
        <v>3.8637293394315805E-2</v>
      </c>
      <c r="I83" s="111">
        <f t="shared" si="26"/>
        <v>3.3568703569524246E-2</v>
      </c>
      <c r="J83" s="110">
        <f t="shared" si="26"/>
        <v>2.7989208609566663E-2</v>
      </c>
      <c r="K83" s="68">
        <f t="shared" si="26"/>
        <v>2.4849945945391198E-2</v>
      </c>
      <c r="L83" s="68">
        <f t="shared" si="26"/>
        <v>2.3847507091011445E-2</v>
      </c>
      <c r="M83" s="68">
        <f t="shared" si="26"/>
        <v>2.2821646170255786E-2</v>
      </c>
      <c r="N83" s="111">
        <f t="shared" si="26"/>
        <v>2.1848188248883203E-2</v>
      </c>
      <c r="O83" s="110">
        <f t="shared" si="26"/>
        <v>2.0924354508460384E-2</v>
      </c>
      <c r="P83" s="68">
        <f t="shared" si="26"/>
        <v>2.0048387248292936E-2</v>
      </c>
      <c r="Q83" s="68">
        <f t="shared" si="26"/>
        <v>1.916071490847953E-2</v>
      </c>
      <c r="R83" s="68">
        <f t="shared" si="26"/>
        <v>1.8242748294883718E-2</v>
      </c>
      <c r="S83" s="111">
        <f t="shared" si="26"/>
        <v>1.7287816289207253E-2</v>
      </c>
      <c r="T83" s="111">
        <f t="shared" si="26"/>
        <v>1.6291362626501688E-2</v>
      </c>
      <c r="U83" s="111">
        <f t="shared" si="26"/>
        <v>1.5257289900561403E-2</v>
      </c>
      <c r="V83" s="111">
        <f t="shared" si="26"/>
        <v>1.4193316580891055E-2</v>
      </c>
      <c r="W83" s="111">
        <f t="shared" si="26"/>
        <v>1.3109669782593909E-2</v>
      </c>
      <c r="X83" s="116">
        <f t="shared" si="26"/>
        <v>1.2018895829850192E-2</v>
      </c>
      <c r="Y83" s="116">
        <f t="shared" si="26"/>
        <v>1.0934661616119536E-2</v>
      </c>
      <c r="Z83" s="116">
        <f t="shared" si="26"/>
        <v>9.8723728639492064E-3</v>
      </c>
      <c r="AA83" s="116">
        <f t="shared" si="26"/>
        <v>8.8456276478703962E-3</v>
      </c>
      <c r="AB83" s="116">
        <f t="shared" si="26"/>
        <v>7.8660407645610823E-3</v>
      </c>
      <c r="AC83" s="116">
        <f t="shared" si="26"/>
        <v>6.9438103411408048E-3</v>
      </c>
      <c r="AD83" s="116">
        <f t="shared" si="26"/>
        <v>6.0860774025498455E-3</v>
      </c>
      <c r="AE83" s="116">
        <f t="shared" si="26"/>
        <v>5.2993197952177174E-3</v>
      </c>
      <c r="AF83" s="116">
        <f t="shared" si="26"/>
        <v>4.5861132068678685E-3</v>
      </c>
      <c r="AG83" s="116">
        <f t="shared" si="26"/>
        <v>3.9466078543645474E-3</v>
      </c>
      <c r="AH83" s="116">
        <f t="shared" si="26"/>
        <v>3.378972664933914E-3</v>
      </c>
      <c r="AI83" s="116">
        <f t="shared" si="26"/>
        <v>2.8798325022027257E-3</v>
      </c>
      <c r="AJ83" s="116">
        <f t="shared" si="26"/>
        <v>2.4445853510441894E-3</v>
      </c>
      <c r="AK83" s="116">
        <f t="shared" si="26"/>
        <v>2.0678732856119278E-3</v>
      </c>
      <c r="AL83" s="116">
        <f t="shared" si="26"/>
        <v>1.743946148617864E-3</v>
      </c>
      <c r="AM83" s="116">
        <f t="shared" si="26"/>
        <v>1.4669566244861878E-3</v>
      </c>
    </row>
    <row r="84" spans="2:39" x14ac:dyDescent="0.3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8.7640714586221594E-3</v>
      </c>
      <c r="G84" s="113">
        <f t="shared" si="27"/>
        <v>7.1068552960346009E-3</v>
      </c>
      <c r="H84" s="113">
        <f t="shared" si="27"/>
        <v>6.4121828156471763E-3</v>
      </c>
      <c r="I84" s="113">
        <f t="shared" si="27"/>
        <v>5.6344635511349807E-3</v>
      </c>
      <c r="J84" s="112">
        <f t="shared" si="27"/>
        <v>4.5817896404853793E-3</v>
      </c>
      <c r="K84" s="70">
        <f t="shared" si="27"/>
        <v>3.9069054716362045E-3</v>
      </c>
      <c r="L84" s="70">
        <f t="shared" si="27"/>
        <v>3.5764975875934068E-3</v>
      </c>
      <c r="M84" s="70">
        <f t="shared" si="27"/>
        <v>3.2647318929346003E-3</v>
      </c>
      <c r="N84" s="113">
        <f t="shared" si="27"/>
        <v>3.0022856205067948E-3</v>
      </c>
      <c r="O84" s="112">
        <f t="shared" si="27"/>
        <v>2.8025671874737684E-3</v>
      </c>
      <c r="P84" s="70">
        <f t="shared" si="27"/>
        <v>2.640213610983844E-3</v>
      </c>
      <c r="Q84" s="70">
        <f t="shared" si="27"/>
        <v>2.4906878677573249E-3</v>
      </c>
      <c r="R84" s="70">
        <f t="shared" si="27"/>
        <v>2.3461010592702677E-3</v>
      </c>
      <c r="S84" s="113">
        <f t="shared" si="27"/>
        <v>2.2030149918437019E-3</v>
      </c>
      <c r="T84" s="113">
        <f t="shared" si="27"/>
        <v>2.0587395066492811E-3</v>
      </c>
      <c r="U84" s="113">
        <f t="shared" si="27"/>
        <v>1.9131596300294876E-3</v>
      </c>
      <c r="V84" s="113">
        <f t="shared" si="27"/>
        <v>1.7668976825578949E-3</v>
      </c>
      <c r="W84" s="113">
        <f t="shared" si="27"/>
        <v>1.6209266458811508E-3</v>
      </c>
      <c r="X84" s="117">
        <f t="shared" si="27"/>
        <v>1.4766133674127837E-3</v>
      </c>
      <c r="Y84" s="117">
        <f t="shared" si="27"/>
        <v>1.3352067458040069E-3</v>
      </c>
      <c r="Z84" s="117">
        <f t="shared" si="27"/>
        <v>1.1988002161978227E-3</v>
      </c>
      <c r="AA84" s="117">
        <f t="shared" si="27"/>
        <v>1.0687797148859904E-3</v>
      </c>
      <c r="AB84" s="117">
        <f t="shared" si="27"/>
        <v>9.461482456334764E-4</v>
      </c>
      <c r="AC84" s="117">
        <f t="shared" si="27"/>
        <v>8.3181622368207707E-4</v>
      </c>
      <c r="AD84" s="117">
        <f t="shared" si="27"/>
        <v>7.2624356418050852E-4</v>
      </c>
      <c r="AE84" s="117">
        <f t="shared" si="27"/>
        <v>6.3016956978717651E-4</v>
      </c>
      <c r="AF84" s="117">
        <f t="shared" si="27"/>
        <v>5.4366474059526883E-4</v>
      </c>
      <c r="AG84" s="117">
        <f t="shared" si="27"/>
        <v>4.6654384222962717E-4</v>
      </c>
      <c r="AH84" s="117">
        <f t="shared" si="27"/>
        <v>3.984305991438146E-4</v>
      </c>
      <c r="AI84" s="117">
        <f t="shared" si="27"/>
        <v>3.3879785778068118E-4</v>
      </c>
      <c r="AJ84" s="117">
        <f t="shared" si="27"/>
        <v>2.870106489982039E-4</v>
      </c>
      <c r="AK84" s="117">
        <f t="shared" si="27"/>
        <v>2.4235396437389509E-4</v>
      </c>
      <c r="AL84" s="117">
        <f t="shared" si="27"/>
        <v>2.0408181045694309E-4</v>
      </c>
      <c r="AM84" s="117">
        <f t="shared" si="27"/>
        <v>1.7144927531601936E-4</v>
      </c>
    </row>
    <row r="85" spans="2:39" x14ac:dyDescent="0.3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34664.838069999998</v>
      </c>
      <c r="J85" s="99">
        <f t="shared" si="28"/>
        <v>34954.891860000003</v>
      </c>
      <c r="K85" s="51">
        <f t="shared" si="28"/>
        <v>35115.33423</v>
      </c>
      <c r="L85" s="51">
        <f t="shared" si="28"/>
        <v>35229.615689999999</v>
      </c>
      <c r="M85" s="51">
        <f t="shared" si="28"/>
        <v>35281.857329999999</v>
      </c>
      <c r="N85" s="100">
        <f t="shared" si="28"/>
        <v>35288.167540000002</v>
      </c>
      <c r="O85" s="99">
        <f t="shared" si="28"/>
        <v>35350.17265</v>
      </c>
      <c r="P85" s="51">
        <f t="shared" si="28"/>
        <v>35466.49912</v>
      </c>
      <c r="Q85" s="51">
        <f t="shared" si="28"/>
        <v>35623.31839</v>
      </c>
      <c r="R85" s="51">
        <f t="shared" si="28"/>
        <v>35804.094400000002</v>
      </c>
      <c r="S85" s="100">
        <f t="shared" si="28"/>
        <v>35998.779280000002</v>
      </c>
      <c r="T85" s="100">
        <f t="shared" si="28"/>
        <v>36194.302649999998</v>
      </c>
      <c r="U85" s="100">
        <f t="shared" si="28"/>
        <v>36387.860869999997</v>
      </c>
      <c r="V85" s="100">
        <f t="shared" si="28"/>
        <v>36578.769350000002</v>
      </c>
      <c r="W85" s="100">
        <f t="shared" si="28"/>
        <v>36767.759440000002</v>
      </c>
      <c r="X85" s="104">
        <f t="shared" si="28"/>
        <v>36956.88233</v>
      </c>
      <c r="Y85" s="104">
        <f t="shared" si="28"/>
        <v>37144.754419999997</v>
      </c>
      <c r="Z85" s="104">
        <f t="shared" si="28"/>
        <v>37333.66388</v>
      </c>
      <c r="AA85" s="104">
        <f t="shared" si="28"/>
        <v>37525.24523</v>
      </c>
      <c r="AB85" s="104">
        <f t="shared" si="28"/>
        <v>37720.994350000001</v>
      </c>
      <c r="AC85" s="104">
        <f t="shared" si="28"/>
        <v>37923.850010000002</v>
      </c>
      <c r="AD85" s="104">
        <f t="shared" si="28"/>
        <v>38138.851569999999</v>
      </c>
      <c r="AE85" s="104">
        <f t="shared" si="28"/>
        <v>38364.238069999999</v>
      </c>
      <c r="AF85" s="104">
        <f t="shared" si="28"/>
        <v>38596.430110000001</v>
      </c>
      <c r="AG85" s="104">
        <f t="shared" si="28"/>
        <v>38833.400549999998</v>
      </c>
      <c r="AH85" s="104">
        <f t="shared" si="28"/>
        <v>39073.073320000003</v>
      </c>
      <c r="AI85" s="104">
        <f t="shared" si="28"/>
        <v>39313.71211</v>
      </c>
      <c r="AJ85" s="104">
        <f t="shared" si="28"/>
        <v>39555.456550000003</v>
      </c>
      <c r="AK85" s="104">
        <f t="shared" si="28"/>
        <v>39798.289259999998</v>
      </c>
      <c r="AL85" s="104">
        <f t="shared" si="28"/>
        <v>40042.11219</v>
      </c>
      <c r="AM85" s="104">
        <f t="shared" si="28"/>
        <v>40287.85108</v>
      </c>
    </row>
    <row r="86" spans="2:39" x14ac:dyDescent="0.3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3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0.99142976582206777</v>
      </c>
      <c r="J87" s="110">
        <f t="shared" si="29"/>
        <v>0.98687628524678839</v>
      </c>
      <c r="K87" s="68">
        <f t="shared" si="29"/>
        <v>0.97906222805158827</v>
      </c>
      <c r="L87" s="68">
        <f t="shared" si="29"/>
        <v>0.9706594747131061</v>
      </c>
      <c r="M87" s="68">
        <f t="shared" si="29"/>
        <v>0.96161095553072462</v>
      </c>
      <c r="N87" s="111">
        <f t="shared" si="29"/>
        <v>0.95176640560690329</v>
      </c>
      <c r="O87" s="110">
        <f t="shared" si="29"/>
        <v>0.94065500610786978</v>
      </c>
      <c r="P87" s="68">
        <f t="shared" si="29"/>
        <v>0.92813786465428838</v>
      </c>
      <c r="Q87" s="68">
        <f t="shared" si="29"/>
        <v>0.91413460288812809</v>
      </c>
      <c r="R87" s="68">
        <f t="shared" si="29"/>
        <v>0.89859808324044632</v>
      </c>
      <c r="S87" s="111">
        <f t="shared" si="29"/>
        <v>0.88147634793909591</v>
      </c>
      <c r="T87" s="111">
        <f t="shared" si="29"/>
        <v>0.86276521175080578</v>
      </c>
      <c r="U87" s="111">
        <f t="shared" si="29"/>
        <v>0.84243662521181895</v>
      </c>
      <c r="V87" s="111">
        <f t="shared" si="29"/>
        <v>0.82048464514566832</v>
      </c>
      <c r="W87" s="111">
        <f t="shared" si="29"/>
        <v>0.79693232811251224</v>
      </c>
      <c r="X87" s="116">
        <f t="shared" si="29"/>
        <v>0.77183389998362995</v>
      </c>
      <c r="Y87" s="116">
        <f t="shared" si="29"/>
        <v>0.74531241711733476</v>
      </c>
      <c r="Z87" s="116">
        <f t="shared" si="29"/>
        <v>0.7175022338043292</v>
      </c>
      <c r="AA87" s="116">
        <f t="shared" si="29"/>
        <v>0.68857970178813399</v>
      </c>
      <c r="AB87" s="116">
        <f t="shared" si="29"/>
        <v>0.65875285708103293</v>
      </c>
      <c r="AC87" s="116">
        <f t="shared" si="29"/>
        <v>0.62823928302948162</v>
      </c>
      <c r="AD87" s="116">
        <f t="shared" si="29"/>
        <v>0.5972517926553812</v>
      </c>
      <c r="AE87" s="116">
        <f t="shared" si="29"/>
        <v>0.56607107641170984</v>
      </c>
      <c r="AF87" s="116">
        <f t="shared" si="29"/>
        <v>0.53498580001185503</v>
      </c>
      <c r="AG87" s="116">
        <f t="shared" si="29"/>
        <v>0.50425151654662392</v>
      </c>
      <c r="AH87" s="116">
        <f t="shared" si="29"/>
        <v>0.47409918432287784</v>
      </c>
      <c r="AI87" s="116">
        <f t="shared" si="29"/>
        <v>0.44472696908091597</v>
      </c>
      <c r="AJ87" s="116">
        <f t="shared" si="29"/>
        <v>0.41628607899356934</v>
      </c>
      <c r="AK87" s="116">
        <f t="shared" si="29"/>
        <v>0.38889929034100396</v>
      </c>
      <c r="AL87" s="116">
        <f t="shared" si="29"/>
        <v>0.36266091436671538</v>
      </c>
      <c r="AM87" s="116">
        <f t="shared" si="29"/>
        <v>0.33763099309986827</v>
      </c>
    </row>
    <row r="88" spans="2:39" x14ac:dyDescent="0.3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2.4123113234305023E-3</v>
      </c>
      <c r="G88" s="111">
        <f t="shared" si="29"/>
        <v>4.9178930595426889E-3</v>
      </c>
      <c r="H88" s="111">
        <f t="shared" si="29"/>
        <v>6.079112134693314E-3</v>
      </c>
      <c r="I88" s="111">
        <f t="shared" si="29"/>
        <v>8.5702343192858316E-3</v>
      </c>
      <c r="J88" s="110">
        <f t="shared" si="29"/>
        <v>1.3123714956330577E-2</v>
      </c>
      <c r="K88" s="68">
        <f t="shared" si="29"/>
        <v>2.0937771868674595E-2</v>
      </c>
      <c r="L88" s="68">
        <f t="shared" si="29"/>
        <v>2.934052537204955E-2</v>
      </c>
      <c r="M88" s="68">
        <f t="shared" si="29"/>
        <v>3.838904452596175E-2</v>
      </c>
      <c r="N88" s="111">
        <f t="shared" si="29"/>
        <v>4.8233594308082335E-2</v>
      </c>
      <c r="O88" s="110">
        <f t="shared" si="29"/>
        <v>5.9344993863841851E-2</v>
      </c>
      <c r="P88" s="68">
        <f t="shared" si="29"/>
        <v>7.1862135148342207E-2</v>
      </c>
      <c r="Q88" s="68">
        <f t="shared" si="29"/>
        <v>8.5865396971514421E-2</v>
      </c>
      <c r="R88" s="68">
        <f t="shared" si="29"/>
        <v>0.10140191681541315</v>
      </c>
      <c r="S88" s="111">
        <f t="shared" si="29"/>
        <v>0.11852365219979759</v>
      </c>
      <c r="T88" s="111">
        <f t="shared" si="29"/>
        <v>0.13723478811105094</v>
      </c>
      <c r="U88" s="111">
        <f t="shared" si="29"/>
        <v>0.15756337481566282</v>
      </c>
      <c r="V88" s="111">
        <f t="shared" si="29"/>
        <v>0.17951535493634641</v>
      </c>
      <c r="W88" s="111">
        <f t="shared" si="29"/>
        <v>0.20306767188748773</v>
      </c>
      <c r="X88" s="116">
        <f t="shared" si="29"/>
        <v>0.22816609996225296</v>
      </c>
      <c r="Y88" s="116">
        <f t="shared" si="29"/>
        <v>0.25468758290958682</v>
      </c>
      <c r="Z88" s="116">
        <f t="shared" si="29"/>
        <v>0.2824977661956708</v>
      </c>
      <c r="AA88" s="116">
        <f t="shared" si="29"/>
        <v>0.31142029821186595</v>
      </c>
      <c r="AB88" s="116">
        <f t="shared" si="29"/>
        <v>0.34124714291896707</v>
      </c>
      <c r="AC88" s="116">
        <f t="shared" si="29"/>
        <v>0.37176071697051832</v>
      </c>
      <c r="AD88" s="116">
        <f t="shared" si="29"/>
        <v>0.40274820708241899</v>
      </c>
      <c r="AE88" s="116">
        <f t="shared" si="29"/>
        <v>0.43392892332763072</v>
      </c>
      <c r="AF88" s="116">
        <f t="shared" si="29"/>
        <v>0.46501419972905367</v>
      </c>
      <c r="AG88" s="116">
        <f t="shared" si="29"/>
        <v>0.49574848345337602</v>
      </c>
      <c r="AH88" s="116">
        <f t="shared" si="29"/>
        <v>0.5259008156771221</v>
      </c>
      <c r="AI88" s="116">
        <f t="shared" si="29"/>
        <v>0.55527303117344817</v>
      </c>
      <c r="AJ88" s="116">
        <f t="shared" si="29"/>
        <v>0.58371392100643071</v>
      </c>
      <c r="AK88" s="116">
        <f t="shared" si="29"/>
        <v>0.6111007096589961</v>
      </c>
      <c r="AL88" s="116">
        <f t="shared" si="29"/>
        <v>0.63733908563328467</v>
      </c>
      <c r="AM88" s="116">
        <f t="shared" si="29"/>
        <v>0.66236900690013178</v>
      </c>
    </row>
    <row r="89" spans="2:39" x14ac:dyDescent="0.3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1.7648931895947329E-5</v>
      </c>
      <c r="G89" s="111">
        <f t="shared" si="29"/>
        <v>2.2880852183856011E-5</v>
      </c>
      <c r="H89" s="111">
        <f t="shared" si="29"/>
        <v>2.5242329208692713E-5</v>
      </c>
      <c r="I89" s="111">
        <f t="shared" si="29"/>
        <v>2.8461159126366574E-5</v>
      </c>
      <c r="J89" s="110">
        <f t="shared" si="29"/>
        <v>3.0738643200597211E-5</v>
      </c>
      <c r="K89" s="68">
        <f t="shared" si="29"/>
        <v>3.3311960704638292E-5</v>
      </c>
      <c r="L89" s="68">
        <f t="shared" si="29"/>
        <v>3.613108389261569E-5</v>
      </c>
      <c r="M89" s="68">
        <f t="shared" si="29"/>
        <v>3.9210314980319658E-5</v>
      </c>
      <c r="N89" s="111">
        <f t="shared" si="29"/>
        <v>4.2518550737984848E-5</v>
      </c>
      <c r="O89" s="110">
        <f t="shared" si="29"/>
        <v>4.5826263001292583E-5</v>
      </c>
      <c r="P89" s="68">
        <f t="shared" si="29"/>
        <v>4.8972287598032315E-5</v>
      </c>
      <c r="Q89" s="68">
        <f t="shared" si="29"/>
        <v>5.1858352491905507E-5</v>
      </c>
      <c r="R89" s="68">
        <f t="shared" si="29"/>
        <v>5.4418084374171461E-5</v>
      </c>
      <c r="S89" s="111">
        <f t="shared" si="29"/>
        <v>5.6613031268320264E-5</v>
      </c>
      <c r="T89" s="111">
        <f t="shared" si="29"/>
        <v>5.8423208521189728E-5</v>
      </c>
      <c r="U89" s="111">
        <f t="shared" si="29"/>
        <v>5.9842355388229777E-5</v>
      </c>
      <c r="V89" s="111">
        <f t="shared" si="29"/>
        <v>6.0869357295641224E-5</v>
      </c>
      <c r="W89" s="111">
        <f t="shared" si="29"/>
        <v>6.1508106108300838E-5</v>
      </c>
      <c r="X89" s="116">
        <f t="shared" si="29"/>
        <v>6.1765800416206272E-5</v>
      </c>
      <c r="Y89" s="116">
        <f t="shared" si="29"/>
        <v>6.166285686268376E-5</v>
      </c>
      <c r="Z89" s="116">
        <f t="shared" si="29"/>
        <v>6.1212420976025574E-5</v>
      </c>
      <c r="AA89" s="116">
        <f t="shared" si="29"/>
        <v>6.0431268446103635E-5</v>
      </c>
      <c r="AB89" s="116">
        <f t="shared" si="29"/>
        <v>5.9342795665194337E-5</v>
      </c>
      <c r="AC89" s="116">
        <f t="shared" si="29"/>
        <v>5.7975470776839515E-5</v>
      </c>
      <c r="AD89" s="116">
        <f t="shared" si="29"/>
        <v>5.6364749474809631E-5</v>
      </c>
      <c r="AE89" s="116">
        <f t="shared" si="29"/>
        <v>5.4545198269853193E-5</v>
      </c>
      <c r="AF89" s="116">
        <f t="shared" si="29"/>
        <v>5.2554653013736975E-5</v>
      </c>
      <c r="AG89" s="116">
        <f t="shared" si="29"/>
        <v>5.0431028013589711E-5</v>
      </c>
      <c r="AH89" s="116">
        <f t="shared" si="29"/>
        <v>4.8211444811938323E-5</v>
      </c>
      <c r="AI89" s="116">
        <f t="shared" si="29"/>
        <v>4.593148405695033E-5</v>
      </c>
      <c r="AJ89" s="116">
        <f t="shared" si="29"/>
        <v>4.362092200399593E-5</v>
      </c>
      <c r="AK89" s="116">
        <f t="shared" si="29"/>
        <v>4.1305952531287277E-5</v>
      </c>
      <c r="AL89" s="116">
        <f t="shared" si="29"/>
        <v>3.9009099509742919E-5</v>
      </c>
      <c r="AM89" s="116">
        <f t="shared" si="29"/>
        <v>3.6748833539423418E-5</v>
      </c>
    </row>
    <row r="90" spans="2:39" x14ac:dyDescent="0.3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34664.838069999998</v>
      </c>
      <c r="J90" s="59">
        <f t="shared" si="30"/>
        <v>34954.891860000003</v>
      </c>
      <c r="K90" s="59">
        <f t="shared" si="30"/>
        <v>35115.33423</v>
      </c>
      <c r="L90" s="59">
        <f t="shared" si="30"/>
        <v>35229.615689999999</v>
      </c>
      <c r="M90" s="59">
        <f t="shared" si="30"/>
        <v>35281.857329999999</v>
      </c>
      <c r="N90" s="59">
        <f t="shared" si="30"/>
        <v>35288.167540000002</v>
      </c>
      <c r="O90" s="59">
        <f t="shared" si="30"/>
        <v>35350.17265</v>
      </c>
      <c r="P90" s="59">
        <f t="shared" si="30"/>
        <v>35466.49912</v>
      </c>
      <c r="Q90" s="59">
        <f t="shared" si="30"/>
        <v>35623.31839</v>
      </c>
      <c r="R90" s="59">
        <f t="shared" si="30"/>
        <v>35804.094400000002</v>
      </c>
      <c r="S90" s="59">
        <f t="shared" si="30"/>
        <v>35998.779280000002</v>
      </c>
      <c r="T90" s="59">
        <f t="shared" si="30"/>
        <v>36194.302649999998</v>
      </c>
      <c r="U90" s="59">
        <f t="shared" si="30"/>
        <v>36387.860869999997</v>
      </c>
      <c r="V90" s="59">
        <f t="shared" si="30"/>
        <v>36578.769350000002</v>
      </c>
      <c r="W90" s="59">
        <f t="shared" si="30"/>
        <v>36767.759440000002</v>
      </c>
      <c r="X90" s="59">
        <f t="shared" si="30"/>
        <v>36956.88233</v>
      </c>
      <c r="Y90" s="59">
        <f t="shared" si="30"/>
        <v>37144.754419999997</v>
      </c>
      <c r="Z90" s="59">
        <f t="shared" si="30"/>
        <v>37333.66388</v>
      </c>
      <c r="AA90" s="59">
        <f t="shared" si="30"/>
        <v>37525.24523</v>
      </c>
      <c r="AB90" s="59">
        <f t="shared" si="30"/>
        <v>37720.994350000001</v>
      </c>
      <c r="AC90" s="59">
        <f t="shared" si="30"/>
        <v>37923.850010000002</v>
      </c>
      <c r="AD90" s="59">
        <f t="shared" si="30"/>
        <v>38138.851569999999</v>
      </c>
      <c r="AE90" s="59">
        <f t="shared" si="30"/>
        <v>38364.238069999999</v>
      </c>
      <c r="AF90" s="59">
        <f t="shared" si="30"/>
        <v>38596.430110000001</v>
      </c>
      <c r="AG90" s="59">
        <f t="shared" si="30"/>
        <v>38833.400549999998</v>
      </c>
      <c r="AH90" s="59">
        <f t="shared" si="30"/>
        <v>39073.073320000003</v>
      </c>
      <c r="AI90" s="59">
        <f t="shared" si="30"/>
        <v>39313.71211</v>
      </c>
      <c r="AJ90" s="59">
        <f t="shared" si="30"/>
        <v>39555.456550000003</v>
      </c>
      <c r="AK90" s="59">
        <f t="shared" si="30"/>
        <v>39798.289259999998</v>
      </c>
      <c r="AL90" s="59">
        <f t="shared" si="30"/>
        <v>40042.11219</v>
      </c>
      <c r="AM90" s="59">
        <f t="shared" si="30"/>
        <v>40287.85108</v>
      </c>
    </row>
    <row r="91" spans="2:39" x14ac:dyDescent="0.3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2.4123113234305023E-3</v>
      </c>
      <c r="G91" s="128">
        <f t="shared" si="31"/>
        <v>4.9178930595426889E-3</v>
      </c>
      <c r="H91" s="128">
        <f t="shared" si="31"/>
        <v>6.079112134693314E-3</v>
      </c>
      <c r="I91" s="128">
        <f t="shared" si="31"/>
        <v>8.5702343192858316E-3</v>
      </c>
      <c r="J91" s="127">
        <f t="shared" si="31"/>
        <v>1.3123714956330577E-2</v>
      </c>
      <c r="K91" s="71">
        <f t="shared" si="31"/>
        <v>2.0937771868674595E-2</v>
      </c>
      <c r="L91" s="71">
        <f t="shared" si="31"/>
        <v>2.934052537204955E-2</v>
      </c>
      <c r="M91" s="71">
        <f t="shared" si="31"/>
        <v>3.838904452596175E-2</v>
      </c>
      <c r="N91" s="128">
        <f t="shared" si="31"/>
        <v>4.8233594308082335E-2</v>
      </c>
      <c r="O91" s="127">
        <f t="shared" si="31"/>
        <v>5.9344993863841851E-2</v>
      </c>
      <c r="P91" s="71">
        <f t="shared" si="31"/>
        <v>7.1862135148342207E-2</v>
      </c>
      <c r="Q91" s="71">
        <f t="shared" si="31"/>
        <v>8.5865396971514421E-2</v>
      </c>
      <c r="R91" s="71">
        <f t="shared" si="31"/>
        <v>0.10140191681541315</v>
      </c>
      <c r="S91" s="128">
        <f t="shared" si="31"/>
        <v>0.11852365219979759</v>
      </c>
      <c r="T91" s="128">
        <f t="shared" si="31"/>
        <v>0.13723478811105094</v>
      </c>
      <c r="U91" s="128">
        <f t="shared" si="31"/>
        <v>0.15756337481566282</v>
      </c>
      <c r="V91" s="128">
        <f t="shared" si="31"/>
        <v>0.17951535493634641</v>
      </c>
      <c r="W91" s="128">
        <f t="shared" si="31"/>
        <v>0.20306767188748773</v>
      </c>
      <c r="X91" s="120">
        <f t="shared" si="31"/>
        <v>0.22816609996225296</v>
      </c>
      <c r="Y91" s="120">
        <f t="shared" si="31"/>
        <v>0.25468758290958682</v>
      </c>
      <c r="Z91" s="120">
        <f t="shared" si="31"/>
        <v>0.2824977661956708</v>
      </c>
      <c r="AA91" s="120">
        <f t="shared" si="31"/>
        <v>0.31142029821186595</v>
      </c>
      <c r="AB91" s="120">
        <f t="shared" si="31"/>
        <v>0.34124714291896707</v>
      </c>
      <c r="AC91" s="120">
        <f t="shared" si="31"/>
        <v>0.37176071697051832</v>
      </c>
      <c r="AD91" s="120">
        <f t="shared" si="31"/>
        <v>0.40274820708241899</v>
      </c>
      <c r="AE91" s="120">
        <f t="shared" si="31"/>
        <v>0.43392892332763072</v>
      </c>
      <c r="AF91" s="120">
        <f t="shared" si="31"/>
        <v>0.46501419972905367</v>
      </c>
      <c r="AG91" s="120">
        <f t="shared" si="31"/>
        <v>0.49574848345337602</v>
      </c>
      <c r="AH91" s="120">
        <f t="shared" si="31"/>
        <v>0.5259008156771221</v>
      </c>
      <c r="AI91" s="120">
        <f t="shared" si="31"/>
        <v>0.55527303117344817</v>
      </c>
      <c r="AJ91" s="120">
        <f t="shared" si="31"/>
        <v>0.58371392100643071</v>
      </c>
      <c r="AK91" s="120">
        <f t="shared" si="31"/>
        <v>0.6111007096589961</v>
      </c>
      <c r="AL91" s="120">
        <f t="shared" si="31"/>
        <v>0.63733908563328467</v>
      </c>
      <c r="AM91" s="120">
        <f t="shared" si="31"/>
        <v>0.66236900690013178</v>
      </c>
    </row>
    <row r="92" spans="2:39" x14ac:dyDescent="0.3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4.1269990508465817E-5</v>
      </c>
      <c r="G92" s="111">
        <f t="shared" si="31"/>
        <v>1.1164333161117813E-4</v>
      </c>
      <c r="H92" s="111">
        <f t="shared" si="31"/>
        <v>1.4997030171805264E-4</v>
      </c>
      <c r="I92" s="111">
        <f t="shared" si="31"/>
        <v>2.3595053484696694E-4</v>
      </c>
      <c r="J92" s="110">
        <f t="shared" si="31"/>
        <v>4.0290956946476442E-4</v>
      </c>
      <c r="K92" s="68">
        <f t="shared" si="31"/>
        <v>7.0939063079508669E-4</v>
      </c>
      <c r="L92" s="68">
        <f t="shared" si="31"/>
        <v>1.0672847336984392E-3</v>
      </c>
      <c r="M92" s="68">
        <f t="shared" si="31"/>
        <v>1.4853491762022268E-3</v>
      </c>
      <c r="N92" s="111">
        <f t="shared" si="31"/>
        <v>1.9775044485067072E-3</v>
      </c>
      <c r="O92" s="110">
        <f t="shared" si="31"/>
        <v>2.5755481346991381E-3</v>
      </c>
      <c r="P92" s="68">
        <f t="shared" si="31"/>
        <v>3.2967593645030729E-3</v>
      </c>
      <c r="Q92" s="68">
        <f t="shared" si="31"/>
        <v>4.1556885879996197E-3</v>
      </c>
      <c r="R92" s="68">
        <f t="shared" si="31"/>
        <v>5.1650205430136507E-3</v>
      </c>
      <c r="S92" s="111">
        <f t="shared" si="31"/>
        <v>6.3378763714567812E-3</v>
      </c>
      <c r="T92" s="111">
        <f t="shared" si="31"/>
        <v>7.6843156722623037E-3</v>
      </c>
      <c r="U92" s="111">
        <f t="shared" si="31"/>
        <v>9.216338259017862E-3</v>
      </c>
      <c r="V92" s="111">
        <f t="shared" si="31"/>
        <v>1.0944813065451038E-2</v>
      </c>
      <c r="W92" s="111">
        <f t="shared" si="31"/>
        <v>1.2878833505553418E-2</v>
      </c>
      <c r="X92" s="116">
        <f t="shared" si="31"/>
        <v>1.5025333937577304E-2</v>
      </c>
      <c r="Y92" s="116">
        <f t="shared" si="31"/>
        <v>1.7385413592943065E-2</v>
      </c>
      <c r="Z92" s="116">
        <f t="shared" si="31"/>
        <v>1.9958752963412603E-2</v>
      </c>
      <c r="AA92" s="116">
        <f t="shared" si="31"/>
        <v>2.2740877389863762E-2</v>
      </c>
      <c r="AB92" s="116">
        <f t="shared" si="31"/>
        <v>2.572347464907165E-2</v>
      </c>
      <c r="AC92" s="116">
        <f t="shared" si="31"/>
        <v>2.8896592400587864E-2</v>
      </c>
      <c r="AD92" s="116">
        <f t="shared" si="31"/>
        <v>3.22496256014035E-2</v>
      </c>
      <c r="AE92" s="116">
        <f t="shared" si="31"/>
        <v>3.5763081766320613E-2</v>
      </c>
      <c r="AF92" s="116">
        <f t="shared" si="31"/>
        <v>3.9414328311308165E-2</v>
      </c>
      <c r="AG92" s="116">
        <f t="shared" si="31"/>
        <v>4.3182157788136326E-2</v>
      </c>
      <c r="AH92" s="116">
        <f t="shared" si="31"/>
        <v>4.7045753553741694E-2</v>
      </c>
      <c r="AI92" s="116">
        <f t="shared" si="31"/>
        <v>5.0985915941785129E-2</v>
      </c>
      <c r="AJ92" s="116">
        <f t="shared" si="31"/>
        <v>5.4987153219951894E-2</v>
      </c>
      <c r="AK92" s="116">
        <f t="shared" si="31"/>
        <v>5.9035536116910974E-2</v>
      </c>
      <c r="AL92" s="116">
        <f t="shared" si="31"/>
        <v>6.3119000391572505E-2</v>
      </c>
      <c r="AM92" s="116">
        <f t="shared" si="31"/>
        <v>6.7228735000576259E-2</v>
      </c>
    </row>
    <row r="93" spans="2:39" x14ac:dyDescent="0.3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3.636634118770262E-5</v>
      </c>
      <c r="G93" s="111">
        <f t="shared" si="31"/>
        <v>8.9393909096120394E-5</v>
      </c>
      <c r="H93" s="111">
        <f t="shared" si="31"/>
        <v>1.1699997765509999E-4</v>
      </c>
      <c r="I93" s="111">
        <f t="shared" si="31"/>
        <v>1.7811786587699471E-4</v>
      </c>
      <c r="J93" s="110">
        <f t="shared" si="31"/>
        <v>2.9479955856456195E-4</v>
      </c>
      <c r="K93" s="68">
        <f t="shared" si="31"/>
        <v>5.0505966692033393E-4</v>
      </c>
      <c r="L93" s="68">
        <f t="shared" si="31"/>
        <v>7.4526340965600239E-4</v>
      </c>
      <c r="M93" s="68">
        <f t="shared" si="31"/>
        <v>1.0198868223811844E-3</v>
      </c>
      <c r="N93" s="111">
        <f t="shared" si="31"/>
        <v>1.3365311680335556E-3</v>
      </c>
      <c r="O93" s="110">
        <f t="shared" si="31"/>
        <v>1.7138561279417118E-3</v>
      </c>
      <c r="P93" s="68">
        <f t="shared" si="31"/>
        <v>2.1606726889146651E-3</v>
      </c>
      <c r="Q93" s="68">
        <f t="shared" si="31"/>
        <v>2.6838455034789363E-3</v>
      </c>
      <c r="R93" s="68">
        <f t="shared" si="31"/>
        <v>3.2889311117445829E-3</v>
      </c>
      <c r="S93" s="111">
        <f t="shared" si="31"/>
        <v>3.9815931502886221E-3</v>
      </c>
      <c r="T93" s="111">
        <f t="shared" si="31"/>
        <v>4.7655261428278962E-3</v>
      </c>
      <c r="U93" s="111">
        <f t="shared" si="31"/>
        <v>5.6453948648946791E-3</v>
      </c>
      <c r="V93" s="111">
        <f t="shared" si="31"/>
        <v>6.6250028283141244E-3</v>
      </c>
      <c r="W93" s="111">
        <f t="shared" si="31"/>
        <v>7.7069358757749749E-3</v>
      </c>
      <c r="X93" s="116">
        <f t="shared" si="31"/>
        <v>8.8923731489446781E-3</v>
      </c>
      <c r="Y93" s="116">
        <f t="shared" si="31"/>
        <v>1.0179127115090508E-2</v>
      </c>
      <c r="Z93" s="116">
        <f t="shared" si="31"/>
        <v>1.1564170433089568E-2</v>
      </c>
      <c r="AA93" s="116">
        <f t="shared" si="31"/>
        <v>1.3042148284449731E-2</v>
      </c>
      <c r="AB93" s="116">
        <f t="shared" si="31"/>
        <v>1.4605661645290112E-2</v>
      </c>
      <c r="AC93" s="116">
        <f t="shared" si="31"/>
        <v>1.6246426460856049E-2</v>
      </c>
      <c r="AD93" s="116">
        <f t="shared" si="31"/>
        <v>1.7955867025599585E-2</v>
      </c>
      <c r="AE93" s="116">
        <f t="shared" si="31"/>
        <v>1.9720992204237984E-2</v>
      </c>
      <c r="AF93" s="116">
        <f t="shared" si="31"/>
        <v>2.1527477277872006E-2</v>
      </c>
      <c r="AG93" s="116">
        <f t="shared" si="31"/>
        <v>2.3361988248541372E-2</v>
      </c>
      <c r="AH93" s="116">
        <f t="shared" si="31"/>
        <v>2.5211696467596932E-2</v>
      </c>
      <c r="AI93" s="116">
        <f t="shared" si="31"/>
        <v>2.7064859609870102E-2</v>
      </c>
      <c r="AJ93" s="116">
        <f t="shared" si="31"/>
        <v>2.8911794193410716E-2</v>
      </c>
      <c r="AK93" s="116">
        <f t="shared" si="31"/>
        <v>3.0743829967328606E-2</v>
      </c>
      <c r="AL93" s="116">
        <f t="shared" si="31"/>
        <v>3.2553421977713111E-2</v>
      </c>
      <c r="AM93" s="116">
        <f t="shared" si="31"/>
        <v>3.4334707012623318E-2</v>
      </c>
    </row>
    <row r="94" spans="2:39" x14ac:dyDescent="0.3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7.0856125731698084E-5</v>
      </c>
      <c r="G94" s="111">
        <f t="shared" si="31"/>
        <v>1.4582061239767471E-4</v>
      </c>
      <c r="H94" s="111">
        <f t="shared" si="31"/>
        <v>1.8063321815765584E-4</v>
      </c>
      <c r="I94" s="111">
        <f t="shared" si="31"/>
        <v>2.5521251113693724E-4</v>
      </c>
      <c r="J94" s="110">
        <f t="shared" si="31"/>
        <v>3.9130862097308739E-4</v>
      </c>
      <c r="K94" s="68">
        <f t="shared" si="31"/>
        <v>6.2426541055878764E-4</v>
      </c>
      <c r="L94" s="68">
        <f t="shared" si="31"/>
        <v>8.7376686339322366E-4</v>
      </c>
      <c r="M94" s="68">
        <f t="shared" si="31"/>
        <v>1.1408477168171804E-3</v>
      </c>
      <c r="N94" s="111">
        <f t="shared" si="31"/>
        <v>1.4290856149681496E-3</v>
      </c>
      <c r="O94" s="110">
        <f t="shared" si="31"/>
        <v>1.7511430793535319E-3</v>
      </c>
      <c r="P94" s="68">
        <f t="shared" si="31"/>
        <v>2.1096162315554757E-3</v>
      </c>
      <c r="Q94" s="68">
        <f t="shared" si="31"/>
        <v>2.5051731588557379E-3</v>
      </c>
      <c r="R94" s="68">
        <f t="shared" si="31"/>
        <v>2.9373465007957299E-3</v>
      </c>
      <c r="S94" s="111">
        <f t="shared" si="31"/>
        <v>3.4056262643359274E-3</v>
      </c>
      <c r="T94" s="111">
        <f t="shared" si="31"/>
        <v>3.908020070667117E-3</v>
      </c>
      <c r="U94" s="111">
        <f t="shared" si="31"/>
        <v>4.4430047173586442E-3</v>
      </c>
      <c r="V94" s="111">
        <f t="shared" si="31"/>
        <v>5.0082557356457376E-3</v>
      </c>
      <c r="W94" s="111">
        <f t="shared" si="31"/>
        <v>5.6004804708328455E-3</v>
      </c>
      <c r="X94" s="116">
        <f t="shared" si="31"/>
        <v>6.2153924226865378E-3</v>
      </c>
      <c r="Y94" s="116">
        <f t="shared" si="31"/>
        <v>6.8468685867273532E-3</v>
      </c>
      <c r="Z94" s="116">
        <f t="shared" si="31"/>
        <v>7.488459158431787E-3</v>
      </c>
      <c r="AA94" s="116">
        <f t="shared" si="31"/>
        <v>8.1326655570000111E-3</v>
      </c>
      <c r="AB94" s="116">
        <f t="shared" si="31"/>
        <v>8.7713155048363672E-3</v>
      </c>
      <c r="AC94" s="116">
        <f t="shared" si="31"/>
        <v>9.3960499555303442E-3</v>
      </c>
      <c r="AD94" s="116">
        <f t="shared" si="31"/>
        <v>9.9987306723195082E-3</v>
      </c>
      <c r="AE94" s="116">
        <f t="shared" si="31"/>
        <v>1.0570130496534061E-2</v>
      </c>
      <c r="AF94" s="116">
        <f t="shared" si="31"/>
        <v>1.1101302430791053E-2</v>
      </c>
      <c r="AG94" s="116">
        <f t="shared" si="31"/>
        <v>1.1584372945160477E-2</v>
      </c>
      <c r="AH94" s="116">
        <f t="shared" si="31"/>
        <v>1.2012429719976785E-2</v>
      </c>
      <c r="AI94" s="116">
        <f t="shared" si="31"/>
        <v>1.2379619750438265E-2</v>
      </c>
      <c r="AJ94" s="116">
        <f t="shared" si="31"/>
        <v>1.2681299806663462E-2</v>
      </c>
      <c r="AK94" s="116">
        <f t="shared" si="31"/>
        <v>1.2913737006192111E-2</v>
      </c>
      <c r="AL94" s="116">
        <f t="shared" si="31"/>
        <v>1.3074051995956909E-2</v>
      </c>
      <c r="AM94" s="116">
        <f t="shared" si="31"/>
        <v>1.3160136723281396E-2</v>
      </c>
    </row>
    <row r="95" spans="2:39" x14ac:dyDescent="0.3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1.5702162417086665E-3</v>
      </c>
      <c r="G95" s="111">
        <f t="shared" si="31"/>
        <v>3.1857009008638376E-3</v>
      </c>
      <c r="H95" s="111">
        <f t="shared" si="31"/>
        <v>3.9311128772266009E-3</v>
      </c>
      <c r="I95" s="111">
        <f t="shared" si="31"/>
        <v>5.5280297347138308E-3</v>
      </c>
      <c r="J95" s="110">
        <f t="shared" si="31"/>
        <v>8.4413337961904353E-3</v>
      </c>
      <c r="K95" s="68">
        <f t="shared" si="31"/>
        <v>1.3429188624869312E-2</v>
      </c>
      <c r="L95" s="68">
        <f t="shared" si="31"/>
        <v>1.8776434177445893E-2</v>
      </c>
      <c r="M95" s="68">
        <f t="shared" si="31"/>
        <v>2.4515706438292546E-2</v>
      </c>
      <c r="N95" s="111">
        <f t="shared" si="31"/>
        <v>3.0738256549322648E-2</v>
      </c>
      <c r="O95" s="110">
        <f t="shared" si="31"/>
        <v>3.7736881265274386E-2</v>
      </c>
      <c r="P95" s="68">
        <f t="shared" si="31"/>
        <v>4.5593375639608379E-2</v>
      </c>
      <c r="Q95" s="68">
        <f t="shared" si="31"/>
        <v>5.4352445968187078E-2</v>
      </c>
      <c r="R95" s="68">
        <f t="shared" si="31"/>
        <v>6.4037918970518637E-2</v>
      </c>
      <c r="S95" s="111">
        <f t="shared" si="31"/>
        <v>7.4676570755095886E-2</v>
      </c>
      <c r="T95" s="111">
        <f t="shared" si="31"/>
        <v>8.6265389699392375E-2</v>
      </c>
      <c r="U95" s="111">
        <f t="shared" si="31"/>
        <v>9.8816036310737945E-2</v>
      </c>
      <c r="V95" s="111">
        <f t="shared" si="31"/>
        <v>0.11232623499948337</v>
      </c>
      <c r="W95" s="111">
        <f t="shared" si="31"/>
        <v>0.12677559429767635</v>
      </c>
      <c r="X95" s="116">
        <f t="shared" si="31"/>
        <v>0.14212439686061581</v>
      </c>
      <c r="Y95" s="116">
        <f t="shared" si="31"/>
        <v>0.15829083201137506</v>
      </c>
      <c r="Z95" s="116">
        <f t="shared" si="31"/>
        <v>0.17518647028650539</v>
      </c>
      <c r="AA95" s="116">
        <f t="shared" si="31"/>
        <v>0.19269755519729617</v>
      </c>
      <c r="AB95" s="116">
        <f t="shared" si="31"/>
        <v>0.21069163302690083</v>
      </c>
      <c r="AC95" s="116">
        <f t="shared" si="31"/>
        <v>0.22903091947968574</v>
      </c>
      <c r="AD95" s="116">
        <f t="shared" si="31"/>
        <v>0.24758119152249033</v>
      </c>
      <c r="AE95" s="116">
        <f t="shared" si="31"/>
        <v>0.26616850962524541</v>
      </c>
      <c r="AF95" s="116">
        <f t="shared" si="31"/>
        <v>0.28461549056978319</v>
      </c>
      <c r="AG95" s="116">
        <f t="shared" si="31"/>
        <v>0.30276583516969385</v>
      </c>
      <c r="AH95" s="116">
        <f t="shared" si="31"/>
        <v>0.32047928806230896</v>
      </c>
      <c r="AI95" s="116">
        <f t="shared" si="31"/>
        <v>0.33763635478786641</v>
      </c>
      <c r="AJ95" s="116">
        <f t="shared" si="31"/>
        <v>0.35414646250619497</v>
      </c>
      <c r="AK95" s="116">
        <f t="shared" si="31"/>
        <v>0.36993694889286305</v>
      </c>
      <c r="AL95" s="116">
        <f t="shared" si="31"/>
        <v>0.38495291024756506</v>
      </c>
      <c r="AM95" s="116">
        <f t="shared" si="31"/>
        <v>0.3991602525055799</v>
      </c>
    </row>
    <row r="96" spans="2:39" x14ac:dyDescent="0.3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6.0110641602098666E-4</v>
      </c>
      <c r="G96" s="111">
        <f t="shared" si="31"/>
        <v>1.2055029229689708E-3</v>
      </c>
      <c r="H96" s="111">
        <f t="shared" si="31"/>
        <v>1.481540261544135E-3</v>
      </c>
      <c r="I96" s="111">
        <f t="shared" si="31"/>
        <v>2.0711056943356438E-3</v>
      </c>
      <c r="J96" s="110">
        <f t="shared" si="31"/>
        <v>3.141967766339415E-3</v>
      </c>
      <c r="K96" s="68">
        <f t="shared" si="31"/>
        <v>4.9658840595919341E-3</v>
      </c>
      <c r="L96" s="68">
        <f t="shared" si="31"/>
        <v>6.9078383040402673E-3</v>
      </c>
      <c r="M96" s="68">
        <f t="shared" si="31"/>
        <v>8.9769892734839207E-3</v>
      </c>
      <c r="N96" s="111">
        <f t="shared" si="31"/>
        <v>1.1203362887910387E-2</v>
      </c>
      <c r="O96" s="110">
        <f t="shared" si="31"/>
        <v>1.3688406517584576E-2</v>
      </c>
      <c r="P96" s="68">
        <f t="shared" si="31"/>
        <v>1.6457315937079723E-2</v>
      </c>
      <c r="Q96" s="68">
        <f t="shared" si="31"/>
        <v>1.952211659751555E-2</v>
      </c>
      <c r="R96" s="68">
        <f t="shared" si="31"/>
        <v>2.2887631759232543E-2</v>
      </c>
      <c r="S96" s="111">
        <f t="shared" si="31"/>
        <v>2.6559828464272302E-2</v>
      </c>
      <c r="T96" s="111">
        <f t="shared" si="31"/>
        <v>3.0534469380086263E-2</v>
      </c>
      <c r="U96" s="111">
        <f t="shared" si="31"/>
        <v>3.481242160745901E-2</v>
      </c>
      <c r="V96" s="111">
        <f t="shared" si="31"/>
        <v>3.938975732654057E-2</v>
      </c>
      <c r="W96" s="111">
        <f t="shared" si="31"/>
        <v>4.4256387301907348E-2</v>
      </c>
      <c r="X96" s="116">
        <f t="shared" si="31"/>
        <v>4.9395740655269714E-2</v>
      </c>
      <c r="Y96" s="116">
        <f t="shared" si="31"/>
        <v>5.4777313533790763E-2</v>
      </c>
      <c r="Z96" s="116">
        <f t="shared" si="31"/>
        <v>6.0368724678195179E-2</v>
      </c>
      <c r="AA96" s="116">
        <f t="shared" si="31"/>
        <v>6.6129484532085489E-2</v>
      </c>
      <c r="AB96" s="116">
        <f t="shared" si="31"/>
        <v>7.2013400569330435E-2</v>
      </c>
      <c r="AC96" s="116">
        <f t="shared" si="31"/>
        <v>7.7972946660749637E-2</v>
      </c>
      <c r="AD96" s="116">
        <f t="shared" si="31"/>
        <v>8.3962313184041168E-2</v>
      </c>
      <c r="AE96" s="116">
        <f t="shared" si="31"/>
        <v>8.9923533492450775E-2</v>
      </c>
      <c r="AF96" s="116">
        <f t="shared" si="31"/>
        <v>9.5798385328958596E-2</v>
      </c>
      <c r="AG96" s="116">
        <f t="shared" si="31"/>
        <v>0.1015362481306057</v>
      </c>
      <c r="AH96" s="116">
        <f t="shared" si="31"/>
        <v>0.10709247787422317</v>
      </c>
      <c r="AI96" s="116">
        <f t="shared" si="31"/>
        <v>0.11242980331220621</v>
      </c>
      <c r="AJ96" s="116">
        <f t="shared" si="31"/>
        <v>0.11752078267947585</v>
      </c>
      <c r="AK96" s="116">
        <f t="shared" si="31"/>
        <v>0.12234425603549173</v>
      </c>
      <c r="AL96" s="116">
        <f t="shared" si="31"/>
        <v>0.12688518764674087</v>
      </c>
      <c r="AM96" s="116">
        <f t="shared" si="31"/>
        <v>0.13113543860925134</v>
      </c>
    </row>
    <row r="97" spans="2:40" x14ac:dyDescent="0.3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2.5997332692633229E-7</v>
      </c>
      <c r="G97" s="111">
        <f t="shared" si="31"/>
        <v>2.0214521468981476E-7</v>
      </c>
      <c r="H97" s="111">
        <f t="shared" si="31"/>
        <v>1.8599206696310972E-7</v>
      </c>
      <c r="I97" s="111">
        <f t="shared" si="31"/>
        <v>1.698766403612974E-7</v>
      </c>
      <c r="J97" s="110">
        <f t="shared" si="31"/>
        <v>1.5535673981627357E-7</v>
      </c>
      <c r="K97" s="68">
        <f t="shared" si="31"/>
        <v>1.4261213369632791E-7</v>
      </c>
      <c r="L97" s="68">
        <f t="shared" si="31"/>
        <v>1.3108729486682628E-7</v>
      </c>
      <c r="M97" s="68">
        <f t="shared" si="31"/>
        <v>1.2070695400660756E-7</v>
      </c>
      <c r="N97" s="111">
        <f t="shared" si="31"/>
        <v>1.1129351150207103E-7</v>
      </c>
      <c r="O97" s="110">
        <f t="shared" si="31"/>
        <v>1.0245251772483211E-7</v>
      </c>
      <c r="P97" s="68">
        <f t="shared" si="31"/>
        <v>9.4169675972236184E-8</v>
      </c>
      <c r="Q97" s="68">
        <f t="shared" si="31"/>
        <v>8.6459008009332168E-8</v>
      </c>
      <c r="R97" s="68">
        <f t="shared" si="31"/>
        <v>7.9328117847885018E-8</v>
      </c>
      <c r="S97" s="111">
        <f t="shared" si="31"/>
        <v>7.2759095513418748E-8</v>
      </c>
      <c r="T97" s="111">
        <f t="shared" si="31"/>
        <v>6.6734448328983075E-8</v>
      </c>
      <c r="U97" s="111">
        <f t="shared" si="31"/>
        <v>6.1213750045867987E-8</v>
      </c>
      <c r="V97" s="111">
        <f t="shared" si="31"/>
        <v>5.6155415463697115E-8</v>
      </c>
      <c r="W97" s="111">
        <f t="shared" si="31"/>
        <v>5.1519162136902837E-8</v>
      </c>
      <c r="X97" s="116">
        <f t="shared" si="31"/>
        <v>4.7266761963359584E-8</v>
      </c>
      <c r="Y97" s="116">
        <f t="shared" si="31"/>
        <v>4.3367951818592211E-8</v>
      </c>
      <c r="Z97" s="116">
        <f t="shared" si="31"/>
        <v>3.9790648053587178E-8</v>
      </c>
      <c r="AA97" s="116">
        <f t="shared" si="31"/>
        <v>3.6506761557544658E-8</v>
      </c>
      <c r="AB97" s="116">
        <f t="shared" si="31"/>
        <v>3.3491063312863069E-8</v>
      </c>
      <c r="AC97" s="116">
        <f t="shared" si="31"/>
        <v>3.0719551672438439E-8</v>
      </c>
      <c r="AD97" s="116">
        <f t="shared" si="31"/>
        <v>2.8169225232913852E-8</v>
      </c>
      <c r="AE97" s="116">
        <f t="shared" si="31"/>
        <v>2.5824454748515746E-8</v>
      </c>
      <c r="AF97" s="116">
        <f t="shared" si="31"/>
        <v>2.3671502426419611E-8</v>
      </c>
      <c r="AG97" s="116">
        <f t="shared" si="31"/>
        <v>2.1696154214339081E-8</v>
      </c>
      <c r="AH97" s="116">
        <f t="shared" si="31"/>
        <v>1.9885010826683542E-8</v>
      </c>
      <c r="AI97" s="116">
        <f t="shared" si="31"/>
        <v>1.8225295286164216E-8</v>
      </c>
      <c r="AJ97" s="116">
        <f t="shared" si="31"/>
        <v>1.6704267947578525E-8</v>
      </c>
      <c r="AK97" s="116">
        <f t="shared" si="31"/>
        <v>1.5310334095501271E-8</v>
      </c>
      <c r="AL97" s="116">
        <f t="shared" si="31"/>
        <v>1.4032896325092683E-8</v>
      </c>
      <c r="AM97" s="116">
        <f t="shared" si="31"/>
        <v>1.2861908468909084E-8</v>
      </c>
    </row>
    <row r="98" spans="2:40" x14ac:dyDescent="0.3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9.2236235087677463E-5</v>
      </c>
      <c r="G98" s="111">
        <f t="shared" si="31"/>
        <v>1.796292355326993E-4</v>
      </c>
      <c r="H98" s="111">
        <f t="shared" si="31"/>
        <v>2.1866950870851114E-4</v>
      </c>
      <c r="I98" s="111">
        <f t="shared" si="31"/>
        <v>3.0164810171288368E-4</v>
      </c>
      <c r="J98" s="110">
        <f t="shared" si="31"/>
        <v>4.512402871441754E-4</v>
      </c>
      <c r="K98" s="68">
        <f t="shared" si="31"/>
        <v>7.0384086530734982E-4</v>
      </c>
      <c r="L98" s="68">
        <f t="shared" si="31"/>
        <v>9.698068071658831E-4</v>
      </c>
      <c r="M98" s="68">
        <f t="shared" si="31"/>
        <v>1.2501444070093122E-3</v>
      </c>
      <c r="N98" s="111">
        <f t="shared" si="31"/>
        <v>1.5487423530295334E-3</v>
      </c>
      <c r="O98" s="110">
        <f t="shared" ref="O98:AM106" si="32">O56/O$48</f>
        <v>1.8790562891352666E-3</v>
      </c>
      <c r="P98" s="68">
        <f t="shared" si="32"/>
        <v>2.2443011059728188E-3</v>
      </c>
      <c r="Q98" s="68">
        <f t="shared" si="32"/>
        <v>2.6460406910452342E-3</v>
      </c>
      <c r="R98" s="68">
        <f t="shared" si="32"/>
        <v>3.0849885956059815E-3</v>
      </c>
      <c r="S98" s="111">
        <f t="shared" si="32"/>
        <v>3.5620844335474918E-3</v>
      </c>
      <c r="T98" s="111">
        <f t="shared" si="32"/>
        <v>4.0770003949779096E-3</v>
      </c>
      <c r="U98" s="111">
        <f t="shared" si="32"/>
        <v>4.6301178462211708E-3</v>
      </c>
      <c r="V98" s="111">
        <f t="shared" si="32"/>
        <v>5.2212348226526656E-3</v>
      </c>
      <c r="W98" s="111">
        <f t="shared" si="32"/>
        <v>5.8493888960235206E-3</v>
      </c>
      <c r="X98" s="116">
        <f t="shared" si="32"/>
        <v>6.5128156604437257E-3</v>
      </c>
      <c r="Y98" s="116">
        <f t="shared" si="32"/>
        <v>7.2079846961066547E-3</v>
      </c>
      <c r="Z98" s="116">
        <f t="shared" si="32"/>
        <v>7.9311487897822698E-3</v>
      </c>
      <c r="AA98" s="116">
        <f t="shared" si="32"/>
        <v>8.677530835685893E-3</v>
      </c>
      <c r="AB98" s="116">
        <f t="shared" si="32"/>
        <v>9.4416240382061926E-3</v>
      </c>
      <c r="AC98" s="116">
        <f t="shared" si="32"/>
        <v>1.0217751190815872E-2</v>
      </c>
      <c r="AD98" s="116">
        <f t="shared" si="32"/>
        <v>1.1000451002830236E-2</v>
      </c>
      <c r="AE98" s="116">
        <f t="shared" si="32"/>
        <v>1.1782650000117675E-2</v>
      </c>
      <c r="AF98" s="116">
        <f t="shared" si="32"/>
        <v>1.255719215271228E-2</v>
      </c>
      <c r="AG98" s="116">
        <f t="shared" si="32"/>
        <v>1.3317859627927949E-2</v>
      </c>
      <c r="AH98" s="116">
        <f t="shared" si="32"/>
        <v>1.4059150064830375E-2</v>
      </c>
      <c r="AI98" s="116">
        <f t="shared" si="32"/>
        <v>1.4776459566438027E-2</v>
      </c>
      <c r="AJ98" s="116">
        <f t="shared" si="32"/>
        <v>1.5466411993669682E-2</v>
      </c>
      <c r="AK98" s="116">
        <f t="shared" si="32"/>
        <v>1.6126386343069662E-2</v>
      </c>
      <c r="AL98" s="116">
        <f t="shared" si="32"/>
        <v>1.6754499308544092E-2</v>
      </c>
      <c r="AM98" s="116">
        <f t="shared" si="32"/>
        <v>1.7349724109434927E-2</v>
      </c>
    </row>
    <row r="99" spans="2:40" x14ac:dyDescent="0.3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0.99142976582206777</v>
      </c>
      <c r="J99" s="127">
        <f t="shared" si="33"/>
        <v>0.98687628524678839</v>
      </c>
      <c r="K99" s="71">
        <f t="shared" si="33"/>
        <v>0.97906222805158827</v>
      </c>
      <c r="L99" s="71">
        <f t="shared" si="33"/>
        <v>0.9706594747131061</v>
      </c>
      <c r="M99" s="71">
        <f t="shared" si="33"/>
        <v>0.96161095553072462</v>
      </c>
      <c r="N99" s="128">
        <f t="shared" si="33"/>
        <v>0.95176640560690329</v>
      </c>
      <c r="O99" s="127">
        <f t="shared" si="33"/>
        <v>0.94065500610786978</v>
      </c>
      <c r="P99" s="71">
        <f t="shared" si="33"/>
        <v>0.92813786465428838</v>
      </c>
      <c r="Q99" s="71">
        <f t="shared" si="33"/>
        <v>0.91413460288812809</v>
      </c>
      <c r="R99" s="71">
        <f t="shared" si="33"/>
        <v>0.89859808324044632</v>
      </c>
      <c r="S99" s="128">
        <f t="shared" si="33"/>
        <v>0.88147634793909591</v>
      </c>
      <c r="T99" s="128">
        <f t="shared" si="32"/>
        <v>0.86276521175080578</v>
      </c>
      <c r="U99" s="128">
        <f t="shared" si="32"/>
        <v>0.84243662521181895</v>
      </c>
      <c r="V99" s="128">
        <f t="shared" si="32"/>
        <v>0.82048464514566832</v>
      </c>
      <c r="W99" s="128">
        <f t="shared" si="32"/>
        <v>0.79693232811251224</v>
      </c>
      <c r="X99" s="120">
        <f t="shared" si="33"/>
        <v>0.77183389998362995</v>
      </c>
      <c r="Y99" s="120">
        <f t="shared" si="32"/>
        <v>0.74531241711733476</v>
      </c>
      <c r="Z99" s="120">
        <f t="shared" si="32"/>
        <v>0.7175022338043292</v>
      </c>
      <c r="AA99" s="120">
        <f t="shared" si="32"/>
        <v>0.68857970178813399</v>
      </c>
      <c r="AB99" s="120">
        <f t="shared" si="32"/>
        <v>0.65875285708103293</v>
      </c>
      <c r="AC99" s="120">
        <f t="shared" si="33"/>
        <v>0.62823928302948162</v>
      </c>
      <c r="AD99" s="120">
        <f t="shared" si="32"/>
        <v>0.5972517926553812</v>
      </c>
      <c r="AE99" s="120">
        <f t="shared" si="32"/>
        <v>0.56607107641170984</v>
      </c>
      <c r="AF99" s="120">
        <f t="shared" si="32"/>
        <v>0.53498580001185503</v>
      </c>
      <c r="AG99" s="120">
        <f t="shared" si="32"/>
        <v>0.50425151654662392</v>
      </c>
      <c r="AH99" s="120">
        <f t="shared" si="33"/>
        <v>0.47409918432287784</v>
      </c>
      <c r="AI99" s="120">
        <f t="shared" si="32"/>
        <v>0.44472696908091597</v>
      </c>
      <c r="AJ99" s="120">
        <f t="shared" si="32"/>
        <v>0.41628607899356934</v>
      </c>
      <c r="AK99" s="120">
        <f t="shared" si="32"/>
        <v>0.38889929034100396</v>
      </c>
      <c r="AL99" s="120">
        <f t="shared" si="32"/>
        <v>0.36266091436671538</v>
      </c>
      <c r="AM99" s="120">
        <f t="shared" si="33"/>
        <v>0.33763099309986827</v>
      </c>
      <c r="AN99" s="232"/>
    </row>
    <row r="100" spans="2:40" x14ac:dyDescent="0.3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1.5509726504928285E-2</v>
      </c>
      <c r="G100" s="130">
        <f t="shared" si="33"/>
        <v>2.0126906824643482E-2</v>
      </c>
      <c r="H100" s="130">
        <f t="shared" si="33"/>
        <v>2.22130929859106E-2</v>
      </c>
      <c r="I100" s="130">
        <f t="shared" si="33"/>
        <v>2.5057715378504295E-2</v>
      </c>
      <c r="J100" s="129">
        <f t="shared" si="33"/>
        <v>2.7070512416112504E-2</v>
      </c>
      <c r="K100" s="72">
        <f t="shared" si="33"/>
        <v>2.9345930192503252E-2</v>
      </c>
      <c r="L100" s="72">
        <f t="shared" si="33"/>
        <v>3.1839334010061129E-2</v>
      </c>
      <c r="M100" s="72">
        <f t="shared" si="33"/>
        <v>3.4563389948382858E-2</v>
      </c>
      <c r="N100" s="130">
        <f t="shared" si="33"/>
        <v>3.7490575119843696E-2</v>
      </c>
      <c r="O100" s="129">
        <f t="shared" si="33"/>
        <v>4.0417654282658783E-2</v>
      </c>
      <c r="P100" s="72">
        <f t="shared" si="33"/>
        <v>4.3202013534399279E-2</v>
      </c>
      <c r="Q100" s="72">
        <f t="shared" si="33"/>
        <v>4.5756698524120842E-2</v>
      </c>
      <c r="R100" s="72">
        <f t="shared" si="33"/>
        <v>4.8022980438795847E-2</v>
      </c>
      <c r="S100" s="130">
        <f t="shared" si="33"/>
        <v>4.996683718104121E-2</v>
      </c>
      <c r="T100" s="130">
        <f t="shared" si="32"/>
        <v>5.1570582117569826E-2</v>
      </c>
      <c r="U100" s="130">
        <f t="shared" si="32"/>
        <v>5.2828671623971729E-2</v>
      </c>
      <c r="V100" s="130">
        <f t="shared" si="32"/>
        <v>5.3740111571030744E-2</v>
      </c>
      <c r="W100" s="130">
        <f t="shared" si="32"/>
        <v>5.4308333453347894E-2</v>
      </c>
      <c r="X100" s="121">
        <f t="shared" si="33"/>
        <v>5.4539689739028917E-2</v>
      </c>
      <c r="Y100" s="121">
        <f t="shared" si="32"/>
        <v>5.4452224185683559E-2</v>
      </c>
      <c r="Z100" s="121">
        <f t="shared" si="32"/>
        <v>5.4057539342693625E-2</v>
      </c>
      <c r="AA100" s="121">
        <f t="shared" si="32"/>
        <v>5.3370443383508839E-2</v>
      </c>
      <c r="AB100" s="121">
        <f t="shared" si="32"/>
        <v>5.2411598794452244E-2</v>
      </c>
      <c r="AC100" s="121">
        <f t="shared" si="33"/>
        <v>5.1206155426939466E-2</v>
      </c>
      <c r="AD100" s="121">
        <f t="shared" si="32"/>
        <v>4.9785448770396735E-2</v>
      </c>
      <c r="AE100" s="121">
        <f t="shared" si="32"/>
        <v>4.8180016259606114E-2</v>
      </c>
      <c r="AF100" s="121">
        <f t="shared" si="32"/>
        <v>4.6423287876454847E-2</v>
      </c>
      <c r="AG100" s="121">
        <f t="shared" si="32"/>
        <v>4.4548768675886669E-2</v>
      </c>
      <c r="AH100" s="121">
        <f t="shared" si="33"/>
        <v>4.2589266817366384E-2</v>
      </c>
      <c r="AI100" s="121">
        <f t="shared" si="32"/>
        <v>4.0576233288187449E-2</v>
      </c>
      <c r="AJ100" s="121">
        <f t="shared" si="32"/>
        <v>3.8535989821611598E-2</v>
      </c>
      <c r="AK100" s="121">
        <f t="shared" si="32"/>
        <v>3.6491693185909571E-2</v>
      </c>
      <c r="AL100" s="121">
        <f t="shared" si="32"/>
        <v>3.446325739391521E-2</v>
      </c>
      <c r="AM100" s="121">
        <f t="shared" si="33"/>
        <v>3.2467015637112011E-2</v>
      </c>
    </row>
    <row r="101" spans="2:40" x14ac:dyDescent="0.3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0.12617199816996208</v>
      </c>
      <c r="G101" s="130">
        <f t="shared" si="33"/>
        <v>0.1416403952470896</v>
      </c>
      <c r="H101" s="130">
        <f t="shared" si="33"/>
        <v>0.14616166050473559</v>
      </c>
      <c r="I101" s="130">
        <f t="shared" si="33"/>
        <v>0.15116087922922758</v>
      </c>
      <c r="J101" s="129">
        <f t="shared" si="33"/>
        <v>0.15460361973495745</v>
      </c>
      <c r="K101" s="72">
        <f t="shared" si="33"/>
        <v>0.15717306948725573</v>
      </c>
      <c r="L101" s="72">
        <f t="shared" si="33"/>
        <v>0.15926935934735995</v>
      </c>
      <c r="M101" s="72">
        <f t="shared" si="33"/>
        <v>0.16088473041280221</v>
      </c>
      <c r="N101" s="130">
        <f t="shared" si="33"/>
        <v>0.16201106848406219</v>
      </c>
      <c r="O101" s="129">
        <f t="shared" si="33"/>
        <v>0.16273364280160027</v>
      </c>
      <c r="P101" s="72">
        <f t="shared" si="33"/>
        <v>0.16301233351051989</v>
      </c>
      <c r="Q101" s="72">
        <f t="shared" si="33"/>
        <v>0.1628153795921537</v>
      </c>
      <c r="R101" s="72">
        <f t="shared" si="33"/>
        <v>0.16212083146557674</v>
      </c>
      <c r="S101" s="130">
        <f t="shared" si="33"/>
        <v>0.16091457985127544</v>
      </c>
      <c r="T101" s="130">
        <f t="shared" si="32"/>
        <v>0.15919413825203235</v>
      </c>
      <c r="U101" s="130">
        <f t="shared" si="32"/>
        <v>0.15696195847854466</v>
      </c>
      <c r="V101" s="130">
        <f t="shared" si="32"/>
        <v>0.154226600928552</v>
      </c>
      <c r="W101" s="130">
        <f t="shared" si="32"/>
        <v>0.15100304031471329</v>
      </c>
      <c r="X101" s="121">
        <f t="shared" si="33"/>
        <v>0.14731295728321248</v>
      </c>
      <c r="Y101" s="121">
        <f t="shared" si="32"/>
        <v>0.14318723860336671</v>
      </c>
      <c r="Z101" s="121">
        <f t="shared" si="32"/>
        <v>0.13866302976958178</v>
      </c>
      <c r="AA101" s="121">
        <f t="shared" si="32"/>
        <v>0.13378580585494551</v>
      </c>
      <c r="AB101" s="121">
        <f t="shared" si="32"/>
        <v>0.1286076502116387</v>
      </c>
      <c r="AC101" s="121">
        <f t="shared" si="33"/>
        <v>0.12318264806363734</v>
      </c>
      <c r="AD101" s="121">
        <f t="shared" si="32"/>
        <v>0.11756390726056673</v>
      </c>
      <c r="AE101" s="121">
        <f t="shared" si="32"/>
        <v>0.11181696425647272</v>
      </c>
      <c r="AF101" s="121">
        <f t="shared" si="32"/>
        <v>0.10600882313050791</v>
      </c>
      <c r="AG101" s="121">
        <f t="shared" si="32"/>
        <v>0.10019999886412215</v>
      </c>
      <c r="AH101" s="121">
        <f t="shared" si="33"/>
        <v>9.4445681243893506E-2</v>
      </c>
      <c r="AI101" s="121">
        <f t="shared" si="32"/>
        <v>8.8793472191908973E-2</v>
      </c>
      <c r="AJ101" s="121">
        <f t="shared" si="32"/>
        <v>8.3281491008349889E-2</v>
      </c>
      <c r="AK101" s="121">
        <f t="shared" si="32"/>
        <v>7.7941359809092461E-2</v>
      </c>
      <c r="AL101" s="121">
        <f t="shared" si="32"/>
        <v>7.2798199285001308E-2</v>
      </c>
      <c r="AM101" s="121">
        <f t="shared" si="33"/>
        <v>6.7869543614288E-2</v>
      </c>
    </row>
    <row r="102" spans="2:40" x14ac:dyDescent="0.3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0.20729287219989403</v>
      </c>
      <c r="G102" s="130">
        <f t="shared" si="33"/>
        <v>0.22454791596903742</v>
      </c>
      <c r="H102" s="130">
        <f t="shared" si="33"/>
        <v>0.22924296041738512</v>
      </c>
      <c r="I102" s="130">
        <f t="shared" si="33"/>
        <v>0.23380023658653717</v>
      </c>
      <c r="J102" s="129">
        <f t="shared" si="33"/>
        <v>0.23704616550342833</v>
      </c>
      <c r="K102" s="72">
        <f t="shared" si="33"/>
        <v>0.23884966812688091</v>
      </c>
      <c r="L102" s="72">
        <f t="shared" si="33"/>
        <v>0.23997927256412827</v>
      </c>
      <c r="M102" s="72">
        <f t="shared" si="33"/>
        <v>0.24043282862512502</v>
      </c>
      <c r="N102" s="130">
        <f t="shared" si="33"/>
        <v>0.24022631105429171</v>
      </c>
      <c r="O102" s="129">
        <f t="shared" si="33"/>
        <v>0.23942005409130554</v>
      </c>
      <c r="P102" s="72">
        <f t="shared" si="33"/>
        <v>0.23800987431657167</v>
      </c>
      <c r="Q102" s="72">
        <f t="shared" si="33"/>
        <v>0.23598632819563078</v>
      </c>
      <c r="R102" s="72">
        <f t="shared" si="33"/>
        <v>0.23334590663463339</v>
      </c>
      <c r="S102" s="130">
        <f t="shared" si="33"/>
        <v>0.2300872418360515</v>
      </c>
      <c r="T102" s="130">
        <f t="shared" si="32"/>
        <v>0.22621948352415627</v>
      </c>
      <c r="U102" s="130">
        <f t="shared" si="32"/>
        <v>0.22175035179527441</v>
      </c>
      <c r="V102" s="130">
        <f t="shared" si="32"/>
        <v>0.21669384011138143</v>
      </c>
      <c r="W102" s="130">
        <f t="shared" si="32"/>
        <v>0.21107136151889486</v>
      </c>
      <c r="X102" s="121">
        <f t="shared" si="33"/>
        <v>0.20491254771922748</v>
      </c>
      <c r="Y102" s="121">
        <f t="shared" si="32"/>
        <v>0.19826183012896068</v>
      </c>
      <c r="Z102" s="121">
        <f t="shared" si="32"/>
        <v>0.19117013944681177</v>
      </c>
      <c r="AA102" s="121">
        <f t="shared" si="32"/>
        <v>0.183699138959631</v>
      </c>
      <c r="AB102" s="121">
        <f t="shared" si="32"/>
        <v>0.17591761363523015</v>
      </c>
      <c r="AC102" s="121">
        <f t="shared" si="33"/>
        <v>0.16789559795013015</v>
      </c>
      <c r="AD102" s="121">
        <f t="shared" si="32"/>
        <v>0.15969937017691904</v>
      </c>
      <c r="AE102" s="121">
        <f t="shared" si="32"/>
        <v>0.15141378620373055</v>
      </c>
      <c r="AF102" s="121">
        <f t="shared" si="32"/>
        <v>0.14312458831701003</v>
      </c>
      <c r="AG102" s="121">
        <f t="shared" si="32"/>
        <v>0.13490736581913892</v>
      </c>
      <c r="AH102" s="121">
        <f t="shared" si="33"/>
        <v>0.12682990363758773</v>
      </c>
      <c r="AI102" s="121">
        <f t="shared" si="32"/>
        <v>0.11894990030235533</v>
      </c>
      <c r="AJ102" s="121">
        <f t="shared" si="32"/>
        <v>0.11131194252389434</v>
      </c>
      <c r="AK102" s="121">
        <f t="shared" si="32"/>
        <v>0.10395222862400998</v>
      </c>
      <c r="AL102" s="121">
        <f t="shared" si="32"/>
        <v>9.6898638428194267E-2</v>
      </c>
      <c r="AM102" s="121">
        <f t="shared" si="33"/>
        <v>9.0169188939525829E-2</v>
      </c>
    </row>
    <row r="103" spans="2:40" x14ac:dyDescent="0.3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0.22459688723876156</v>
      </c>
      <c r="G103" s="130">
        <f t="shared" si="33"/>
        <v>0.23384450285975586</v>
      </c>
      <c r="H103" s="130">
        <f t="shared" si="33"/>
        <v>0.23614582317346869</v>
      </c>
      <c r="I103" s="130">
        <f t="shared" si="33"/>
        <v>0.23761946662974853</v>
      </c>
      <c r="J103" s="129">
        <f t="shared" si="33"/>
        <v>0.2390823084640491</v>
      </c>
      <c r="K103" s="72">
        <f t="shared" si="33"/>
        <v>0.23914125054306792</v>
      </c>
      <c r="L103" s="72">
        <f t="shared" si="33"/>
        <v>0.23863319208407721</v>
      </c>
      <c r="M103" s="72">
        <f t="shared" si="33"/>
        <v>0.23755580942370982</v>
      </c>
      <c r="N103" s="130">
        <f t="shared" si="33"/>
        <v>0.23592556585895194</v>
      </c>
      <c r="O103" s="129">
        <f t="shared" si="33"/>
        <v>0.23376255626293241</v>
      </c>
      <c r="P103" s="72">
        <f t="shared" si="33"/>
        <v>0.23108769907820551</v>
      </c>
      <c r="Q103" s="72">
        <f t="shared" si="33"/>
        <v>0.22790987440067062</v>
      </c>
      <c r="R103" s="72">
        <f t="shared" si="33"/>
        <v>0.22423875438111904</v>
      </c>
      <c r="S103" s="130">
        <f t="shared" si="33"/>
        <v>0.22007978818886215</v>
      </c>
      <c r="T103" s="130">
        <f t="shared" si="32"/>
        <v>0.21544551512446394</v>
      </c>
      <c r="U103" s="130">
        <f t="shared" si="32"/>
        <v>0.21034197647244113</v>
      </c>
      <c r="V103" s="130">
        <f t="shared" si="32"/>
        <v>0.20477995594458126</v>
      </c>
      <c r="W103" s="130">
        <f t="shared" si="32"/>
        <v>0.19877649710819584</v>
      </c>
      <c r="X103" s="121">
        <f t="shared" si="33"/>
        <v>0.19235590173766695</v>
      </c>
      <c r="Y103" s="121">
        <f t="shared" si="32"/>
        <v>0.18555701704380795</v>
      </c>
      <c r="Z103" s="121">
        <f t="shared" si="32"/>
        <v>0.17842401065726851</v>
      </c>
      <c r="AA103" s="121">
        <f t="shared" si="32"/>
        <v>0.17101085415078579</v>
      </c>
      <c r="AB103" s="121">
        <f t="shared" si="32"/>
        <v>0.16337741398908801</v>
      </c>
      <c r="AC103" s="121">
        <f t="shared" si="33"/>
        <v>0.15558409798699654</v>
      </c>
      <c r="AD103" s="121">
        <f t="shared" si="32"/>
        <v>0.14768692357350915</v>
      </c>
      <c r="AE103" s="121">
        <f t="shared" si="32"/>
        <v>0.13976012997356524</v>
      </c>
      <c r="AF103" s="121">
        <f t="shared" si="32"/>
        <v>0.13187844019494477</v>
      </c>
      <c r="AG103" s="121">
        <f t="shared" si="32"/>
        <v>0.12410674493454836</v>
      </c>
      <c r="AH103" s="121">
        <f t="shared" si="33"/>
        <v>0.11650266288804947</v>
      </c>
      <c r="AI103" s="121">
        <f t="shared" si="32"/>
        <v>0.10911470448268488</v>
      </c>
      <c r="AJ103" s="121">
        <f t="shared" si="32"/>
        <v>0.10197942051056923</v>
      </c>
      <c r="AK103" s="121">
        <f t="shared" si="32"/>
        <v>9.5125994719703691E-2</v>
      </c>
      <c r="AL103" s="121">
        <f t="shared" si="32"/>
        <v>8.857632514914543E-2</v>
      </c>
      <c r="AM103" s="121">
        <f t="shared" si="33"/>
        <v>8.2343566709788388E-2</v>
      </c>
    </row>
    <row r="104" spans="2:40" x14ac:dyDescent="0.3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0.28951277067386844</v>
      </c>
      <c r="G104" s="130">
        <f t="shared" si="33"/>
        <v>0.25931348529657317</v>
      </c>
      <c r="H104" s="130">
        <f t="shared" si="33"/>
        <v>0.25018675723670541</v>
      </c>
      <c r="I104" s="130">
        <f t="shared" si="33"/>
        <v>0.23995257278292517</v>
      </c>
      <c r="J104" s="129">
        <f t="shared" si="33"/>
        <v>0.23132627931980673</v>
      </c>
      <c r="K104" s="72">
        <f t="shared" si="33"/>
        <v>0.22246451225077804</v>
      </c>
      <c r="L104" s="72">
        <f t="shared" si="33"/>
        <v>0.21407616013650588</v>
      </c>
      <c r="M104" s="72">
        <f t="shared" si="33"/>
        <v>0.20612466033119692</v>
      </c>
      <c r="N104" s="130">
        <f t="shared" si="33"/>
        <v>0.19852406952157653</v>
      </c>
      <c r="O104" s="129">
        <f t="shared" si="33"/>
        <v>0.19101099306795039</v>
      </c>
      <c r="P104" s="72">
        <f t="shared" si="33"/>
        <v>0.18360836796907964</v>
      </c>
      <c r="Q104" s="72">
        <f t="shared" si="33"/>
        <v>0.17634349198539109</v>
      </c>
      <c r="R104" s="72">
        <f t="shared" si="33"/>
        <v>0.16923631007966505</v>
      </c>
      <c r="S104" s="130">
        <f t="shared" si="33"/>
        <v>0.16228434443735948</v>
      </c>
      <c r="T104" s="130">
        <f t="shared" si="32"/>
        <v>0.15548694062213131</v>
      </c>
      <c r="U104" s="130">
        <f t="shared" si="32"/>
        <v>0.14882208713358755</v>
      </c>
      <c r="V104" s="130">
        <f t="shared" si="32"/>
        <v>0.14226848651484222</v>
      </c>
      <c r="W104" s="130">
        <f t="shared" si="32"/>
        <v>0.13580824301106773</v>
      </c>
      <c r="X104" s="121">
        <f t="shared" si="33"/>
        <v>0.1294279758581573</v>
      </c>
      <c r="Y104" s="121">
        <f t="shared" si="32"/>
        <v>0.12312755567815652</v>
      </c>
      <c r="Z104" s="121">
        <f t="shared" si="32"/>
        <v>0.11690715427847796</v>
      </c>
      <c r="AA104" s="121">
        <f t="shared" si="32"/>
        <v>0.11077411575918966</v>
      </c>
      <c r="AB104" s="121">
        <f t="shared" si="32"/>
        <v>0.10474011767401883</v>
      </c>
      <c r="AC104" s="121">
        <f t="shared" si="33"/>
        <v>9.8817533373110181E-2</v>
      </c>
      <c r="AD104" s="121">
        <f t="shared" si="32"/>
        <v>9.3016875888064399E-2</v>
      </c>
      <c r="AE104" s="121">
        <f t="shared" si="32"/>
        <v>8.7362831131550217E-2</v>
      </c>
      <c r="AF104" s="121">
        <f t="shared" si="32"/>
        <v>8.1881402943045398E-2</v>
      </c>
      <c r="AG104" s="121">
        <f t="shared" si="32"/>
        <v>7.6593167811053312E-2</v>
      </c>
      <c r="AH104" s="121">
        <f t="shared" si="33"/>
        <v>7.1515607797600286E-2</v>
      </c>
      <c r="AI104" s="121">
        <f t="shared" si="32"/>
        <v>6.6662229851690291E-2</v>
      </c>
      <c r="AJ104" s="121">
        <f t="shared" si="32"/>
        <v>6.204058805130893E-2</v>
      </c>
      <c r="AK104" s="121">
        <f t="shared" si="32"/>
        <v>5.7655494210054399E-2</v>
      </c>
      <c r="AL104" s="121">
        <f t="shared" si="32"/>
        <v>5.3508973898112447E-2</v>
      </c>
      <c r="AM104" s="121">
        <f t="shared" si="33"/>
        <v>4.9599247898133358E-2</v>
      </c>
    </row>
    <row r="105" spans="2:40" x14ac:dyDescent="0.3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9.6950037442869827E-2</v>
      </c>
      <c r="G105" s="130">
        <f t="shared" si="33"/>
        <v>8.4688898023470557E-2</v>
      </c>
      <c r="H105" s="130">
        <f t="shared" si="33"/>
        <v>8.1008977286182393E-2</v>
      </c>
      <c r="I105" s="130">
        <f t="shared" si="33"/>
        <v>7.6898478066365308E-2</v>
      </c>
      <c r="J105" s="129">
        <f t="shared" si="33"/>
        <v>7.2718046165913666E-2</v>
      </c>
      <c r="K105" s="72">
        <f t="shared" si="33"/>
        <v>6.8791212499303617E-2</v>
      </c>
      <c r="L105" s="72">
        <f t="shared" si="33"/>
        <v>6.5159200605517595E-2</v>
      </c>
      <c r="M105" s="72">
        <f t="shared" si="33"/>
        <v>6.1806638851345304E-2</v>
      </c>
      <c r="N105" s="130">
        <f t="shared" si="33"/>
        <v>5.8690442501792769E-2</v>
      </c>
      <c r="O105" s="129">
        <f t="shared" si="33"/>
        <v>5.5690359718794755E-2</v>
      </c>
      <c r="P105" s="72">
        <f t="shared" si="33"/>
        <v>5.280886076922723E-2</v>
      </c>
      <c r="Q105" s="72">
        <f t="shared" si="33"/>
        <v>5.0053730943283969E-2</v>
      </c>
      <c r="R105" s="72">
        <f t="shared" si="33"/>
        <v>4.7430052636661578E-2</v>
      </c>
      <c r="S105" s="130">
        <f t="shared" si="33"/>
        <v>4.4934026940704641E-2</v>
      </c>
      <c r="T105" s="130">
        <f t="shared" si="32"/>
        <v>4.2562337942985626E-2</v>
      </c>
      <c r="U105" s="130">
        <f t="shared" si="32"/>
        <v>4.0303490558003773E-2</v>
      </c>
      <c r="V105" s="130">
        <f t="shared" si="32"/>
        <v>3.8145903451505814E-2</v>
      </c>
      <c r="W105" s="130">
        <f t="shared" si="32"/>
        <v>3.6078884278078815E-2</v>
      </c>
      <c r="X105" s="121">
        <f t="shared" si="33"/>
        <v>3.4092968902228286E-2</v>
      </c>
      <c r="Y105" s="121">
        <f t="shared" si="32"/>
        <v>3.2182750314707832E-2</v>
      </c>
      <c r="Z105" s="121">
        <f t="shared" si="32"/>
        <v>3.0342428287807255E-2</v>
      </c>
      <c r="AA105" s="121">
        <f t="shared" si="32"/>
        <v>2.8568316620698603E-2</v>
      </c>
      <c r="AB105" s="121">
        <f t="shared" si="32"/>
        <v>2.6858172761821692E-2</v>
      </c>
      <c r="AC105" s="121">
        <f t="shared" si="33"/>
        <v>2.5210184178238712E-2</v>
      </c>
      <c r="AD105" s="121">
        <f t="shared" si="32"/>
        <v>2.3622507616581599E-2</v>
      </c>
      <c r="AE105" s="121">
        <f t="shared" si="32"/>
        <v>2.2097308703308234E-2</v>
      </c>
      <c r="AF105" s="121">
        <f t="shared" si="32"/>
        <v>2.0637422347866981E-2</v>
      </c>
      <c r="AG105" s="121">
        <f t="shared" si="32"/>
        <v>1.9244601214816866E-2</v>
      </c>
      <c r="AH105" s="121">
        <f t="shared" si="33"/>
        <v>1.7920176254515318E-2</v>
      </c>
      <c r="AI105" s="121">
        <f t="shared" si="32"/>
        <v>1.6664824053421089E-2</v>
      </c>
      <c r="AJ105" s="121">
        <f t="shared" si="32"/>
        <v>1.5478046471947497E-2</v>
      </c>
      <c r="AK105" s="121">
        <f t="shared" si="32"/>
        <v>1.4358997467621301E-2</v>
      </c>
      <c r="AL105" s="121">
        <f t="shared" si="32"/>
        <v>1.3306444142401272E-2</v>
      </c>
      <c r="AM105" s="121">
        <f t="shared" si="33"/>
        <v>1.2318487280806341E-2</v>
      </c>
    </row>
    <row r="106" spans="2:40" x14ac:dyDescent="0.3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3.7553396552280113E-2</v>
      </c>
      <c r="G106" s="132">
        <f t="shared" si="33"/>
        <v>3.0920002597278774E-2</v>
      </c>
      <c r="H106" s="132">
        <f t="shared" si="33"/>
        <v>2.8961616234705185E-2</v>
      </c>
      <c r="I106" s="132">
        <f t="shared" si="33"/>
        <v>2.6940417033368823E-2</v>
      </c>
      <c r="J106" s="131">
        <f t="shared" si="33"/>
        <v>2.5029353542391417E-2</v>
      </c>
      <c r="K106" s="73">
        <f t="shared" si="33"/>
        <v>2.3296584957494225E-2</v>
      </c>
      <c r="L106" s="73">
        <f t="shared" si="33"/>
        <v>2.1702955971132819E-2</v>
      </c>
      <c r="M106" s="73">
        <f t="shared" si="33"/>
        <v>2.0242897969339983E-2</v>
      </c>
      <c r="N106" s="132">
        <f t="shared" si="33"/>
        <v>1.8898373035212586E-2</v>
      </c>
      <c r="O106" s="131">
        <f t="shared" si="33"/>
        <v>1.7619745763815951E-2</v>
      </c>
      <c r="P106" s="73">
        <f t="shared" si="33"/>
        <v>1.6408715541135148E-2</v>
      </c>
      <c r="Q106" s="73">
        <f t="shared" si="33"/>
        <v>1.5269099308634061E-2</v>
      </c>
      <c r="R106" s="73">
        <f t="shared" si="33"/>
        <v>1.4203247595615767E-2</v>
      </c>
      <c r="S106" s="132">
        <f t="shared" si="33"/>
        <v>1.3209529395464544E-2</v>
      </c>
      <c r="T106" s="132">
        <f t="shared" si="32"/>
        <v>1.2286214253115331E-2</v>
      </c>
      <c r="U106" s="132">
        <f t="shared" si="32"/>
        <v>1.1428089147247529E-2</v>
      </c>
      <c r="V106" s="132">
        <f t="shared" si="32"/>
        <v>1.062974662377481E-2</v>
      </c>
      <c r="W106" s="132">
        <f t="shared" si="32"/>
        <v>9.8859684717301863E-3</v>
      </c>
      <c r="X106" s="122">
        <f t="shared" si="33"/>
        <v>9.1918589226950096E-3</v>
      </c>
      <c r="Y106" s="122">
        <f t="shared" si="32"/>
        <v>8.5438010657333616E-3</v>
      </c>
      <c r="Z106" s="122">
        <f t="shared" si="32"/>
        <v>7.9379320324024956E-3</v>
      </c>
      <c r="AA106" s="122">
        <f t="shared" si="32"/>
        <v>7.3710270513800448E-3</v>
      </c>
      <c r="AB106" s="122">
        <f t="shared" si="32"/>
        <v>6.8402899007883652E-3</v>
      </c>
      <c r="AC106" s="122">
        <f t="shared" si="33"/>
        <v>6.3430660451554719E-3</v>
      </c>
      <c r="AD106" s="122">
        <f t="shared" si="32"/>
        <v>5.8767594348934924E-3</v>
      </c>
      <c r="AE106" s="122">
        <f t="shared" si="32"/>
        <v>5.4400399486416806E-3</v>
      </c>
      <c r="AF106" s="122">
        <f t="shared" si="32"/>
        <v>5.0318353030707275E-3</v>
      </c>
      <c r="AG106" s="122">
        <f t="shared" si="32"/>
        <v>4.6508692090319655E-3</v>
      </c>
      <c r="AH106" s="122">
        <f t="shared" si="33"/>
        <v>4.2958857401698743E-3</v>
      </c>
      <c r="AI106" s="122">
        <f t="shared" si="32"/>
        <v>3.9656047936603763E-3</v>
      </c>
      <c r="AJ106" s="122">
        <f t="shared" si="32"/>
        <v>3.6586005881911634E-3</v>
      </c>
      <c r="AK106" s="122">
        <f t="shared" si="32"/>
        <v>3.3735224376827901E-3</v>
      </c>
      <c r="AL106" s="122">
        <f t="shared" si="32"/>
        <v>3.1090760100085518E-3</v>
      </c>
      <c r="AM106" s="122">
        <f t="shared" si="33"/>
        <v>2.8639430599285264E-3</v>
      </c>
    </row>
    <row r="107" spans="2:40" s="3" customFormat="1" x14ac:dyDescent="0.35"/>
    <row r="108" spans="2:40" s="3" customFormat="1" x14ac:dyDescent="0.35"/>
    <row r="109" spans="2:40" s="3" customFormat="1" x14ac:dyDescent="0.35"/>
    <row r="110" spans="2:40" s="3" customFormat="1" x14ac:dyDescent="0.35"/>
    <row r="111" spans="2:40" s="3" customFormat="1" x14ac:dyDescent="0.35"/>
    <row r="112" spans="2:40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W32"/>
  <sheetViews>
    <sheetView showGridLines="0" zoomScaleNormal="100" workbookViewId="0">
      <selection activeCell="AX8" sqref="AX8"/>
    </sheetView>
  </sheetViews>
  <sheetFormatPr baseColWidth="10" defaultRowHeight="14.5" x14ac:dyDescent="0.35"/>
  <cols>
    <col min="1" max="1" width="15.7265625" customWidth="1"/>
    <col min="2" max="2" width="33.81640625" bestFit="1" customWidth="1"/>
    <col min="3" max="16" width="8.81640625" hidden="1" customWidth="1"/>
    <col min="17" max="17" width="14" customWidth="1"/>
    <col min="18" max="26" width="8.81640625" hidden="1" customWidth="1"/>
    <col min="27" max="27" width="14" customWidth="1"/>
    <col min="28" max="46" width="14" hidden="1" customWidth="1"/>
    <col min="47" max="47" width="14" customWidth="1"/>
  </cols>
  <sheetData>
    <row r="1" spans="1:49" s="244" customFormat="1" ht="45" customHeight="1" x14ac:dyDescent="0.3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</row>
    <row r="2" spans="1:49" x14ac:dyDescent="0.35">
      <c r="B2" s="245" t="s">
        <v>1</v>
      </c>
      <c r="C2" s="246">
        <f t="shared" ref="C2:AU2" si="0">C3+C4+C7</f>
        <v>1099450.1183000002</v>
      </c>
      <c r="D2" s="247">
        <f t="shared" si="0"/>
        <v>1138707.6063000001</v>
      </c>
      <c r="E2" s="247">
        <f t="shared" si="0"/>
        <v>1157204.5750000002</v>
      </c>
      <c r="F2" s="247">
        <f t="shared" si="0"/>
        <v>1191039.9668999999</v>
      </c>
      <c r="G2" s="247">
        <f t="shared" si="0"/>
        <v>1205655.8903999999</v>
      </c>
      <c r="H2" s="247">
        <f t="shared" si="0"/>
        <v>1235170.6485000001</v>
      </c>
      <c r="I2" s="247">
        <f t="shared" si="0"/>
        <v>1273215.0752000001</v>
      </c>
      <c r="J2" s="247">
        <f t="shared" si="0"/>
        <v>1316928.0296</v>
      </c>
      <c r="K2" s="247">
        <f t="shared" si="0"/>
        <v>1374675.0913</v>
      </c>
      <c r="L2" s="247">
        <f t="shared" si="0"/>
        <v>1425033.8481999999</v>
      </c>
      <c r="M2" s="247">
        <f t="shared" si="0"/>
        <v>1418469.4081999999</v>
      </c>
      <c r="N2" s="247">
        <f t="shared" si="0"/>
        <v>1417980.9979000001</v>
      </c>
      <c r="O2" s="247">
        <f t="shared" si="0"/>
        <v>1416238.2963999999</v>
      </c>
      <c r="P2" s="247">
        <f t="shared" si="0"/>
        <v>1411665.4446</v>
      </c>
      <c r="Q2" s="247">
        <f t="shared" si="0"/>
        <v>1416884.2135999999</v>
      </c>
      <c r="R2" s="247">
        <f t="shared" si="0"/>
        <v>1422957.9473999999</v>
      </c>
      <c r="S2" s="247">
        <f t="shared" si="0"/>
        <v>1425169.7201999999</v>
      </c>
      <c r="T2" s="247">
        <f t="shared" si="0"/>
        <v>1425459.4693</v>
      </c>
      <c r="U2" s="247">
        <f t="shared" si="0"/>
        <v>1431700.5181999998</v>
      </c>
      <c r="V2" s="247">
        <f t="shared" si="0"/>
        <v>1434663.9838</v>
      </c>
      <c r="W2" s="247">
        <f t="shared" si="0"/>
        <v>1440440.9109999998</v>
      </c>
      <c r="X2" s="247">
        <f t="shared" si="0"/>
        <v>1448922.2376999999</v>
      </c>
      <c r="Y2" s="247">
        <f t="shared" si="0"/>
        <v>1459360.986</v>
      </c>
      <c r="Z2" s="247">
        <f t="shared" si="0"/>
        <v>1470734.8897000002</v>
      </c>
      <c r="AA2" s="247">
        <f t="shared" si="0"/>
        <v>1482577.3089999999</v>
      </c>
      <c r="AB2" s="247">
        <f t="shared" si="0"/>
        <v>1494540.7064999999</v>
      </c>
      <c r="AC2" s="247">
        <f t="shared" si="0"/>
        <v>1506413.4232999999</v>
      </c>
      <c r="AD2" s="247">
        <f t="shared" si="0"/>
        <v>1518063.9833</v>
      </c>
      <c r="AE2" s="247">
        <f t="shared" si="0"/>
        <v>1529539.6083999998</v>
      </c>
      <c r="AF2" s="247">
        <f t="shared" si="0"/>
        <v>1541008.5674000001</v>
      </c>
      <c r="AG2" s="247">
        <f t="shared" si="0"/>
        <v>1552396.6030000001</v>
      </c>
      <c r="AH2" s="247">
        <f t="shared" si="0"/>
        <v>1563828.0436</v>
      </c>
      <c r="AI2" s="247">
        <f t="shared" si="0"/>
        <v>1575350.8554</v>
      </c>
      <c r="AJ2" s="247">
        <f t="shared" si="0"/>
        <v>1587155.7233</v>
      </c>
      <c r="AK2" s="247">
        <f t="shared" si="0"/>
        <v>1599724.5210000002</v>
      </c>
      <c r="AL2" s="247">
        <f t="shared" si="0"/>
        <v>1612969.3648000001</v>
      </c>
      <c r="AM2" s="247">
        <f t="shared" si="0"/>
        <v>1626758.754</v>
      </c>
      <c r="AN2" s="247">
        <f t="shared" si="0"/>
        <v>1640869.7308</v>
      </c>
      <c r="AO2" s="247">
        <f t="shared" si="0"/>
        <v>1655324.3127000001</v>
      </c>
      <c r="AP2" s="247">
        <f t="shared" si="0"/>
        <v>1670089.6009</v>
      </c>
      <c r="AQ2" s="247">
        <f t="shared" si="0"/>
        <v>1685108.0861</v>
      </c>
      <c r="AR2" s="247">
        <f t="shared" si="0"/>
        <v>1700498.6682000002</v>
      </c>
      <c r="AS2" s="247">
        <f t="shared" si="0"/>
        <v>1716283.7938000001</v>
      </c>
      <c r="AT2" s="247">
        <f t="shared" si="0"/>
        <v>1732441.5068000001</v>
      </c>
      <c r="AU2" s="248">
        <f t="shared" si="0"/>
        <v>1749113.1338</v>
      </c>
    </row>
    <row r="3" spans="1:49" x14ac:dyDescent="0.35">
      <c r="B3" s="249" t="s">
        <v>494</v>
      </c>
      <c r="C3" s="250">
        <f>Résultats!E286</f>
        <v>269949.78960000002</v>
      </c>
      <c r="D3" s="251">
        <f>Résultats!F286</f>
        <v>277098.31140000001</v>
      </c>
      <c r="E3" s="251">
        <f>Résultats!G286</f>
        <v>283661.62070000003</v>
      </c>
      <c r="F3" s="251">
        <f>Résultats!H286</f>
        <v>284996.64429999999</v>
      </c>
      <c r="G3" s="251">
        <f>Résultats!I286</f>
        <v>276969.51199999999</v>
      </c>
      <c r="H3" s="251">
        <f>Résultats!J286</f>
        <v>276303.0477</v>
      </c>
      <c r="I3" s="251">
        <f>Résultats!K286</f>
        <v>278571.86729999998</v>
      </c>
      <c r="J3" s="251">
        <f>Résultats!L286</f>
        <v>278773.96799999999</v>
      </c>
      <c r="K3" s="251">
        <f>Résultats!M286</f>
        <v>284082.55699999997</v>
      </c>
      <c r="L3" s="251">
        <f>Résultats!N286</f>
        <v>292883.9534</v>
      </c>
      <c r="M3" s="251">
        <f>Résultats!O286</f>
        <v>300271.29129999998</v>
      </c>
      <c r="N3" s="251">
        <f>Résultats!P286</f>
        <v>308741.62339999998</v>
      </c>
      <c r="O3" s="251">
        <f>Résultats!Q286</f>
        <v>317294.46519999998</v>
      </c>
      <c r="P3" s="251">
        <f>Résultats!R286</f>
        <v>328505.0049</v>
      </c>
      <c r="Q3" s="251">
        <f>Résultats!S286</f>
        <v>327771.79889999999</v>
      </c>
      <c r="R3" s="251">
        <f>Résultats!T286</f>
        <v>326916.10869999998</v>
      </c>
      <c r="S3" s="251">
        <f>Résultats!U286</f>
        <v>327134.4252</v>
      </c>
      <c r="T3" s="251">
        <f>Résultats!V286</f>
        <v>326502.01040000003</v>
      </c>
      <c r="U3" s="251">
        <f>Résultats!W286</f>
        <v>333665.5257</v>
      </c>
      <c r="V3" s="251">
        <f>Résultats!X286</f>
        <v>338749.45520000003</v>
      </c>
      <c r="W3" s="251">
        <f>Résultats!Y286</f>
        <v>345190.00180000003</v>
      </c>
      <c r="X3" s="251">
        <f>Résultats!Z286</f>
        <v>352753.63130000001</v>
      </c>
      <c r="Y3" s="251">
        <f>Résultats!AA286</f>
        <v>360988.50569999998</v>
      </c>
      <c r="Z3" s="251">
        <f>Résultats!AB286</f>
        <v>369493.2096</v>
      </c>
      <c r="AA3" s="251">
        <f>Résultats!AC286</f>
        <v>378017.10249999998</v>
      </c>
      <c r="AB3" s="251">
        <f>Résultats!AD286</f>
        <v>386580.2475</v>
      </c>
      <c r="AC3" s="251">
        <f>Résultats!AE286</f>
        <v>395029.43859999999</v>
      </c>
      <c r="AD3" s="251">
        <f>Résultats!AF286</f>
        <v>403265.33630000002</v>
      </c>
      <c r="AE3" s="251">
        <f>Résultats!AG286</f>
        <v>411320.5943</v>
      </c>
      <c r="AF3" s="251">
        <f>Résultats!AH286</f>
        <v>419311.6765</v>
      </c>
      <c r="AG3" s="251">
        <f>Résultats!AI286</f>
        <v>427206.32549999998</v>
      </c>
      <c r="AH3" s="251">
        <f>Résultats!AJ286</f>
        <v>435079.36060000001</v>
      </c>
      <c r="AI3" s="251">
        <f>Résultats!AK286</f>
        <v>442953.27149999997</v>
      </c>
      <c r="AJ3" s="251">
        <f>Résultats!AL286</f>
        <v>450978.96110000001</v>
      </c>
      <c r="AK3" s="251">
        <f>Résultats!AM286</f>
        <v>459537.38010000001</v>
      </c>
      <c r="AL3" s="251">
        <f>Résultats!AN286</f>
        <v>468404.9241</v>
      </c>
      <c r="AM3" s="251">
        <f>Résultats!AO286</f>
        <v>477559.55499999999</v>
      </c>
      <c r="AN3" s="251">
        <f>Résultats!AP286</f>
        <v>486895.9632</v>
      </c>
      <c r="AO3" s="251">
        <f>Résultats!AQ286</f>
        <v>496482.74969999999</v>
      </c>
      <c r="AP3" s="251">
        <f>Résultats!AR286</f>
        <v>506347.73430000001</v>
      </c>
      <c r="AQ3" s="251">
        <f>Résultats!AS286</f>
        <v>516474.97889999999</v>
      </c>
      <c r="AR3" s="251">
        <f>Résultats!AT286</f>
        <v>526974.62300000002</v>
      </c>
      <c r="AS3" s="251">
        <f>Résultats!AU286</f>
        <v>537874.14670000004</v>
      </c>
      <c r="AT3" s="251">
        <f>Résultats!AV286</f>
        <v>549158.88230000006</v>
      </c>
      <c r="AU3" s="252">
        <f>Résultats!AW286</f>
        <v>560935.14720000001</v>
      </c>
      <c r="AV3" s="253"/>
      <c r="AW3" s="253"/>
    </row>
    <row r="4" spans="1:49" x14ac:dyDescent="0.35">
      <c r="B4" s="254" t="s">
        <v>495</v>
      </c>
      <c r="C4" s="255">
        <f>Résultats!E292</f>
        <v>248850.0986</v>
      </c>
      <c r="D4" s="256">
        <f>Résultats!F292</f>
        <v>262898.17729999998</v>
      </c>
      <c r="E4" s="256">
        <f>Résultats!G292</f>
        <v>272240.82209999999</v>
      </c>
      <c r="F4" s="256">
        <f>Résultats!H292</f>
        <v>287789.47009999998</v>
      </c>
      <c r="G4" s="256">
        <f>Résultats!I292</f>
        <v>299413.09159999999</v>
      </c>
      <c r="H4" s="256">
        <f>Résultats!J292</f>
        <v>315290.95510000002</v>
      </c>
      <c r="I4" s="256">
        <f>Résultats!K292</f>
        <v>335060.05550000002</v>
      </c>
      <c r="J4" s="256">
        <f>Résultats!L292</f>
        <v>357365.90419999999</v>
      </c>
      <c r="K4" s="256">
        <f>Résultats!M292</f>
        <v>382935.52250000002</v>
      </c>
      <c r="L4" s="256">
        <f>Résultats!N292</f>
        <v>405770.19300000003</v>
      </c>
      <c r="M4" s="256">
        <f>Résultats!O292</f>
        <v>397123.66720000003</v>
      </c>
      <c r="N4" s="256">
        <f>Résultats!P292</f>
        <v>389392.62219999998</v>
      </c>
      <c r="O4" s="256">
        <f>Résultats!Q292</f>
        <v>380425.12880000001</v>
      </c>
      <c r="P4" s="256">
        <f>Résultats!R292</f>
        <v>367197.6053</v>
      </c>
      <c r="Q4" s="256">
        <f>Résultats!S292</f>
        <v>367272.4362</v>
      </c>
      <c r="R4" s="256">
        <f>Résultats!T292</f>
        <v>369710.45490000001</v>
      </c>
      <c r="S4" s="256">
        <f>Résultats!U292</f>
        <v>370777.34509999998</v>
      </c>
      <c r="T4" s="256">
        <f>Résultats!V292</f>
        <v>371582.92599999998</v>
      </c>
      <c r="U4" s="256">
        <f>Résultats!W292</f>
        <v>371956.23830000003</v>
      </c>
      <c r="V4" s="256">
        <f>Résultats!X292</f>
        <v>372011.5857</v>
      </c>
      <c r="W4" s="256">
        <f>Résultats!Y292</f>
        <v>372397.48369999998</v>
      </c>
      <c r="X4" s="256">
        <f>Résultats!Z292</f>
        <v>373243.97009999998</v>
      </c>
      <c r="Y4" s="256">
        <f>Résultats!AA292</f>
        <v>374523.3431</v>
      </c>
      <c r="Z4" s="256">
        <f>Résultats!AB292</f>
        <v>375916.66970000003</v>
      </c>
      <c r="AA4" s="256">
        <f>Résultats!AC292</f>
        <v>377376.02620000002</v>
      </c>
      <c r="AB4" s="256">
        <f>Résultats!AD292</f>
        <v>378931.60220000002</v>
      </c>
      <c r="AC4" s="256">
        <f>Résultats!AE292</f>
        <v>380471.9731</v>
      </c>
      <c r="AD4" s="256">
        <f>Résultats!AF292</f>
        <v>381963.49190000002</v>
      </c>
      <c r="AE4" s="256">
        <f>Résultats!AG292</f>
        <v>383401.26510000002</v>
      </c>
      <c r="AF4" s="256">
        <f>Résultats!AH292</f>
        <v>384798.10070000001</v>
      </c>
      <c r="AG4" s="256">
        <f>Résultats!AI292</f>
        <v>386141.35129999998</v>
      </c>
      <c r="AH4" s="256">
        <f>Résultats!AJ292</f>
        <v>387457.06109999999</v>
      </c>
      <c r="AI4" s="256">
        <f>Résultats!AK292</f>
        <v>388771.39860000001</v>
      </c>
      <c r="AJ4" s="256">
        <f>Résultats!AL292</f>
        <v>390103.61609999998</v>
      </c>
      <c r="AK4" s="256">
        <f>Résultats!AM292</f>
        <v>391505.94630000001</v>
      </c>
      <c r="AL4" s="256">
        <f>Résultats!AN292</f>
        <v>392877.37109999999</v>
      </c>
      <c r="AM4" s="256">
        <f>Résultats!AO292</f>
        <v>394302.44900000002</v>
      </c>
      <c r="AN4" s="256">
        <f>Résultats!AP292</f>
        <v>395784.50809999998</v>
      </c>
      <c r="AO4" s="256">
        <f>Résultats!AQ292</f>
        <v>397320.08590000001</v>
      </c>
      <c r="AP4" s="256">
        <f>Résultats!AR292</f>
        <v>398897.2133</v>
      </c>
      <c r="AQ4" s="256">
        <f>Résultats!AS292</f>
        <v>400503.8346</v>
      </c>
      <c r="AR4" s="256">
        <f>Résultats!AT292</f>
        <v>402142.17330000002</v>
      </c>
      <c r="AS4" s="256">
        <f>Résultats!AU292</f>
        <v>403811.66460000002</v>
      </c>
      <c r="AT4" s="256">
        <f>Résultats!AV292</f>
        <v>405511.73420000001</v>
      </c>
      <c r="AU4" s="257">
        <f>Résultats!AW292</f>
        <v>407249.42200000002</v>
      </c>
      <c r="AV4" s="253"/>
      <c r="AW4" s="253"/>
    </row>
    <row r="5" spans="1:49" x14ac:dyDescent="0.35">
      <c r="B5" s="258" t="s">
        <v>496</v>
      </c>
      <c r="C5" s="259">
        <f>Résultats!E287</f>
        <v>163461.30420000001</v>
      </c>
      <c r="D5" s="212">
        <f>Résultats!F287</f>
        <v>168432.15779999999</v>
      </c>
      <c r="E5" s="212">
        <f>Résultats!G287</f>
        <v>175098.72990000001</v>
      </c>
      <c r="F5" s="212">
        <f>Résultats!H287</f>
        <v>184374.18</v>
      </c>
      <c r="G5" s="212">
        <f>Résultats!I287</f>
        <v>192029.0019</v>
      </c>
      <c r="H5" s="212">
        <f>Résultats!J287</f>
        <v>200638.5802</v>
      </c>
      <c r="I5" s="212">
        <f>Résultats!K287</f>
        <v>215033.34400000001</v>
      </c>
      <c r="J5" s="212">
        <f>Résultats!L287</f>
        <v>230857.4271</v>
      </c>
      <c r="K5" s="212">
        <f>Résultats!M287</f>
        <v>247452.2377</v>
      </c>
      <c r="L5" s="212">
        <f>Résultats!N287</f>
        <v>260429.45439999999</v>
      </c>
      <c r="M5" s="212">
        <f>Résultats!O287</f>
        <v>261226.35209999999</v>
      </c>
      <c r="N5" s="212">
        <f>Résultats!P287</f>
        <v>258835.65419999999</v>
      </c>
      <c r="O5" s="212">
        <f>Résultats!Q287</f>
        <v>254987.51869999999</v>
      </c>
      <c r="P5" s="212">
        <f>Résultats!R287</f>
        <v>253645.94279999999</v>
      </c>
      <c r="Q5" s="212">
        <f>Résultats!S287</f>
        <v>254244.54190000001</v>
      </c>
      <c r="R5" s="212">
        <f>Résultats!T287</f>
        <v>257247.87239999999</v>
      </c>
      <c r="S5" s="212">
        <f>Résultats!U287</f>
        <v>258662.38130000001</v>
      </c>
      <c r="T5" s="212">
        <f>Résultats!V287</f>
        <v>259598.75200000001</v>
      </c>
      <c r="U5" s="212">
        <f>Résultats!W287</f>
        <v>260196.94870000001</v>
      </c>
      <c r="V5" s="212">
        <f>Résultats!X287</f>
        <v>260407.8835</v>
      </c>
      <c r="W5" s="212">
        <f>Résultats!Y287</f>
        <v>261037.84239999999</v>
      </c>
      <c r="X5" s="212">
        <f>Résultats!Z287</f>
        <v>262057.71710000001</v>
      </c>
      <c r="Y5" s="212">
        <f>Résultats!AA287</f>
        <v>263349.77889999998</v>
      </c>
      <c r="Z5" s="212">
        <f>Résultats!AB287</f>
        <v>264741.87270000001</v>
      </c>
      <c r="AA5" s="212">
        <f>Résultats!AC287</f>
        <v>266126.28159999999</v>
      </c>
      <c r="AB5" s="212">
        <f>Résultats!AD287</f>
        <v>267534.02389999997</v>
      </c>
      <c r="AC5" s="212">
        <f>Résultats!AE287</f>
        <v>268839.23800000001</v>
      </c>
      <c r="AD5" s="212">
        <f>Résultats!AF287</f>
        <v>270021.98019999999</v>
      </c>
      <c r="AE5" s="212">
        <f>Résultats!AG287</f>
        <v>271083.16970000003</v>
      </c>
      <c r="AF5" s="212">
        <f>Résultats!AH287</f>
        <v>272039.65620000003</v>
      </c>
      <c r="AG5" s="212">
        <f>Résultats!AI287</f>
        <v>272882.88099999999</v>
      </c>
      <c r="AH5" s="212">
        <f>Résultats!AJ287</f>
        <v>273650.58149999997</v>
      </c>
      <c r="AI5" s="212">
        <f>Résultats!AK287</f>
        <v>274385.80109999998</v>
      </c>
      <c r="AJ5" s="212">
        <f>Résultats!AL287</f>
        <v>275107.47810000001</v>
      </c>
      <c r="AK5" s="212">
        <f>Résultats!AM287</f>
        <v>275846.15470000001</v>
      </c>
      <c r="AL5" s="212">
        <f>Résultats!AN287</f>
        <v>276504.93089999998</v>
      </c>
      <c r="AM5" s="212">
        <f>Résultats!AO287</f>
        <v>277220.00670000003</v>
      </c>
      <c r="AN5" s="212">
        <f>Résultats!AP287</f>
        <v>278011.96399999998</v>
      </c>
      <c r="AO5" s="212">
        <f>Résultats!AQ287</f>
        <v>278868.71470000001</v>
      </c>
      <c r="AP5" s="212">
        <f>Résultats!AR287</f>
        <v>279781.7954</v>
      </c>
      <c r="AQ5" s="212">
        <f>Résultats!AS287</f>
        <v>280734.38699999999</v>
      </c>
      <c r="AR5" s="212">
        <f>Résultats!AT287</f>
        <v>281723.64640000003</v>
      </c>
      <c r="AS5" s="212">
        <f>Résultats!AU287</f>
        <v>282752.81469999999</v>
      </c>
      <c r="AT5" s="212">
        <f>Résultats!AV287</f>
        <v>283825.39809999999</v>
      </c>
      <c r="AU5" s="260">
        <f>Résultats!AW287</f>
        <v>284938.6887</v>
      </c>
    </row>
    <row r="6" spans="1:49" x14ac:dyDescent="0.35">
      <c r="B6" s="261" t="s">
        <v>497</v>
      </c>
      <c r="C6" s="262">
        <f>Résultats!E290</f>
        <v>47168.089030000003</v>
      </c>
      <c r="D6" s="263">
        <f>Résultats!F290</f>
        <v>49526.52809</v>
      </c>
      <c r="E6" s="263">
        <f>Résultats!G290</f>
        <v>49189.34431</v>
      </c>
      <c r="F6" s="263">
        <f>Résultats!H290</f>
        <v>50577.711130000003</v>
      </c>
      <c r="G6" s="263">
        <f>Résultats!I290</f>
        <v>51404.830750000001</v>
      </c>
      <c r="H6" s="263">
        <f>Résultats!J290</f>
        <v>52652.448080000002</v>
      </c>
      <c r="I6" s="263">
        <f>Résultats!K290</f>
        <v>53241.804889999999</v>
      </c>
      <c r="J6" s="263">
        <f>Résultats!L290</f>
        <v>54442.71228</v>
      </c>
      <c r="K6" s="263">
        <f>Résultats!M290</f>
        <v>56441.568650000001</v>
      </c>
      <c r="L6" s="263">
        <f>Résultats!N290</f>
        <v>57912.180339999999</v>
      </c>
      <c r="M6" s="263">
        <f>Résultats!O290</f>
        <v>56785.025840000002</v>
      </c>
      <c r="N6" s="263">
        <f>Résultats!P290</f>
        <v>56680.2667</v>
      </c>
      <c r="O6" s="263">
        <f>Résultats!Q290</f>
        <v>56742.69515</v>
      </c>
      <c r="P6" s="263">
        <f>Résultats!R290</f>
        <v>55967.581510000004</v>
      </c>
      <c r="Q6" s="263">
        <f>Résultats!S290</f>
        <v>56546.978179999998</v>
      </c>
      <c r="R6" s="263">
        <f>Résultats!T290</f>
        <v>56501.006809999999</v>
      </c>
      <c r="S6" s="263">
        <f>Résultats!U290</f>
        <v>56360.293389999999</v>
      </c>
      <c r="T6" s="263">
        <f>Résultats!V290</f>
        <v>56198.591569999997</v>
      </c>
      <c r="U6" s="263">
        <f>Résultats!W290</f>
        <v>55902.985690000001</v>
      </c>
      <c r="V6" s="263">
        <f>Résultats!X290</f>
        <v>55563.43806</v>
      </c>
      <c r="W6" s="263">
        <f>Résultats!Y290</f>
        <v>55302.61825</v>
      </c>
      <c r="X6" s="263">
        <f>Résultats!Z290</f>
        <v>55134.911310000003</v>
      </c>
      <c r="Y6" s="263">
        <f>Résultats!AA290</f>
        <v>55048.954120000002</v>
      </c>
      <c r="Z6" s="263">
        <f>Résultats!AB290</f>
        <v>55020.56727</v>
      </c>
      <c r="AA6" s="263">
        <f>Résultats!AC290</f>
        <v>55047.106950000001</v>
      </c>
      <c r="AB6" s="263">
        <f>Résultats!AD290</f>
        <v>55073.758009999998</v>
      </c>
      <c r="AC6" s="263">
        <f>Résultats!AE290</f>
        <v>55125.022859999997</v>
      </c>
      <c r="AD6" s="263">
        <f>Résultats!AF290</f>
        <v>55203.092680000002</v>
      </c>
      <c r="AE6" s="263">
        <f>Résultats!AG290</f>
        <v>55309.762560000003</v>
      </c>
      <c r="AF6" s="263">
        <f>Résultats!AH290</f>
        <v>55446.947679999997</v>
      </c>
      <c r="AG6" s="263">
        <f>Résultats!AI290</f>
        <v>55611.698900000003</v>
      </c>
      <c r="AH6" s="263">
        <f>Résultats!AJ290</f>
        <v>55801.144930000002</v>
      </c>
      <c r="AI6" s="263">
        <f>Résultats!AK290</f>
        <v>56008.565349999997</v>
      </c>
      <c r="AJ6" s="263">
        <f>Résultats!AL290</f>
        <v>56233.575259999998</v>
      </c>
      <c r="AK6" s="263">
        <f>Résultats!AM290</f>
        <v>56478.780989999999</v>
      </c>
      <c r="AL6" s="263">
        <f>Résultats!AN290</f>
        <v>56786.63766</v>
      </c>
      <c r="AM6" s="263">
        <f>Résultats!AO290</f>
        <v>57112.109640000002</v>
      </c>
      <c r="AN6" s="263">
        <f>Résultats!AP290</f>
        <v>57436.716269999997</v>
      </c>
      <c r="AO6" s="263">
        <f>Résultats!AQ290</f>
        <v>57757.043400000002</v>
      </c>
      <c r="AP6" s="263">
        <f>Résultats!AR290</f>
        <v>58067.649969999999</v>
      </c>
      <c r="AQ6" s="263">
        <f>Résultats!AS290</f>
        <v>58367.374539999997</v>
      </c>
      <c r="AR6" s="263">
        <f>Résultats!AT290</f>
        <v>58657.427889999999</v>
      </c>
      <c r="AS6" s="263">
        <f>Résultats!AU290</f>
        <v>58936.491119999999</v>
      </c>
      <c r="AT6" s="263">
        <f>Résultats!AV290</f>
        <v>59203.108030000003</v>
      </c>
      <c r="AU6" s="264">
        <f>Résultats!AW290</f>
        <v>59461.601340000001</v>
      </c>
      <c r="AV6" s="253"/>
    </row>
    <row r="7" spans="1:49" x14ac:dyDescent="0.35">
      <c r="B7" s="258" t="s">
        <v>498</v>
      </c>
      <c r="C7" s="259">
        <f>Résultats!E291</f>
        <v>580650.23010000004</v>
      </c>
      <c r="D7" s="212">
        <f>Résultats!F291</f>
        <v>598711.1176</v>
      </c>
      <c r="E7" s="212">
        <f>Résultats!G291</f>
        <v>601302.13219999999</v>
      </c>
      <c r="F7" s="212">
        <f>Résultats!H291</f>
        <v>618253.85250000004</v>
      </c>
      <c r="G7" s="212">
        <f>Résultats!I291</f>
        <v>629273.2868</v>
      </c>
      <c r="H7" s="212">
        <f>Résultats!J291</f>
        <v>643576.64569999999</v>
      </c>
      <c r="I7" s="212">
        <f>Résultats!K291</f>
        <v>659583.15240000002</v>
      </c>
      <c r="J7" s="212">
        <f>Résultats!L291</f>
        <v>680788.15740000003</v>
      </c>
      <c r="K7" s="212">
        <f>Résultats!M291</f>
        <v>707657.01179999998</v>
      </c>
      <c r="L7" s="212">
        <f>Résultats!N291</f>
        <v>726379.70180000004</v>
      </c>
      <c r="M7" s="212">
        <f>Résultats!O291</f>
        <v>721074.4497</v>
      </c>
      <c r="N7" s="212">
        <f>Résultats!P291</f>
        <v>719846.75230000005</v>
      </c>
      <c r="O7" s="212">
        <f>Résultats!Q291</f>
        <v>718518.70239999995</v>
      </c>
      <c r="P7" s="212">
        <f>Résultats!R291</f>
        <v>715962.83440000005</v>
      </c>
      <c r="Q7" s="212">
        <f>Résultats!S291</f>
        <v>721839.97849999997</v>
      </c>
      <c r="R7" s="212">
        <f>Résultats!T291</f>
        <v>726331.38379999995</v>
      </c>
      <c r="S7" s="212">
        <f>Résultats!U291</f>
        <v>727257.94990000001</v>
      </c>
      <c r="T7" s="212">
        <f>Résultats!V291</f>
        <v>727374.53289999999</v>
      </c>
      <c r="U7" s="212">
        <f>Résultats!W291</f>
        <v>726078.75419999997</v>
      </c>
      <c r="V7" s="212">
        <f>Résultats!X291</f>
        <v>723902.94290000002</v>
      </c>
      <c r="W7" s="212">
        <f>Résultats!Y291</f>
        <v>722853.42550000001</v>
      </c>
      <c r="X7" s="212">
        <f>Résultats!Z291</f>
        <v>722924.63630000001</v>
      </c>
      <c r="Y7" s="212">
        <f>Résultats!AA291</f>
        <v>723849.1372</v>
      </c>
      <c r="Z7" s="212">
        <f>Résultats!AB291</f>
        <v>725325.01040000003</v>
      </c>
      <c r="AA7" s="212">
        <f>Résultats!AC291</f>
        <v>727184.18030000001</v>
      </c>
      <c r="AB7" s="212">
        <f>Résultats!AD291</f>
        <v>729028.85679999995</v>
      </c>
      <c r="AC7" s="212">
        <f>Résultats!AE291</f>
        <v>730912.01159999997</v>
      </c>
      <c r="AD7" s="212">
        <f>Résultats!AF291</f>
        <v>732835.15509999997</v>
      </c>
      <c r="AE7" s="212">
        <f>Résultats!AG291</f>
        <v>734817.74899999995</v>
      </c>
      <c r="AF7" s="212">
        <f>Résultats!AH291</f>
        <v>736898.79020000005</v>
      </c>
      <c r="AG7" s="212">
        <f>Résultats!AI291</f>
        <v>739048.92619999999</v>
      </c>
      <c r="AH7" s="212">
        <f>Résultats!AJ291</f>
        <v>741291.62190000003</v>
      </c>
      <c r="AI7" s="212">
        <f>Résultats!AK291</f>
        <v>743626.18530000001</v>
      </c>
      <c r="AJ7" s="212">
        <f>Résultats!AL291</f>
        <v>746073.14610000001</v>
      </c>
      <c r="AK7" s="212">
        <f>Résultats!AM291</f>
        <v>748681.19460000005</v>
      </c>
      <c r="AL7" s="212">
        <f>Résultats!AN291</f>
        <v>751687.06960000005</v>
      </c>
      <c r="AM7" s="212">
        <f>Résultats!AO291</f>
        <v>754896.75</v>
      </c>
      <c r="AN7" s="212">
        <f>Résultats!AP291</f>
        <v>758189.25950000004</v>
      </c>
      <c r="AO7" s="212">
        <f>Résultats!AQ291</f>
        <v>761521.47710000002</v>
      </c>
      <c r="AP7" s="212">
        <f>Résultats!AR291</f>
        <v>764844.65330000001</v>
      </c>
      <c r="AQ7" s="212">
        <f>Résultats!AS291</f>
        <v>768129.27260000003</v>
      </c>
      <c r="AR7" s="212">
        <f>Résultats!AT291</f>
        <v>771381.87190000003</v>
      </c>
      <c r="AS7" s="212">
        <f>Résultats!AU291</f>
        <v>774597.98250000004</v>
      </c>
      <c r="AT7" s="212">
        <f>Résultats!AV291</f>
        <v>777770.89029999997</v>
      </c>
      <c r="AU7" s="260">
        <f>Résultats!AW291</f>
        <v>780928.56460000004</v>
      </c>
    </row>
    <row r="8" spans="1:49" x14ac:dyDescent="0.35">
      <c r="B8" s="258" t="s">
        <v>499</v>
      </c>
      <c r="C8" s="259">
        <f>Résultats!E288</f>
        <v>533482.14110000001</v>
      </c>
      <c r="D8" s="212">
        <f>Résultats!F288</f>
        <v>549193.36679999996</v>
      </c>
      <c r="E8" s="212">
        <f>Résultats!G288</f>
        <v>552124.96250000002</v>
      </c>
      <c r="F8" s="212">
        <f>Résultats!H288</f>
        <v>567688.65919999999</v>
      </c>
      <c r="G8" s="212">
        <f>Résultats!I288</f>
        <v>577881.25549999997</v>
      </c>
      <c r="H8" s="212">
        <f>Résultats!J288</f>
        <v>590937.35290000006</v>
      </c>
      <c r="I8" s="212">
        <f>Résultats!K288</f>
        <v>606360.11289999995</v>
      </c>
      <c r="J8" s="212">
        <f>Résultats!L288</f>
        <v>626367.41280000005</v>
      </c>
      <c r="K8" s="212">
        <f>Résultats!M288</f>
        <v>651238.4939</v>
      </c>
      <c r="L8" s="212">
        <f>Résultats!N288</f>
        <v>668491.18689999997</v>
      </c>
      <c r="M8" s="212">
        <f>Résultats!O288</f>
        <v>664317.64309999999</v>
      </c>
      <c r="N8" s="212">
        <f>Résultats!P288</f>
        <v>663194.65740000003</v>
      </c>
      <c r="O8" s="212">
        <f>Résultats!Q288</f>
        <v>661804.39410000003</v>
      </c>
      <c r="P8" s="212">
        <f>Résultats!R288</f>
        <v>660026.71649999998</v>
      </c>
      <c r="Q8" s="212">
        <f>Résultats!S288</f>
        <v>665324.86040000001</v>
      </c>
      <c r="R8" s="212">
        <f>Résultats!T288</f>
        <v>667743.85620000004</v>
      </c>
      <c r="S8" s="212">
        <f>Résultats!U288</f>
        <v>668140.43449999997</v>
      </c>
      <c r="T8" s="212">
        <f>Résultats!V288</f>
        <v>667750.47380000004</v>
      </c>
      <c r="U8" s="212">
        <f>Résultats!W288</f>
        <v>666090.35</v>
      </c>
      <c r="V8" s="212">
        <f>Résultats!X288</f>
        <v>663602.68279999995</v>
      </c>
      <c r="W8" s="212">
        <f>Résultats!Y288</f>
        <v>662158.68079999997</v>
      </c>
      <c r="X8" s="212">
        <f>Résultats!Z288</f>
        <v>661735.29539999994</v>
      </c>
      <c r="Y8" s="212">
        <f>Résultats!AA288</f>
        <v>662075.84459999995</v>
      </c>
      <c r="Z8" s="212">
        <f>Résultats!AB288</f>
        <v>662903.35380000004</v>
      </c>
      <c r="AA8" s="212">
        <f>Résultats!AC288</f>
        <v>664052.75730000006</v>
      </c>
      <c r="AB8" s="212">
        <f>Résultats!AD288</f>
        <v>665184.88289999997</v>
      </c>
      <c r="AC8" s="212">
        <f>Résultats!AE288</f>
        <v>666327.53890000004</v>
      </c>
      <c r="AD8" s="212">
        <f>Résultats!AF288</f>
        <v>667479.9534</v>
      </c>
      <c r="AE8" s="212">
        <f>Résultats!AG288</f>
        <v>668659.43610000005</v>
      </c>
      <c r="AF8" s="212">
        <f>Résultats!AH288</f>
        <v>669902.33490000002</v>
      </c>
      <c r="AG8" s="212">
        <f>Résultats!AI288</f>
        <v>671182.50219999999</v>
      </c>
      <c r="AH8" s="212">
        <f>Résultats!AJ288</f>
        <v>672525.70609999995</v>
      </c>
      <c r="AI8" s="212">
        <f>Résultats!AK288</f>
        <v>673937.75379999995</v>
      </c>
      <c r="AJ8" s="212">
        <f>Résultats!AL288</f>
        <v>675438.92909999995</v>
      </c>
      <c r="AK8" s="212">
        <f>Résultats!AM288</f>
        <v>677074.0416</v>
      </c>
      <c r="AL8" s="212">
        <f>Résultats!AN288</f>
        <v>679032.01229999994</v>
      </c>
      <c r="AM8" s="212">
        <f>Résultats!AO288</f>
        <v>681167.02069999999</v>
      </c>
      <c r="AN8" s="212">
        <f>Résultats!AP288</f>
        <v>683378.77839999995</v>
      </c>
      <c r="AO8" s="212">
        <f>Résultats!AQ288</f>
        <v>685628.38370000001</v>
      </c>
      <c r="AP8" s="212">
        <f>Résultats!AR288</f>
        <v>687873.62450000003</v>
      </c>
      <c r="AQ8" s="212">
        <f>Résultats!AS288</f>
        <v>690086.93019999994</v>
      </c>
      <c r="AR8" s="212">
        <f>Résultats!AT288</f>
        <v>692273.56090000004</v>
      </c>
      <c r="AS8" s="212">
        <f>Résultats!AU288</f>
        <v>694430.57579999999</v>
      </c>
      <c r="AT8" s="212">
        <f>Résultats!AV288</f>
        <v>696553.00509999995</v>
      </c>
      <c r="AU8" s="260">
        <f>Résultats!AW288</f>
        <v>698663.79799999995</v>
      </c>
    </row>
    <row r="9" spans="1:49" x14ac:dyDescent="0.35">
      <c r="B9" s="261" t="s">
        <v>500</v>
      </c>
      <c r="C9" s="262">
        <f>Résultats!E289</f>
        <v>85388.794450000001</v>
      </c>
      <c r="D9" s="263">
        <f>Résultats!F289</f>
        <v>94623.995599999995</v>
      </c>
      <c r="E9" s="263">
        <f>Résultats!G289</f>
        <v>97309.359849999906</v>
      </c>
      <c r="F9" s="263">
        <f>Résultats!H289</f>
        <v>103596.1063</v>
      </c>
      <c r="G9" s="263">
        <f>Résultats!I289</f>
        <v>107572.5223</v>
      </c>
      <c r="H9" s="263">
        <f>Résultats!J289</f>
        <v>114868.0243</v>
      </c>
      <c r="I9" s="263">
        <f>Résultats!K289</f>
        <v>120276.8656</v>
      </c>
      <c r="J9" s="263">
        <f>Résultats!L289</f>
        <v>126789.0052</v>
      </c>
      <c r="K9" s="263">
        <f>Résultats!M289</f>
        <v>135783.91769999999</v>
      </c>
      <c r="L9" s="263">
        <f>Résultats!N289</f>
        <v>145676.47020000001</v>
      </c>
      <c r="M9" s="263">
        <f>Résultats!O289</f>
        <v>136439.42850000001</v>
      </c>
      <c r="N9" s="263">
        <f>Résultats!P289</f>
        <v>131129.28270000001</v>
      </c>
      <c r="O9" s="263">
        <f>Résultats!Q289</f>
        <v>126022.7035</v>
      </c>
      <c r="P9" s="263">
        <f>Résultats!R289</f>
        <v>114450.42359999999</v>
      </c>
      <c r="Q9" s="263">
        <f>Résultats!S289</f>
        <v>113928.7288</v>
      </c>
      <c r="R9" s="263">
        <f>Résultats!T289</f>
        <v>113380.2453</v>
      </c>
      <c r="S9" s="263">
        <f>Résultats!U289</f>
        <v>113038.1263</v>
      </c>
      <c r="T9" s="263">
        <f>Résultats!V289</f>
        <v>112910.2295</v>
      </c>
      <c r="U9" s="263">
        <f>Résultats!W289</f>
        <v>112686.9966</v>
      </c>
      <c r="V9" s="263">
        <f>Résultats!X289</f>
        <v>112531.7356</v>
      </c>
      <c r="W9" s="263">
        <f>Résultats!Y289</f>
        <v>112289.4589</v>
      </c>
      <c r="X9" s="263">
        <f>Résultats!Z289</f>
        <v>112119.33719999999</v>
      </c>
      <c r="Y9" s="263">
        <f>Résultats!AA289</f>
        <v>112110.8288</v>
      </c>
      <c r="Z9" s="263">
        <f>Résultats!AB289</f>
        <v>112116.6232</v>
      </c>
      <c r="AA9" s="263">
        <f>Résultats!AC289</f>
        <v>112196.03</v>
      </c>
      <c r="AB9" s="263">
        <f>Résultats!AD289</f>
        <v>112348.3725</v>
      </c>
      <c r="AC9" s="263">
        <f>Résultats!AE289</f>
        <v>112587.6922</v>
      </c>
      <c r="AD9" s="263">
        <f>Résultats!AF289</f>
        <v>112900.3164</v>
      </c>
      <c r="AE9" s="263">
        <f>Résultats!AG289</f>
        <v>113280.5218</v>
      </c>
      <c r="AF9" s="263">
        <f>Résultats!AH289</f>
        <v>113724.38340000001</v>
      </c>
      <c r="AG9" s="263">
        <f>Résultats!AI289</f>
        <v>114227.8514</v>
      </c>
      <c r="AH9" s="263">
        <f>Résultats!AJ289</f>
        <v>114779.3265</v>
      </c>
      <c r="AI9" s="263">
        <f>Résultats!AK289</f>
        <v>115361.97440000001</v>
      </c>
      <c r="AJ9" s="263">
        <f>Résultats!AL289</f>
        <v>115976.1542</v>
      </c>
      <c r="AK9" s="263">
        <f>Résultats!AM289</f>
        <v>116643.71369999999</v>
      </c>
      <c r="AL9" s="263">
        <f>Résultats!AN289</f>
        <v>117360.3845</v>
      </c>
      <c r="AM9" s="263">
        <f>Résultats!AO289</f>
        <v>118074.47199999999</v>
      </c>
      <c r="AN9" s="263">
        <f>Résultats!AP289</f>
        <v>118768.67909999999</v>
      </c>
      <c r="AO9" s="263">
        <f>Résultats!AQ289</f>
        <v>119451.6661</v>
      </c>
      <c r="AP9" s="263">
        <f>Résultats!AR289</f>
        <v>120119.9075</v>
      </c>
      <c r="AQ9" s="263">
        <f>Résultats!AS289</f>
        <v>120778.163</v>
      </c>
      <c r="AR9" s="263">
        <f>Résultats!AT289</f>
        <v>121431.518</v>
      </c>
      <c r="AS9" s="263">
        <f>Résultats!AU289</f>
        <v>122076.1623</v>
      </c>
      <c r="AT9" s="263">
        <f>Résultats!AV289</f>
        <v>122708.0126</v>
      </c>
      <c r="AU9" s="264">
        <f>Résultats!AW289</f>
        <v>123336.8495</v>
      </c>
    </row>
    <row r="10" spans="1:49" x14ac:dyDescent="0.35">
      <c r="B10" s="249" t="s">
        <v>501</v>
      </c>
      <c r="C10" s="250">
        <f t="shared" ref="C10:AU10" si="1">C5+C8</f>
        <v>696943.44530000002</v>
      </c>
      <c r="D10" s="251">
        <f t="shared" si="1"/>
        <v>717625.52459999989</v>
      </c>
      <c r="E10" s="251">
        <f t="shared" si="1"/>
        <v>727223.69240000006</v>
      </c>
      <c r="F10" s="251">
        <f t="shared" si="1"/>
        <v>752062.83920000005</v>
      </c>
      <c r="G10" s="251">
        <f t="shared" si="1"/>
        <v>769910.2574</v>
      </c>
      <c r="H10" s="251">
        <f t="shared" si="1"/>
        <v>791575.93310000002</v>
      </c>
      <c r="I10" s="251">
        <f t="shared" si="1"/>
        <v>821393.45689999999</v>
      </c>
      <c r="J10" s="251">
        <f t="shared" si="1"/>
        <v>857224.83990000002</v>
      </c>
      <c r="K10" s="251">
        <f t="shared" si="1"/>
        <v>898690.73160000006</v>
      </c>
      <c r="L10" s="251">
        <f t="shared" si="1"/>
        <v>928920.64130000002</v>
      </c>
      <c r="M10" s="251">
        <f t="shared" si="1"/>
        <v>925543.9952</v>
      </c>
      <c r="N10" s="251">
        <f t="shared" si="1"/>
        <v>922030.31160000002</v>
      </c>
      <c r="O10" s="251">
        <f t="shared" si="1"/>
        <v>916791.91280000005</v>
      </c>
      <c r="P10" s="251">
        <f t="shared" si="1"/>
        <v>913672.65929999994</v>
      </c>
      <c r="Q10" s="251">
        <f t="shared" si="1"/>
        <v>919569.40229999996</v>
      </c>
      <c r="R10" s="251">
        <f t="shared" si="1"/>
        <v>924991.72860000003</v>
      </c>
      <c r="S10" s="251">
        <f t="shared" si="1"/>
        <v>926802.81579999998</v>
      </c>
      <c r="T10" s="251">
        <f t="shared" si="1"/>
        <v>927349.22580000001</v>
      </c>
      <c r="U10" s="251">
        <f t="shared" si="1"/>
        <v>926287.29869999993</v>
      </c>
      <c r="V10" s="251">
        <f t="shared" si="1"/>
        <v>924010.56629999995</v>
      </c>
      <c r="W10" s="251">
        <f t="shared" si="1"/>
        <v>923196.52319999994</v>
      </c>
      <c r="X10" s="251">
        <f t="shared" si="1"/>
        <v>923793.01249999995</v>
      </c>
      <c r="Y10" s="251">
        <f t="shared" si="1"/>
        <v>925425.62349999999</v>
      </c>
      <c r="Z10" s="251">
        <f t="shared" si="1"/>
        <v>927645.22650000011</v>
      </c>
      <c r="AA10" s="251">
        <f t="shared" si="1"/>
        <v>930179.03890000004</v>
      </c>
      <c r="AB10" s="251">
        <f t="shared" si="1"/>
        <v>932718.9068</v>
      </c>
      <c r="AC10" s="251">
        <f t="shared" si="1"/>
        <v>935166.77690000006</v>
      </c>
      <c r="AD10" s="251">
        <f t="shared" si="1"/>
        <v>937501.93359999999</v>
      </c>
      <c r="AE10" s="251">
        <f t="shared" si="1"/>
        <v>939742.60580000002</v>
      </c>
      <c r="AF10" s="251">
        <f t="shared" si="1"/>
        <v>941941.99109999998</v>
      </c>
      <c r="AG10" s="251">
        <f t="shared" si="1"/>
        <v>944065.38320000004</v>
      </c>
      <c r="AH10" s="251">
        <f t="shared" si="1"/>
        <v>946176.28759999992</v>
      </c>
      <c r="AI10" s="251">
        <f t="shared" si="1"/>
        <v>948323.55489999987</v>
      </c>
      <c r="AJ10" s="251">
        <f t="shared" si="1"/>
        <v>950546.40720000002</v>
      </c>
      <c r="AK10" s="251">
        <f t="shared" si="1"/>
        <v>952920.19629999995</v>
      </c>
      <c r="AL10" s="251">
        <f t="shared" si="1"/>
        <v>955536.94319999986</v>
      </c>
      <c r="AM10" s="251">
        <f t="shared" si="1"/>
        <v>958387.02740000002</v>
      </c>
      <c r="AN10" s="251">
        <f t="shared" si="1"/>
        <v>961390.74239999987</v>
      </c>
      <c r="AO10" s="251">
        <f t="shared" si="1"/>
        <v>964497.09840000002</v>
      </c>
      <c r="AP10" s="251">
        <f t="shared" si="1"/>
        <v>967655.4199000001</v>
      </c>
      <c r="AQ10" s="251">
        <f t="shared" si="1"/>
        <v>970821.31719999993</v>
      </c>
      <c r="AR10" s="251">
        <f t="shared" si="1"/>
        <v>973997.20730000013</v>
      </c>
      <c r="AS10" s="251">
        <f t="shared" si="1"/>
        <v>977183.39049999998</v>
      </c>
      <c r="AT10" s="251">
        <f t="shared" si="1"/>
        <v>980378.40319999994</v>
      </c>
      <c r="AU10" s="252">
        <f t="shared" si="1"/>
        <v>983602.48670000001</v>
      </c>
    </row>
    <row r="11" spans="1:49" x14ac:dyDescent="0.3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49" s="244" customFormat="1" ht="45" customHeight="1" x14ac:dyDescent="0.3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</row>
    <row r="13" spans="1:49" x14ac:dyDescent="0.35">
      <c r="B13" s="245" t="s">
        <v>1</v>
      </c>
      <c r="C13" s="246">
        <f t="shared" ref="C13:AU13" si="2">C14+C15+C18</f>
        <v>1099450.1183000002</v>
      </c>
      <c r="D13" s="247">
        <f t="shared" si="2"/>
        <v>1138707.6063000001</v>
      </c>
      <c r="E13" s="247">
        <f t="shared" si="2"/>
        <v>1157204.5750000002</v>
      </c>
      <c r="F13" s="247">
        <f t="shared" si="2"/>
        <v>1191039.9668999999</v>
      </c>
      <c r="G13" s="247">
        <f t="shared" si="2"/>
        <v>1205655.8903999999</v>
      </c>
      <c r="H13" s="247">
        <f t="shared" si="2"/>
        <v>1235180.6798</v>
      </c>
      <c r="I13" s="247">
        <f t="shared" si="2"/>
        <v>1273175.4017</v>
      </c>
      <c r="J13" s="247">
        <f t="shared" si="2"/>
        <v>1316909.1527</v>
      </c>
      <c r="K13" s="247">
        <f t="shared" si="2"/>
        <v>1374709.2163</v>
      </c>
      <c r="L13" s="247">
        <f t="shared" si="2"/>
        <v>1425186.4659000002</v>
      </c>
      <c r="M13" s="247">
        <f t="shared" si="2"/>
        <v>1418608.6488999999</v>
      </c>
      <c r="N13" s="247">
        <f t="shared" si="2"/>
        <v>1418160.5537</v>
      </c>
      <c r="O13" s="247">
        <f t="shared" si="2"/>
        <v>1416275.3099000002</v>
      </c>
      <c r="P13" s="247">
        <f t="shared" si="2"/>
        <v>1411716.2165999999</v>
      </c>
      <c r="Q13" s="247">
        <f t="shared" si="2"/>
        <v>1416894.9446999999</v>
      </c>
      <c r="R13" s="247">
        <f t="shared" si="2"/>
        <v>1423154.3344999999</v>
      </c>
      <c r="S13" s="247">
        <f t="shared" si="2"/>
        <v>1425270.7875000001</v>
      </c>
      <c r="T13" s="247">
        <f t="shared" si="2"/>
        <v>1425526.4443000001</v>
      </c>
      <c r="U13" s="247">
        <f t="shared" si="2"/>
        <v>1431018.2807</v>
      </c>
      <c r="V13" s="247">
        <f t="shared" si="2"/>
        <v>1433877.8065999998</v>
      </c>
      <c r="W13" s="247">
        <f t="shared" si="2"/>
        <v>1438818.9506000001</v>
      </c>
      <c r="X13" s="247">
        <f t="shared" si="2"/>
        <v>1445883.0447</v>
      </c>
      <c r="Y13" s="247">
        <f t="shared" si="2"/>
        <v>1454977.4696</v>
      </c>
      <c r="Z13" s="247">
        <f t="shared" si="2"/>
        <v>1465285.9068999998</v>
      </c>
      <c r="AA13" s="247">
        <f t="shared" si="2"/>
        <v>1476457.0567000001</v>
      </c>
      <c r="AB13" s="247">
        <f t="shared" si="2"/>
        <v>1488104.5767000001</v>
      </c>
      <c r="AC13" s="247">
        <f t="shared" si="2"/>
        <v>1499926.5418000002</v>
      </c>
      <c r="AD13" s="247">
        <f t="shared" si="2"/>
        <v>1511682.3215999999</v>
      </c>
      <c r="AE13" s="247">
        <f t="shared" si="2"/>
        <v>1523305.9323</v>
      </c>
      <c r="AF13" s="247">
        <f t="shared" si="2"/>
        <v>1534883.8254</v>
      </c>
      <c r="AG13" s="247">
        <f t="shared" si="2"/>
        <v>1546339.6009</v>
      </c>
      <c r="AH13" s="247">
        <f t="shared" si="2"/>
        <v>1557771.0134000001</v>
      </c>
      <c r="AI13" s="247">
        <f t="shared" si="2"/>
        <v>1569215.7877</v>
      </c>
      <c r="AJ13" s="247">
        <f t="shared" si="2"/>
        <v>1580917.8415999999</v>
      </c>
      <c r="AK13" s="247">
        <f t="shared" si="2"/>
        <v>1592933.2831999999</v>
      </c>
      <c r="AL13" s="247">
        <f t="shared" si="2"/>
        <v>1605610.8999000001</v>
      </c>
      <c r="AM13" s="247">
        <f t="shared" si="2"/>
        <v>1618901.8832</v>
      </c>
      <c r="AN13" s="247">
        <f t="shared" si="2"/>
        <v>1632652.8023000001</v>
      </c>
      <c r="AO13" s="247">
        <f t="shared" si="2"/>
        <v>1646900.1528</v>
      </c>
      <c r="AP13" s="247">
        <f t="shared" si="2"/>
        <v>1661587.3171000001</v>
      </c>
      <c r="AQ13" s="247">
        <f t="shared" si="2"/>
        <v>1676612.4129000001</v>
      </c>
      <c r="AR13" s="247">
        <f t="shared" si="2"/>
        <v>1692048.3481999999</v>
      </c>
      <c r="AS13" s="247">
        <f t="shared" si="2"/>
        <v>1707880.3295</v>
      </c>
      <c r="AT13" s="247">
        <f t="shared" si="2"/>
        <v>1724057.5884</v>
      </c>
      <c r="AU13" s="248">
        <f t="shared" si="2"/>
        <v>1740889.6809999999</v>
      </c>
    </row>
    <row r="14" spans="1:49" x14ac:dyDescent="0.35">
      <c r="B14" s="249" t="s">
        <v>494</v>
      </c>
      <c r="C14" s="250">
        <f>Résultats!E294</f>
        <v>269949.78960000002</v>
      </c>
      <c r="D14" s="251">
        <f>Résultats!F294</f>
        <v>277098.31140000001</v>
      </c>
      <c r="E14" s="251">
        <f>Résultats!G294</f>
        <v>283661.62070000003</v>
      </c>
      <c r="F14" s="251">
        <f>Résultats!H294</f>
        <v>284996.64429999999</v>
      </c>
      <c r="G14" s="251">
        <f>Résultats!I294</f>
        <v>276969.51199999999</v>
      </c>
      <c r="H14" s="251">
        <f>Résultats!J294</f>
        <v>276308.41389999999</v>
      </c>
      <c r="I14" s="251">
        <f>Résultats!K294</f>
        <v>278550.93329999998</v>
      </c>
      <c r="J14" s="251">
        <f>Résultats!L294</f>
        <v>278764.20939999999</v>
      </c>
      <c r="K14" s="251">
        <f>Résultats!M294</f>
        <v>284099.9154</v>
      </c>
      <c r="L14" s="251">
        <f>Résultats!N294</f>
        <v>292961.30810000002</v>
      </c>
      <c r="M14" s="251">
        <f>Résultats!O294</f>
        <v>300343.14889999997</v>
      </c>
      <c r="N14" s="251">
        <f>Résultats!P294</f>
        <v>308835.91889999999</v>
      </c>
      <c r="O14" s="251">
        <f>Résultats!Q294</f>
        <v>317314.234</v>
      </c>
      <c r="P14" s="251">
        <f>Résultats!R294</f>
        <v>328532.7561</v>
      </c>
      <c r="Q14" s="251">
        <f>Résultats!S294</f>
        <v>327772.34159999999</v>
      </c>
      <c r="R14" s="251">
        <f>Résultats!T294</f>
        <v>327038.72879999998</v>
      </c>
      <c r="S14" s="251">
        <f>Résultats!U294</f>
        <v>327195.06109999999</v>
      </c>
      <c r="T14" s="251">
        <f>Résultats!V294</f>
        <v>326543.52740000002</v>
      </c>
      <c r="U14" s="251">
        <f>Résultats!W294</f>
        <v>333088.902</v>
      </c>
      <c r="V14" s="251">
        <f>Résultats!X294</f>
        <v>338184.02559999999</v>
      </c>
      <c r="W14" s="251">
        <f>Résultats!Y294</f>
        <v>344113.3798</v>
      </c>
      <c r="X14" s="251">
        <f>Résultats!Z294</f>
        <v>350623.45990000002</v>
      </c>
      <c r="Y14" s="251">
        <f>Résultats!AA294</f>
        <v>357798.94620000001</v>
      </c>
      <c r="Z14" s="251">
        <f>Résultats!AB294</f>
        <v>365383.53129999997</v>
      </c>
      <c r="AA14" s="251">
        <f>Résultats!AC294</f>
        <v>373240.85989999998</v>
      </c>
      <c r="AB14" s="251">
        <f>Résultats!AD294</f>
        <v>381318.61729999998</v>
      </c>
      <c r="AC14" s="251">
        <f>Résultats!AE294</f>
        <v>389447.84820000001</v>
      </c>
      <c r="AD14" s="251">
        <f>Résultats!AF294</f>
        <v>397482.09659999999</v>
      </c>
      <c r="AE14" s="251">
        <f>Résultats!AG294</f>
        <v>405387.81689999998</v>
      </c>
      <c r="AF14" s="251">
        <f>Résultats!AH294</f>
        <v>413224.62709999998</v>
      </c>
      <c r="AG14" s="251">
        <f>Résultats!AI294</f>
        <v>420971.95390000002</v>
      </c>
      <c r="AH14" s="251">
        <f>Résultats!AJ294</f>
        <v>428678.00809999998</v>
      </c>
      <c r="AI14" s="251">
        <f>Résultats!AK294</f>
        <v>436349.19910000003</v>
      </c>
      <c r="AJ14" s="251">
        <f>Résultats!AL294</f>
        <v>444180.10710000002</v>
      </c>
      <c r="AK14" s="251">
        <f>Résultats!AM294</f>
        <v>452217.70049999998</v>
      </c>
      <c r="AL14" s="251">
        <f>Résultats!AN294</f>
        <v>460567.34629999998</v>
      </c>
      <c r="AM14" s="251">
        <f>Résultats!AO294</f>
        <v>469275.8015</v>
      </c>
      <c r="AN14" s="251">
        <f>Résultats!AP294</f>
        <v>478283.6459</v>
      </c>
      <c r="AO14" s="251">
        <f>Résultats!AQ294</f>
        <v>487664.86200000002</v>
      </c>
      <c r="AP14" s="251">
        <f>Résultats!AR294</f>
        <v>497429.6335</v>
      </c>
      <c r="AQ14" s="251">
        <f>Résultats!AS294</f>
        <v>507528.60690000001</v>
      </c>
      <c r="AR14" s="251">
        <f>Résultats!AT294</f>
        <v>518039.05310000002</v>
      </c>
      <c r="AS14" s="251">
        <f>Résultats!AU294</f>
        <v>528962.24529999995</v>
      </c>
      <c r="AT14" s="251">
        <f>Résultats!AV294</f>
        <v>540261.25959999999</v>
      </c>
      <c r="AU14" s="252">
        <f>Résultats!AW294</f>
        <v>552155.88769999996</v>
      </c>
    </row>
    <row r="15" spans="1:49" x14ac:dyDescent="0.35">
      <c r="B15" s="254" t="s">
        <v>495</v>
      </c>
      <c r="C15" s="255">
        <f>Résultats!E300</f>
        <v>248850.0986</v>
      </c>
      <c r="D15" s="256">
        <f>Résultats!F300</f>
        <v>262898.17729999998</v>
      </c>
      <c r="E15" s="256">
        <f>Résultats!G300</f>
        <v>272240.82209999999</v>
      </c>
      <c r="F15" s="256">
        <f>Résultats!H300</f>
        <v>287789.47009999998</v>
      </c>
      <c r="G15" s="256">
        <f>Résultats!I300</f>
        <v>299413.09159999999</v>
      </c>
      <c r="H15" s="256">
        <f>Résultats!J300</f>
        <v>315292.64840000001</v>
      </c>
      <c r="I15" s="256">
        <f>Résultats!K300</f>
        <v>335053.10080000001</v>
      </c>
      <c r="J15" s="256">
        <f>Résultats!L300</f>
        <v>357362.45140000002</v>
      </c>
      <c r="K15" s="256">
        <f>Résultats!M300</f>
        <v>382942.01069999998</v>
      </c>
      <c r="L15" s="256">
        <f>Résultats!N300</f>
        <v>405799.8578</v>
      </c>
      <c r="M15" s="256">
        <f>Résultats!O300</f>
        <v>397150.04029999999</v>
      </c>
      <c r="N15" s="256">
        <f>Résultats!P300</f>
        <v>389425.6348</v>
      </c>
      <c r="O15" s="256">
        <f>Résultats!Q300</f>
        <v>380431.73060000001</v>
      </c>
      <c r="P15" s="256">
        <f>Résultats!R300</f>
        <v>367206.25199999998</v>
      </c>
      <c r="Q15" s="256">
        <f>Résultats!S300</f>
        <v>367278.2893</v>
      </c>
      <c r="R15" s="256">
        <f>Résultats!T300</f>
        <v>369729.21130000002</v>
      </c>
      <c r="S15" s="256">
        <f>Résultats!U300</f>
        <v>370794.36940000003</v>
      </c>
      <c r="T15" s="256">
        <f>Résultats!V300</f>
        <v>371595.8676</v>
      </c>
      <c r="U15" s="256">
        <f>Résultats!W300</f>
        <v>371955.77679999999</v>
      </c>
      <c r="V15" s="256">
        <f>Résultats!X300</f>
        <v>371970.85479999997</v>
      </c>
      <c r="W15" s="256">
        <f>Résultats!Y300</f>
        <v>372287.85710000002</v>
      </c>
      <c r="X15" s="256">
        <f>Résultats!Z300</f>
        <v>373036.79599999997</v>
      </c>
      <c r="Y15" s="256">
        <f>Résultats!AA300</f>
        <v>374207.3738</v>
      </c>
      <c r="Z15" s="256">
        <f>Résultats!AB300</f>
        <v>375507.39649999997</v>
      </c>
      <c r="AA15" s="256">
        <f>Résultats!AC300</f>
        <v>376905.74060000002</v>
      </c>
      <c r="AB15" s="256">
        <f>Résultats!AD300</f>
        <v>378420.81660000002</v>
      </c>
      <c r="AC15" s="256">
        <f>Résultats!AE300</f>
        <v>379955.01400000002</v>
      </c>
      <c r="AD15" s="256">
        <f>Résultats!AF300</f>
        <v>381463.80239999999</v>
      </c>
      <c r="AE15" s="256">
        <f>Résultats!AG300</f>
        <v>382927.05219999998</v>
      </c>
      <c r="AF15" s="256">
        <f>Résultats!AH300</f>
        <v>384350.82169999997</v>
      </c>
      <c r="AG15" s="256">
        <f>Résultats!AI300</f>
        <v>385715.85430000001</v>
      </c>
      <c r="AH15" s="256">
        <f>Résultats!AJ300</f>
        <v>387043.33960000001</v>
      </c>
      <c r="AI15" s="256">
        <f>Résultats!AK300</f>
        <v>388364.48599999998</v>
      </c>
      <c r="AJ15" s="256">
        <f>Résultats!AL300</f>
        <v>389700.35269999999</v>
      </c>
      <c r="AK15" s="256">
        <f>Résultats!AM300</f>
        <v>391066.27789999999</v>
      </c>
      <c r="AL15" s="256">
        <f>Résultats!AN300</f>
        <v>392414.32260000001</v>
      </c>
      <c r="AM15" s="256">
        <f>Résultats!AO300</f>
        <v>393821.4388</v>
      </c>
      <c r="AN15" s="256">
        <f>Résultats!AP300</f>
        <v>395295.39510000002</v>
      </c>
      <c r="AO15" s="256">
        <f>Résultats!AQ300</f>
        <v>396835.28889999999</v>
      </c>
      <c r="AP15" s="256">
        <f>Résultats!AR300</f>
        <v>398427.79479999997</v>
      </c>
      <c r="AQ15" s="256">
        <f>Résultats!AS300</f>
        <v>400058.66210000002</v>
      </c>
      <c r="AR15" s="256">
        <f>Résultats!AT300</f>
        <v>401725.6177</v>
      </c>
      <c r="AS15" s="256">
        <f>Résultats!AU300</f>
        <v>403424.10110000003</v>
      </c>
      <c r="AT15" s="256">
        <f>Résultats!AV300</f>
        <v>405150.54550000001</v>
      </c>
      <c r="AU15" s="257">
        <f>Résultats!AW300</f>
        <v>406925.15269999998</v>
      </c>
    </row>
    <row r="16" spans="1:49" x14ac:dyDescent="0.35">
      <c r="B16" s="258" t="s">
        <v>496</v>
      </c>
      <c r="C16" s="259">
        <f>Résultats!E295</f>
        <v>163461.30420000001</v>
      </c>
      <c r="D16" s="212">
        <f>Résultats!F295</f>
        <v>168432.15779999999</v>
      </c>
      <c r="E16" s="212">
        <f>Résultats!G295</f>
        <v>175098.72990000001</v>
      </c>
      <c r="F16" s="212">
        <f>Résultats!H295</f>
        <v>184374.18</v>
      </c>
      <c r="G16" s="212">
        <f>Résultats!I295</f>
        <v>192029.0019</v>
      </c>
      <c r="H16" s="212">
        <f>Résultats!J295</f>
        <v>200639.6243</v>
      </c>
      <c r="I16" s="212">
        <f>Résultats!K295</f>
        <v>215029.0196</v>
      </c>
      <c r="J16" s="212">
        <f>Résultats!L295</f>
        <v>230855.26449999999</v>
      </c>
      <c r="K16" s="212">
        <f>Résultats!M295</f>
        <v>247456.30189999999</v>
      </c>
      <c r="L16" s="212">
        <f>Résultats!N295</f>
        <v>260447.91740000001</v>
      </c>
      <c r="M16" s="212">
        <f>Résultats!O295</f>
        <v>261243.1918</v>
      </c>
      <c r="N16" s="212">
        <f>Résultats!P295</f>
        <v>258856.96090000001</v>
      </c>
      <c r="O16" s="212">
        <f>Résultats!Q295</f>
        <v>254991.8308</v>
      </c>
      <c r="P16" s="212">
        <f>Résultats!R295</f>
        <v>253651.76060000001</v>
      </c>
      <c r="Q16" s="212">
        <f>Résultats!S295</f>
        <v>254250.64300000001</v>
      </c>
      <c r="R16" s="212">
        <f>Résultats!T295</f>
        <v>257250.7139</v>
      </c>
      <c r="S16" s="212">
        <f>Résultats!U295</f>
        <v>258678.62469999999</v>
      </c>
      <c r="T16" s="212">
        <f>Résultats!V295</f>
        <v>259612.70939999999</v>
      </c>
      <c r="U16" s="212">
        <f>Résultats!W295</f>
        <v>260239.3106</v>
      </c>
      <c r="V16" s="212">
        <f>Résultats!X295</f>
        <v>260424.08069999999</v>
      </c>
      <c r="W16" s="212">
        <f>Résultats!Y295</f>
        <v>261052.23050000001</v>
      </c>
      <c r="X16" s="212">
        <f>Résultats!Z295</f>
        <v>262015.0116</v>
      </c>
      <c r="Y16" s="212">
        <f>Résultats!AA295</f>
        <v>263186.19829999999</v>
      </c>
      <c r="Z16" s="212">
        <f>Résultats!AB295</f>
        <v>264436.98729999998</v>
      </c>
      <c r="AA16" s="212">
        <f>Résultats!AC295</f>
        <v>265691.13530000002</v>
      </c>
      <c r="AB16" s="212">
        <f>Résultats!AD295</f>
        <v>266971.90889999998</v>
      </c>
      <c r="AC16" s="212">
        <f>Résultats!AE295</f>
        <v>268184.73910000001</v>
      </c>
      <c r="AD16" s="212">
        <f>Résultats!AF295</f>
        <v>269305.63069999998</v>
      </c>
      <c r="AE16" s="212">
        <f>Résultats!AG295</f>
        <v>270325.62929999997</v>
      </c>
      <c r="AF16" s="212">
        <f>Résultats!AH295</f>
        <v>271254.04060000001</v>
      </c>
      <c r="AG16" s="212">
        <f>Résultats!AI295</f>
        <v>272074.60430000001</v>
      </c>
      <c r="AH16" s="212">
        <f>Résultats!AJ295</f>
        <v>272821.12359999999</v>
      </c>
      <c r="AI16" s="212">
        <f>Résultats!AK295</f>
        <v>273538.89529999997</v>
      </c>
      <c r="AJ16" s="212">
        <f>Résultats!AL295</f>
        <v>274245.06790000002</v>
      </c>
      <c r="AK16" s="212">
        <f>Résultats!AM295</f>
        <v>274964.7732</v>
      </c>
      <c r="AL16" s="212">
        <f>Résultats!AN295</f>
        <v>275606.86910000001</v>
      </c>
      <c r="AM16" s="212">
        <f>Résultats!AO295</f>
        <v>276300.38250000001</v>
      </c>
      <c r="AN16" s="212">
        <f>Résultats!AP295</f>
        <v>277071.17099999997</v>
      </c>
      <c r="AO16" s="212">
        <f>Résultats!AQ295</f>
        <v>277912.7303</v>
      </c>
      <c r="AP16" s="212">
        <f>Résultats!AR295</f>
        <v>278819.6091</v>
      </c>
      <c r="AQ16" s="212">
        <f>Résultats!AS295</f>
        <v>279776.11420000001</v>
      </c>
      <c r="AR16" s="212">
        <f>Résultats!AT295</f>
        <v>280777.04989999998</v>
      </c>
      <c r="AS16" s="212">
        <f>Résultats!AU295</f>
        <v>281823.19890000002</v>
      </c>
      <c r="AT16" s="212">
        <f>Résultats!AV295</f>
        <v>282915.4534</v>
      </c>
      <c r="AU16" s="260">
        <f>Résultats!AW295</f>
        <v>284048.6741</v>
      </c>
    </row>
    <row r="17" spans="1:49" x14ac:dyDescent="0.35">
      <c r="B17" s="261" t="s">
        <v>497</v>
      </c>
      <c r="C17" s="262">
        <f>Résultats!E298</f>
        <v>47168.089030000003</v>
      </c>
      <c r="D17" s="263">
        <f>Résultats!F298</f>
        <v>49526.52809</v>
      </c>
      <c r="E17" s="263">
        <f>Résultats!G298</f>
        <v>49189.34431</v>
      </c>
      <c r="F17" s="263">
        <f>Résultats!H298</f>
        <v>50577.711130000003</v>
      </c>
      <c r="G17" s="263">
        <f>Résultats!I298</f>
        <v>51404.830750000001</v>
      </c>
      <c r="H17" s="263">
        <f>Résultats!J298</f>
        <v>52652.689769999997</v>
      </c>
      <c r="I17" s="263">
        <f>Résultats!K298</f>
        <v>53240.859380000002</v>
      </c>
      <c r="J17" s="263">
        <f>Résultats!L298</f>
        <v>54442.262060000001</v>
      </c>
      <c r="K17" s="263">
        <f>Résultats!M298</f>
        <v>56442.382989999998</v>
      </c>
      <c r="L17" s="263">
        <f>Résultats!N298</f>
        <v>57915.791259999998</v>
      </c>
      <c r="M17" s="263">
        <f>Résultats!O298</f>
        <v>56788.232689999997</v>
      </c>
      <c r="N17" s="263">
        <f>Résultats!P298</f>
        <v>56684.35194</v>
      </c>
      <c r="O17" s="263">
        <f>Résultats!Q298</f>
        <v>56743.52996</v>
      </c>
      <c r="P17" s="263">
        <f>Résultats!R298</f>
        <v>55968.697870000004</v>
      </c>
      <c r="Q17" s="263">
        <f>Résultats!S298</f>
        <v>56546.68561</v>
      </c>
      <c r="R17" s="263">
        <f>Résultats!T298</f>
        <v>56508.177020000003</v>
      </c>
      <c r="S17" s="263">
        <f>Résultats!U298</f>
        <v>56360.858650000002</v>
      </c>
      <c r="T17" s="263">
        <f>Résultats!V298</f>
        <v>56198.060409999998</v>
      </c>
      <c r="U17" s="263">
        <f>Résultats!W298</f>
        <v>55884.403010000002</v>
      </c>
      <c r="V17" s="263">
        <f>Résultats!X298</f>
        <v>55537.285069999998</v>
      </c>
      <c r="W17" s="263">
        <f>Résultats!Y298</f>
        <v>55240.881099999999</v>
      </c>
      <c r="X17" s="263">
        <f>Résultats!Z298</f>
        <v>55048.522700000001</v>
      </c>
      <c r="Y17" s="263">
        <f>Résultats!AA298</f>
        <v>54961.14789</v>
      </c>
      <c r="Z17" s="263">
        <f>Résultats!AB298</f>
        <v>54951.390099999997</v>
      </c>
      <c r="AA17" s="263">
        <f>Résultats!AC298</f>
        <v>55008.789599999996</v>
      </c>
      <c r="AB17" s="263">
        <f>Résultats!AD298</f>
        <v>55085.410669999997</v>
      </c>
      <c r="AC17" s="263">
        <f>Résultats!AE298</f>
        <v>55189.510479999997</v>
      </c>
      <c r="AD17" s="263">
        <f>Résultats!AF298</f>
        <v>55317.195679999997</v>
      </c>
      <c r="AE17" s="263">
        <f>Résultats!AG298</f>
        <v>55467.478309999999</v>
      </c>
      <c r="AF17" s="263">
        <f>Résultats!AH298</f>
        <v>55641.412539999998</v>
      </c>
      <c r="AG17" s="263">
        <f>Résultats!AI298</f>
        <v>55836.161919999999</v>
      </c>
      <c r="AH17" s="263">
        <f>Résultats!AJ298</f>
        <v>56049.970939999999</v>
      </c>
      <c r="AI17" s="263">
        <f>Résultats!AK298</f>
        <v>56276.260260000003</v>
      </c>
      <c r="AJ17" s="263">
        <f>Résultats!AL298</f>
        <v>56515.886870000002</v>
      </c>
      <c r="AK17" s="263">
        <f>Résultats!AM298</f>
        <v>56764.041160000001</v>
      </c>
      <c r="AL17" s="263">
        <f>Résultats!AN298</f>
        <v>57071.879670000002</v>
      </c>
      <c r="AM17" s="263">
        <f>Résultats!AO298</f>
        <v>57397.390930000001</v>
      </c>
      <c r="AN17" s="263">
        <f>Résultats!AP298</f>
        <v>57723.53527</v>
      </c>
      <c r="AO17" s="263">
        <f>Résultats!AQ298</f>
        <v>58046.771220000002</v>
      </c>
      <c r="AP17" s="263">
        <f>Résultats!AR298</f>
        <v>58360.430099999998</v>
      </c>
      <c r="AQ17" s="263">
        <f>Résultats!AS298</f>
        <v>58662.009149999998</v>
      </c>
      <c r="AR17" s="263">
        <f>Résultats!AT298</f>
        <v>58951.914729999997</v>
      </c>
      <c r="AS17" s="263">
        <f>Résultats!AU298</f>
        <v>59228.238969999999</v>
      </c>
      <c r="AT17" s="263">
        <f>Résultats!AV298</f>
        <v>59489.470780000003</v>
      </c>
      <c r="AU17" s="264">
        <f>Résultats!AW298</f>
        <v>59746.327429999998</v>
      </c>
      <c r="AW17" s="253"/>
    </row>
    <row r="18" spans="1:49" x14ac:dyDescent="0.35">
      <c r="B18" s="258" t="s">
        <v>498</v>
      </c>
      <c r="C18" s="259">
        <f>Résultats!E299</f>
        <v>580650.23010000004</v>
      </c>
      <c r="D18" s="212">
        <f>Résultats!F299</f>
        <v>598711.1176</v>
      </c>
      <c r="E18" s="212">
        <f>Résultats!G299</f>
        <v>601302.13219999999</v>
      </c>
      <c r="F18" s="212">
        <f>Résultats!H299</f>
        <v>618253.85250000004</v>
      </c>
      <c r="G18" s="212">
        <f>Résultats!I299</f>
        <v>629273.2868</v>
      </c>
      <c r="H18" s="212">
        <f>Résultats!J299</f>
        <v>643579.61750000005</v>
      </c>
      <c r="I18" s="212">
        <f>Résultats!K299</f>
        <v>659571.3676</v>
      </c>
      <c r="J18" s="212">
        <f>Résultats!L299</f>
        <v>680782.49190000002</v>
      </c>
      <c r="K18" s="212">
        <f>Résultats!M299</f>
        <v>707667.29020000005</v>
      </c>
      <c r="L18" s="212">
        <f>Résultats!N299</f>
        <v>726425.3</v>
      </c>
      <c r="M18" s="212">
        <f>Résultats!O299</f>
        <v>721115.45970000001</v>
      </c>
      <c r="N18" s="212">
        <f>Résultats!P299</f>
        <v>719899</v>
      </c>
      <c r="O18" s="212">
        <f>Résultats!Q299</f>
        <v>718529.34530000004</v>
      </c>
      <c r="P18" s="212">
        <f>Résultats!R299</f>
        <v>715977.20849999995</v>
      </c>
      <c r="Q18" s="212">
        <f>Résultats!S299</f>
        <v>721844.3138</v>
      </c>
      <c r="R18" s="212">
        <f>Résultats!T299</f>
        <v>726386.39439999999</v>
      </c>
      <c r="S18" s="212">
        <f>Résultats!U299</f>
        <v>727281.35699999996</v>
      </c>
      <c r="T18" s="212">
        <f>Résultats!V299</f>
        <v>727387.04929999996</v>
      </c>
      <c r="U18" s="212">
        <f>Résultats!W299</f>
        <v>725973.60190000001</v>
      </c>
      <c r="V18" s="212">
        <f>Résultats!X299</f>
        <v>723722.92619999999</v>
      </c>
      <c r="W18" s="212">
        <f>Résultats!Y299</f>
        <v>722417.71369999996</v>
      </c>
      <c r="X18" s="212">
        <f>Résultats!Z299</f>
        <v>722222.78879999998</v>
      </c>
      <c r="Y18" s="212">
        <f>Résultats!AA299</f>
        <v>722971.1496</v>
      </c>
      <c r="Z18" s="212">
        <f>Résultats!AB299</f>
        <v>724394.9791</v>
      </c>
      <c r="AA18" s="212">
        <f>Résultats!AC299</f>
        <v>726310.45620000002</v>
      </c>
      <c r="AB18" s="212">
        <f>Résultats!AD299</f>
        <v>728365.14280000003</v>
      </c>
      <c r="AC18" s="212">
        <f>Résultats!AE299</f>
        <v>730523.67960000003</v>
      </c>
      <c r="AD18" s="212">
        <f>Résultats!AF299</f>
        <v>732736.42260000005</v>
      </c>
      <c r="AE18" s="212">
        <f>Résultats!AG299</f>
        <v>734991.06319999998</v>
      </c>
      <c r="AF18" s="212">
        <f>Résultats!AH299</f>
        <v>737308.37659999996</v>
      </c>
      <c r="AG18" s="212">
        <f>Résultats!AI299</f>
        <v>739651.79269999999</v>
      </c>
      <c r="AH18" s="212">
        <f>Résultats!AJ299</f>
        <v>742049.66570000001</v>
      </c>
      <c r="AI18" s="212">
        <f>Résultats!AK299</f>
        <v>744502.10259999998</v>
      </c>
      <c r="AJ18" s="212">
        <f>Résultats!AL299</f>
        <v>747037.38179999997</v>
      </c>
      <c r="AK18" s="212">
        <f>Résultats!AM299</f>
        <v>749649.30480000004</v>
      </c>
      <c r="AL18" s="212">
        <f>Résultats!AN299</f>
        <v>752629.23100000003</v>
      </c>
      <c r="AM18" s="212">
        <f>Résultats!AO299</f>
        <v>755804.64289999998</v>
      </c>
      <c r="AN18" s="212">
        <f>Résultats!AP299</f>
        <v>759073.76130000001</v>
      </c>
      <c r="AO18" s="212">
        <f>Résultats!AQ299</f>
        <v>762400.00190000003</v>
      </c>
      <c r="AP18" s="212">
        <f>Résultats!AR299</f>
        <v>765729.88879999996</v>
      </c>
      <c r="AQ18" s="212">
        <f>Résultats!AS299</f>
        <v>769025.14390000002</v>
      </c>
      <c r="AR18" s="212">
        <f>Résultats!AT299</f>
        <v>772283.67740000004</v>
      </c>
      <c r="AS18" s="212">
        <f>Résultats!AU299</f>
        <v>775493.98309999995</v>
      </c>
      <c r="AT18" s="212">
        <f>Résultats!AV299</f>
        <v>778645.78330000001</v>
      </c>
      <c r="AU18" s="260">
        <f>Résultats!AW299</f>
        <v>781808.64060000004</v>
      </c>
    </row>
    <row r="19" spans="1:49" x14ac:dyDescent="0.35">
      <c r="B19" s="258" t="s">
        <v>499</v>
      </c>
      <c r="C19" s="259">
        <f>Résultats!E296</f>
        <v>533482.14110000001</v>
      </c>
      <c r="D19" s="212">
        <f>Résultats!F296</f>
        <v>549193.36679999996</v>
      </c>
      <c r="E19" s="212">
        <f>Résultats!G296</f>
        <v>552124.96250000002</v>
      </c>
      <c r="F19" s="212">
        <f>Résultats!H296</f>
        <v>567688.65919999999</v>
      </c>
      <c r="G19" s="212">
        <f>Résultats!I296</f>
        <v>577881.25549999997</v>
      </c>
      <c r="H19" s="212">
        <f>Résultats!J296</f>
        <v>590940.08299999998</v>
      </c>
      <c r="I19" s="212">
        <f>Résultats!K296</f>
        <v>606349.27320000005</v>
      </c>
      <c r="J19" s="212">
        <f>Résultats!L296</f>
        <v>626362.19720000005</v>
      </c>
      <c r="K19" s="212">
        <f>Résultats!M296</f>
        <v>651247.95819999999</v>
      </c>
      <c r="L19" s="212">
        <f>Résultats!N296</f>
        <v>668533.17559999996</v>
      </c>
      <c r="M19" s="212">
        <f>Résultats!O296</f>
        <v>664355.44770000002</v>
      </c>
      <c r="N19" s="212">
        <f>Résultats!P296</f>
        <v>663242.82180000003</v>
      </c>
      <c r="O19" s="212">
        <f>Résultats!Q296</f>
        <v>661814.20250000001</v>
      </c>
      <c r="P19" s="212">
        <f>Résultats!R296</f>
        <v>660039.97490000003</v>
      </c>
      <c r="Q19" s="212">
        <f>Résultats!S296</f>
        <v>665329.48710000003</v>
      </c>
      <c r="R19" s="212">
        <f>Résultats!T296</f>
        <v>667791.52099999995</v>
      </c>
      <c r="S19" s="212">
        <f>Résultats!U296</f>
        <v>668163.18579999998</v>
      </c>
      <c r="T19" s="212">
        <f>Résultats!V296</f>
        <v>667763.46</v>
      </c>
      <c r="U19" s="212">
        <f>Résultats!W296</f>
        <v>666004.39399999997</v>
      </c>
      <c r="V19" s="212">
        <f>Résultats!X296</f>
        <v>663450.01280000003</v>
      </c>
      <c r="W19" s="212">
        <f>Résultats!Y296</f>
        <v>661788.00329999998</v>
      </c>
      <c r="X19" s="212">
        <f>Résultats!Z296</f>
        <v>661125.7439</v>
      </c>
      <c r="Y19" s="212">
        <f>Résultats!AA296</f>
        <v>661293.7929</v>
      </c>
      <c r="Z19" s="212">
        <f>Résultats!AB296</f>
        <v>662051.90729999996</v>
      </c>
      <c r="AA19" s="212">
        <f>Résultats!AC296</f>
        <v>663226.95680000004</v>
      </c>
      <c r="AB19" s="212">
        <f>Résultats!AD296</f>
        <v>664517.39099999995</v>
      </c>
      <c r="AC19" s="212">
        <f>Résultats!AE296</f>
        <v>665879.68209999998</v>
      </c>
      <c r="AD19" s="212">
        <f>Résultats!AF296</f>
        <v>667268.51540000003</v>
      </c>
      <c r="AE19" s="212">
        <f>Résultats!AG296</f>
        <v>668672.63630000001</v>
      </c>
      <c r="AF19" s="212">
        <f>Résultats!AH296</f>
        <v>670111.35759999999</v>
      </c>
      <c r="AG19" s="212">
        <f>Résultats!AI296</f>
        <v>671551.41249999998</v>
      </c>
      <c r="AH19" s="212">
        <f>Résultats!AJ296</f>
        <v>673022.36860000005</v>
      </c>
      <c r="AI19" s="212">
        <f>Résultats!AK296</f>
        <v>674530.77480000001</v>
      </c>
      <c r="AJ19" s="212">
        <f>Résultats!AL296</f>
        <v>676103.37170000002</v>
      </c>
      <c r="AK19" s="212">
        <f>Résultats!AM296</f>
        <v>677738.67590000003</v>
      </c>
      <c r="AL19" s="212">
        <f>Résultats!AN296</f>
        <v>679670.60820000002</v>
      </c>
      <c r="AM19" s="212">
        <f>Résultats!AO296</f>
        <v>681771.43649999995</v>
      </c>
      <c r="AN19" s="212">
        <f>Résultats!AP296</f>
        <v>683958.21149999998</v>
      </c>
      <c r="AO19" s="212">
        <f>Résultats!AQ296</f>
        <v>686198.50930000003</v>
      </c>
      <c r="AP19" s="212">
        <f>Résultats!AR296</f>
        <v>688446.68669999996</v>
      </c>
      <c r="AQ19" s="212">
        <f>Résultats!AS296</f>
        <v>690667.94030000002</v>
      </c>
      <c r="AR19" s="212">
        <f>Résultats!AT296</f>
        <v>692859.92449999996</v>
      </c>
      <c r="AS19" s="212">
        <f>Résultats!AU296</f>
        <v>695013.45440000005</v>
      </c>
      <c r="AT19" s="212">
        <f>Résultats!AV296</f>
        <v>697120.18319999997</v>
      </c>
      <c r="AU19" s="260">
        <f>Résultats!AW296</f>
        <v>699237.08840000001</v>
      </c>
    </row>
    <row r="20" spans="1:49" x14ac:dyDescent="0.35">
      <c r="B20" s="261" t="s">
        <v>500</v>
      </c>
      <c r="C20" s="262">
        <f>Résultats!E297</f>
        <v>85388.794450000001</v>
      </c>
      <c r="D20" s="263">
        <f>Résultats!F297</f>
        <v>94623.995599999995</v>
      </c>
      <c r="E20" s="263">
        <f>Résultats!G297</f>
        <v>97309.359849999906</v>
      </c>
      <c r="F20" s="263">
        <f>Résultats!H297</f>
        <v>103596.1063</v>
      </c>
      <c r="G20" s="263">
        <f>Résultats!I297</f>
        <v>107572.5223</v>
      </c>
      <c r="H20" s="263">
        <f>Résultats!J297</f>
        <v>114868.6753</v>
      </c>
      <c r="I20" s="263">
        <f>Résultats!K297</f>
        <v>120274.23480000001</v>
      </c>
      <c r="J20" s="263">
        <f>Résultats!L297</f>
        <v>126787.716</v>
      </c>
      <c r="K20" s="263">
        <f>Résultats!M297</f>
        <v>135786.35060000001</v>
      </c>
      <c r="L20" s="263">
        <f>Résultats!N297</f>
        <v>145687.709</v>
      </c>
      <c r="M20" s="263">
        <f>Résultats!O297</f>
        <v>136449.0134</v>
      </c>
      <c r="N20" s="263">
        <f>Résultats!P297</f>
        <v>131141.04810000001</v>
      </c>
      <c r="O20" s="263">
        <f>Résultats!Q297</f>
        <v>126025.0264</v>
      </c>
      <c r="P20" s="263">
        <f>Résultats!R297</f>
        <v>114453.29180000001</v>
      </c>
      <c r="Q20" s="263">
        <f>Résultats!S297</f>
        <v>113928.52860000001</v>
      </c>
      <c r="R20" s="263">
        <f>Résultats!T297</f>
        <v>113396.0398</v>
      </c>
      <c r="S20" s="263">
        <f>Résultats!U297</f>
        <v>113038.90700000001</v>
      </c>
      <c r="T20" s="263">
        <f>Résultats!V297</f>
        <v>112909.2058</v>
      </c>
      <c r="U20" s="263">
        <f>Résultats!W297</f>
        <v>112644.30220000001</v>
      </c>
      <c r="V20" s="263">
        <f>Résultats!X297</f>
        <v>112474.84050000001</v>
      </c>
      <c r="W20" s="263">
        <f>Résultats!Y297</f>
        <v>112165.531</v>
      </c>
      <c r="X20" s="263">
        <f>Résultats!Z297</f>
        <v>111954.77469999999</v>
      </c>
      <c r="Y20" s="263">
        <f>Résultats!AA297</f>
        <v>111957.8659</v>
      </c>
      <c r="Z20" s="263">
        <f>Résultats!AB297</f>
        <v>112011.07060000001</v>
      </c>
      <c r="AA20" s="263">
        <f>Résultats!AC297</f>
        <v>112159.22840000001</v>
      </c>
      <c r="AB20" s="263">
        <f>Résultats!AD297</f>
        <v>112397.6134</v>
      </c>
      <c r="AC20" s="263">
        <f>Résultats!AE297</f>
        <v>112722.93399999999</v>
      </c>
      <c r="AD20" s="263">
        <f>Résultats!AF297</f>
        <v>113114.63340000001</v>
      </c>
      <c r="AE20" s="263">
        <f>Résultats!AG297</f>
        <v>113561.5545</v>
      </c>
      <c r="AF20" s="263">
        <f>Résultats!AH297</f>
        <v>114060.5193</v>
      </c>
      <c r="AG20" s="263">
        <f>Résultats!AI297</f>
        <v>114608.5377</v>
      </c>
      <c r="AH20" s="263">
        <f>Résultats!AJ297</f>
        <v>115193.05560000001</v>
      </c>
      <c r="AI20" s="263">
        <f>Résultats!AK297</f>
        <v>115800.0249</v>
      </c>
      <c r="AJ20" s="263">
        <f>Résultats!AL297</f>
        <v>116433.40850000001</v>
      </c>
      <c r="AK20" s="263">
        <f>Résultats!AM297</f>
        <v>117083.413</v>
      </c>
      <c r="AL20" s="263">
        <f>Résultats!AN297</f>
        <v>117793.3147</v>
      </c>
      <c r="AM20" s="263">
        <f>Résultats!AO297</f>
        <v>118510.97779999999</v>
      </c>
      <c r="AN20" s="263">
        <f>Résultats!AP297</f>
        <v>119218.2678</v>
      </c>
      <c r="AO20" s="263">
        <f>Résultats!AQ297</f>
        <v>119920.81269999999</v>
      </c>
      <c r="AP20" s="263">
        <f>Résultats!AR297</f>
        <v>120610.7043</v>
      </c>
      <c r="AQ20" s="263">
        <f>Résultats!AS297</f>
        <v>121289.3722</v>
      </c>
      <c r="AR20" s="263">
        <f>Résultats!AT297</f>
        <v>121959.7473</v>
      </c>
      <c r="AS20" s="263">
        <f>Résultats!AU297</f>
        <v>122616.4734</v>
      </c>
      <c r="AT20" s="263">
        <f>Résultats!AV297</f>
        <v>123255.08500000001</v>
      </c>
      <c r="AU20" s="264">
        <f>Résultats!AW297</f>
        <v>123901.0043</v>
      </c>
    </row>
    <row r="21" spans="1:49" x14ac:dyDescent="0.35">
      <c r="B21" s="249" t="s">
        <v>501</v>
      </c>
      <c r="C21" s="250">
        <f t="shared" ref="C21:AU21" si="3">C16+C19</f>
        <v>696943.44530000002</v>
      </c>
      <c r="D21" s="251">
        <f t="shared" si="3"/>
        <v>717625.52459999989</v>
      </c>
      <c r="E21" s="251">
        <f t="shared" si="3"/>
        <v>727223.69240000006</v>
      </c>
      <c r="F21" s="251">
        <f t="shared" si="3"/>
        <v>752062.83920000005</v>
      </c>
      <c r="G21" s="251">
        <f t="shared" si="3"/>
        <v>769910.2574</v>
      </c>
      <c r="H21" s="251">
        <f t="shared" si="3"/>
        <v>791579.70730000001</v>
      </c>
      <c r="I21" s="251">
        <f t="shared" si="3"/>
        <v>821378.29280000005</v>
      </c>
      <c r="J21" s="251">
        <f t="shared" si="3"/>
        <v>857217.4617000001</v>
      </c>
      <c r="K21" s="251">
        <f t="shared" si="3"/>
        <v>898704.26009999996</v>
      </c>
      <c r="L21" s="251">
        <f t="shared" si="3"/>
        <v>928981.09299999999</v>
      </c>
      <c r="M21" s="251">
        <f t="shared" si="3"/>
        <v>925598.63950000005</v>
      </c>
      <c r="N21" s="251">
        <f t="shared" si="3"/>
        <v>922099.7827000001</v>
      </c>
      <c r="O21" s="251">
        <f t="shared" si="3"/>
        <v>916806.03330000001</v>
      </c>
      <c r="P21" s="251">
        <f t="shared" si="3"/>
        <v>913691.73550000007</v>
      </c>
      <c r="Q21" s="251">
        <f t="shared" si="3"/>
        <v>919580.13010000007</v>
      </c>
      <c r="R21" s="251">
        <f t="shared" si="3"/>
        <v>925042.23489999992</v>
      </c>
      <c r="S21" s="251">
        <f t="shared" si="3"/>
        <v>926841.81049999991</v>
      </c>
      <c r="T21" s="251">
        <f t="shared" si="3"/>
        <v>927376.16940000001</v>
      </c>
      <c r="U21" s="251">
        <f t="shared" si="3"/>
        <v>926243.70459999994</v>
      </c>
      <c r="V21" s="251">
        <f t="shared" si="3"/>
        <v>923874.09349999996</v>
      </c>
      <c r="W21" s="251">
        <f t="shared" si="3"/>
        <v>922840.23380000005</v>
      </c>
      <c r="X21" s="251">
        <f t="shared" si="3"/>
        <v>923140.75549999997</v>
      </c>
      <c r="Y21" s="251">
        <f t="shared" si="3"/>
        <v>924479.99120000005</v>
      </c>
      <c r="Z21" s="251">
        <f t="shared" si="3"/>
        <v>926488.8946</v>
      </c>
      <c r="AA21" s="251">
        <f t="shared" si="3"/>
        <v>928918.09210000001</v>
      </c>
      <c r="AB21" s="251">
        <f t="shared" si="3"/>
        <v>931489.29989999998</v>
      </c>
      <c r="AC21" s="251">
        <f t="shared" si="3"/>
        <v>934064.42119999998</v>
      </c>
      <c r="AD21" s="251">
        <f t="shared" si="3"/>
        <v>936574.14610000001</v>
      </c>
      <c r="AE21" s="251">
        <f t="shared" si="3"/>
        <v>938998.26560000004</v>
      </c>
      <c r="AF21" s="251">
        <f t="shared" si="3"/>
        <v>941365.39819999994</v>
      </c>
      <c r="AG21" s="251">
        <f t="shared" si="3"/>
        <v>943626.01679999998</v>
      </c>
      <c r="AH21" s="251">
        <f t="shared" si="3"/>
        <v>945843.49219999998</v>
      </c>
      <c r="AI21" s="251">
        <f t="shared" si="3"/>
        <v>948069.67009999999</v>
      </c>
      <c r="AJ21" s="251">
        <f t="shared" si="3"/>
        <v>950348.43960000004</v>
      </c>
      <c r="AK21" s="251">
        <f t="shared" si="3"/>
        <v>952703.44910000009</v>
      </c>
      <c r="AL21" s="251">
        <f t="shared" si="3"/>
        <v>955277.47730000003</v>
      </c>
      <c r="AM21" s="251">
        <f t="shared" si="3"/>
        <v>958071.8189999999</v>
      </c>
      <c r="AN21" s="251">
        <f t="shared" si="3"/>
        <v>961029.38249999995</v>
      </c>
      <c r="AO21" s="251">
        <f t="shared" si="3"/>
        <v>964111.23959999997</v>
      </c>
      <c r="AP21" s="251">
        <f t="shared" si="3"/>
        <v>967266.29579999996</v>
      </c>
      <c r="AQ21" s="251">
        <f t="shared" si="3"/>
        <v>970444.05450000009</v>
      </c>
      <c r="AR21" s="251">
        <f t="shared" si="3"/>
        <v>973636.97439999995</v>
      </c>
      <c r="AS21" s="251">
        <f t="shared" si="3"/>
        <v>976836.65330000012</v>
      </c>
      <c r="AT21" s="251">
        <f t="shared" si="3"/>
        <v>980035.63659999997</v>
      </c>
      <c r="AU21" s="252">
        <f t="shared" si="3"/>
        <v>983285.76249999995</v>
      </c>
      <c r="AW21" s="253"/>
    </row>
    <row r="22" spans="1:49" x14ac:dyDescent="0.3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3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3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-10.031299999915063</v>
      </c>
      <c r="I24" s="247">
        <f t="shared" si="4"/>
        <v>39.673500000033528</v>
      </c>
      <c r="J24" s="247">
        <f t="shared" si="4"/>
        <v>18.876900000032037</v>
      </c>
      <c r="K24" s="247">
        <f t="shared" si="4"/>
        <v>-34.125</v>
      </c>
      <c r="L24" s="247">
        <f t="shared" si="4"/>
        <v>-152.61770000029355</v>
      </c>
      <c r="M24" s="247">
        <f t="shared" si="4"/>
        <v>-139.24069999996573</v>
      </c>
      <c r="N24" s="247">
        <f t="shared" si="4"/>
        <v>-179.55579999997281</v>
      </c>
      <c r="O24" s="247">
        <f t="shared" si="4"/>
        <v>-37.013500000350177</v>
      </c>
      <c r="P24" s="247">
        <f t="shared" si="4"/>
        <v>-50.771999999880791</v>
      </c>
      <c r="Q24" s="247">
        <f t="shared" si="4"/>
        <v>-10.731099999975413</v>
      </c>
      <c r="R24" s="247">
        <f t="shared" si="4"/>
        <v>-196.38709999993443</v>
      </c>
      <c r="S24" s="247">
        <f t="shared" si="4"/>
        <v>-101.06730000022799</v>
      </c>
      <c r="T24" s="247">
        <f t="shared" si="4"/>
        <v>-66.975000000093132</v>
      </c>
      <c r="U24" s="247">
        <f t="shared" si="4"/>
        <v>682.23749999981374</v>
      </c>
      <c r="V24" s="247">
        <f t="shared" si="4"/>
        <v>786.17720000026748</v>
      </c>
      <c r="W24" s="247">
        <f t="shared" si="4"/>
        <v>1621.9603999997489</v>
      </c>
      <c r="X24" s="247">
        <f t="shared" si="4"/>
        <v>3039.1929999999702</v>
      </c>
      <c r="Y24" s="247">
        <f t="shared" si="4"/>
        <v>4383.5164000000805</v>
      </c>
      <c r="Z24" s="247">
        <f t="shared" si="4"/>
        <v>5448.9828000003472</v>
      </c>
      <c r="AA24" s="247">
        <f t="shared" si="4"/>
        <v>6120.2522999998182</v>
      </c>
      <c r="AB24" s="247">
        <f t="shared" si="4"/>
        <v>6436.1297999997623</v>
      </c>
      <c r="AC24" s="247">
        <f t="shared" si="4"/>
        <v>6486.8814999996684</v>
      </c>
      <c r="AD24" s="247">
        <f t="shared" si="4"/>
        <v>6381.6617000000551</v>
      </c>
      <c r="AE24" s="247">
        <f t="shared" si="4"/>
        <v>6233.6760999998078</v>
      </c>
      <c r="AF24" s="247">
        <f t="shared" si="4"/>
        <v>6124.7420000000857</v>
      </c>
      <c r="AG24" s="247">
        <f t="shared" si="4"/>
        <v>6057.002100000158</v>
      </c>
      <c r="AH24" s="247">
        <f t="shared" si="4"/>
        <v>6057.030199999921</v>
      </c>
      <c r="AI24" s="247">
        <f t="shared" si="4"/>
        <v>6135.0677000000142</v>
      </c>
      <c r="AJ24" s="247">
        <f t="shared" si="4"/>
        <v>6237.8817000000272</v>
      </c>
      <c r="AK24" s="247">
        <f t="shared" si="4"/>
        <v>6791.2378000002354</v>
      </c>
      <c r="AL24" s="247">
        <f t="shared" si="4"/>
        <v>7358.4649000000209</v>
      </c>
      <c r="AM24" s="247">
        <f t="shared" si="4"/>
        <v>7856.8707999999169</v>
      </c>
      <c r="AN24" s="247">
        <f t="shared" si="4"/>
        <v>8216.9284999999218</v>
      </c>
      <c r="AO24" s="247">
        <f t="shared" si="4"/>
        <v>8424.1599000000861</v>
      </c>
      <c r="AP24" s="247">
        <f t="shared" si="4"/>
        <v>8502.2837999998592</v>
      </c>
      <c r="AQ24" s="247">
        <f t="shared" si="4"/>
        <v>8495.6731999998447</v>
      </c>
      <c r="AR24" s="247">
        <f t="shared" si="4"/>
        <v>8450.320000000298</v>
      </c>
      <c r="AS24" s="247">
        <f t="shared" si="4"/>
        <v>8403.4643000001088</v>
      </c>
      <c r="AT24" s="247">
        <f t="shared" si="4"/>
        <v>8383.9184000000823</v>
      </c>
      <c r="AU24" s="247">
        <f t="shared" si="4"/>
        <v>8223.4528000000864</v>
      </c>
      <c r="AV24" s="268"/>
    </row>
    <row r="25" spans="1:49" x14ac:dyDescent="0.3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-5.3661999999894761</v>
      </c>
      <c r="I25" s="251">
        <f t="shared" si="4"/>
        <v>20.934000000008382</v>
      </c>
      <c r="J25" s="251">
        <f t="shared" si="4"/>
        <v>9.7586000000010245</v>
      </c>
      <c r="K25" s="251">
        <f t="shared" si="4"/>
        <v>-17.35840000002645</v>
      </c>
      <c r="L25" s="251">
        <f t="shared" si="4"/>
        <v>-77.354700000025332</v>
      </c>
      <c r="M25" s="251">
        <f t="shared" si="4"/>
        <v>-71.857599999988452</v>
      </c>
      <c r="N25" s="251">
        <f t="shared" si="4"/>
        <v>-94.295500000007451</v>
      </c>
      <c r="O25" s="251">
        <f t="shared" si="4"/>
        <v>-19.768800000019837</v>
      </c>
      <c r="P25" s="251">
        <f t="shared" si="4"/>
        <v>-27.751199999998789</v>
      </c>
      <c r="Q25" s="251">
        <f t="shared" si="4"/>
        <v>-0.54269999999087304</v>
      </c>
      <c r="R25" s="251">
        <f t="shared" si="4"/>
        <v>-122.62010000000009</v>
      </c>
      <c r="S25" s="251">
        <f t="shared" si="4"/>
        <v>-60.635899999993853</v>
      </c>
      <c r="T25" s="251">
        <f t="shared" si="4"/>
        <v>-41.516999999992549</v>
      </c>
      <c r="U25" s="251">
        <f t="shared" si="4"/>
        <v>576.62369999999646</v>
      </c>
      <c r="V25" s="251">
        <f t="shared" si="4"/>
        <v>565.42960000003222</v>
      </c>
      <c r="W25" s="251">
        <f t="shared" si="4"/>
        <v>1076.6220000000321</v>
      </c>
      <c r="X25" s="251">
        <f t="shared" si="4"/>
        <v>2130.171399999992</v>
      </c>
      <c r="Y25" s="251">
        <f t="shared" si="4"/>
        <v>3189.5594999999739</v>
      </c>
      <c r="Z25" s="251">
        <f t="shared" si="4"/>
        <v>4109.6783000000287</v>
      </c>
      <c r="AA25" s="251">
        <f t="shared" si="4"/>
        <v>4776.2425999999978</v>
      </c>
      <c r="AB25" s="251">
        <f t="shared" si="4"/>
        <v>5261.6302000000142</v>
      </c>
      <c r="AC25" s="251">
        <f t="shared" si="4"/>
        <v>5581.5903999999864</v>
      </c>
      <c r="AD25" s="251">
        <f t="shared" si="4"/>
        <v>5783.2397000000346</v>
      </c>
      <c r="AE25" s="251">
        <f t="shared" si="4"/>
        <v>5932.7774000000209</v>
      </c>
      <c r="AF25" s="251">
        <f t="shared" si="4"/>
        <v>6087.0494000000181</v>
      </c>
      <c r="AG25" s="251">
        <f t="shared" si="4"/>
        <v>6234.3715999999549</v>
      </c>
      <c r="AH25" s="251">
        <f t="shared" si="4"/>
        <v>6401.3525000000373</v>
      </c>
      <c r="AI25" s="251">
        <f t="shared" si="4"/>
        <v>6604.0723999999464</v>
      </c>
      <c r="AJ25" s="251">
        <f t="shared" si="4"/>
        <v>6798.8539999999921</v>
      </c>
      <c r="AK25" s="251">
        <f t="shared" si="4"/>
        <v>7319.6796000000322</v>
      </c>
      <c r="AL25" s="251">
        <f t="shared" si="4"/>
        <v>7837.5778000000282</v>
      </c>
      <c r="AM25" s="251">
        <f t="shared" si="4"/>
        <v>8283.7534999999916</v>
      </c>
      <c r="AN25" s="251">
        <f t="shared" si="4"/>
        <v>8612.3172999999952</v>
      </c>
      <c r="AO25" s="251">
        <f t="shared" si="4"/>
        <v>8817.8876999999629</v>
      </c>
      <c r="AP25" s="251">
        <f t="shared" si="4"/>
        <v>8918.1008000000147</v>
      </c>
      <c r="AQ25" s="251">
        <f t="shared" si="4"/>
        <v>8946.3719999999739</v>
      </c>
      <c r="AR25" s="251">
        <f t="shared" si="4"/>
        <v>8935.5699000000022</v>
      </c>
      <c r="AS25" s="251">
        <f t="shared" si="4"/>
        <v>8911.9014000000898</v>
      </c>
      <c r="AT25" s="251">
        <f t="shared" si="4"/>
        <v>8897.6227000000654</v>
      </c>
      <c r="AU25" s="251">
        <f t="shared" si="4"/>
        <v>8779.2595000000438</v>
      </c>
      <c r="AV25" s="268"/>
    </row>
    <row r="26" spans="1:49" x14ac:dyDescent="0.3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-1.2857899999944493</v>
      </c>
      <c r="I26" s="256">
        <f t="shared" si="6"/>
        <v>5.2699100000099861</v>
      </c>
      <c r="J26" s="256">
        <f t="shared" si="6"/>
        <v>2.6128200000093784</v>
      </c>
      <c r="K26" s="256">
        <f t="shared" si="6"/>
        <v>-4.8785399999906076</v>
      </c>
      <c r="L26" s="256">
        <f t="shared" si="6"/>
        <v>-22.073920000017097</v>
      </c>
      <c r="M26" s="256">
        <f t="shared" si="6"/>
        <v>-20.046550000006391</v>
      </c>
      <c r="N26" s="256">
        <f t="shared" si="6"/>
        <v>-25.391940000015893</v>
      </c>
      <c r="O26" s="256">
        <f t="shared" si="6"/>
        <v>-5.1469100000103936</v>
      </c>
      <c r="P26" s="256">
        <f t="shared" si="6"/>
        <v>-6.9341600000188919</v>
      </c>
      <c r="Q26" s="256">
        <f t="shared" si="6"/>
        <v>-5.8085300000020652</v>
      </c>
      <c r="R26" s="256">
        <f t="shared" si="6"/>
        <v>-10.011710000013409</v>
      </c>
      <c r="S26" s="256">
        <f t="shared" si="6"/>
        <v>-16.808659999980591</v>
      </c>
      <c r="T26" s="256">
        <f t="shared" si="6"/>
        <v>-13.426239999986137</v>
      </c>
      <c r="U26" s="256">
        <f t="shared" si="6"/>
        <v>-23.779219999989436</v>
      </c>
      <c r="V26" s="256">
        <f t="shared" si="6"/>
        <v>9.955790000007255</v>
      </c>
      <c r="W26" s="256">
        <f t="shared" si="6"/>
        <v>47.349049999989802</v>
      </c>
      <c r="X26" s="256">
        <f t="shared" si="6"/>
        <v>129.09411000001273</v>
      </c>
      <c r="Y26" s="256">
        <f t="shared" si="6"/>
        <v>251.38682999998855</v>
      </c>
      <c r="Z26" s="256">
        <f t="shared" si="6"/>
        <v>374.06257000003097</v>
      </c>
      <c r="AA26" s="256">
        <f t="shared" si="6"/>
        <v>473.46364999996877</v>
      </c>
      <c r="AB26" s="256">
        <f t="shared" si="6"/>
        <v>550.46233999999095</v>
      </c>
      <c r="AC26" s="256">
        <f t="shared" si="6"/>
        <v>590.01128000000608</v>
      </c>
      <c r="AD26" s="256">
        <f t="shared" si="6"/>
        <v>602.24650000001566</v>
      </c>
      <c r="AE26" s="256">
        <f t="shared" si="6"/>
        <v>599.8246500000605</v>
      </c>
      <c r="AF26" s="256">
        <f t="shared" si="6"/>
        <v>591.15074000001914</v>
      </c>
      <c r="AG26" s="256">
        <f t="shared" si="6"/>
        <v>583.81367999999202</v>
      </c>
      <c r="AH26" s="256">
        <f t="shared" si="6"/>
        <v>580.63188999998238</v>
      </c>
      <c r="AI26" s="256">
        <f t="shared" si="6"/>
        <v>579.21089000000211</v>
      </c>
      <c r="AJ26" s="256">
        <f t="shared" si="6"/>
        <v>580.09858999997959</v>
      </c>
      <c r="AK26" s="256">
        <f t="shared" si="6"/>
        <v>596.12133000001631</v>
      </c>
      <c r="AL26" s="256">
        <f t="shared" si="6"/>
        <v>612.819789999965</v>
      </c>
      <c r="AM26" s="256">
        <f t="shared" si="6"/>
        <v>634.34291000002122</v>
      </c>
      <c r="AN26" s="256">
        <f t="shared" si="6"/>
        <v>653.97400000000198</v>
      </c>
      <c r="AO26" s="256">
        <f t="shared" si="6"/>
        <v>666.25658000001567</v>
      </c>
      <c r="AP26" s="256">
        <f t="shared" si="6"/>
        <v>669.40617000000202</v>
      </c>
      <c r="AQ26" s="256">
        <f t="shared" si="6"/>
        <v>663.63818999997602</v>
      </c>
      <c r="AR26" s="256">
        <f t="shared" si="6"/>
        <v>652.10966000004555</v>
      </c>
      <c r="AS26" s="256">
        <f t="shared" si="6"/>
        <v>637.86794999997073</v>
      </c>
      <c r="AT26" s="256">
        <f t="shared" si="6"/>
        <v>623.5819499999925</v>
      </c>
      <c r="AU26" s="256">
        <f t="shared" si="6"/>
        <v>605.2885099999985</v>
      </c>
      <c r="AV26" s="268"/>
    </row>
    <row r="27" spans="1:49" x14ac:dyDescent="0.3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-1.0440999999991618</v>
      </c>
      <c r="I27" s="212">
        <f t="shared" si="7"/>
        <v>4.3244000000122469</v>
      </c>
      <c r="J27" s="212">
        <f t="shared" si="7"/>
        <v>2.1626000000105705</v>
      </c>
      <c r="K27" s="212">
        <f t="shared" si="7"/>
        <v>-4.0641999999934342</v>
      </c>
      <c r="L27" s="212">
        <f t="shared" si="7"/>
        <v>-18.463000000017928</v>
      </c>
      <c r="M27" s="212">
        <f t="shared" si="7"/>
        <v>-16.839700000011362</v>
      </c>
      <c r="N27" s="212">
        <f t="shared" si="7"/>
        <v>-21.306700000015553</v>
      </c>
      <c r="O27" s="212">
        <f t="shared" si="7"/>
        <v>-4.3121000000101048</v>
      </c>
      <c r="P27" s="212">
        <f t="shared" si="7"/>
        <v>-5.8178000000189058</v>
      </c>
      <c r="Q27" s="212">
        <f t="shared" si="7"/>
        <v>-6.1010999999998603</v>
      </c>
      <c r="R27" s="212">
        <f t="shared" si="7"/>
        <v>-2.8415000000095461</v>
      </c>
      <c r="S27" s="212">
        <f t="shared" si="7"/>
        <v>-16.243399999977555</v>
      </c>
      <c r="T27" s="212">
        <f t="shared" si="7"/>
        <v>-13.957399999984773</v>
      </c>
      <c r="U27" s="212">
        <f t="shared" si="7"/>
        <v>-42.361899999988964</v>
      </c>
      <c r="V27" s="212">
        <f t="shared" si="7"/>
        <v>-16.197199999995064</v>
      </c>
      <c r="W27" s="212">
        <f t="shared" si="7"/>
        <v>-14.388100000011036</v>
      </c>
      <c r="X27" s="212">
        <f t="shared" si="7"/>
        <v>42.705500000010943</v>
      </c>
      <c r="Y27" s="212">
        <f t="shared" si="7"/>
        <v>163.58059999998659</v>
      </c>
      <c r="Z27" s="212">
        <f t="shared" si="7"/>
        <v>304.88540000002831</v>
      </c>
      <c r="AA27" s="212">
        <f t="shared" si="7"/>
        <v>435.14629999996396</v>
      </c>
      <c r="AB27" s="212">
        <f t="shared" si="7"/>
        <v>562.11499999999069</v>
      </c>
      <c r="AC27" s="212">
        <f t="shared" si="7"/>
        <v>654.49890000000596</v>
      </c>
      <c r="AD27" s="212">
        <f t="shared" si="7"/>
        <v>716.34950000001118</v>
      </c>
      <c r="AE27" s="212">
        <f t="shared" si="7"/>
        <v>757.54040000005625</v>
      </c>
      <c r="AF27" s="212">
        <f t="shared" si="7"/>
        <v>785.61560000001919</v>
      </c>
      <c r="AG27" s="212">
        <f t="shared" si="7"/>
        <v>808.27669999998761</v>
      </c>
      <c r="AH27" s="212">
        <f t="shared" si="7"/>
        <v>829.45789999997942</v>
      </c>
      <c r="AI27" s="212">
        <f t="shared" si="7"/>
        <v>846.90580000000773</v>
      </c>
      <c r="AJ27" s="212">
        <f t="shared" si="7"/>
        <v>862.41019999998389</v>
      </c>
      <c r="AK27" s="212">
        <f t="shared" si="7"/>
        <v>881.3815000000177</v>
      </c>
      <c r="AL27" s="212">
        <f t="shared" si="7"/>
        <v>898.06179999996675</v>
      </c>
      <c r="AM27" s="212">
        <f t="shared" si="7"/>
        <v>919.62420000002021</v>
      </c>
      <c r="AN27" s="212">
        <f t="shared" si="7"/>
        <v>940.79300000000512</v>
      </c>
      <c r="AO27" s="212">
        <f t="shared" si="7"/>
        <v>955.98440000001574</v>
      </c>
      <c r="AP27" s="212">
        <f t="shared" si="7"/>
        <v>962.18630000000121</v>
      </c>
      <c r="AQ27" s="212">
        <f t="shared" si="7"/>
        <v>958.272799999977</v>
      </c>
      <c r="AR27" s="212">
        <f t="shared" si="7"/>
        <v>946.59650000004331</v>
      </c>
      <c r="AS27" s="212">
        <f t="shared" si="7"/>
        <v>929.61579999997048</v>
      </c>
      <c r="AT27" s="212">
        <f t="shared" si="7"/>
        <v>909.94469999999274</v>
      </c>
      <c r="AU27" s="212">
        <f t="shared" si="7"/>
        <v>890.01459999999497</v>
      </c>
      <c r="AV27" s="268"/>
    </row>
    <row r="28" spans="1:49" x14ac:dyDescent="0.3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-0.24168999999528751</v>
      </c>
      <c r="I28" s="263">
        <f t="shared" si="7"/>
        <v>0.94550999999773921</v>
      </c>
      <c r="J28" s="263">
        <f t="shared" si="7"/>
        <v>0.45021999999880791</v>
      </c>
      <c r="K28" s="263">
        <f t="shared" si="7"/>
        <v>-0.81433999999717344</v>
      </c>
      <c r="L28" s="263">
        <f t="shared" si="7"/>
        <v>-3.6109199999991688</v>
      </c>
      <c r="M28" s="263">
        <f t="shared" si="7"/>
        <v>-3.2068499999950291</v>
      </c>
      <c r="N28" s="263">
        <f t="shared" si="7"/>
        <v>-4.0852400000003399</v>
      </c>
      <c r="O28" s="263">
        <f t="shared" si="7"/>
        <v>-0.83481000000028871</v>
      </c>
      <c r="P28" s="263">
        <f t="shared" si="7"/>
        <v>-1.116359999999986</v>
      </c>
      <c r="Q28" s="263">
        <f t="shared" si="7"/>
        <v>0.29256999999779509</v>
      </c>
      <c r="R28" s="263">
        <f t="shared" si="7"/>
        <v>-7.1702100000038627</v>
      </c>
      <c r="S28" s="263">
        <f t="shared" si="7"/>
        <v>-0.56526000000303611</v>
      </c>
      <c r="T28" s="263">
        <f t="shared" si="7"/>
        <v>0.53115999999863561</v>
      </c>
      <c r="U28" s="263">
        <f t="shared" si="7"/>
        <v>18.582679999999527</v>
      </c>
      <c r="V28" s="263">
        <f t="shared" si="7"/>
        <v>26.152990000002319</v>
      </c>
      <c r="W28" s="263">
        <f t="shared" si="7"/>
        <v>61.737150000000838</v>
      </c>
      <c r="X28" s="263">
        <f t="shared" si="7"/>
        <v>86.38861000000179</v>
      </c>
      <c r="Y28" s="263">
        <f t="shared" si="7"/>
        <v>87.80623000000196</v>
      </c>
      <c r="Z28" s="263">
        <f t="shared" si="7"/>
        <v>69.177170000002661</v>
      </c>
      <c r="AA28" s="263">
        <f t="shared" si="7"/>
        <v>38.317350000004808</v>
      </c>
      <c r="AB28" s="263">
        <f t="shared" si="7"/>
        <v>-11.652659999999742</v>
      </c>
      <c r="AC28" s="263">
        <f t="shared" si="7"/>
        <v>-64.487619999999879</v>
      </c>
      <c r="AD28" s="263">
        <f t="shared" si="7"/>
        <v>-114.10299999999552</v>
      </c>
      <c r="AE28" s="263">
        <f t="shared" si="7"/>
        <v>-157.71574999999575</v>
      </c>
      <c r="AF28" s="263">
        <f t="shared" si="7"/>
        <v>-194.46486000000004</v>
      </c>
      <c r="AG28" s="263">
        <f t="shared" si="7"/>
        <v>-224.46301999999559</v>
      </c>
      <c r="AH28" s="263">
        <f t="shared" si="7"/>
        <v>-248.82600999999704</v>
      </c>
      <c r="AI28" s="263">
        <f t="shared" si="7"/>
        <v>-267.69491000000562</v>
      </c>
      <c r="AJ28" s="263">
        <f t="shared" si="7"/>
        <v>-282.31161000000429</v>
      </c>
      <c r="AK28" s="263">
        <f t="shared" si="7"/>
        <v>-285.26017000000138</v>
      </c>
      <c r="AL28" s="263">
        <f t="shared" si="7"/>
        <v>-285.24201000000176</v>
      </c>
      <c r="AM28" s="263">
        <f t="shared" si="7"/>
        <v>-285.28128999999899</v>
      </c>
      <c r="AN28" s="263">
        <f t="shared" si="7"/>
        <v>-286.81900000000314</v>
      </c>
      <c r="AO28" s="263">
        <f t="shared" si="7"/>
        <v>-289.72782000000007</v>
      </c>
      <c r="AP28" s="263">
        <f t="shared" si="7"/>
        <v>-292.78012999999919</v>
      </c>
      <c r="AQ28" s="263">
        <f t="shared" si="7"/>
        <v>-294.63461000000098</v>
      </c>
      <c r="AR28" s="263">
        <f t="shared" si="7"/>
        <v>-294.48683999999776</v>
      </c>
      <c r="AS28" s="263">
        <f t="shared" si="7"/>
        <v>-291.74784999999974</v>
      </c>
      <c r="AT28" s="263">
        <f t="shared" si="7"/>
        <v>-286.36275000000023</v>
      </c>
      <c r="AU28" s="263">
        <f t="shared" si="7"/>
        <v>-284.72608999999647</v>
      </c>
      <c r="AV28" s="268"/>
    </row>
    <row r="29" spans="1:49" x14ac:dyDescent="0.3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-3.3810999999259366</v>
      </c>
      <c r="I29" s="212">
        <f t="shared" si="9"/>
        <v>13.470499999893946</v>
      </c>
      <c r="J29" s="212">
        <f t="shared" si="9"/>
        <v>6.5047999999951571</v>
      </c>
      <c r="K29" s="212">
        <f t="shared" si="9"/>
        <v>-11.897200000006706</v>
      </c>
      <c r="L29" s="212">
        <f t="shared" si="9"/>
        <v>-53.227499999979045</v>
      </c>
      <c r="M29" s="212">
        <f t="shared" si="9"/>
        <v>-47.389500000019325</v>
      </c>
      <c r="N29" s="212">
        <f t="shared" si="9"/>
        <v>-59.929800000012619</v>
      </c>
      <c r="O29" s="212">
        <f t="shared" si="9"/>
        <v>-12.131299999979092</v>
      </c>
      <c r="P29" s="212">
        <f t="shared" si="9"/>
        <v>-16.126600000061444</v>
      </c>
      <c r="Q29" s="212">
        <f t="shared" si="9"/>
        <v>-4.4265000000305008</v>
      </c>
      <c r="R29" s="212">
        <f t="shared" si="9"/>
        <v>-63.459299999914947</v>
      </c>
      <c r="S29" s="212">
        <f t="shared" si="9"/>
        <v>-23.532000000006519</v>
      </c>
      <c r="T29" s="212">
        <f t="shared" si="9"/>
        <v>-11.96249999992142</v>
      </c>
      <c r="U29" s="212">
        <f t="shared" si="9"/>
        <v>128.65039999999863</v>
      </c>
      <c r="V29" s="212">
        <f t="shared" si="9"/>
        <v>209.56509999991977</v>
      </c>
      <c r="W29" s="212">
        <f t="shared" si="9"/>
        <v>494.60539999998582</v>
      </c>
      <c r="X29" s="212">
        <f t="shared" si="9"/>
        <v>774.11399999994319</v>
      </c>
      <c r="Y29" s="212">
        <f t="shared" si="9"/>
        <v>935.01459999995132</v>
      </c>
      <c r="Z29" s="212">
        <f t="shared" si="9"/>
        <v>956.99910000007367</v>
      </c>
      <c r="AA29" s="212">
        <f t="shared" si="9"/>
        <v>862.6021000000037</v>
      </c>
      <c r="AB29" s="212">
        <f t="shared" si="9"/>
        <v>618.25100000001839</v>
      </c>
      <c r="AC29" s="212">
        <f t="shared" si="9"/>
        <v>312.615000000078</v>
      </c>
      <c r="AD29" s="212">
        <f t="shared" si="9"/>
        <v>-2.8790000000444707</v>
      </c>
      <c r="AE29" s="212">
        <f t="shared" si="9"/>
        <v>-294.23289999995905</v>
      </c>
      <c r="AF29" s="212">
        <f t="shared" si="9"/>
        <v>-545.1585999999661</v>
      </c>
      <c r="AG29" s="212">
        <f t="shared" si="9"/>
        <v>-749.59659999998985</v>
      </c>
      <c r="AH29" s="212">
        <f t="shared" si="9"/>
        <v>-910.39160000010452</v>
      </c>
      <c r="AI29" s="212">
        <f t="shared" si="9"/>
        <v>-1031.0715000000637</v>
      </c>
      <c r="AJ29" s="212">
        <f t="shared" si="9"/>
        <v>-1121.6969000000681</v>
      </c>
      <c r="AK29" s="212">
        <f t="shared" si="9"/>
        <v>-1104.3336000000418</v>
      </c>
      <c r="AL29" s="212">
        <f t="shared" si="9"/>
        <v>-1071.5261000000755</v>
      </c>
      <c r="AM29" s="212">
        <f t="shared" si="9"/>
        <v>-1040.9215999999578</v>
      </c>
      <c r="AN29" s="212">
        <f t="shared" si="9"/>
        <v>-1029.0218000000314</v>
      </c>
      <c r="AO29" s="212">
        <f t="shared" si="9"/>
        <v>-1039.2722000000213</v>
      </c>
      <c r="AP29" s="212">
        <f t="shared" si="9"/>
        <v>-1063.858999999924</v>
      </c>
      <c r="AQ29" s="212">
        <f t="shared" si="9"/>
        <v>-1092.2193000000698</v>
      </c>
      <c r="AR29" s="212">
        <f t="shared" si="9"/>
        <v>-1114.5928999999305</v>
      </c>
      <c r="AS29" s="212">
        <f t="shared" si="9"/>
        <v>-1123.1897000000608</v>
      </c>
      <c r="AT29" s="212">
        <f t="shared" si="9"/>
        <v>-1114.2505000000237</v>
      </c>
      <c r="AU29" s="212">
        <f t="shared" si="9"/>
        <v>-1137.4452000000601</v>
      </c>
      <c r="AV29" s="268"/>
    </row>
    <row r="30" spans="1:49" x14ac:dyDescent="0.3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-2.7300999999279156</v>
      </c>
      <c r="I30" s="212">
        <f t="shared" si="10"/>
        <v>10.839699999894947</v>
      </c>
      <c r="J30" s="212">
        <f t="shared" si="10"/>
        <v>5.2155999999959022</v>
      </c>
      <c r="K30" s="212">
        <f t="shared" si="10"/>
        <v>-9.4642999999923632</v>
      </c>
      <c r="L30" s="212">
        <f t="shared" si="10"/>
        <v>-41.988699999987148</v>
      </c>
      <c r="M30" s="212">
        <f t="shared" si="10"/>
        <v>-37.804600000032224</v>
      </c>
      <c r="N30" s="212">
        <f t="shared" si="10"/>
        <v>-48.164400000008754</v>
      </c>
      <c r="O30" s="212">
        <f t="shared" si="10"/>
        <v>-9.8083999999798834</v>
      </c>
      <c r="P30" s="212">
        <f t="shared" si="10"/>
        <v>-13.258400000049733</v>
      </c>
      <c r="Q30" s="212">
        <f t="shared" si="10"/>
        <v>-4.626700000022538</v>
      </c>
      <c r="R30" s="212">
        <f t="shared" si="10"/>
        <v>-47.664799999911338</v>
      </c>
      <c r="S30" s="212">
        <f t="shared" si="10"/>
        <v>-22.751300000003539</v>
      </c>
      <c r="T30" s="212">
        <f t="shared" si="10"/>
        <v>-12.986199999926612</v>
      </c>
      <c r="U30" s="212">
        <f t="shared" si="10"/>
        <v>85.956000000005588</v>
      </c>
      <c r="V30" s="212">
        <f t="shared" si="10"/>
        <v>152.66999999992549</v>
      </c>
      <c r="W30" s="212">
        <f t="shared" si="10"/>
        <v>370.67749999999069</v>
      </c>
      <c r="X30" s="212">
        <f t="shared" si="10"/>
        <v>609.55149999994319</v>
      </c>
      <c r="Y30" s="212">
        <f t="shared" si="10"/>
        <v>782.05169999995269</v>
      </c>
      <c r="Z30" s="212">
        <f t="shared" si="10"/>
        <v>851.44650000007823</v>
      </c>
      <c r="AA30" s="212">
        <f t="shared" si="10"/>
        <v>825.80050000001211</v>
      </c>
      <c r="AB30" s="212">
        <f t="shared" si="10"/>
        <v>667.49190000002272</v>
      </c>
      <c r="AC30" s="212">
        <f t="shared" si="10"/>
        <v>447.85680000006687</v>
      </c>
      <c r="AD30" s="212">
        <f t="shared" si="10"/>
        <v>211.43799999996554</v>
      </c>
      <c r="AE30" s="212">
        <f t="shared" si="10"/>
        <v>-13.200199999962933</v>
      </c>
      <c r="AF30" s="212">
        <f t="shared" si="10"/>
        <v>-209.02269999997225</v>
      </c>
      <c r="AG30" s="212">
        <f t="shared" si="10"/>
        <v>-368.91029999998864</v>
      </c>
      <c r="AH30" s="212">
        <f t="shared" si="10"/>
        <v>-496.66250000009313</v>
      </c>
      <c r="AI30" s="212">
        <f t="shared" si="10"/>
        <v>-593.02100000006612</v>
      </c>
      <c r="AJ30" s="212">
        <f t="shared" si="10"/>
        <v>-664.44260000006761</v>
      </c>
      <c r="AK30" s="212">
        <f t="shared" si="10"/>
        <v>-664.63430000003427</v>
      </c>
      <c r="AL30" s="212">
        <f t="shared" si="10"/>
        <v>-638.59590000007302</v>
      </c>
      <c r="AM30" s="212">
        <f t="shared" si="10"/>
        <v>-604.41579999995884</v>
      </c>
      <c r="AN30" s="212">
        <f t="shared" si="10"/>
        <v>-579.43310000002384</v>
      </c>
      <c r="AO30" s="212">
        <f t="shared" si="10"/>
        <v>-570.1256000000285</v>
      </c>
      <c r="AP30" s="212">
        <f t="shared" si="10"/>
        <v>-573.06219999992754</v>
      </c>
      <c r="AQ30" s="212">
        <f t="shared" si="10"/>
        <v>-581.01010000007227</v>
      </c>
      <c r="AR30" s="212">
        <f t="shared" si="10"/>
        <v>-586.36359999992419</v>
      </c>
      <c r="AS30" s="212">
        <f t="shared" si="10"/>
        <v>-582.87860000005458</v>
      </c>
      <c r="AT30" s="212">
        <f t="shared" si="10"/>
        <v>-567.17810000001919</v>
      </c>
      <c r="AU30" s="212">
        <f t="shared" si="10"/>
        <v>-573.29040000005625</v>
      </c>
      <c r="AV30" s="268"/>
    </row>
    <row r="31" spans="1:49" x14ac:dyDescent="0.3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-0.65099999999802094</v>
      </c>
      <c r="I31" s="263">
        <f t="shared" si="10"/>
        <v>2.6307999999989988</v>
      </c>
      <c r="J31" s="263">
        <f t="shared" si="10"/>
        <v>1.2891999999992549</v>
      </c>
      <c r="K31" s="263">
        <f t="shared" si="10"/>
        <v>-2.4329000000143424</v>
      </c>
      <c r="L31" s="263">
        <f t="shared" si="10"/>
        <v>-11.238799999991897</v>
      </c>
      <c r="M31" s="263">
        <f t="shared" si="10"/>
        <v>-9.5848999999871012</v>
      </c>
      <c r="N31" s="263">
        <f t="shared" si="10"/>
        <v>-11.765400000003865</v>
      </c>
      <c r="O31" s="263">
        <f t="shared" si="10"/>
        <v>-2.3228999999992084</v>
      </c>
      <c r="P31" s="263">
        <f t="shared" si="10"/>
        <v>-2.8682000000117114</v>
      </c>
      <c r="Q31" s="263">
        <f t="shared" si="10"/>
        <v>0.20019999999203719</v>
      </c>
      <c r="R31" s="263">
        <f t="shared" si="10"/>
        <v>-15.794500000003609</v>
      </c>
      <c r="S31" s="263">
        <f t="shared" si="10"/>
        <v>-0.78070000000298023</v>
      </c>
      <c r="T31" s="263">
        <f t="shared" si="10"/>
        <v>1.0237000000051921</v>
      </c>
      <c r="U31" s="263">
        <f t="shared" si="10"/>
        <v>42.694399999993038</v>
      </c>
      <c r="V31" s="263">
        <f t="shared" si="10"/>
        <v>56.895099999994272</v>
      </c>
      <c r="W31" s="263">
        <f t="shared" si="10"/>
        <v>123.92789999999513</v>
      </c>
      <c r="X31" s="263">
        <f t="shared" si="10"/>
        <v>164.5625</v>
      </c>
      <c r="Y31" s="263">
        <f t="shared" si="10"/>
        <v>152.96289999999863</v>
      </c>
      <c r="Z31" s="263">
        <f t="shared" si="10"/>
        <v>105.55259999999544</v>
      </c>
      <c r="AA31" s="263">
        <f t="shared" si="10"/>
        <v>36.801599999991595</v>
      </c>
      <c r="AB31" s="263">
        <f t="shared" si="10"/>
        <v>-49.240900000004331</v>
      </c>
      <c r="AC31" s="263">
        <f t="shared" si="10"/>
        <v>-135.24179999998887</v>
      </c>
      <c r="AD31" s="263">
        <f t="shared" si="10"/>
        <v>-214.31700000001001</v>
      </c>
      <c r="AE31" s="263">
        <f t="shared" si="10"/>
        <v>-281.03269999999611</v>
      </c>
      <c r="AF31" s="263">
        <f t="shared" si="10"/>
        <v>-336.13589999999385</v>
      </c>
      <c r="AG31" s="263">
        <f t="shared" si="10"/>
        <v>-380.68630000000121</v>
      </c>
      <c r="AH31" s="263">
        <f t="shared" si="10"/>
        <v>-413.72910000001139</v>
      </c>
      <c r="AI31" s="263">
        <f t="shared" si="10"/>
        <v>-438.05049999999756</v>
      </c>
      <c r="AJ31" s="263">
        <f t="shared" si="10"/>
        <v>-457.25430000000051</v>
      </c>
      <c r="AK31" s="263">
        <f t="shared" si="10"/>
        <v>-439.6993000000075</v>
      </c>
      <c r="AL31" s="263">
        <f t="shared" si="10"/>
        <v>-432.93020000000251</v>
      </c>
      <c r="AM31" s="263">
        <f t="shared" si="10"/>
        <v>-436.505799999999</v>
      </c>
      <c r="AN31" s="263">
        <f t="shared" si="10"/>
        <v>-449.58870000000752</v>
      </c>
      <c r="AO31" s="263">
        <f t="shared" si="10"/>
        <v>-469.14659999999276</v>
      </c>
      <c r="AP31" s="263">
        <f t="shared" si="10"/>
        <v>-490.79679999999644</v>
      </c>
      <c r="AQ31" s="263">
        <f t="shared" si="10"/>
        <v>-511.20919999999751</v>
      </c>
      <c r="AR31" s="263">
        <f t="shared" si="10"/>
        <v>-528.22930000000633</v>
      </c>
      <c r="AS31" s="263">
        <f t="shared" si="10"/>
        <v>-540.31110000000626</v>
      </c>
      <c r="AT31" s="263">
        <f t="shared" si="10"/>
        <v>-547.07240000000456</v>
      </c>
      <c r="AU31" s="263">
        <f t="shared" si="10"/>
        <v>-564.15480000000389</v>
      </c>
      <c r="AV31" s="268"/>
    </row>
    <row r="32" spans="1:49" x14ac:dyDescent="0.3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-3.7741999999270774</v>
      </c>
      <c r="I32" s="251">
        <f t="shared" si="12"/>
        <v>15.164099999907194</v>
      </c>
      <c r="J32" s="251">
        <f t="shared" si="12"/>
        <v>7.3782000000064727</v>
      </c>
      <c r="K32" s="251">
        <f t="shared" si="12"/>
        <v>-13.528499999985797</v>
      </c>
      <c r="L32" s="251">
        <f t="shared" si="12"/>
        <v>-60.451700000005076</v>
      </c>
      <c r="M32" s="251">
        <f t="shared" si="12"/>
        <v>-54.644300000043586</v>
      </c>
      <c r="N32" s="251">
        <f t="shared" si="12"/>
        <v>-69.471100000024308</v>
      </c>
      <c r="O32" s="251">
        <f t="shared" si="12"/>
        <v>-14.120499999989988</v>
      </c>
      <c r="P32" s="251">
        <f t="shared" si="12"/>
        <v>-19.076200000068638</v>
      </c>
      <c r="Q32" s="251">
        <f t="shared" si="12"/>
        <v>-10.727800000022398</v>
      </c>
      <c r="R32" s="251">
        <f t="shared" si="12"/>
        <v>-50.506299999920884</v>
      </c>
      <c r="S32" s="251">
        <f t="shared" si="12"/>
        <v>-38.994699999981094</v>
      </c>
      <c r="T32" s="251">
        <f t="shared" si="12"/>
        <v>-26.943599999911385</v>
      </c>
      <c r="U32" s="251">
        <f t="shared" si="12"/>
        <v>43.594100000016624</v>
      </c>
      <c r="V32" s="251">
        <f t="shared" si="12"/>
        <v>136.47279999993043</v>
      </c>
      <c r="W32" s="251">
        <f t="shared" si="12"/>
        <v>356.28939999997965</v>
      </c>
      <c r="X32" s="251">
        <f t="shared" si="12"/>
        <v>652.25699999995413</v>
      </c>
      <c r="Y32" s="251">
        <f t="shared" si="12"/>
        <v>945.63229999993928</v>
      </c>
      <c r="Z32" s="251">
        <f t="shared" si="12"/>
        <v>1156.3319000001065</v>
      </c>
      <c r="AA32" s="251">
        <f t="shared" si="12"/>
        <v>1260.9467999999761</v>
      </c>
      <c r="AB32" s="251">
        <f t="shared" si="12"/>
        <v>1229.6069000000134</v>
      </c>
      <c r="AC32" s="251">
        <f t="shared" si="12"/>
        <v>1102.3557000000728</v>
      </c>
      <c r="AD32" s="251">
        <f t="shared" si="12"/>
        <v>927.78749999997672</v>
      </c>
      <c r="AE32" s="251">
        <f t="shared" si="12"/>
        <v>744.34020000009332</v>
      </c>
      <c r="AF32" s="251">
        <f t="shared" si="12"/>
        <v>576.59290000004694</v>
      </c>
      <c r="AG32" s="251">
        <f t="shared" si="12"/>
        <v>439.36639999999898</v>
      </c>
      <c r="AH32" s="251">
        <f t="shared" si="12"/>
        <v>332.79539999988629</v>
      </c>
      <c r="AI32" s="251">
        <f t="shared" si="12"/>
        <v>253.88479999994161</v>
      </c>
      <c r="AJ32" s="251">
        <f t="shared" si="12"/>
        <v>197.96759999991627</v>
      </c>
      <c r="AK32" s="251">
        <f t="shared" si="12"/>
        <v>216.74719999998342</v>
      </c>
      <c r="AL32" s="251">
        <f t="shared" si="12"/>
        <v>259.46589999989374</v>
      </c>
      <c r="AM32" s="251">
        <f t="shared" si="12"/>
        <v>315.20840000006137</v>
      </c>
      <c r="AN32" s="251">
        <f t="shared" si="12"/>
        <v>361.35989999998128</v>
      </c>
      <c r="AO32" s="251">
        <f t="shared" si="12"/>
        <v>385.85879999998724</v>
      </c>
      <c r="AP32" s="251">
        <f t="shared" si="12"/>
        <v>389.12410000007367</v>
      </c>
      <c r="AQ32" s="251">
        <f t="shared" si="12"/>
        <v>377.26269999990473</v>
      </c>
      <c r="AR32" s="251">
        <f t="shared" si="12"/>
        <v>360.23290000011912</v>
      </c>
      <c r="AS32" s="251">
        <f t="shared" si="12"/>
        <v>346.7371999999159</v>
      </c>
      <c r="AT32" s="251">
        <f t="shared" si="12"/>
        <v>342.76659999997355</v>
      </c>
      <c r="AU32" s="251">
        <f t="shared" si="12"/>
        <v>316.72419999993872</v>
      </c>
      <c r="AV32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4.5" x14ac:dyDescent="0.35"/>
  <cols>
    <col min="2" max="2" width="68.54296875" customWidth="1"/>
  </cols>
  <sheetData>
    <row r="4" spans="2:2" x14ac:dyDescent="0.35">
      <c r="B4" t="str">
        <f>Résultats!B1&amp;" : Energie finale par usage et énergie primaire (Mtep)"</f>
        <v>SNBC3 : Energie finale par usage et énergie primaire (Mtep)</v>
      </c>
    </row>
    <row r="5" spans="2:2" x14ac:dyDescent="0.35">
      <c r="B5" t="str">
        <f>Résultats!B1&amp;" : Ventilation du mix énergie (Mtep)"</f>
        <v>SNBC3 : Ventilation du mix énergie (Mtep)</v>
      </c>
    </row>
    <row r="6" spans="2:2" x14ac:dyDescent="0.35">
      <c r="B6" t="str">
        <f>Résultats!B1&amp;" : Ventilation du mix electrique (%)"</f>
        <v>SNBC3 : Ventilation du mix electrique (%)</v>
      </c>
    </row>
    <row r="7" spans="2:2" x14ac:dyDescent="0.35">
      <c r="B7" t="str">
        <f>Résultats!B1&amp;" : Ventilation du mix carburant (%)"</f>
        <v>SNBC3 : Ventilation du mix carburant (%)</v>
      </c>
    </row>
    <row r="8" spans="2:2" x14ac:dyDescent="0.35">
      <c r="B8" t="str">
        <f>Résultats!B1&amp;" : Ventilation du mix gaz (%)"</f>
        <v>SNBC3 : Ventilation du mix gaz (%)</v>
      </c>
    </row>
    <row r="9" spans="2:2" x14ac:dyDescent="0.35">
      <c r="B9" t="str">
        <f>Résultats!B1&amp;" : Emissions CO2 (Mt.eqCO2)"</f>
        <v>SNBC3 : Emissions CO2 (Mt.eqCO2)</v>
      </c>
    </row>
    <row r="10" spans="2:2" x14ac:dyDescent="0.35">
      <c r="B10" t="str">
        <f>Résultats!B1&amp;" : Ventilation du parc auto (%)"</f>
        <v>SNBC3 : Ventilation du parc auto (%)</v>
      </c>
    </row>
    <row r="11" spans="2:2" x14ac:dyDescent="0.3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2023-08-08T15:47:54Z</dcterms:modified>
</cp:coreProperties>
</file>