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ertiaire\Choc avec investissements exogènes\"/>
    </mc:Choice>
  </mc:AlternateContent>
  <xr:revisionPtr revIDLastSave="0" documentId="13_ncr:1_{8F7B1043-6751-4D30-8987-8642286A5A2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  <externalReference r:id="rId17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S93" i="16" s="1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Y19" i="16"/>
  <c r="X19" i="16"/>
  <c r="W19" i="16"/>
  <c r="V19" i="16"/>
  <c r="Y18" i="16"/>
  <c r="W18" i="16"/>
  <c r="V18" i="16"/>
  <c r="Y17" i="16"/>
  <c r="X17" i="16"/>
  <c r="W17" i="16"/>
  <c r="V17" i="16"/>
  <c r="Y15" i="16"/>
  <c r="X15" i="16"/>
  <c r="W15" i="16"/>
  <c r="V15" i="16"/>
  <c r="Y14" i="16"/>
  <c r="X14" i="16"/>
  <c r="W14" i="16"/>
  <c r="V14" i="16"/>
  <c r="Y13" i="16"/>
  <c r="X13" i="16"/>
  <c r="W13" i="16"/>
  <c r="Y12" i="16"/>
  <c r="X12" i="16"/>
  <c r="W12" i="16"/>
  <c r="Y11" i="16"/>
  <c r="X11" i="16"/>
  <c r="W11" i="16"/>
  <c r="V11" i="16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W16" i="16"/>
  <c r="W20" i="16" s="1"/>
  <c r="S15" i="16"/>
  <c r="R16" i="16"/>
  <c r="R20" i="16" s="1"/>
  <c r="P29" i="16"/>
  <c r="P33" i="16" s="1"/>
  <c r="V16" i="16"/>
  <c r="V20" i="16" s="1"/>
  <c r="Q72" i="16"/>
  <c r="Q59" i="16"/>
  <c r="R29" i="16"/>
  <c r="R33" i="16" s="1"/>
  <c r="Q85" i="16"/>
  <c r="S97" i="16"/>
  <c r="Z14" i="16"/>
  <c r="Z15" i="16"/>
  <c r="Z18" i="16"/>
  <c r="S67" i="16"/>
  <c r="S71" i="16"/>
  <c r="Q98" i="16"/>
  <c r="Y16" i="16"/>
  <c r="Y20" i="16" s="1"/>
  <c r="Z19" i="16"/>
  <c r="S80" i="16"/>
  <c r="R81" i="16"/>
  <c r="S84" i="16"/>
  <c r="S95" i="16"/>
  <c r="Z17" i="16"/>
  <c r="S83" i="16"/>
  <c r="S96" i="16"/>
  <c r="X16" i="16"/>
  <c r="Z13" i="16"/>
  <c r="Z12" i="16"/>
  <c r="S19" i="16"/>
  <c r="S18" i="16"/>
  <c r="O16" i="16"/>
  <c r="O20" i="16" s="1"/>
  <c r="Q20" i="16"/>
  <c r="S17" i="16"/>
  <c r="S14" i="16"/>
  <c r="S11" i="16"/>
  <c r="Z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Z16" i="16"/>
  <c r="S68" i="16"/>
  <c r="R85" i="16"/>
  <c r="S85" i="16" s="1"/>
  <c r="S94" i="16"/>
  <c r="S98" i="16"/>
  <c r="X20" i="16"/>
  <c r="Z20" i="16" s="1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91" i="25" s="1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108" i="25" l="1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I84" i="16"/>
  <c r="I83" i="16"/>
  <c r="J82" i="16"/>
  <c r="H80" i="16"/>
  <c r="H79" i="16"/>
  <c r="H78" i="16"/>
  <c r="H77" i="16"/>
  <c r="I82" i="16"/>
  <c r="K78" i="16"/>
  <c r="K77" i="16"/>
  <c r="J79" i="16"/>
  <c r="J78" i="16"/>
  <c r="K82" i="16"/>
  <c r="I77" i="16"/>
  <c r="H84" i="16"/>
  <c r="H83" i="16"/>
  <c r="K80" i="16"/>
  <c r="K79" i="16"/>
  <c r="H82" i="16"/>
  <c r="J83" i="16"/>
  <c r="K84" i="16"/>
  <c r="K83" i="16"/>
  <c r="J80" i="16"/>
  <c r="J77" i="16"/>
  <c r="J76" i="16" s="1"/>
  <c r="I80" i="16"/>
  <c r="I79" i="16"/>
  <c r="I78" i="16"/>
  <c r="J84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<sst xmlns="http://schemas.openxmlformats.org/spreadsheetml/2006/main" count="1216" uniqueCount="537">
  <si>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</si>
  <si>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</si>
  <si>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</si>
  <si>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</si>
  <si>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</si>
  <si>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</si>
  <si>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</si>
  <si>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</si>
  <si>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</si>
  <si>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</si>
  <si>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</si>
  <si>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</si>
  <si>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</si>
  <si>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</si>
  <si>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</si>
  <si>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</si>
  <si>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</si>
  <si>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</si>
  <si>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</si>
  <si>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</si>
  <si>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</si>
  <si>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</si>
  <si>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</si>
  <si>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</si>
  <si>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</si>
  <si>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</si>
  <si>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</si>
  <si>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</si>
  <si>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</si>
  <si>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</si>
  <si>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</si>
  <si>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</si>
  <si>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</si>
  <si>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</si>
  <si>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</si>
  <si>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</si>
  <si>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</si>
  <si>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</si>
  <si>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</si>
  <si>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</si>
  <si>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</si>
  <si>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</si>
  <si>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</si>
  <si>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</si>
  <si>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</si>
  <si>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</si>
  <si>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</si>
  <si>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</si>
  <si>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</si>
  <si>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</si>
  <si>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</si>
  <si>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</si>
  <si>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</si>
  <si>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</si>
  <si>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</si>
  <si>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</si>
  <si>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</si>
  <si>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</si>
  <si>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</si>
  <si>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</si>
  <si>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</si>
  <si>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</si>
  <si>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</si>
  <si>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</si>
  <si>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</si>
  <si>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</si>
  <si>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</si>
  <si>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</si>
  <si>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</si>
  <si>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</si>
  <si>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</si>
  <si>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</si>
  <si>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</si>
  <si>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</si>
  <si>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</si>
  <si>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</si>
  <si>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</si>
  <si>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</si>
  <si>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</si>
  <si>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</si>
  <si>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</si>
  <si>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</si>
  <si>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</si>
  <si>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</si>
  <si>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</si>
  <si>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</si>
  <si>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</si>
  <si>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</si>
  <si>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</si>
  <si>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</si>
  <si>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</si>
  <si>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</si>
  <si>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</si>
  <si>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</si>
  <si>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</si>
  <si>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</si>
  <si>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</si>
  <si>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</si>
  <si>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</si>
  <si>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</si>
  <si>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</si>
  <si>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</si>
  <si>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</si>
  <si>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</si>
  <si>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</si>
  <si>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</si>
  <si>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</si>
  <si>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</si>
  <si>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</si>
  <si>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</si>
  <si>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</si>
  <si>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</si>
  <si>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</si>
  <si>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</si>
  <si>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</si>
  <si>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</si>
  <si>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</si>
  <si>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</si>
  <si>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</si>
  <si>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</si>
  <si>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</si>
  <si>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</si>
  <si>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</si>
  <si>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</si>
  <si>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</si>
  <si>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</si>
  <si>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</si>
  <si>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</si>
  <si>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</si>
  <si>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</si>
  <si>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</si>
  <si>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</si>
  <si>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</si>
  <si>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</si>
  <si>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</si>
  <si>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</si>
  <si>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</si>
  <si>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</si>
  <si>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</si>
  <si>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</si>
  <si>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</si>
  <si>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</si>
  <si>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</si>
  <si>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</si>
  <si>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</si>
  <si>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</si>
  <si>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</si>
  <si>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</si>
  <si>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</si>
  <si>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</si>
  <si>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</si>
  <si>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</si>
  <si>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</si>
  <si>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</si>
  <si>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</si>
  <si>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</si>
  <si>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</si>
  <si>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</si>
  <si>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</si>
  <si>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</si>
  <si>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</si>
  <si>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</si>
  <si>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</si>
  <si>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</si>
  <si>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</si>
  <si>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</si>
  <si>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</si>
  <si>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</si>
  <si>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</si>
  <si>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</si>
  <si>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</si>
  <si>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</si>
  <si>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</si>
  <si>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</si>
  <si>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</si>
  <si>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</si>
  <si>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</si>
  <si>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</si>
  <si>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</si>
  <si>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</si>
  <si>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</si>
  <si>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</si>
  <si>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</si>
  <si>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</si>
  <si>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</si>
  <si>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</si>
  <si>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</si>
  <si>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</si>
  <si>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</si>
  <si>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</si>
  <si>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</si>
  <si>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</si>
  <si>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</si>
  <si>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</si>
  <si>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</si>
  <si>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</si>
  <si>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</si>
  <si>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</si>
  <si>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</si>
  <si>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</si>
  <si>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</si>
  <si>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</si>
  <si>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</si>
  <si>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</si>
  <si>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</si>
  <si>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</si>
  <si>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</si>
  <si>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</si>
  <si>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</si>
  <si>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</si>
  <si>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</si>
  <si>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</si>
  <si>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</si>
  <si>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</si>
  <si>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</si>
  <si>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</si>
  <si>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</si>
  <si>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</si>
  <si>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</si>
  <si>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</si>
  <si>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</si>
  <si>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</si>
  <si>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</si>
  <si>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</si>
  <si>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</si>
  <si>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</si>
  <si>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</si>
  <si>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</si>
  <si>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</si>
  <si>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</si>
  <si>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</si>
  <si>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</si>
  <si>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</si>
  <si>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</si>
  <si>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</si>
  <si>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</si>
  <si>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</si>
  <si>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</si>
  <si>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</si>
  <si>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</si>
  <si>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</si>
  <si>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</si>
  <si>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</si>
  <si>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</si>
  <si>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</si>
  <si>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</si>
  <si>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</si>
  <si>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</si>
  <si>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</si>
  <si>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</si>
  <si>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</si>
  <si>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</si>
  <si>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</si>
  <si>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</si>
  <si>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</si>
  <si>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</si>
  <si>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</si>
  <si>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</si>
  <si>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</si>
  <si>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</si>
  <si>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</si>
  <si>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</si>
  <si>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</si>
  <si>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</si>
  <si>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</si>
  <si>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</si>
  <si>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</si>
  <si>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</si>
  <si>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</si>
  <si>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</si>
  <si>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</si>
  <si>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</si>
  <si>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</si>
  <si>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</si>
  <si>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</si>
  <si>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</si>
  <si>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</si>
  <si>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</si>
  <si>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</si>
  <si>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</si>
  <si>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</si>
  <si>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</si>
  <si>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</si>
  <si>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</si>
  <si>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</si>
  <si>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</si>
  <si>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</si>
  <si>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</si>
  <si>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</si>
  <si>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</si>
  <si>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</si>
  <si>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</si>
  <si>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</si>
  <si>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</si>
  <si>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</si>
  <si>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</si>
  <si>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</si>
  <si>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</si>
  <si>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</si>
  <si>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</si>
  <si>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</si>
  <si>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</si>
  <si>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</si>
  <si>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</si>
  <si>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</si>
  <si>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</si>
  <si>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</si>
  <si>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</si>
  <si>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</si>
  <si>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</si>
  <si>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</si>
  <si>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</si>
  <si>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</si>
  <si>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</si>
  <si>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</si>
  <si>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</si>
  <si>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</si>
  <si>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</si>
  <si>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</si>
  <si>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</si>
  <si>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</si>
  <si>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</si>
  <si>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</si>
  <si>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</si>
  <si>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</si>
  <si>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</si>
  <si>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</si>
  <si>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</si>
  <si>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</si>
  <si>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</si>
  <si>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</si>
  <si>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</si>
  <si>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</si>
  <si>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</si>
  <si>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</si>
  <si>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</si>
  <si>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</si>
  <si>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</si>
  <si>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</si>
  <si>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</si>
  <si>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</si>
  <si>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</si>
  <si>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</si>
  <si>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</si>
  <si>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</si>
  <si>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</si>
  <si>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</si>
  <si>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</si>
  <si>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</si>
  <si>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</si>
  <si>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</si>
  <si>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</si>
  <si>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</si>
  <si>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</si>
  <si>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</si>
  <si>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</si>
  <si>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</si>
  <si>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</si>
  <si>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</si>
  <si>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</si>
  <si>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</si>
  <si>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</si>
  <si>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</si>
  <si>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</si>
  <si>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</si>
  <si>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</si>
  <si>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</si>
  <si>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</si>
  <si>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</si>
  <si>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</si>
  <si>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</si>
  <si>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</si>
  <si>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</si>
  <si>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</si>
  <si>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</si>
  <si>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</si>
  <si>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</si>
  <si>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</si>
  <si>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</si>
  <si>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</si>
  <si>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</si>
  <si>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</si>
  <si>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</si>
  <si>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</si>
  <si>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</si>
  <si>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</si>
  <si>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</si>
  <si>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</si>
  <si>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</si>
  <si>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</si>
  <si>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</si>
  <si>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</si>
  <si>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</si>
  <si>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</si>
  <si>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</si>
  <si>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</si>
  <si>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</si>
  <si>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</si>
  <si>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</si>
  <si>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</si>
  <si>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</si>
  <si>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</si>
  <si>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</si>
  <si>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</si>
  <si>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</si>
  <si>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</si>
  <si>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</si>
  <si>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</si>
  <si>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</si>
  <si>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</si>
  <si>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</si>
  <si>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</si>
  <si>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</si>
  <si>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</si>
  <si>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</si>
  <si>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</si>
  <si>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</si>
  <si>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</si>
  <si>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</si>
  <si>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</si>
  <si>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</si>
  <si>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</si>
  <si>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</si>
  <si>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</si>
  <si>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</si>
  <si>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</si>
  <si>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</si>
  <si>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</si>
  <si>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</si>
  <si>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</si>
  <si>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</si>
  <si>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</si>
  <si>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</si>
  <si>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</si>
  <si>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</si>
  <si>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</si>
  <si>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</si>
  <si>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</si>
  <si>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</si>
  <si>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</si>
  <si>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</si>
  <si>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</si>
  <si>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</si>
  <si>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</si>
  <si>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</si>
  <si>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</si>
  <si>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</si>
  <si>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</si>
  <si>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</si>
  <si>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</si>
  <si>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</si>
  <si>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</si>
  <si>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</si>
  <si>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</si>
  <si>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</si>
  <si>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</si>
  <si>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</si>
  <si>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</si>
  <si>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</si>
  <si>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</si>
  <si>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</si>
  <si>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</si>
  <si>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</si>
  <si>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</si>
  <si>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</si>
  <si>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</si>
  <si>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</si>
  <si>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</si>
  <si>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</si>
  <si>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</si>
  <si>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</si>
  <si>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</si>
  <si>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</si>
  <si>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</si>
  <si>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</si>
  <si>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</si>
  <si>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</si>
  <si>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</si>
  <si>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</si>
  <si>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</si>
  <si>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</si>
  <si>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</si>
  <si>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</si>
  <si>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</si>
  <si>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</si>
  <si>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</si>
  <si>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</si>
  <si>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Bilan 2015 v2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</si>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</sst>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6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164" fontId="11" fillId="5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" fontId="11" fillId="5" borderId="4" xfId="0" quotePrefix="1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68" fontId="2" fillId="3" borderId="1" xfId="0" applyNumberFormat="1" applyFont="1" applyFill="1" applyBorder="1" applyAlignment="1">
      <alignment horizontal="right"/>
    </xf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230.63347558520002</c:v>
                </c:pt>
                <c:pt idx="1">
                  <c:v>235.07334028220001</c:v>
                </c:pt>
                <c:pt idx="2">
                  <c:v>204.6040017949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8.6413757778354746E-3</c:v>
                </c:pt>
                <c:pt idx="1">
                  <c:v>6.9572056932726521E-3</c:v>
                </c:pt>
                <c:pt idx="2">
                  <c:v>7.0660959983085804E-3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0.69408091299190133</c:v>
                </c:pt>
                <c:pt idx="1">
                  <c:v>0.64846858625327763</c:v>
                </c:pt>
                <c:pt idx="2">
                  <c:v>0.37300389190411681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0.10258601324575592</c:v>
                </c:pt>
                <c:pt idx="1">
                  <c:v>0.10222058430234539</c:v>
                </c:pt>
                <c:pt idx="2">
                  <c:v>9.791181397290083E-2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3.6998234285354592E-2</c:v>
                </c:pt>
                <c:pt idx="1">
                  <c:v>6.0326902202670236E-2</c:v>
                </c:pt>
                <c:pt idx="2">
                  <c:v>0.17656228750443098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8.3952357050652904E-2</c:v>
                </c:pt>
                <c:pt idx="1">
                  <c:v>0.13922108432485092</c:v>
                </c:pt>
                <c:pt idx="2">
                  <c:v>0.26336672853055365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7.3741106648499893E-2</c:v>
                </c:pt>
                <c:pt idx="1">
                  <c:v>4.2805637223583382E-2</c:v>
                </c:pt>
                <c:pt idx="2">
                  <c:v>8.2089182089689142E-2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0.95161573824855672</c:v>
                </c:pt>
                <c:pt idx="1">
                  <c:v>0.93912696518674765</c:v>
                </c:pt>
                <c:pt idx="2">
                  <c:v>0.93651036759086292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4.838426175144328E-2</c:v>
                </c:pt>
                <c:pt idx="1">
                  <c:v>6.0873034813252389E-2</c:v>
                </c:pt>
                <c:pt idx="2">
                  <c:v>6.3489632409137048E-2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0.98439656249958918</c:v>
                </c:pt>
                <c:pt idx="1">
                  <c:v>0.9785000973949628</c:v>
                </c:pt>
                <c:pt idx="2">
                  <c:v>0.95693676438470221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1.5603437500410836E-2</c:v>
                </c:pt>
                <c:pt idx="1">
                  <c:v>2.1499902605037133E-2</c:v>
                </c:pt>
                <c:pt idx="2">
                  <c:v>4.3063235615297769E-2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48.060462647790409</c:v>
                </c:pt>
                <c:pt idx="1">
                  <c:v>36.333156662888257</c:v>
                </c:pt>
                <c:pt idx="2">
                  <c:v>28.72866037062969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131.40364459792232</c:v>
                </c:pt>
                <c:pt idx="1">
                  <c:v>119.22430096428582</c:v>
                </c:pt>
                <c:pt idx="2">
                  <c:v>90.548327819656791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25.093690817265099</c:v>
                </c:pt>
                <c:pt idx="1">
                  <c:v>17.78479951761723</c:v>
                </c:pt>
                <c:pt idx="2">
                  <c:v>15.461374752380156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110.26846434266972</c:v>
                </c:pt>
                <c:pt idx="1">
                  <c:v>117.17539988100994</c:v>
                </c:pt>
                <c:pt idx="2">
                  <c:v>151.74633394950348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0.10384453692784337</c:v>
                </c:pt>
                <c:pt idx="1">
                  <c:v>5.825350390589594E-2</c:v>
                </c:pt>
                <c:pt idx="2">
                  <c:v>1.5217642656538823E-2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0.71138366235684913</c:v>
                </c:pt>
                <c:pt idx="1">
                  <c:v>0.61311925065466966</c:v>
                </c:pt>
                <c:pt idx="2">
                  <c:v>0.22290080010313654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0.17620223853363462</c:v>
                </c:pt>
                <c:pt idx="1">
                  <c:v>0.21033095298211396</c:v>
                </c:pt>
                <c:pt idx="2">
                  <c:v>9.9490730901122551E-2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8.5695622105211311E-3</c:v>
                </c:pt>
                <c:pt idx="1">
                  <c:v>0.11829629248237239</c:v>
                </c:pt>
                <c:pt idx="2">
                  <c:v>0.66239082628950874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0.15570208705786348</c:v>
                </c:pt>
                <c:pt idx="1">
                  <c:v>0.10489998539863954</c:v>
                </c:pt>
                <c:pt idx="2">
                  <c:v>6.45819655394817E-2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0.75980368987913871</c:v>
                </c:pt>
                <c:pt idx="1">
                  <c:v>0.71729329702414368</c:v>
                </c:pt>
                <c:pt idx="2">
                  <c:v>0.59521860406921523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8.449422322231151E-2</c:v>
                </c:pt>
                <c:pt idx="1">
                  <c:v>0.1778067175207998</c:v>
                </c:pt>
                <c:pt idx="2">
                  <c:v>0.34052920352250232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edardh/threeme/data/calibrations/PER2050%20Run%20Final_Transports_Bilan%20NRJ%20modes%20et%20vecteurs_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>
        <row r="13"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5.7855655010651166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S40"/>
          <cell r="T40"/>
          <cell r="U40"/>
          <cell r="V40"/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</row>
        <row r="44">
          <cell r="S44"/>
          <cell r="T44"/>
          <cell r="U44"/>
          <cell r="V44"/>
          <cell r="W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P46">
            <v>1.367053569012338</v>
          </cell>
          <cell r="S46">
            <v>2.2137192704974398E-3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4.2518176113648583</v>
          </cell>
        </row>
        <row r="52">
          <cell r="E52">
            <v>1.1015862413247299</v>
          </cell>
        </row>
        <row r="53">
          <cell r="E53">
            <v>13.661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50 3me"/>
      <sheetName val="2030 3me"/>
      <sheetName val="2015 3me"/>
      <sheetName val="TEND"/>
    </sheetNames>
    <sheetDataSet>
      <sheetData sheetId="0" refreshError="1"/>
      <sheetData sheetId="1" refreshError="1"/>
      <sheetData sheetId="2" refreshError="1">
        <row r="6">
          <cell r="C6">
            <v>24.955144671922621</v>
          </cell>
          <cell r="D6">
            <v>0.45893974508638563</v>
          </cell>
          <cell r="E6">
            <v>1.0033520234968822</v>
          </cell>
          <cell r="F6">
            <v>14.872727037738935</v>
          </cell>
          <cell r="G6">
            <v>0.51996440733239224</v>
          </cell>
          <cell r="H6">
            <v>1.0147952642584237</v>
          </cell>
        </row>
        <row r="7">
          <cell r="C7">
            <v>1.6032250661677957E-2</v>
          </cell>
          <cell r="D7">
            <v>0.92867970118698906</v>
          </cell>
          <cell r="E7">
            <v>0</v>
          </cell>
          <cell r="F7">
            <v>0</v>
          </cell>
          <cell r="G7">
            <v>0</v>
          </cell>
          <cell r="H7"/>
        </row>
        <row r="8">
          <cell r="C8"/>
          <cell r="D8">
            <v>0</v>
          </cell>
          <cell r="E8">
            <v>0.04</v>
          </cell>
          <cell r="F8">
            <v>0</v>
          </cell>
          <cell r="G8">
            <v>0</v>
          </cell>
          <cell r="H8"/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zoomScale="110" zoomScaleNormal="110" workbookViewId="0">
      <pane xSplit="2" ySplit="1" topLeftCell="AS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8" t="s">
        <v>454</v>
      </c>
      <c r="B1" s="244" t="s">
        <v>390</v>
      </c>
      <c r="C1" s="239">
        <v>2</v>
      </c>
      <c r="D1" s="239">
        <f>C1+1</f>
        <v>3</v>
      </c>
      <c r="E1" s="239">
        <f t="shared" ref="E1:AS1" si="0">D1+1</f>
        <v>4</v>
      </c>
      <c r="F1" s="239">
        <f t="shared" si="0"/>
        <v>5</v>
      </c>
      <c r="G1" s="239">
        <f t="shared" si="0"/>
        <v>6</v>
      </c>
      <c r="H1" s="239">
        <f t="shared" si="0"/>
        <v>7</v>
      </c>
      <c r="I1" s="239">
        <f t="shared" si="0"/>
        <v>8</v>
      </c>
      <c r="J1" s="239">
        <f t="shared" si="0"/>
        <v>9</v>
      </c>
      <c r="K1" s="239">
        <f t="shared" si="0"/>
        <v>10</v>
      </c>
      <c r="L1" s="239">
        <f t="shared" si="0"/>
        <v>11</v>
      </c>
      <c r="M1" s="239">
        <f t="shared" si="0"/>
        <v>12</v>
      </c>
      <c r="N1" s="239">
        <f t="shared" si="0"/>
        <v>13</v>
      </c>
      <c r="O1" s="239">
        <f>N1+1</f>
        <v>14</v>
      </c>
      <c r="P1" s="239">
        <f t="shared" si="0"/>
        <v>15</v>
      </c>
      <c r="Q1" s="239">
        <f t="shared" si="0"/>
        <v>16</v>
      </c>
      <c r="R1" s="239">
        <f t="shared" si="0"/>
        <v>17</v>
      </c>
      <c r="S1" s="239">
        <f t="shared" si="0"/>
        <v>18</v>
      </c>
      <c r="T1" s="239">
        <f t="shared" si="0"/>
        <v>19</v>
      </c>
      <c r="U1" s="239">
        <f t="shared" si="0"/>
        <v>20</v>
      </c>
      <c r="V1" s="239">
        <f t="shared" si="0"/>
        <v>21</v>
      </c>
      <c r="W1" s="239">
        <f t="shared" si="0"/>
        <v>22</v>
      </c>
      <c r="X1" s="239">
        <f t="shared" si="0"/>
        <v>23</v>
      </c>
      <c r="Y1" s="239">
        <f t="shared" si="0"/>
        <v>24</v>
      </c>
      <c r="Z1" s="239">
        <f t="shared" si="0"/>
        <v>25</v>
      </c>
      <c r="AA1" s="239">
        <f t="shared" si="0"/>
        <v>26</v>
      </c>
      <c r="AB1" s="239">
        <f t="shared" si="0"/>
        <v>27</v>
      </c>
      <c r="AC1" s="239">
        <f t="shared" si="0"/>
        <v>28</v>
      </c>
      <c r="AD1" s="239">
        <f t="shared" si="0"/>
        <v>29</v>
      </c>
      <c r="AE1" s="239">
        <f t="shared" si="0"/>
        <v>30</v>
      </c>
      <c r="AF1" s="239">
        <f t="shared" si="0"/>
        <v>31</v>
      </c>
      <c r="AG1" s="239">
        <f t="shared" si="0"/>
        <v>32</v>
      </c>
      <c r="AH1" s="239">
        <f t="shared" si="0"/>
        <v>33</v>
      </c>
      <c r="AI1" s="239">
        <f t="shared" si="0"/>
        <v>34</v>
      </c>
      <c r="AJ1" s="239">
        <f t="shared" si="0"/>
        <v>35</v>
      </c>
      <c r="AK1" s="239">
        <f t="shared" si="0"/>
        <v>36</v>
      </c>
      <c r="AL1" s="239">
        <f t="shared" si="0"/>
        <v>37</v>
      </c>
      <c r="AM1" s="239">
        <f t="shared" si="0"/>
        <v>38</v>
      </c>
      <c r="AN1" s="239">
        <f t="shared" si="0"/>
        <v>39</v>
      </c>
      <c r="AO1" s="239">
        <f t="shared" si="0"/>
        <v>40</v>
      </c>
      <c r="AP1" s="239">
        <f t="shared" si="0"/>
        <v>41</v>
      </c>
      <c r="AQ1" s="239">
        <f t="shared" si="0"/>
        <v>42</v>
      </c>
      <c r="AR1" s="239">
        <f t="shared" si="0"/>
        <v>43</v>
      </c>
      <c r="AS1" s="239">
        <f t="shared" si="0"/>
        <v>44</v>
      </c>
      <c r="AT1" s="239">
        <f>AS1+1</f>
        <v>45</v>
      </c>
      <c r="AU1" s="239">
        <f>AT1+1</f>
        <v>46</v>
      </c>
      <c r="AV1" s="239">
        <f t="shared" ref="AV1:AW1" si="1">AU1+1</f>
        <v>47</v>
      </c>
      <c r="AW1" s="239">
        <f t="shared" si="1"/>
        <v>48</v>
      </c>
    </row>
    <row r="2" spans="1:49" x14ac:dyDescent="0.25">
      <c r="B2" s="248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84.607267039999996</v>
      </c>
      <c r="G3">
        <v>81.318589299999999</v>
      </c>
      <c r="H3">
        <v>78.127226449999995</v>
      </c>
      <c r="I3">
        <v>78.130265370000004</v>
      </c>
      <c r="J3">
        <v>77.12519236</v>
      </c>
      <c r="K3">
        <v>73.899816250000001</v>
      </c>
      <c r="L3">
        <v>72.098556130000006</v>
      </c>
      <c r="M3">
        <v>71.712746929999994</v>
      </c>
      <c r="N3">
        <v>71.92585081</v>
      </c>
      <c r="O3">
        <v>72.3363406</v>
      </c>
      <c r="P3">
        <v>71.213026889999995</v>
      </c>
      <c r="Q3">
        <v>69.371384399999997</v>
      </c>
      <c r="R3">
        <v>68.589056720000002</v>
      </c>
      <c r="S3">
        <v>69.097778559999995</v>
      </c>
      <c r="T3">
        <v>68.990331049999995</v>
      </c>
      <c r="U3">
        <v>68.608627229999996</v>
      </c>
      <c r="V3">
        <v>68.210857790000006</v>
      </c>
      <c r="W3">
        <v>67.328255170000006</v>
      </c>
      <c r="X3">
        <v>66.200040259999994</v>
      </c>
      <c r="Y3">
        <v>65.337551009999999</v>
      </c>
      <c r="Z3">
        <v>64.813037789999996</v>
      </c>
      <c r="AA3">
        <v>64.530930830000003</v>
      </c>
      <c r="AB3">
        <v>64.413638919999997</v>
      </c>
      <c r="AC3">
        <v>64.40257905</v>
      </c>
      <c r="AD3">
        <v>64.144593310000005</v>
      </c>
      <c r="AE3">
        <v>63.877228469999999</v>
      </c>
      <c r="AF3">
        <v>63.591878780000002</v>
      </c>
      <c r="AG3">
        <v>63.28367188</v>
      </c>
      <c r="AH3">
        <v>62.965959980000001</v>
      </c>
      <c r="AI3">
        <v>62.580625439999999</v>
      </c>
      <c r="AJ3">
        <v>62.161160719999998</v>
      </c>
      <c r="AK3">
        <v>61.736896119999997</v>
      </c>
      <c r="AL3">
        <v>61.301647189999997</v>
      </c>
      <c r="AM3">
        <v>60.859261320000002</v>
      </c>
      <c r="AN3">
        <v>60.500232689999997</v>
      </c>
      <c r="AO3">
        <v>60.135417879999999</v>
      </c>
      <c r="AP3">
        <v>59.771863670000002</v>
      </c>
      <c r="AQ3">
        <v>59.428616589999997</v>
      </c>
      <c r="AR3">
        <v>59.087202509999997</v>
      </c>
      <c r="AS3">
        <v>58.76769942</v>
      </c>
      <c r="AT3">
        <v>58.476304990000003</v>
      </c>
      <c r="AU3">
        <v>58.208031910000003</v>
      </c>
      <c r="AV3">
        <v>57.970003040000002</v>
      </c>
      <c r="AW3">
        <v>57.821165239999999</v>
      </c>
    </row>
    <row r="4" spans="1:49" x14ac:dyDescent="0.2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83.500810110000003</v>
      </c>
      <c r="G4">
        <v>79.866405099999994</v>
      </c>
      <c r="H4">
        <v>76.36036335</v>
      </c>
      <c r="I4">
        <v>75.993449290000001</v>
      </c>
      <c r="J4">
        <v>74.652506959999997</v>
      </c>
      <c r="K4">
        <v>71.184063140000006</v>
      </c>
      <c r="L4">
        <v>69.112604739999995</v>
      </c>
      <c r="M4">
        <v>68.409801549999997</v>
      </c>
      <c r="N4">
        <v>68.280746210000004</v>
      </c>
      <c r="O4">
        <v>68.466226739999996</v>
      </c>
      <c r="P4">
        <v>67.191444779999998</v>
      </c>
      <c r="Q4">
        <v>65.23698478</v>
      </c>
      <c r="R4">
        <v>64.275833809999995</v>
      </c>
      <c r="S4">
        <v>65.754533550000005</v>
      </c>
      <c r="T4">
        <v>65.44679524</v>
      </c>
      <c r="U4">
        <v>64.882508880000003</v>
      </c>
      <c r="V4">
        <v>64.307444700000005</v>
      </c>
      <c r="W4">
        <v>63.353771270000003</v>
      </c>
      <c r="X4">
        <v>62.171636900000003</v>
      </c>
      <c r="Y4">
        <v>61.361830730000001</v>
      </c>
      <c r="Z4">
        <v>60.869442569999997</v>
      </c>
      <c r="AA4">
        <v>60.604721390000002</v>
      </c>
      <c r="AB4">
        <v>60.493606759999999</v>
      </c>
      <c r="AC4">
        <v>60.482198619999998</v>
      </c>
      <c r="AD4">
        <v>60.243185939999996</v>
      </c>
      <c r="AE4">
        <v>59.99551512</v>
      </c>
      <c r="AF4">
        <v>59.731113970000003</v>
      </c>
      <c r="AG4">
        <v>59.44488003</v>
      </c>
      <c r="AH4">
        <v>59.14987816</v>
      </c>
      <c r="AI4">
        <v>58.786262110000003</v>
      </c>
      <c r="AJ4">
        <v>58.390522580000003</v>
      </c>
      <c r="AK4">
        <v>57.990207769999998</v>
      </c>
      <c r="AL4">
        <v>57.580139780000003</v>
      </c>
      <c r="AM4">
        <v>57.163317399999997</v>
      </c>
      <c r="AN4">
        <v>56.812855249999998</v>
      </c>
      <c r="AO4">
        <v>56.456610210000001</v>
      </c>
      <c r="AP4">
        <v>56.101179709999997</v>
      </c>
      <c r="AQ4">
        <v>55.764412800000002</v>
      </c>
      <c r="AR4">
        <v>55.428939499999998</v>
      </c>
      <c r="AS4">
        <v>55.111495380000001</v>
      </c>
      <c r="AT4">
        <v>54.820206130000003</v>
      </c>
      <c r="AU4">
        <v>54.55036466</v>
      </c>
      <c r="AV4">
        <v>54.308614159999998</v>
      </c>
      <c r="AW4">
        <v>54.150120719999997</v>
      </c>
    </row>
    <row r="5" spans="1:49" x14ac:dyDescent="0.2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1.1064569339999999</v>
      </c>
      <c r="G5">
        <v>1.4521841980000001</v>
      </c>
      <c r="H5">
        <v>1.766863104</v>
      </c>
      <c r="I5">
        <v>2.1368160820000002</v>
      </c>
      <c r="J5">
        <v>2.4726853950000001</v>
      </c>
      <c r="K5">
        <v>2.7157531160000001</v>
      </c>
      <c r="L5">
        <v>2.9859513899999999</v>
      </c>
      <c r="M5">
        <v>3.3029453869999998</v>
      </c>
      <c r="N5">
        <v>3.6451046009999999</v>
      </c>
      <c r="O5">
        <v>3.8701138629999998</v>
      </c>
      <c r="P5">
        <v>4.0215821089999997</v>
      </c>
      <c r="Q5">
        <v>4.1343996230000002</v>
      </c>
      <c r="R5">
        <v>4.3132229110000004</v>
      </c>
      <c r="S5">
        <v>3.3432450039999999</v>
      </c>
      <c r="T5">
        <v>3.5435358140000002</v>
      </c>
      <c r="U5">
        <v>3.7261183510000002</v>
      </c>
      <c r="V5">
        <v>3.9034130949999999</v>
      </c>
      <c r="W5">
        <v>3.9744838979999999</v>
      </c>
      <c r="X5">
        <v>4.0284033600000004</v>
      </c>
      <c r="Y5">
        <v>3.9757202839999999</v>
      </c>
      <c r="Z5">
        <v>3.9435952219999999</v>
      </c>
      <c r="AA5">
        <v>3.9262094379999999</v>
      </c>
      <c r="AB5">
        <v>3.9200321599999999</v>
      </c>
      <c r="AC5">
        <v>3.9203804369999999</v>
      </c>
      <c r="AD5">
        <v>3.9014073759999999</v>
      </c>
      <c r="AE5">
        <v>3.8817133510000001</v>
      </c>
      <c r="AF5">
        <v>3.86076481</v>
      </c>
      <c r="AG5">
        <v>3.8387918480000001</v>
      </c>
      <c r="AH5">
        <v>3.8160818170000002</v>
      </c>
      <c r="AI5">
        <v>3.7943633270000001</v>
      </c>
      <c r="AJ5">
        <v>3.7706381430000002</v>
      </c>
      <c r="AK5">
        <v>3.7466883470000001</v>
      </c>
      <c r="AL5">
        <v>3.7215074119999998</v>
      </c>
      <c r="AM5">
        <v>3.6959439239999998</v>
      </c>
      <c r="AN5">
        <v>3.687377444</v>
      </c>
      <c r="AO5">
        <v>3.678807672</v>
      </c>
      <c r="AP5">
        <v>3.6706839609999999</v>
      </c>
      <c r="AQ5">
        <v>3.6642037900000002</v>
      </c>
      <c r="AR5">
        <v>3.6582630030000001</v>
      </c>
      <c r="AS5">
        <v>3.6562040320000002</v>
      </c>
      <c r="AT5">
        <v>3.6560988609999998</v>
      </c>
      <c r="AU5">
        <v>3.6576672459999999</v>
      </c>
      <c r="AV5">
        <v>3.6613888879999998</v>
      </c>
      <c r="AW5">
        <v>3.6710445269999998</v>
      </c>
    </row>
    <row r="6" spans="1:49" x14ac:dyDescent="0.25">
      <c r="B6" s="16" t="s">
        <v>48</v>
      </c>
      <c r="C6">
        <v>28.634797354551999</v>
      </c>
      <c r="D6">
        <v>29.094538288267</v>
      </c>
      <c r="E6">
        <v>29.721453270000001</v>
      </c>
      <c r="F6">
        <v>30.320854669999999</v>
      </c>
      <c r="G6">
        <v>30.87947582</v>
      </c>
      <c r="H6">
        <v>28.79395259</v>
      </c>
      <c r="I6">
        <v>29.809861959999999</v>
      </c>
      <c r="J6">
        <v>30.760680189999999</v>
      </c>
      <c r="K6">
        <v>30.969158610000001</v>
      </c>
      <c r="L6">
        <v>30.74082108</v>
      </c>
      <c r="M6">
        <v>30.61344021</v>
      </c>
      <c r="N6">
        <v>30.152831930000001</v>
      </c>
      <c r="O6">
        <v>29.399147490000001</v>
      </c>
      <c r="P6">
        <v>28.95113349</v>
      </c>
      <c r="Q6">
        <v>28.61393782</v>
      </c>
      <c r="R6">
        <v>27.550997110000001</v>
      </c>
      <c r="S6">
        <v>25.29233906</v>
      </c>
      <c r="T6">
        <v>24.836614990000001</v>
      </c>
      <c r="U6">
        <v>24.692477780000001</v>
      </c>
      <c r="V6">
        <v>24.712279779999999</v>
      </c>
      <c r="W6">
        <v>24.89099302</v>
      </c>
      <c r="X6">
        <v>25.142882400000001</v>
      </c>
      <c r="Y6">
        <v>25.1352361</v>
      </c>
      <c r="Z6">
        <v>25.061914430000002</v>
      </c>
      <c r="AA6">
        <v>24.958169340000001</v>
      </c>
      <c r="AB6">
        <v>24.909358059999999</v>
      </c>
      <c r="AC6">
        <v>24.867000059999999</v>
      </c>
      <c r="AD6">
        <v>24.58687325</v>
      </c>
      <c r="AE6">
        <v>24.355090860000001</v>
      </c>
      <c r="AF6">
        <v>24.160152870000001</v>
      </c>
      <c r="AG6">
        <v>23.965478560000001</v>
      </c>
      <c r="AH6">
        <v>23.790489749999999</v>
      </c>
      <c r="AI6">
        <v>23.55047223</v>
      </c>
      <c r="AJ6">
        <v>23.31225865</v>
      </c>
      <c r="AK6">
        <v>23.072322450000001</v>
      </c>
      <c r="AL6">
        <v>22.801485100000001</v>
      </c>
      <c r="AM6">
        <v>22.524634559999999</v>
      </c>
      <c r="AN6">
        <v>22.21553226</v>
      </c>
      <c r="AO6">
        <v>21.8811754</v>
      </c>
      <c r="AP6">
        <v>21.53240048</v>
      </c>
      <c r="AQ6">
        <v>21.173182390000001</v>
      </c>
      <c r="AR6">
        <v>20.804172359999999</v>
      </c>
      <c r="AS6">
        <v>20.337878979999999</v>
      </c>
      <c r="AT6">
        <v>19.86069814</v>
      </c>
      <c r="AU6">
        <v>19.373460040000001</v>
      </c>
      <c r="AV6">
        <v>18.876325019999999</v>
      </c>
      <c r="AW6">
        <v>18.372220240000001</v>
      </c>
    </row>
    <row r="7" spans="1:49" x14ac:dyDescent="0.2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0.352710574</v>
      </c>
      <c r="G7">
        <v>0.32558805120000001</v>
      </c>
      <c r="H7">
        <v>0.27518282309999997</v>
      </c>
      <c r="I7">
        <v>0.25822691050000002</v>
      </c>
      <c r="J7">
        <v>0.24152326260000001</v>
      </c>
      <c r="K7">
        <v>0.22040119059999999</v>
      </c>
      <c r="L7">
        <v>0.19829944150000001</v>
      </c>
      <c r="M7">
        <v>0.1789944899</v>
      </c>
      <c r="N7">
        <v>0.15980013069999999</v>
      </c>
      <c r="O7">
        <v>0.14421729110000001</v>
      </c>
      <c r="P7">
        <v>0.13145640219999999</v>
      </c>
      <c r="Q7">
        <v>0.1202617094</v>
      </c>
      <c r="R7">
        <v>0.1071816993</v>
      </c>
      <c r="S7">
        <v>0.1059885094</v>
      </c>
      <c r="T7">
        <v>0.16987461400000001</v>
      </c>
      <c r="U7">
        <v>0.23176713909999999</v>
      </c>
      <c r="V7">
        <v>0.292488902</v>
      </c>
      <c r="W7">
        <v>0.2555958351</v>
      </c>
      <c r="X7">
        <v>0.2189755505</v>
      </c>
      <c r="Y7">
        <v>0.21756500179999999</v>
      </c>
      <c r="Z7">
        <v>0.21557960640000001</v>
      </c>
      <c r="AA7">
        <v>0.21333126690000001</v>
      </c>
      <c r="AB7">
        <v>0.21155892239999999</v>
      </c>
      <c r="AC7">
        <v>0.20984216489999999</v>
      </c>
      <c r="AD7">
        <v>0.21423199540000001</v>
      </c>
      <c r="AE7">
        <v>0.2190328107</v>
      </c>
      <c r="AF7">
        <v>0.22417861550000001</v>
      </c>
      <c r="AG7">
        <v>0.2297318424</v>
      </c>
      <c r="AH7">
        <v>0.23552551699999999</v>
      </c>
      <c r="AI7">
        <v>0.23616845249999999</v>
      </c>
      <c r="AJ7">
        <v>0.23686317809999999</v>
      </c>
      <c r="AK7">
        <v>0.23757574109999999</v>
      </c>
      <c r="AL7">
        <v>0.23815102469999999</v>
      </c>
      <c r="AM7">
        <v>0.2387026877</v>
      </c>
      <c r="AN7">
        <v>0.24419170470000001</v>
      </c>
      <c r="AO7">
        <v>0.24949360949999999</v>
      </c>
      <c r="AP7">
        <v>0.2547103973</v>
      </c>
      <c r="AQ7">
        <v>0.25987694410000001</v>
      </c>
      <c r="AR7">
        <v>0.26499198159999998</v>
      </c>
      <c r="AS7">
        <v>0.26765638689999999</v>
      </c>
      <c r="AT7">
        <v>0.27024988570000003</v>
      </c>
      <c r="AU7">
        <v>0.2727754215</v>
      </c>
      <c r="AV7">
        <v>0.2752267934</v>
      </c>
      <c r="AW7">
        <v>0.27763890670000002</v>
      </c>
    </row>
    <row r="8" spans="1:49" x14ac:dyDescent="0.25">
      <c r="B8" t="s">
        <v>50</v>
      </c>
      <c r="C8">
        <v>1.4676116307532601</v>
      </c>
      <c r="D8">
        <v>1.4911746101974399</v>
      </c>
      <c r="E8">
        <v>1.5233057169999999</v>
      </c>
      <c r="F8">
        <v>1.4923490290000001</v>
      </c>
      <c r="G8">
        <v>1.4595226059999999</v>
      </c>
      <c r="H8">
        <v>1.306935424</v>
      </c>
      <c r="I8">
        <v>1.2993458</v>
      </c>
      <c r="J8">
        <v>1.287575352</v>
      </c>
      <c r="K8">
        <v>1.2448529820000001</v>
      </c>
      <c r="L8">
        <v>1.1866320079999999</v>
      </c>
      <c r="M8">
        <v>1.13481396</v>
      </c>
      <c r="N8">
        <v>1.0733777229999999</v>
      </c>
      <c r="O8">
        <v>1.1674796970000001</v>
      </c>
      <c r="P8">
        <v>1.2825381739999999</v>
      </c>
      <c r="Q8">
        <v>1.4140751380000001</v>
      </c>
      <c r="R8">
        <v>1.5188759590000001</v>
      </c>
      <c r="S8">
        <v>2.242774421</v>
      </c>
      <c r="T8">
        <v>1.6765098890000001</v>
      </c>
      <c r="U8">
        <v>1.1642436709999999</v>
      </c>
      <c r="V8">
        <v>0.68136216890000001</v>
      </c>
      <c r="W8">
        <v>0.65974333439999999</v>
      </c>
      <c r="X8">
        <v>0.63973833069999997</v>
      </c>
      <c r="Y8">
        <v>0.64039097170000003</v>
      </c>
      <c r="Z8">
        <v>0.63937436650000001</v>
      </c>
      <c r="AA8">
        <v>0.63758239019999996</v>
      </c>
      <c r="AB8">
        <v>0.6371678838</v>
      </c>
      <c r="AC8">
        <v>0.63691797049999999</v>
      </c>
      <c r="AD8">
        <v>0.64275586490000003</v>
      </c>
      <c r="AE8">
        <v>0.64983783530000006</v>
      </c>
      <c r="AF8">
        <v>0.65792915519999995</v>
      </c>
      <c r="AG8">
        <v>0.66681274660000001</v>
      </c>
      <c r="AH8">
        <v>0.67634379609999995</v>
      </c>
      <c r="AI8">
        <v>0.68606899929999998</v>
      </c>
      <c r="AJ8">
        <v>0.6960314742</v>
      </c>
      <c r="AK8">
        <v>0.7061362269</v>
      </c>
      <c r="AL8">
        <v>0.71628124019999995</v>
      </c>
      <c r="AM8">
        <v>0.72645207290000002</v>
      </c>
      <c r="AN8">
        <v>0.73514460790000002</v>
      </c>
      <c r="AO8">
        <v>0.74319408890000005</v>
      </c>
      <c r="AP8">
        <v>0.75092266220000004</v>
      </c>
      <c r="AQ8">
        <v>0.75844309300000001</v>
      </c>
      <c r="AR8">
        <v>0.7657589897</v>
      </c>
      <c r="AS8">
        <v>1.056265308</v>
      </c>
      <c r="AT8">
        <v>1.348794394</v>
      </c>
      <c r="AU8">
        <v>1.6431039140000001</v>
      </c>
      <c r="AV8">
        <v>1.938904993</v>
      </c>
      <c r="AW8">
        <v>2.2362202940000002</v>
      </c>
    </row>
    <row r="9" spans="1:49" x14ac:dyDescent="0.25">
      <c r="B9" t="s">
        <v>51</v>
      </c>
      <c r="C9">
        <v>1.4643633957556199</v>
      </c>
      <c r="D9">
        <v>1.4878742237362399</v>
      </c>
      <c r="E9">
        <v>1.5199342149999999</v>
      </c>
      <c r="F9">
        <v>1.449295161</v>
      </c>
      <c r="G9">
        <v>1.3795770979999999</v>
      </c>
      <c r="H9">
        <v>1.2023696210000001</v>
      </c>
      <c r="I9">
        <v>1.1634757280000001</v>
      </c>
      <c r="J9">
        <v>1.122157845</v>
      </c>
      <c r="K9">
        <v>1.0559614770000001</v>
      </c>
      <c r="L9">
        <v>0.97970378270000003</v>
      </c>
      <c r="M9">
        <v>0.91191027930000002</v>
      </c>
      <c r="N9">
        <v>0.83951553040000004</v>
      </c>
      <c r="O9">
        <v>0.75630242619999999</v>
      </c>
      <c r="P9">
        <v>0.68815529710000001</v>
      </c>
      <c r="Q9">
        <v>0.62843250930000005</v>
      </c>
      <c r="R9">
        <v>0.55908580320000001</v>
      </c>
      <c r="S9">
        <v>0.2089036048</v>
      </c>
      <c r="T9">
        <v>0.16789621699999999</v>
      </c>
      <c r="U9">
        <v>0.13132994479999999</v>
      </c>
      <c r="V9">
        <v>9.7169309199999998E-2</v>
      </c>
      <c r="W9">
        <v>7.7248624900000007E-2</v>
      </c>
      <c r="X9">
        <v>5.7301990400000002E-2</v>
      </c>
      <c r="Y9">
        <v>5.7340134299999998E-2</v>
      </c>
      <c r="Z9">
        <v>5.7228718900000003E-2</v>
      </c>
      <c r="AA9">
        <v>5.7047883299999998E-2</v>
      </c>
      <c r="AB9">
        <v>5.6990415500000002E-2</v>
      </c>
      <c r="AC9">
        <v>5.6947681299999997E-2</v>
      </c>
      <c r="AD9">
        <v>5.7455174400000003E-2</v>
      </c>
      <c r="AE9">
        <v>5.8073895600000001E-2</v>
      </c>
      <c r="AF9">
        <v>5.87827909E-2</v>
      </c>
      <c r="AG9">
        <v>5.9561360399999999E-2</v>
      </c>
      <c r="AH9">
        <v>6.0397658299999997E-2</v>
      </c>
      <c r="AI9">
        <v>6.1263371800000001E-2</v>
      </c>
      <c r="AJ9">
        <v>6.2150243000000001E-2</v>
      </c>
      <c r="AK9">
        <v>6.3049787699999998E-2</v>
      </c>
      <c r="AL9">
        <v>6.3952757499999999E-2</v>
      </c>
      <c r="AM9">
        <v>6.4857999999999999E-2</v>
      </c>
      <c r="AN9">
        <v>6.56313709E-2</v>
      </c>
      <c r="AO9">
        <v>6.6347304800000007E-2</v>
      </c>
      <c r="AP9">
        <v>6.7034567000000003E-2</v>
      </c>
      <c r="AQ9">
        <v>6.7703227399999996E-2</v>
      </c>
      <c r="AR9">
        <v>6.83536109E-2</v>
      </c>
      <c r="AS9">
        <v>6.8801090800000006E-2</v>
      </c>
      <c r="AT9">
        <v>6.9228391799999997E-2</v>
      </c>
      <c r="AU9">
        <v>6.9636485799999995E-2</v>
      </c>
      <c r="AV9">
        <v>7.0024003200000004E-2</v>
      </c>
      <c r="AW9">
        <v>7.0400013900000002E-2</v>
      </c>
    </row>
    <row r="10" spans="1:49" x14ac:dyDescent="0.2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0.50823582199999995</v>
      </c>
      <c r="G10">
        <v>0.69888130510000002</v>
      </c>
      <c r="H10">
        <v>0.80446413620000001</v>
      </c>
      <c r="I10">
        <v>0.97375021760000002</v>
      </c>
      <c r="J10">
        <v>1.1315715289999999</v>
      </c>
      <c r="K10">
        <v>1.246857026</v>
      </c>
      <c r="L10">
        <v>1.322886469</v>
      </c>
      <c r="M10">
        <v>1.3784170090000001</v>
      </c>
      <c r="N10">
        <v>1.39122966</v>
      </c>
      <c r="O10">
        <v>1.5754050639999999</v>
      </c>
      <c r="P10">
        <v>1.801813559</v>
      </c>
      <c r="Q10">
        <v>2.0682769259999998</v>
      </c>
      <c r="R10">
        <v>2.312890957</v>
      </c>
      <c r="S10">
        <v>3.059227591</v>
      </c>
      <c r="T10">
        <v>3.159295406</v>
      </c>
      <c r="U10">
        <v>3.2892692120000002</v>
      </c>
      <c r="V10">
        <v>3.4346904309999999</v>
      </c>
      <c r="W10">
        <v>3.7692329849999999</v>
      </c>
      <c r="X10">
        <v>4.1186566610000002</v>
      </c>
      <c r="Y10">
        <v>4.4080337749999998</v>
      </c>
      <c r="Z10">
        <v>4.6872718979999997</v>
      </c>
      <c r="AA10">
        <v>4.9610893139999996</v>
      </c>
      <c r="AB10">
        <v>5.1493087470000001</v>
      </c>
      <c r="AC10">
        <v>5.3387485310000002</v>
      </c>
      <c r="AD10">
        <v>5.6517102039999996</v>
      </c>
      <c r="AE10">
        <v>5.9752182359999999</v>
      </c>
      <c r="AF10">
        <v>6.3085189279999998</v>
      </c>
      <c r="AG10">
        <v>6.6641924530000001</v>
      </c>
      <c r="AH10">
        <v>7.0281980539999998</v>
      </c>
      <c r="AI10">
        <v>7.410913259</v>
      </c>
      <c r="AJ10">
        <v>7.7992595339999999</v>
      </c>
      <c r="AK10">
        <v>8.1923393359999999</v>
      </c>
      <c r="AL10">
        <v>8.6013417990000001</v>
      </c>
      <c r="AM10">
        <v>9.0139600380000005</v>
      </c>
      <c r="AN10">
        <v>9.4256456990000004</v>
      </c>
      <c r="AO10">
        <v>9.8321434589999903</v>
      </c>
      <c r="AP10">
        <v>10.23700534</v>
      </c>
      <c r="AQ10">
        <v>10.64137934</v>
      </c>
      <c r="AR10">
        <v>11.04502701</v>
      </c>
      <c r="AS10">
        <v>11.432180949999999</v>
      </c>
      <c r="AT10">
        <v>11.818554300000001</v>
      </c>
      <c r="AU10">
        <v>12.204024860000001</v>
      </c>
      <c r="AV10">
        <v>12.588069640000001</v>
      </c>
      <c r="AW10">
        <v>12.972067170000001</v>
      </c>
    </row>
    <row r="11" spans="1:49" x14ac:dyDescent="0.2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8.7443438799999995E-2</v>
      </c>
      <c r="G11">
        <v>0.1104803353</v>
      </c>
      <c r="H11">
        <v>0.1278043465</v>
      </c>
      <c r="I11">
        <v>0.16414723749999999</v>
      </c>
      <c r="J11">
        <v>0.21013520699999999</v>
      </c>
      <c r="K11">
        <v>0.26245905959999999</v>
      </c>
      <c r="L11">
        <v>0.32320412859999997</v>
      </c>
      <c r="M11">
        <v>0.39930325239999997</v>
      </c>
      <c r="N11">
        <v>0.48791940700000003</v>
      </c>
      <c r="O11">
        <v>0.57011533619999999</v>
      </c>
      <c r="P11">
        <v>0.6728241318</v>
      </c>
      <c r="Q11">
        <v>0.79693264620000004</v>
      </c>
      <c r="R11">
        <v>0.91957956429999999</v>
      </c>
      <c r="S11">
        <v>1.3482172880000001</v>
      </c>
      <c r="T11">
        <v>1.392317687</v>
      </c>
      <c r="U11">
        <v>1.44959781</v>
      </c>
      <c r="V11">
        <v>1.5136856869999999</v>
      </c>
      <c r="W11">
        <v>1.5947689</v>
      </c>
      <c r="X11">
        <v>1.6814010989999999</v>
      </c>
      <c r="Y11">
        <v>1.810957828</v>
      </c>
      <c r="Z11">
        <v>1.9363997500000001</v>
      </c>
      <c r="AA11">
        <v>2.0596115469999998</v>
      </c>
      <c r="AB11">
        <v>2.186246111</v>
      </c>
      <c r="AC11">
        <v>2.3133720160000002</v>
      </c>
      <c r="AD11">
        <v>2.6106370820000002</v>
      </c>
      <c r="AE11">
        <v>2.9125445060000001</v>
      </c>
      <c r="AF11">
        <v>3.2195108669999999</v>
      </c>
      <c r="AG11">
        <v>3.5455468240000001</v>
      </c>
      <c r="AH11">
        <v>3.876969796</v>
      </c>
      <c r="AI11">
        <v>4.2259866539999997</v>
      </c>
      <c r="AJ11">
        <v>4.5796596029999996</v>
      </c>
      <c r="AK11">
        <v>4.9375373900000001</v>
      </c>
      <c r="AL11">
        <v>5.31162388</v>
      </c>
      <c r="AM11">
        <v>5.6893419889999999</v>
      </c>
      <c r="AN11">
        <v>6.0734341230000002</v>
      </c>
      <c r="AO11">
        <v>6.4553932730000003</v>
      </c>
      <c r="AP11">
        <v>6.8372792960000002</v>
      </c>
      <c r="AQ11">
        <v>7.2197140280000003</v>
      </c>
      <c r="AR11">
        <v>7.6024311649999996</v>
      </c>
      <c r="AS11">
        <v>7.8230977250000002</v>
      </c>
      <c r="AT11">
        <v>8.0428661019999996</v>
      </c>
      <c r="AU11">
        <v>8.2616928180000002</v>
      </c>
      <c r="AV11">
        <v>8.4792617910000008</v>
      </c>
      <c r="AW11">
        <v>8.6965345470000006</v>
      </c>
    </row>
    <row r="12" spans="1:49" x14ac:dyDescent="0.25">
      <c r="B12" t="s">
        <v>54</v>
      </c>
      <c r="C12">
        <v>3.32767453113023</v>
      </c>
      <c r="D12">
        <v>3.3811014220943498</v>
      </c>
      <c r="E12">
        <v>3.4539557539999999</v>
      </c>
      <c r="F12">
        <v>3.5212895639999999</v>
      </c>
      <c r="G12">
        <v>3.583800224</v>
      </c>
      <c r="H12">
        <v>3.3395559960000001</v>
      </c>
      <c r="I12">
        <v>3.4551028650000002</v>
      </c>
      <c r="J12">
        <v>3.5629565250000002</v>
      </c>
      <c r="K12">
        <v>3.584739216</v>
      </c>
      <c r="L12">
        <v>3.555962692</v>
      </c>
      <c r="M12">
        <v>3.5388930759999999</v>
      </c>
      <c r="N12">
        <v>3.4833489549999999</v>
      </c>
      <c r="O12">
        <v>3.590242693</v>
      </c>
      <c r="P12">
        <v>3.7374452140000001</v>
      </c>
      <c r="Q12">
        <v>3.904874548</v>
      </c>
      <c r="R12">
        <v>3.9745409089999999</v>
      </c>
      <c r="S12">
        <v>3.7382388440000001</v>
      </c>
      <c r="T12">
        <v>3.860517223</v>
      </c>
      <c r="U12">
        <v>4.0193393820000001</v>
      </c>
      <c r="V12">
        <v>4.1970375860000004</v>
      </c>
      <c r="W12">
        <v>4.0659454229999996</v>
      </c>
      <c r="X12">
        <v>3.9448256549999998</v>
      </c>
      <c r="Y12">
        <v>3.9470527139999998</v>
      </c>
      <c r="Z12">
        <v>3.938982851</v>
      </c>
      <c r="AA12">
        <v>3.9261345109999999</v>
      </c>
      <c r="AB12">
        <v>3.9225004960000001</v>
      </c>
      <c r="AC12">
        <v>3.9198803610000001</v>
      </c>
      <c r="AD12">
        <v>3.9530672230000001</v>
      </c>
      <c r="AE12">
        <v>3.9939094599999998</v>
      </c>
      <c r="AF12">
        <v>4.040949854</v>
      </c>
      <c r="AG12">
        <v>4.0930153369999998</v>
      </c>
      <c r="AH12">
        <v>4.1490378520000002</v>
      </c>
      <c r="AI12">
        <v>4.2072600339999999</v>
      </c>
      <c r="AJ12">
        <v>4.2669216079999996</v>
      </c>
      <c r="AK12">
        <v>4.3274393790000003</v>
      </c>
      <c r="AL12">
        <v>4.3883264860000004</v>
      </c>
      <c r="AM12">
        <v>4.4493571960000002</v>
      </c>
      <c r="AN12">
        <v>4.5014597500000004</v>
      </c>
      <c r="AO12">
        <v>4.5496132940000003</v>
      </c>
      <c r="AP12">
        <v>4.5957925680000002</v>
      </c>
      <c r="AQ12">
        <v>4.6406891740000002</v>
      </c>
      <c r="AR12">
        <v>4.6843262729999999</v>
      </c>
      <c r="AS12">
        <v>4.7146089780000002</v>
      </c>
      <c r="AT12">
        <v>4.7435057860000001</v>
      </c>
      <c r="AU12">
        <v>4.7710836490000004</v>
      </c>
      <c r="AV12">
        <v>4.7972490609999996</v>
      </c>
      <c r="AW12">
        <v>4.8226237029999997</v>
      </c>
    </row>
    <row r="13" spans="1:49" x14ac:dyDescent="0.25">
      <c r="B13" t="s">
        <v>55</v>
      </c>
      <c r="C13">
        <v>0.21556468620722</v>
      </c>
      <c r="D13">
        <v>0.21902564697065</v>
      </c>
      <c r="E13">
        <v>0.2237451053</v>
      </c>
      <c r="F13">
        <v>0.2380608401</v>
      </c>
      <c r="G13">
        <v>0.25285960969999999</v>
      </c>
      <c r="H13">
        <v>0.24590867490000001</v>
      </c>
      <c r="I13">
        <v>0.26551896720000001</v>
      </c>
      <c r="J13">
        <v>0.28575546200000002</v>
      </c>
      <c r="K13">
        <v>0.3000482049</v>
      </c>
      <c r="L13">
        <v>0.3106276496</v>
      </c>
      <c r="M13">
        <v>0.32262632749999998</v>
      </c>
      <c r="N13">
        <v>0.3314200631</v>
      </c>
      <c r="O13">
        <v>0.38085818170000002</v>
      </c>
      <c r="P13">
        <v>0.44205060419999997</v>
      </c>
      <c r="Q13">
        <v>0.51494626170000002</v>
      </c>
      <c r="R13">
        <v>0.58438554629999995</v>
      </c>
      <c r="S13">
        <v>0.44435475530000001</v>
      </c>
      <c r="T13">
        <v>0.57311148239999998</v>
      </c>
      <c r="U13">
        <v>0.70048448370000005</v>
      </c>
      <c r="V13">
        <v>0.8268761604</v>
      </c>
      <c r="W13">
        <v>0.82905017759999999</v>
      </c>
      <c r="X13">
        <v>0.83361479289999996</v>
      </c>
      <c r="Y13">
        <v>0.86969249159999995</v>
      </c>
      <c r="Z13">
        <v>0.90367013399999996</v>
      </c>
      <c r="AA13">
        <v>0.93658445030000004</v>
      </c>
      <c r="AB13">
        <v>0.97045745269999995</v>
      </c>
      <c r="AC13">
        <v>1.004561364</v>
      </c>
      <c r="AD13">
        <v>1.021519877</v>
      </c>
      <c r="AE13">
        <v>1.040444049</v>
      </c>
      <c r="AF13">
        <v>1.060999295</v>
      </c>
      <c r="AG13">
        <v>1.083415858</v>
      </c>
      <c r="AH13">
        <v>1.106940064</v>
      </c>
      <c r="AI13">
        <v>1.185564361</v>
      </c>
      <c r="AJ13">
        <v>1.265281745</v>
      </c>
      <c r="AK13">
        <v>1.3459566890000001</v>
      </c>
      <c r="AL13">
        <v>1.430379123</v>
      </c>
      <c r="AM13">
        <v>1.515591707</v>
      </c>
      <c r="AN13">
        <v>1.5459027030000001</v>
      </c>
      <c r="AO13">
        <v>1.57498396</v>
      </c>
      <c r="AP13">
        <v>1.603489725</v>
      </c>
      <c r="AQ13">
        <v>1.631645193</v>
      </c>
      <c r="AR13">
        <v>1.6594465410000001</v>
      </c>
      <c r="AS13">
        <v>1.6896257139999999</v>
      </c>
      <c r="AT13">
        <v>1.719467144</v>
      </c>
      <c r="AU13">
        <v>1.7489772969999999</v>
      </c>
      <c r="AV13">
        <v>1.778104412</v>
      </c>
      <c r="AW13">
        <v>1.807063343</v>
      </c>
    </row>
    <row r="14" spans="1:49" x14ac:dyDescent="0.25">
      <c r="B14" t="s">
        <v>56</v>
      </c>
      <c r="C14">
        <v>35.839918454870201</v>
      </c>
      <c r="D14">
        <v>36.415339938413297</v>
      </c>
      <c r="E14">
        <v>37.200000000000003</v>
      </c>
      <c r="F14">
        <v>37.970239100000001</v>
      </c>
      <c r="G14">
        <v>38.690185049999997</v>
      </c>
      <c r="H14">
        <v>36.096173610000001</v>
      </c>
      <c r="I14">
        <v>37.38942969</v>
      </c>
      <c r="J14">
        <v>38.602355379999999</v>
      </c>
      <c r="K14">
        <v>38.884477769999997</v>
      </c>
      <c r="L14">
        <v>38.618137259999997</v>
      </c>
      <c r="M14">
        <v>38.478398609999999</v>
      </c>
      <c r="N14">
        <v>37.919443399999999</v>
      </c>
      <c r="O14">
        <v>37.58376818</v>
      </c>
      <c r="P14">
        <v>37.707416870000003</v>
      </c>
      <c r="Q14">
        <v>38.061737549999997</v>
      </c>
      <c r="R14">
        <v>37.527537549999998</v>
      </c>
      <c r="S14">
        <v>36.44004408</v>
      </c>
      <c r="T14">
        <v>35.83613751</v>
      </c>
      <c r="U14">
        <v>35.678509419999997</v>
      </c>
      <c r="V14">
        <v>35.75559002</v>
      </c>
      <c r="W14">
        <v>36.142578299999997</v>
      </c>
      <c r="X14">
        <v>36.63739648</v>
      </c>
      <c r="Y14">
        <v>37.086269010000002</v>
      </c>
      <c r="Z14">
        <v>37.440421749999999</v>
      </c>
      <c r="AA14">
        <v>37.7495507</v>
      </c>
      <c r="AB14">
        <v>38.04358809</v>
      </c>
      <c r="AC14">
        <v>38.347270139999999</v>
      </c>
      <c r="AD14">
        <v>38.738250669999999</v>
      </c>
      <c r="AE14">
        <v>39.204151660000001</v>
      </c>
      <c r="AF14">
        <v>39.731022379999999</v>
      </c>
      <c r="AG14">
        <v>40.307754979999999</v>
      </c>
      <c r="AH14">
        <v>40.923902490000003</v>
      </c>
      <c r="AI14">
        <v>41.563697359999999</v>
      </c>
      <c r="AJ14">
        <v>42.218426039999997</v>
      </c>
      <c r="AK14">
        <v>42.882356999999999</v>
      </c>
      <c r="AL14">
        <v>43.551541409999999</v>
      </c>
      <c r="AM14">
        <v>44.22289825</v>
      </c>
      <c r="AN14">
        <v>44.806942220000003</v>
      </c>
      <c r="AO14">
        <v>45.352344389999999</v>
      </c>
      <c r="AP14">
        <v>45.878635039999999</v>
      </c>
      <c r="AQ14">
        <v>46.39263339</v>
      </c>
      <c r="AR14">
        <v>46.894507930000003</v>
      </c>
      <c r="AS14">
        <v>47.390115139999999</v>
      </c>
      <c r="AT14">
        <v>47.87336415</v>
      </c>
      <c r="AU14">
        <v>48.344754479999999</v>
      </c>
      <c r="AV14">
        <v>48.803165710000002</v>
      </c>
      <c r="AW14">
        <v>49.254768210000002</v>
      </c>
    </row>
    <row r="15" spans="1:49" x14ac:dyDescent="0.25">
      <c r="B15" t="s">
        <v>57</v>
      </c>
      <c r="C15">
        <v>36.006525643363197</v>
      </c>
      <c r="D15">
        <v>36.584622059208101</v>
      </c>
      <c r="E15">
        <v>37.372</v>
      </c>
      <c r="F15">
        <v>37.815006539999999</v>
      </c>
      <c r="G15">
        <v>37.2227113</v>
      </c>
      <c r="H15">
        <v>36.183176680000003</v>
      </c>
      <c r="I15">
        <v>37.167820550000002</v>
      </c>
      <c r="J15">
        <v>37.340089429999999</v>
      </c>
      <c r="K15">
        <v>36.240393859999998</v>
      </c>
      <c r="L15">
        <v>35.689974390000003</v>
      </c>
      <c r="M15">
        <v>35.791448029999998</v>
      </c>
      <c r="N15">
        <v>36.398411350000003</v>
      </c>
      <c r="O15">
        <v>37.429547489999997</v>
      </c>
      <c r="P15">
        <v>37.348505600000003</v>
      </c>
      <c r="Q15">
        <v>36.022400060000002</v>
      </c>
      <c r="R15">
        <v>34.839634789999998</v>
      </c>
      <c r="S15">
        <v>33.88650131</v>
      </c>
      <c r="T15">
        <v>32.731158399999998</v>
      </c>
      <c r="U15">
        <v>31.977096299999999</v>
      </c>
      <c r="V15">
        <v>31.383308540000002</v>
      </c>
      <c r="W15">
        <v>30.78803241</v>
      </c>
      <c r="X15">
        <v>30.168309910000001</v>
      </c>
      <c r="Y15">
        <v>30.045142720000001</v>
      </c>
      <c r="Z15">
        <v>30.029254980000001</v>
      </c>
      <c r="AA15">
        <v>30.055457239999999</v>
      </c>
      <c r="AB15">
        <v>30.10312815</v>
      </c>
      <c r="AC15">
        <v>30.166242709999999</v>
      </c>
      <c r="AD15">
        <v>30.279408589999999</v>
      </c>
      <c r="AE15">
        <v>30.370549990000001</v>
      </c>
      <c r="AF15">
        <v>30.45633282</v>
      </c>
      <c r="AG15">
        <v>30.54332608</v>
      </c>
      <c r="AH15">
        <v>30.642391270000001</v>
      </c>
      <c r="AI15">
        <v>30.77426419</v>
      </c>
      <c r="AJ15">
        <v>30.92180308</v>
      </c>
      <c r="AK15">
        <v>31.087184919999999</v>
      </c>
      <c r="AL15">
        <v>31.261108719999999</v>
      </c>
      <c r="AM15">
        <v>31.440567900000001</v>
      </c>
      <c r="AN15">
        <v>31.549467249999999</v>
      </c>
      <c r="AO15">
        <v>31.650900279999998</v>
      </c>
      <c r="AP15">
        <v>31.750244840000001</v>
      </c>
      <c r="AQ15">
        <v>31.854283720000002</v>
      </c>
      <c r="AR15">
        <v>31.953479099999999</v>
      </c>
      <c r="AS15">
        <v>32.058265650000003</v>
      </c>
      <c r="AT15">
        <v>32.161546059999999</v>
      </c>
      <c r="AU15">
        <v>32.258820280000002</v>
      </c>
      <c r="AV15">
        <v>32.351823500000002</v>
      </c>
      <c r="AW15">
        <v>32.46478518</v>
      </c>
    </row>
    <row r="16" spans="1:49" x14ac:dyDescent="0.25">
      <c r="B16" t="s">
        <v>58</v>
      </c>
      <c r="C16">
        <v>33.108335480742298</v>
      </c>
      <c r="D16">
        <v>33.639900516080203</v>
      </c>
      <c r="E16">
        <v>34.363901859999999</v>
      </c>
      <c r="F16">
        <v>34.492994779999997</v>
      </c>
      <c r="G16">
        <v>33.681026539999998</v>
      </c>
      <c r="H16">
        <v>32.478398149999997</v>
      </c>
      <c r="I16">
        <v>33.095244749999999</v>
      </c>
      <c r="J16">
        <v>32.982566609999999</v>
      </c>
      <c r="K16">
        <v>31.755035039999999</v>
      </c>
      <c r="L16">
        <v>31.02248024</v>
      </c>
      <c r="M16">
        <v>30.861721110000001</v>
      </c>
      <c r="N16">
        <v>31.133926429999999</v>
      </c>
      <c r="O16">
        <v>31.036530469999999</v>
      </c>
      <c r="P16">
        <v>29.798734079999999</v>
      </c>
      <c r="Q16">
        <v>27.405893320000001</v>
      </c>
      <c r="R16">
        <v>25.005323499999999</v>
      </c>
      <c r="S16">
        <v>23.19268448</v>
      </c>
      <c r="T16">
        <v>22.29926618</v>
      </c>
      <c r="U16">
        <v>21.687254769999999</v>
      </c>
      <c r="V16">
        <v>21.190018689999999</v>
      </c>
      <c r="W16">
        <v>20.574525489999999</v>
      </c>
      <c r="X16">
        <v>19.948275370000001</v>
      </c>
      <c r="Y16">
        <v>19.66263652</v>
      </c>
      <c r="Z16">
        <v>19.44783395</v>
      </c>
      <c r="AA16">
        <v>19.259902530000002</v>
      </c>
      <c r="AB16">
        <v>19.079688180000002</v>
      </c>
      <c r="AC16">
        <v>18.908250429999999</v>
      </c>
      <c r="AD16">
        <v>18.79512321</v>
      </c>
      <c r="AE16">
        <v>18.66830972</v>
      </c>
      <c r="AF16">
        <v>18.53835209</v>
      </c>
      <c r="AG16">
        <v>18.405001460000001</v>
      </c>
      <c r="AH16">
        <v>18.279061980000002</v>
      </c>
      <c r="AI16">
        <v>18.273243409999999</v>
      </c>
      <c r="AJ16">
        <v>18.276339870000001</v>
      </c>
      <c r="AK16">
        <v>18.289506549999999</v>
      </c>
      <c r="AL16">
        <v>18.305244500000001</v>
      </c>
      <c r="AM16">
        <v>18.323621549999999</v>
      </c>
      <c r="AN16">
        <v>18.27673905</v>
      </c>
      <c r="AO16">
        <v>18.224919969999998</v>
      </c>
      <c r="AP16">
        <v>18.1713214</v>
      </c>
      <c r="AQ16">
        <v>18.11982446</v>
      </c>
      <c r="AR16">
        <v>18.064988830000001</v>
      </c>
      <c r="AS16">
        <v>18.009669899999999</v>
      </c>
      <c r="AT16">
        <v>17.95233219</v>
      </c>
      <c r="AU16">
        <v>17.890489670000001</v>
      </c>
      <c r="AV16">
        <v>17.8251569</v>
      </c>
      <c r="AW16">
        <v>17.769635990000001</v>
      </c>
    </row>
    <row r="17" spans="2:49" x14ac:dyDescent="0.25">
      <c r="B17" t="s">
        <v>59</v>
      </c>
      <c r="C17">
        <v>1.54983431156195</v>
      </c>
      <c r="D17">
        <v>1.57471740274219</v>
      </c>
      <c r="E17">
        <v>1.60860863</v>
      </c>
      <c r="F17">
        <v>1.873045428</v>
      </c>
      <c r="G17">
        <v>2.0754839629999999</v>
      </c>
      <c r="H17">
        <v>2.2326587369999999</v>
      </c>
      <c r="I17">
        <v>2.5031579580000001</v>
      </c>
      <c r="J17">
        <v>2.713248047</v>
      </c>
      <c r="K17">
        <v>2.8130972179999998</v>
      </c>
      <c r="L17">
        <v>2.933568374</v>
      </c>
      <c r="M17">
        <v>3.0904058409999999</v>
      </c>
      <c r="N17">
        <v>3.2769184330000001</v>
      </c>
      <c r="O17">
        <v>4.2821670090000001</v>
      </c>
      <c r="P17">
        <v>5.3894810370000004</v>
      </c>
      <c r="Q17">
        <v>6.4975823899999998</v>
      </c>
      <c r="R17">
        <v>7.7713954410000001</v>
      </c>
      <c r="S17">
        <v>6.5733574289999996</v>
      </c>
      <c r="T17">
        <v>6.555309566</v>
      </c>
      <c r="U17">
        <v>6.6015330829999996</v>
      </c>
      <c r="V17">
        <v>6.6686515149999996</v>
      </c>
      <c r="W17">
        <v>6.5626127729999997</v>
      </c>
      <c r="X17">
        <v>6.4508288340000002</v>
      </c>
      <c r="Y17">
        <v>6.5037299669999999</v>
      </c>
      <c r="Z17">
        <v>6.5796094079999996</v>
      </c>
      <c r="AA17">
        <v>6.6648614449999997</v>
      </c>
      <c r="AB17">
        <v>6.7556895570000002</v>
      </c>
      <c r="AC17">
        <v>6.8503687690000001</v>
      </c>
      <c r="AD17">
        <v>6.9625389919999998</v>
      </c>
      <c r="AE17">
        <v>7.0696519599999998</v>
      </c>
      <c r="AF17">
        <v>7.1754472380000003</v>
      </c>
      <c r="AG17">
        <v>7.2815507180000001</v>
      </c>
      <c r="AH17">
        <v>7.3904693139999997</v>
      </c>
      <c r="AI17">
        <v>7.4380552660000001</v>
      </c>
      <c r="AJ17">
        <v>7.4894999569999996</v>
      </c>
      <c r="AK17">
        <v>7.5453552290000001</v>
      </c>
      <c r="AL17">
        <v>7.6028901409999996</v>
      </c>
      <c r="AM17">
        <v>7.6618778479999996</v>
      </c>
      <c r="AN17">
        <v>7.7219666220000001</v>
      </c>
      <c r="AO17">
        <v>7.7804138209999998</v>
      </c>
      <c r="AP17">
        <v>7.8385230400000001</v>
      </c>
      <c r="AQ17">
        <v>7.8979690710000003</v>
      </c>
      <c r="AR17">
        <v>7.9563916170000004</v>
      </c>
      <c r="AS17">
        <v>7.983918461</v>
      </c>
      <c r="AT17">
        <v>8.0110849010000003</v>
      </c>
      <c r="AU17">
        <v>8.0367696980000005</v>
      </c>
      <c r="AV17">
        <v>8.0614044929999995</v>
      </c>
      <c r="AW17">
        <v>8.0910273660000005</v>
      </c>
    </row>
    <row r="18" spans="2:49" x14ac:dyDescent="0.25">
      <c r="B18" t="s">
        <v>60</v>
      </c>
      <c r="C18">
        <v>0.19372928894524399</v>
      </c>
      <c r="D18">
        <v>0.196839675342774</v>
      </c>
      <c r="E18">
        <v>0.2010760788</v>
      </c>
      <c r="F18">
        <v>0.1902792512</v>
      </c>
      <c r="G18">
        <v>0.175165448</v>
      </c>
      <c r="H18">
        <v>0.1592429887</v>
      </c>
      <c r="I18">
        <v>0.15297973670000001</v>
      </c>
      <c r="J18">
        <v>0.14373262389999999</v>
      </c>
      <c r="K18">
        <v>0.13046261989999999</v>
      </c>
      <c r="L18">
        <v>0.1201579775</v>
      </c>
      <c r="M18">
        <v>0.1126934901</v>
      </c>
      <c r="N18">
        <v>0.1071803511</v>
      </c>
      <c r="O18">
        <v>0.1069929949</v>
      </c>
      <c r="P18">
        <v>0.10286814079999999</v>
      </c>
      <c r="Q18">
        <v>9.4738812500000005E-2</v>
      </c>
      <c r="R18">
        <v>8.6560020099999996E-2</v>
      </c>
      <c r="S18">
        <v>0.36762176600000002</v>
      </c>
      <c r="T18">
        <v>0.33216920129999999</v>
      </c>
      <c r="U18">
        <v>0.30257919459999999</v>
      </c>
      <c r="V18">
        <v>0.27586186439999999</v>
      </c>
      <c r="W18">
        <v>0.34772136259999997</v>
      </c>
      <c r="X18">
        <v>0.41729059120000001</v>
      </c>
      <c r="Y18">
        <v>0.41527106089999999</v>
      </c>
      <c r="Z18">
        <v>0.41473527360000001</v>
      </c>
      <c r="AA18">
        <v>0.41478019350000001</v>
      </c>
      <c r="AB18">
        <v>0.41501358249999998</v>
      </c>
      <c r="AC18">
        <v>0.41545784590000001</v>
      </c>
      <c r="AD18">
        <v>0.43253268519999999</v>
      </c>
      <c r="AE18">
        <v>0.4492941889</v>
      </c>
      <c r="AF18">
        <v>0.46596380079999999</v>
      </c>
      <c r="AG18">
        <v>0.48274606879999998</v>
      </c>
      <c r="AH18">
        <v>0.49970779500000001</v>
      </c>
      <c r="AI18">
        <v>0.52124146090000001</v>
      </c>
      <c r="AJ18">
        <v>0.54312929889999995</v>
      </c>
      <c r="AK18">
        <v>0.56543971410000005</v>
      </c>
      <c r="AL18">
        <v>0.58837897790000004</v>
      </c>
      <c r="AM18">
        <v>0.61155996430000004</v>
      </c>
      <c r="AN18">
        <v>0.6316676765</v>
      </c>
      <c r="AO18">
        <v>0.65172555929999998</v>
      </c>
      <c r="AP18">
        <v>0.67183448980000005</v>
      </c>
      <c r="AQ18">
        <v>0.69213812539999997</v>
      </c>
      <c r="AR18">
        <v>0.71243164969999995</v>
      </c>
      <c r="AS18">
        <v>0.7296308601</v>
      </c>
      <c r="AT18">
        <v>0.74694793059999998</v>
      </c>
      <c r="AU18">
        <v>0.76427499320000003</v>
      </c>
      <c r="AV18">
        <v>0.78164637960000005</v>
      </c>
      <c r="AW18">
        <v>0.799653697</v>
      </c>
    </row>
    <row r="19" spans="2:49" x14ac:dyDescent="0.2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0.59025817049999996</v>
      </c>
      <c r="G19">
        <v>0.56945299410000005</v>
      </c>
      <c r="H19">
        <v>0.54253607240000001</v>
      </c>
      <c r="I19">
        <v>0.54621179119999996</v>
      </c>
      <c r="J19">
        <v>0.53782548630000004</v>
      </c>
      <c r="K19">
        <v>0.51160052690000002</v>
      </c>
      <c r="L19">
        <v>0.493805997</v>
      </c>
      <c r="M19">
        <v>0.48535716150000002</v>
      </c>
      <c r="N19">
        <v>0.48376745799999998</v>
      </c>
      <c r="O19">
        <v>0.49943707250000002</v>
      </c>
      <c r="P19">
        <v>0.49660407470000001</v>
      </c>
      <c r="Q19">
        <v>0.47300015280000002</v>
      </c>
      <c r="R19">
        <v>0.44694558290000003</v>
      </c>
      <c r="S19">
        <v>1.237930341</v>
      </c>
      <c r="T19">
        <v>1.045962743</v>
      </c>
      <c r="U19">
        <v>0.87851648869999999</v>
      </c>
      <c r="V19">
        <v>0.72433487340000002</v>
      </c>
      <c r="W19">
        <v>0.72162302730000005</v>
      </c>
      <c r="X19">
        <v>0.71805008859999997</v>
      </c>
      <c r="Y19">
        <v>0.71571162509999997</v>
      </c>
      <c r="Z19">
        <v>0.71592686169999997</v>
      </c>
      <c r="AA19">
        <v>0.71714669080000004</v>
      </c>
      <c r="AB19">
        <v>0.71842156550000003</v>
      </c>
      <c r="AC19">
        <v>0.72006566770000002</v>
      </c>
      <c r="AD19">
        <v>0.71798455589999999</v>
      </c>
      <c r="AE19">
        <v>0.71538080630000001</v>
      </c>
      <c r="AF19">
        <v>0.71265472439999999</v>
      </c>
      <c r="AG19">
        <v>0.70984795509999998</v>
      </c>
      <c r="AH19">
        <v>0.70732530039999997</v>
      </c>
      <c r="AI19">
        <v>0.70782885650000005</v>
      </c>
      <c r="AJ19">
        <v>0.70868109810000002</v>
      </c>
      <c r="AK19">
        <v>0.70992796410000003</v>
      </c>
      <c r="AL19">
        <v>0.71132219799999996</v>
      </c>
      <c r="AM19">
        <v>0.71282445829999996</v>
      </c>
      <c r="AN19">
        <v>0.71423532540000001</v>
      </c>
      <c r="AO19">
        <v>0.71547130380000001</v>
      </c>
      <c r="AP19">
        <v>0.71665454019999997</v>
      </c>
      <c r="AQ19">
        <v>0.71793812540000002</v>
      </c>
      <c r="AR19">
        <v>0.71910695120000001</v>
      </c>
      <c r="AS19">
        <v>0.72256419490000001</v>
      </c>
      <c r="AT19">
        <v>0.7259987416</v>
      </c>
      <c r="AU19">
        <v>0.7293087613</v>
      </c>
      <c r="AV19">
        <v>0.73253298190000005</v>
      </c>
      <c r="AW19">
        <v>0.73622048289999997</v>
      </c>
    </row>
    <row r="20" spans="2:49" x14ac:dyDescent="0.25">
      <c r="B20" t="s">
        <v>62</v>
      </c>
      <c r="C20">
        <v>0.19372928894524399</v>
      </c>
      <c r="D20">
        <v>0.196839675342774</v>
      </c>
      <c r="E20">
        <v>0.2010760788</v>
      </c>
      <c r="F20">
        <v>0.21079329229999999</v>
      </c>
      <c r="G20">
        <v>0.21497064090000001</v>
      </c>
      <c r="H20">
        <v>0.21649924200000001</v>
      </c>
      <c r="I20">
        <v>0.23040681630000001</v>
      </c>
      <c r="J20">
        <v>0.2398181902</v>
      </c>
      <c r="K20">
        <v>0.2411449749</v>
      </c>
      <c r="L20">
        <v>0.2460424732</v>
      </c>
      <c r="M20">
        <v>0.25563579009999998</v>
      </c>
      <c r="N20">
        <v>0.2693415509</v>
      </c>
      <c r="O20">
        <v>0.28780940310000003</v>
      </c>
      <c r="P20">
        <v>0.29620472250000002</v>
      </c>
      <c r="Q20">
        <v>0.29201185130000001</v>
      </c>
      <c r="R20">
        <v>0.28559548890000003</v>
      </c>
      <c r="S20">
        <v>0.32150161030000002</v>
      </c>
      <c r="T20">
        <v>0.30071451069999999</v>
      </c>
      <c r="U20">
        <v>0.28438163189999999</v>
      </c>
      <c r="V20">
        <v>0.27005550509999998</v>
      </c>
      <c r="W20">
        <v>0.26949070400000003</v>
      </c>
      <c r="X20">
        <v>0.268592846</v>
      </c>
      <c r="Y20">
        <v>0.27052010110000002</v>
      </c>
      <c r="Z20">
        <v>0.27340396760000002</v>
      </c>
      <c r="AA20">
        <v>0.27667678550000002</v>
      </c>
      <c r="AB20">
        <v>0.28007340009999998</v>
      </c>
      <c r="AC20">
        <v>0.28362789779999997</v>
      </c>
      <c r="AD20">
        <v>0.28303814500000002</v>
      </c>
      <c r="AE20">
        <v>0.28224238109999999</v>
      </c>
      <c r="AF20">
        <v>0.28139816340000001</v>
      </c>
      <c r="AG20">
        <v>0.28053760389999999</v>
      </c>
      <c r="AH20">
        <v>0.27978914570000002</v>
      </c>
      <c r="AI20">
        <v>0.28017750860000001</v>
      </c>
      <c r="AJ20">
        <v>0.28070476059999999</v>
      </c>
      <c r="AK20">
        <v>0.28138939439999999</v>
      </c>
      <c r="AL20">
        <v>0.28215860409999999</v>
      </c>
      <c r="AM20">
        <v>0.28297217619999998</v>
      </c>
      <c r="AN20">
        <v>0.28383101150000001</v>
      </c>
      <c r="AO20">
        <v>0.28462200510000002</v>
      </c>
      <c r="AP20">
        <v>0.28539358390000003</v>
      </c>
      <c r="AQ20">
        <v>0.2862067157</v>
      </c>
      <c r="AR20">
        <v>0.28697568769999998</v>
      </c>
      <c r="AS20">
        <v>0.2884854221</v>
      </c>
      <c r="AT20">
        <v>0.28998742379999998</v>
      </c>
      <c r="AU20">
        <v>0.29144098940000002</v>
      </c>
      <c r="AV20">
        <v>0.29286153580000002</v>
      </c>
      <c r="AW20">
        <v>0.29446863540000001</v>
      </c>
    </row>
    <row r="21" spans="2:49" x14ac:dyDescent="0.25">
      <c r="B21" t="s">
        <v>63</v>
      </c>
      <c r="C21">
        <v>0.38745857789048899</v>
      </c>
      <c r="D21">
        <v>0.39367935068554899</v>
      </c>
      <c r="E21">
        <v>0.4021521575</v>
      </c>
      <c r="F21">
        <v>0.45763562050000001</v>
      </c>
      <c r="G21">
        <v>0.50661170879999995</v>
      </c>
      <c r="H21">
        <v>0.55384149400000005</v>
      </c>
      <c r="I21">
        <v>0.63981949839999996</v>
      </c>
      <c r="J21">
        <v>0.72289847279999997</v>
      </c>
      <c r="K21">
        <v>0.78905348180000001</v>
      </c>
      <c r="L21">
        <v>0.87391933129999999</v>
      </c>
      <c r="M21">
        <v>0.9856346373</v>
      </c>
      <c r="N21">
        <v>1.1272771269999999</v>
      </c>
      <c r="O21">
        <v>1.216610537</v>
      </c>
      <c r="P21">
        <v>1.264613545</v>
      </c>
      <c r="Q21">
        <v>1.259173528</v>
      </c>
      <c r="R21">
        <v>1.243814762</v>
      </c>
      <c r="S21">
        <v>2.1934056810000002</v>
      </c>
      <c r="T21">
        <v>2.1977361979999999</v>
      </c>
      <c r="U21">
        <v>2.2228311270000001</v>
      </c>
      <c r="V21">
        <v>2.2543860850000002</v>
      </c>
      <c r="W21">
        <v>2.312059058</v>
      </c>
      <c r="X21">
        <v>2.3652721809999999</v>
      </c>
      <c r="Y21">
        <v>2.4772734519999999</v>
      </c>
      <c r="Z21">
        <v>2.5977455209999998</v>
      </c>
      <c r="AA21">
        <v>2.722089591</v>
      </c>
      <c r="AB21">
        <v>2.8542418669999998</v>
      </c>
      <c r="AC21">
        <v>2.9884720979999999</v>
      </c>
      <c r="AD21">
        <v>3.088191009</v>
      </c>
      <c r="AE21">
        <v>3.1856709360000002</v>
      </c>
      <c r="AF21">
        <v>3.2825168069999999</v>
      </c>
      <c r="AG21">
        <v>3.383642273</v>
      </c>
      <c r="AH21">
        <v>3.4860377379999998</v>
      </c>
      <c r="AI21">
        <v>3.5537176860000002</v>
      </c>
      <c r="AJ21">
        <v>3.6234481000000001</v>
      </c>
      <c r="AK21">
        <v>3.6955660680000002</v>
      </c>
      <c r="AL21">
        <v>3.771114292</v>
      </c>
      <c r="AM21">
        <v>3.8477118990000001</v>
      </c>
      <c r="AN21">
        <v>3.9210275640000001</v>
      </c>
      <c r="AO21">
        <v>3.993747623</v>
      </c>
      <c r="AP21">
        <v>4.0665177840000002</v>
      </c>
      <c r="AQ21">
        <v>4.140207223</v>
      </c>
      <c r="AR21">
        <v>4.2135843590000004</v>
      </c>
      <c r="AS21">
        <v>4.3239968099999997</v>
      </c>
      <c r="AT21">
        <v>4.4351948720000003</v>
      </c>
      <c r="AU21">
        <v>4.5465361690000003</v>
      </c>
      <c r="AV21">
        <v>4.6582212040000002</v>
      </c>
      <c r="AW21">
        <v>4.773779008</v>
      </c>
    </row>
    <row r="22" spans="2:49" x14ac:dyDescent="0.25">
      <c r="B22" t="s">
        <v>64</v>
      </c>
      <c r="C22">
        <v>5.5705789795526002</v>
      </c>
      <c r="D22">
        <v>5.6600164269241402</v>
      </c>
      <c r="E22">
        <v>5.7508898210000003</v>
      </c>
      <c r="F22">
        <v>5.7774927590000003</v>
      </c>
      <c r="G22">
        <v>4.9993960059999996</v>
      </c>
      <c r="H22">
        <v>4.2504549039999997</v>
      </c>
      <c r="I22">
        <v>4.5163964910000001</v>
      </c>
      <c r="J22">
        <v>4.4004118659999998</v>
      </c>
      <c r="K22">
        <v>4.2012929750000003</v>
      </c>
      <c r="L22">
        <v>4.424850964</v>
      </c>
      <c r="M22">
        <v>4.5880081590000001</v>
      </c>
      <c r="N22">
        <v>4.5938672729999999</v>
      </c>
      <c r="O22">
        <v>3.9255054870000001</v>
      </c>
      <c r="P22">
        <v>3.2603414910000001</v>
      </c>
      <c r="Q22">
        <v>2.8432188639999998</v>
      </c>
      <c r="R22">
        <v>2.6412724430000001</v>
      </c>
      <c r="S22">
        <v>2.4811157599999998</v>
      </c>
      <c r="T22">
        <v>2.4107346679999999</v>
      </c>
      <c r="U22">
        <v>2.402972374</v>
      </c>
      <c r="V22">
        <v>2.4258083510000001</v>
      </c>
      <c r="W22">
        <v>2.448387994</v>
      </c>
      <c r="X22">
        <v>2.4723807529999999</v>
      </c>
      <c r="Y22">
        <v>2.4981300260000001</v>
      </c>
      <c r="Z22">
        <v>2.5301834849999998</v>
      </c>
      <c r="AA22">
        <v>2.5678064100000002</v>
      </c>
      <c r="AB22">
        <v>2.6106667560000001</v>
      </c>
      <c r="AC22">
        <v>2.6579093280000001</v>
      </c>
      <c r="AD22">
        <v>2.706761475</v>
      </c>
      <c r="AE22">
        <v>2.7549950980000002</v>
      </c>
      <c r="AF22">
        <v>2.8027518439999999</v>
      </c>
      <c r="AG22">
        <v>2.850137739</v>
      </c>
      <c r="AH22">
        <v>2.8980831660000002</v>
      </c>
      <c r="AI22">
        <v>2.9444864470000001</v>
      </c>
      <c r="AJ22">
        <v>2.9909332009999998</v>
      </c>
      <c r="AK22">
        <v>3.0388769419999999</v>
      </c>
      <c r="AL22">
        <v>3.0877159239999998</v>
      </c>
      <c r="AM22">
        <v>3.1373326179999999</v>
      </c>
      <c r="AN22">
        <v>3.187434756</v>
      </c>
      <c r="AO22">
        <v>3.2376496299999999</v>
      </c>
      <c r="AP22">
        <v>3.2881164009999999</v>
      </c>
      <c r="AQ22">
        <v>3.33968891</v>
      </c>
      <c r="AR22">
        <v>3.3911917439999999</v>
      </c>
      <c r="AS22">
        <v>3.4458613059999998</v>
      </c>
      <c r="AT22">
        <v>3.503193505</v>
      </c>
      <c r="AU22">
        <v>3.5623462429999999</v>
      </c>
      <c r="AV22">
        <v>3.6233306349999999</v>
      </c>
      <c r="AW22">
        <v>3.689321638</v>
      </c>
    </row>
    <row r="23" spans="2:49" x14ac:dyDescent="0.2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166.17000540000001</v>
      </c>
      <c r="G23">
        <v>162.2308817</v>
      </c>
      <c r="H23">
        <v>154.6570317</v>
      </c>
      <c r="I23">
        <v>157.2039121</v>
      </c>
      <c r="J23">
        <v>157.46804900000001</v>
      </c>
      <c r="K23">
        <v>153.2259809</v>
      </c>
      <c r="L23">
        <v>150.8315187</v>
      </c>
      <c r="M23">
        <v>150.5706017</v>
      </c>
      <c r="N23">
        <v>150.8375728</v>
      </c>
      <c r="O23">
        <v>151.27516180000001</v>
      </c>
      <c r="P23">
        <v>149.52929090000001</v>
      </c>
      <c r="Q23">
        <v>146.29874090000001</v>
      </c>
      <c r="R23">
        <v>143.59750149999999</v>
      </c>
      <c r="S23">
        <v>141.90543969999999</v>
      </c>
      <c r="T23">
        <v>139.96836160000001</v>
      </c>
      <c r="U23">
        <v>138.66720530000001</v>
      </c>
      <c r="V23">
        <v>137.77556469999999</v>
      </c>
      <c r="W23">
        <v>136.70725390000001</v>
      </c>
      <c r="X23">
        <v>135.47812740000001</v>
      </c>
      <c r="Y23">
        <v>134.96709279999999</v>
      </c>
      <c r="Z23">
        <v>134.81289799999999</v>
      </c>
      <c r="AA23">
        <v>134.9037452</v>
      </c>
      <c r="AB23">
        <v>135.1710219</v>
      </c>
      <c r="AC23">
        <v>135.5740012</v>
      </c>
      <c r="AD23">
        <v>135.86901399999999</v>
      </c>
      <c r="AE23">
        <v>136.2069252</v>
      </c>
      <c r="AF23">
        <v>136.58198580000001</v>
      </c>
      <c r="AG23">
        <v>136.98489069999999</v>
      </c>
      <c r="AH23">
        <v>137.43033689999999</v>
      </c>
      <c r="AI23">
        <v>137.86307339999999</v>
      </c>
      <c r="AJ23">
        <v>138.29232300000001</v>
      </c>
      <c r="AK23">
        <v>138.74531500000001</v>
      </c>
      <c r="AL23">
        <v>139.20201320000001</v>
      </c>
      <c r="AM23">
        <v>139.66006010000001</v>
      </c>
      <c r="AN23">
        <v>140.04407689999999</v>
      </c>
      <c r="AO23">
        <v>140.3763122</v>
      </c>
      <c r="AP23">
        <v>140.68886000000001</v>
      </c>
      <c r="AQ23">
        <v>141.01522259999999</v>
      </c>
      <c r="AR23">
        <v>141.32638130000001</v>
      </c>
      <c r="AS23">
        <v>141.66194150000001</v>
      </c>
      <c r="AT23">
        <v>142.01440869999999</v>
      </c>
      <c r="AU23">
        <v>142.37395290000001</v>
      </c>
      <c r="AV23">
        <v>142.74832290000001</v>
      </c>
      <c r="AW23">
        <v>143.23004030000001</v>
      </c>
    </row>
    <row r="24" spans="2:49" x14ac:dyDescent="0.25">
      <c r="B24" t="s">
        <v>66</v>
      </c>
      <c r="C24">
        <v>2.7703288319169999</v>
      </c>
      <c r="D24">
        <v>2.8148073574016701</v>
      </c>
      <c r="E24">
        <v>2.86</v>
      </c>
      <c r="F24">
        <v>2.9307188960000001</v>
      </c>
      <c r="G24">
        <v>2.8443401430000002</v>
      </c>
      <c r="H24">
        <v>2.8643818969999999</v>
      </c>
      <c r="I24">
        <v>2.9919438120000001</v>
      </c>
      <c r="J24">
        <v>2.9122140120000002</v>
      </c>
      <c r="K24">
        <v>2.8674030510000001</v>
      </c>
      <c r="L24">
        <v>2.7353294589999999</v>
      </c>
      <c r="M24">
        <v>2.8491354119999999</v>
      </c>
      <c r="N24">
        <v>2.880985752</v>
      </c>
      <c r="O24">
        <v>2.994410518</v>
      </c>
      <c r="P24">
        <v>3.059374273</v>
      </c>
      <c r="Q24">
        <v>3.0612143459999999</v>
      </c>
      <c r="R24">
        <v>3.0895132489999999</v>
      </c>
      <c r="S24">
        <v>3.1544240910000001</v>
      </c>
      <c r="T24">
        <v>3.22081616</v>
      </c>
      <c r="U24">
        <v>3.2574878389999999</v>
      </c>
      <c r="V24">
        <v>3.2756581329999999</v>
      </c>
      <c r="W24">
        <v>3.2588578419999998</v>
      </c>
      <c r="X24">
        <v>3.2188458610000001</v>
      </c>
      <c r="Y24">
        <v>3.2050795870000002</v>
      </c>
      <c r="Z24">
        <v>3.2181542740000002</v>
      </c>
      <c r="AA24">
        <v>3.2504062</v>
      </c>
      <c r="AB24">
        <v>3.2956736800000002</v>
      </c>
      <c r="AC24">
        <v>3.349393906</v>
      </c>
      <c r="AD24">
        <v>3.4085364239999998</v>
      </c>
      <c r="AE24">
        <v>3.4697191219999999</v>
      </c>
      <c r="AF24">
        <v>3.5316859460000001</v>
      </c>
      <c r="AG24">
        <v>3.593765667</v>
      </c>
      <c r="AH24">
        <v>3.6560521380000002</v>
      </c>
      <c r="AI24">
        <v>3.7161352060000001</v>
      </c>
      <c r="AJ24">
        <v>3.774447436</v>
      </c>
      <c r="AK24">
        <v>3.8316821920000002</v>
      </c>
      <c r="AL24">
        <v>3.8880728429999998</v>
      </c>
      <c r="AM24">
        <v>3.944040599</v>
      </c>
      <c r="AN24">
        <v>3.9986761319999999</v>
      </c>
      <c r="AO24">
        <v>4.0526376830000004</v>
      </c>
      <c r="AP24">
        <v>4.1063530210000003</v>
      </c>
      <c r="AQ24">
        <v>4.1604972399999998</v>
      </c>
      <c r="AR24">
        <v>4.214905892</v>
      </c>
      <c r="AS24">
        <v>4.2692291889999998</v>
      </c>
      <c r="AT24">
        <v>4.3237397169999996</v>
      </c>
      <c r="AU24">
        <v>4.3787802610000002</v>
      </c>
      <c r="AV24">
        <v>4.434877331</v>
      </c>
      <c r="AW24">
        <v>4.4937711169999996</v>
      </c>
    </row>
    <row r="25" spans="2:49" x14ac:dyDescent="0.25">
      <c r="B25" t="s">
        <v>67</v>
      </c>
      <c r="C25">
        <v>46.663857241186399</v>
      </c>
      <c r="D25">
        <v>47.413060563046002</v>
      </c>
      <c r="E25">
        <v>48.17429259</v>
      </c>
      <c r="F25">
        <v>48.65395943</v>
      </c>
      <c r="G25">
        <v>46.325954850000002</v>
      </c>
      <c r="H25">
        <v>41.661647080000002</v>
      </c>
      <c r="I25">
        <v>43.170765539999998</v>
      </c>
      <c r="J25">
        <v>43.95003372</v>
      </c>
      <c r="K25">
        <v>41.687559210000003</v>
      </c>
      <c r="L25">
        <v>40.931482549999998</v>
      </c>
      <c r="M25">
        <v>41.12067966</v>
      </c>
      <c r="N25">
        <v>41.424408720000002</v>
      </c>
      <c r="O25">
        <v>40.864036570000003</v>
      </c>
      <c r="P25">
        <v>39.5186365</v>
      </c>
      <c r="Q25">
        <v>38.018521499999999</v>
      </c>
      <c r="R25">
        <v>36.998468529999997</v>
      </c>
      <c r="S25">
        <v>36.51602467</v>
      </c>
      <c r="T25">
        <v>35.929560160000001</v>
      </c>
      <c r="U25">
        <v>35.808980419999997</v>
      </c>
      <c r="V25">
        <v>36.037551350000001</v>
      </c>
      <c r="W25">
        <v>36.065860209999997</v>
      </c>
      <c r="X25">
        <v>36.066298670000002</v>
      </c>
      <c r="Y25">
        <v>36.183645509999998</v>
      </c>
      <c r="Z25">
        <v>36.508429720000002</v>
      </c>
      <c r="AA25">
        <v>36.953171789999999</v>
      </c>
      <c r="AB25">
        <v>37.476035709999998</v>
      </c>
      <c r="AC25">
        <v>38.055945819999998</v>
      </c>
      <c r="AD25">
        <v>38.686522590000003</v>
      </c>
      <c r="AE25">
        <v>39.322767489999997</v>
      </c>
      <c r="AF25">
        <v>39.96647909</v>
      </c>
      <c r="AG25">
        <v>40.617495869999999</v>
      </c>
      <c r="AH25">
        <v>41.291519430000001</v>
      </c>
      <c r="AI25">
        <v>41.948101510000001</v>
      </c>
      <c r="AJ25">
        <v>42.604840029999998</v>
      </c>
      <c r="AK25">
        <v>43.286950930000003</v>
      </c>
      <c r="AL25">
        <v>43.978116829999998</v>
      </c>
      <c r="AM25">
        <v>44.67603922</v>
      </c>
      <c r="AN25">
        <v>45.363057779999998</v>
      </c>
      <c r="AO25">
        <v>46.036486969999999</v>
      </c>
      <c r="AP25">
        <v>46.704813940000001</v>
      </c>
      <c r="AQ25">
        <v>47.386502010000001</v>
      </c>
      <c r="AR25">
        <v>48.055200050000003</v>
      </c>
      <c r="AS25">
        <v>48.748010430000001</v>
      </c>
      <c r="AT25">
        <v>49.459465229999999</v>
      </c>
      <c r="AU25">
        <v>50.179072009999999</v>
      </c>
      <c r="AV25">
        <v>50.911536259999998</v>
      </c>
      <c r="AW25">
        <v>51.721227069999998</v>
      </c>
    </row>
    <row r="26" spans="2:49" x14ac:dyDescent="0.25">
      <c r="B26" t="s">
        <v>68</v>
      </c>
      <c r="C26">
        <v>39.525714811669303</v>
      </c>
      <c r="D26">
        <v>40.160312947925298</v>
      </c>
      <c r="E26">
        <v>40.805099759999997</v>
      </c>
      <c r="F26">
        <v>40.48825824</v>
      </c>
      <c r="G26">
        <v>39.883248700000003</v>
      </c>
      <c r="H26">
        <v>39.7566056</v>
      </c>
      <c r="I26">
        <v>39.440063670000001</v>
      </c>
      <c r="J26">
        <v>38.928753239999999</v>
      </c>
      <c r="K26">
        <v>38.277676790000001</v>
      </c>
      <c r="L26">
        <v>37.805308629999999</v>
      </c>
      <c r="M26">
        <v>37.435027929999997</v>
      </c>
      <c r="N26">
        <v>37.259961349999998</v>
      </c>
      <c r="O26">
        <v>37.146995779999997</v>
      </c>
      <c r="P26">
        <v>36.778352120000001</v>
      </c>
      <c r="Q26">
        <v>36.131832469999999</v>
      </c>
      <c r="R26">
        <v>35.53447122</v>
      </c>
      <c r="S26">
        <v>35.000721329999998</v>
      </c>
      <c r="T26">
        <v>34.418701230000003</v>
      </c>
      <c r="U26">
        <v>34.108705659999998</v>
      </c>
      <c r="V26">
        <v>33.709872079999997</v>
      </c>
      <c r="W26">
        <v>33.251001219999999</v>
      </c>
      <c r="X26">
        <v>32.727777690000003</v>
      </c>
      <c r="Y26">
        <v>32.326864860000001</v>
      </c>
      <c r="Z26">
        <v>31.969268060000001</v>
      </c>
      <c r="AA26">
        <v>31.669114440000001</v>
      </c>
      <c r="AB26">
        <v>31.421154690000002</v>
      </c>
      <c r="AC26">
        <v>31.213831949999999</v>
      </c>
      <c r="AD26">
        <v>31.02066276</v>
      </c>
      <c r="AE26">
        <v>30.8431043</v>
      </c>
      <c r="AF26">
        <v>30.682443679999999</v>
      </c>
      <c r="AG26">
        <v>30.537385700000002</v>
      </c>
      <c r="AH26">
        <v>30.410055790000001</v>
      </c>
      <c r="AI26">
        <v>30.30328046</v>
      </c>
      <c r="AJ26">
        <v>30.205973360000002</v>
      </c>
      <c r="AK26">
        <v>30.117244599999999</v>
      </c>
      <c r="AL26">
        <v>30.03327878</v>
      </c>
      <c r="AM26">
        <v>29.951691220000001</v>
      </c>
      <c r="AN26">
        <v>29.872136999999999</v>
      </c>
      <c r="AO26">
        <v>29.79194554</v>
      </c>
      <c r="AP26">
        <v>29.70856775</v>
      </c>
      <c r="AQ26">
        <v>29.623144910000001</v>
      </c>
      <c r="AR26">
        <v>29.53275215</v>
      </c>
      <c r="AS26">
        <v>29.437854649999998</v>
      </c>
      <c r="AT26">
        <v>29.33667823</v>
      </c>
      <c r="AU26">
        <v>29.226649569999999</v>
      </c>
      <c r="AV26">
        <v>29.107473370000001</v>
      </c>
      <c r="AW26">
        <v>28.994345589999998</v>
      </c>
    </row>
    <row r="27" spans="2:49" x14ac:dyDescent="0.25">
      <c r="B27" t="s">
        <v>69</v>
      </c>
      <c r="C27">
        <v>21.072806770403201</v>
      </c>
      <c r="D27">
        <v>21.411137499294501</v>
      </c>
      <c r="E27">
        <v>21.754900240000001</v>
      </c>
      <c r="F27">
        <v>22.656289319999999</v>
      </c>
      <c r="G27">
        <v>23.130543840000001</v>
      </c>
      <c r="H27">
        <v>22.643829279999999</v>
      </c>
      <c r="I27">
        <v>23.562622180000002</v>
      </c>
      <c r="J27">
        <v>24.029500500000001</v>
      </c>
      <c r="K27">
        <v>23.866009179999999</v>
      </c>
      <c r="L27">
        <v>23.789408569999999</v>
      </c>
      <c r="M27">
        <v>24.117348719999999</v>
      </c>
      <c r="N27">
        <v>24.957986129999998</v>
      </c>
      <c r="O27">
        <v>25.649967239999999</v>
      </c>
      <c r="P27">
        <v>25.381421849999999</v>
      </c>
      <c r="Q27">
        <v>24.310862830000001</v>
      </c>
      <c r="R27">
        <v>23.07641628</v>
      </c>
      <c r="S27">
        <v>21.91740686</v>
      </c>
      <c r="T27">
        <v>20.990711449999999</v>
      </c>
      <c r="U27">
        <v>20.25670246</v>
      </c>
      <c r="V27">
        <v>19.73922061</v>
      </c>
      <c r="W27">
        <v>19.524263319999999</v>
      </c>
      <c r="X27">
        <v>19.392756559999999</v>
      </c>
      <c r="Y27">
        <v>19.62428431</v>
      </c>
      <c r="Z27">
        <v>19.819944400000001</v>
      </c>
      <c r="AA27">
        <v>19.970420520000001</v>
      </c>
      <c r="AB27">
        <v>20.083214290000001</v>
      </c>
      <c r="AC27">
        <v>20.17051841</v>
      </c>
      <c r="AD27">
        <v>20.253728590000001</v>
      </c>
      <c r="AE27">
        <v>20.33716493</v>
      </c>
      <c r="AF27">
        <v>20.421536140000001</v>
      </c>
      <c r="AG27">
        <v>20.506128619999998</v>
      </c>
      <c r="AH27">
        <v>20.588876670000001</v>
      </c>
      <c r="AI27">
        <v>20.67069081</v>
      </c>
      <c r="AJ27">
        <v>20.747765220000002</v>
      </c>
      <c r="AK27">
        <v>20.817519959999998</v>
      </c>
      <c r="AL27">
        <v>20.879443479999999</v>
      </c>
      <c r="AM27">
        <v>20.933464430000001</v>
      </c>
      <c r="AN27">
        <v>20.878948690000001</v>
      </c>
      <c r="AO27">
        <v>20.78110903</v>
      </c>
      <c r="AP27">
        <v>20.665344709999999</v>
      </c>
      <c r="AQ27">
        <v>20.540875870000001</v>
      </c>
      <c r="AR27">
        <v>20.411869509999999</v>
      </c>
      <c r="AS27">
        <v>20.278483229999999</v>
      </c>
      <c r="AT27">
        <v>20.14046162</v>
      </c>
      <c r="AU27">
        <v>19.998896930000001</v>
      </c>
      <c r="AV27">
        <v>19.85412891</v>
      </c>
      <c r="AW27">
        <v>19.704311319999999</v>
      </c>
    </row>
    <row r="28" spans="2:49" x14ac:dyDescent="0.25">
      <c r="B28" t="s">
        <v>70</v>
      </c>
      <c r="C28">
        <v>27.1225441730464</v>
      </c>
      <c r="D28">
        <v>27.5580053927801</v>
      </c>
      <c r="E28">
        <v>28.000458080000001</v>
      </c>
      <c r="F28">
        <v>27.774227249999999</v>
      </c>
      <c r="G28">
        <v>27.493874210000001</v>
      </c>
      <c r="H28">
        <v>27.400446540000001</v>
      </c>
      <c r="I28">
        <v>27.269129580000001</v>
      </c>
      <c r="J28">
        <v>27.091129469999998</v>
      </c>
      <c r="K28">
        <v>26.6779978</v>
      </c>
      <c r="L28">
        <v>26.20943072</v>
      </c>
      <c r="M28">
        <v>25.775116740000001</v>
      </c>
      <c r="N28">
        <v>25.534573699999999</v>
      </c>
      <c r="O28">
        <v>25.298396390000001</v>
      </c>
      <c r="P28">
        <v>25.06361412</v>
      </c>
      <c r="Q28">
        <v>24.821975640000002</v>
      </c>
      <c r="R28">
        <v>24.579892350000001</v>
      </c>
      <c r="S28">
        <v>24.45961908</v>
      </c>
      <c r="T28">
        <v>24.315798820000001</v>
      </c>
      <c r="U28">
        <v>24.035925280000001</v>
      </c>
      <c r="V28">
        <v>23.725281509999999</v>
      </c>
      <c r="W28">
        <v>23.371638310000002</v>
      </c>
      <c r="X28">
        <v>22.984742229999998</v>
      </c>
      <c r="Y28">
        <v>22.619593439999999</v>
      </c>
      <c r="Z28">
        <v>22.27639714</v>
      </c>
      <c r="AA28">
        <v>21.94730285</v>
      </c>
      <c r="AB28">
        <v>21.62309089</v>
      </c>
      <c r="AC28">
        <v>21.296786600000001</v>
      </c>
      <c r="AD28">
        <v>20.96074574</v>
      </c>
      <c r="AE28">
        <v>20.611063099999999</v>
      </c>
      <c r="AF28">
        <v>20.245412730000002</v>
      </c>
      <c r="AG28">
        <v>19.862964439999999</v>
      </c>
      <c r="AH28">
        <v>19.46434326</v>
      </c>
      <c r="AI28">
        <v>19.049542899999999</v>
      </c>
      <c r="AJ28">
        <v>18.621068659999999</v>
      </c>
      <c r="AK28">
        <v>18.181754009999999</v>
      </c>
      <c r="AL28">
        <v>17.73477798</v>
      </c>
      <c r="AM28">
        <v>17.283336179999999</v>
      </c>
      <c r="AN28">
        <v>16.832469400000001</v>
      </c>
      <c r="AO28">
        <v>16.38490122</v>
      </c>
      <c r="AP28">
        <v>15.94302398</v>
      </c>
      <c r="AQ28">
        <v>15.509407149999999</v>
      </c>
      <c r="AR28">
        <v>15.086248230000001</v>
      </c>
      <c r="AS28">
        <v>14.675477989999999</v>
      </c>
      <c r="AT28">
        <v>14.27911885</v>
      </c>
      <c r="AU28">
        <v>13.898784020000001</v>
      </c>
      <c r="AV28">
        <v>13.53571983</v>
      </c>
      <c r="AW28">
        <v>13.191378719999999</v>
      </c>
    </row>
    <row r="29" spans="2:49" x14ac:dyDescent="0.25">
      <c r="B29" t="s">
        <v>71</v>
      </c>
      <c r="C29">
        <v>22.604062437828901</v>
      </c>
      <c r="D29">
        <v>22.966977971759398</v>
      </c>
      <c r="E29">
        <v>23.33572023</v>
      </c>
      <c r="F29">
        <v>23.66655227</v>
      </c>
      <c r="G29">
        <v>22.552919679999999</v>
      </c>
      <c r="H29">
        <v>20.330121120000001</v>
      </c>
      <c r="I29">
        <v>20.769387309999999</v>
      </c>
      <c r="J29">
        <v>20.556418099999998</v>
      </c>
      <c r="K29">
        <v>19.849334819999999</v>
      </c>
      <c r="L29">
        <v>19.36055872</v>
      </c>
      <c r="M29">
        <v>19.27329327</v>
      </c>
      <c r="N29">
        <v>18.779657180000001</v>
      </c>
      <c r="O29">
        <v>19.321355539999999</v>
      </c>
      <c r="P29">
        <v>19.72789195</v>
      </c>
      <c r="Q29">
        <v>19.954333760000001</v>
      </c>
      <c r="R29">
        <v>20.318739879999999</v>
      </c>
      <c r="S29">
        <v>20.857243629999999</v>
      </c>
      <c r="T29">
        <v>21.092773749999999</v>
      </c>
      <c r="U29">
        <v>21.199403660000002</v>
      </c>
      <c r="V29">
        <v>21.287981009999999</v>
      </c>
      <c r="W29">
        <v>21.23563292</v>
      </c>
      <c r="X29">
        <v>21.087706180000001</v>
      </c>
      <c r="Y29">
        <v>21.007625059999999</v>
      </c>
      <c r="Z29">
        <v>21.020704420000001</v>
      </c>
      <c r="AA29">
        <v>21.11332938</v>
      </c>
      <c r="AB29">
        <v>21.27185266</v>
      </c>
      <c r="AC29">
        <v>21.487524560000001</v>
      </c>
      <c r="AD29">
        <v>21.538817940000001</v>
      </c>
      <c r="AE29">
        <v>21.623106270000001</v>
      </c>
      <c r="AF29">
        <v>21.73442824</v>
      </c>
      <c r="AG29">
        <v>21.867150380000002</v>
      </c>
      <c r="AH29">
        <v>22.019489620000002</v>
      </c>
      <c r="AI29">
        <v>22.17532254</v>
      </c>
      <c r="AJ29">
        <v>22.338228340000001</v>
      </c>
      <c r="AK29">
        <v>22.510163290000001</v>
      </c>
      <c r="AL29">
        <v>22.688323350000001</v>
      </c>
      <c r="AM29">
        <v>22.87148844</v>
      </c>
      <c r="AN29">
        <v>23.098787919999999</v>
      </c>
      <c r="AO29">
        <v>23.329231740000001</v>
      </c>
      <c r="AP29">
        <v>23.560756560000002</v>
      </c>
      <c r="AQ29">
        <v>23.794795430000001</v>
      </c>
      <c r="AR29">
        <v>24.02540544</v>
      </c>
      <c r="AS29">
        <v>24.252886010000001</v>
      </c>
      <c r="AT29">
        <v>24.474945049999999</v>
      </c>
      <c r="AU29">
        <v>24.691770120000001</v>
      </c>
      <c r="AV29">
        <v>24.90458718</v>
      </c>
      <c r="AW29">
        <v>25.125006450000001</v>
      </c>
    </row>
    <row r="30" spans="2:49" x14ac:dyDescent="0.2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34663.950900000003</v>
      </c>
      <c r="T30">
        <v>34954.378239999998</v>
      </c>
      <c r="U30">
        <v>35112.321069999998</v>
      </c>
      <c r="V30">
        <v>35223.775900000001</v>
      </c>
      <c r="W30">
        <v>35270.090150000004</v>
      </c>
      <c r="X30">
        <v>35269.829890000001</v>
      </c>
      <c r="Y30">
        <v>35319.875090000001</v>
      </c>
      <c r="Z30">
        <v>35421.615610000001</v>
      </c>
      <c r="AA30">
        <v>35564.618999999999</v>
      </c>
      <c r="AB30">
        <v>35735.462890000003</v>
      </c>
      <c r="AC30">
        <v>35924.8946</v>
      </c>
      <c r="AD30">
        <v>36121.260179999997</v>
      </c>
      <c r="AE30">
        <v>36319.747210000001</v>
      </c>
      <c r="AF30">
        <v>36517.605810000001</v>
      </c>
      <c r="AG30">
        <v>36713.983549999997</v>
      </c>
      <c r="AH30">
        <v>36909.926449999999</v>
      </c>
      <c r="AI30">
        <v>37103.429629999999</v>
      </c>
      <c r="AJ30">
        <v>37296.788679999998</v>
      </c>
      <c r="AK30">
        <v>37491.719720000001</v>
      </c>
      <c r="AL30">
        <v>37689.909269999996</v>
      </c>
      <c r="AM30">
        <v>37892.122629999998</v>
      </c>
      <c r="AN30">
        <v>38105.224000000002</v>
      </c>
      <c r="AO30">
        <v>38327.981979999997</v>
      </c>
      <c r="AP30">
        <v>38557.830430000002</v>
      </c>
      <c r="AQ30">
        <v>38793.294759999997</v>
      </c>
      <c r="AR30">
        <v>39032.289190000003</v>
      </c>
      <c r="AS30">
        <v>39272.829539999999</v>
      </c>
      <c r="AT30">
        <v>39514.664449999997</v>
      </c>
      <c r="AU30">
        <v>39757.405120000003</v>
      </c>
      <c r="AV30">
        <v>40000.703759999997</v>
      </c>
      <c r="AW30">
        <v>40246.922590000002</v>
      </c>
    </row>
    <row r="31" spans="2:49" x14ac:dyDescent="0.25">
      <c r="B31" t="s">
        <v>73</v>
      </c>
      <c r="C31">
        <v>17.998489648965599</v>
      </c>
      <c r="D31">
        <v>18.287461222056098</v>
      </c>
      <c r="E31">
        <v>18.581072330000001</v>
      </c>
      <c r="F31">
        <v>27.03465542</v>
      </c>
      <c r="G31">
        <v>90.791704179999996</v>
      </c>
      <c r="H31">
        <v>149.738269</v>
      </c>
      <c r="I31">
        <v>210.20483709999999</v>
      </c>
      <c r="J31">
        <v>285.48926829999999</v>
      </c>
      <c r="K31">
        <v>357.71573619999998</v>
      </c>
      <c r="L31">
        <v>421.28404569999998</v>
      </c>
      <c r="M31">
        <v>481.86580309999999</v>
      </c>
      <c r="N31">
        <v>526.76542770000003</v>
      </c>
      <c r="O31">
        <v>562.56242299999997</v>
      </c>
      <c r="P31">
        <v>613.12138640000001</v>
      </c>
      <c r="Q31">
        <v>689.31130800000005</v>
      </c>
      <c r="R31">
        <v>762.41393070000004</v>
      </c>
      <c r="S31">
        <v>868.21038799999997</v>
      </c>
      <c r="T31">
        <v>945.61419839999996</v>
      </c>
      <c r="U31">
        <v>1029.4203440000001</v>
      </c>
      <c r="V31">
        <v>1120.0210139999999</v>
      </c>
      <c r="W31">
        <v>1216.704426</v>
      </c>
      <c r="X31">
        <v>1319.1231990000001</v>
      </c>
      <c r="Y31">
        <v>1422.6989249999999</v>
      </c>
      <c r="Z31">
        <v>1522.798434</v>
      </c>
      <c r="AA31">
        <v>1616.7447950000001</v>
      </c>
      <c r="AB31">
        <v>1702.1906590000001</v>
      </c>
      <c r="AC31">
        <v>1777.603427</v>
      </c>
      <c r="AD31">
        <v>1841.7504080000001</v>
      </c>
      <c r="AE31">
        <v>1894.113949</v>
      </c>
      <c r="AF31">
        <v>1934.443233</v>
      </c>
      <c r="AG31">
        <v>1962.7248930000001</v>
      </c>
      <c r="AH31">
        <v>1979.1465169999999</v>
      </c>
      <c r="AI31">
        <v>1984.179095</v>
      </c>
      <c r="AJ31">
        <v>1978.223639</v>
      </c>
      <c r="AK31">
        <v>1961.7426760000001</v>
      </c>
      <c r="AL31">
        <v>1935.421173</v>
      </c>
      <c r="AM31">
        <v>1900.045531</v>
      </c>
      <c r="AN31">
        <v>1856.849647</v>
      </c>
      <c r="AO31">
        <v>1806.7530959999999</v>
      </c>
      <c r="AP31">
        <v>1750.7005959999999</v>
      </c>
      <c r="AQ31">
        <v>1689.7359269999999</v>
      </c>
      <c r="AR31">
        <v>1624.902891</v>
      </c>
      <c r="AS31">
        <v>1557.247228</v>
      </c>
      <c r="AT31">
        <v>1487.7284050000001</v>
      </c>
      <c r="AU31">
        <v>1417.2026780000001</v>
      </c>
      <c r="AV31">
        <v>1346.4209659999999</v>
      </c>
      <c r="AW31">
        <v>1276.0652640000001</v>
      </c>
    </row>
    <row r="32" spans="2:49" x14ac:dyDescent="0.25">
      <c r="B32" t="s">
        <v>74</v>
      </c>
      <c r="C32">
        <v>1571.8931047778699</v>
      </c>
      <c r="D32">
        <v>1597.13035701831</v>
      </c>
      <c r="E32">
        <v>1622.772802</v>
      </c>
      <c r="F32">
        <v>2018.342128</v>
      </c>
      <c r="G32">
        <v>2396.9287290000002</v>
      </c>
      <c r="H32">
        <v>2798.3832830000001</v>
      </c>
      <c r="I32">
        <v>3155.6909909999999</v>
      </c>
      <c r="J32">
        <v>3477.3988319999999</v>
      </c>
      <c r="K32">
        <v>3706.5622490000001</v>
      </c>
      <c r="L32">
        <v>3894.4744639999999</v>
      </c>
      <c r="M32">
        <v>4070.44778</v>
      </c>
      <c r="N32">
        <v>4285.2943949999999</v>
      </c>
      <c r="O32">
        <v>4481.0115720000003</v>
      </c>
      <c r="P32">
        <v>4669.2365030000001</v>
      </c>
      <c r="Q32">
        <v>4851.8911429999998</v>
      </c>
      <c r="R32">
        <v>5018.0976030000002</v>
      </c>
      <c r="S32">
        <v>5239.6553569999996</v>
      </c>
      <c r="T32">
        <v>5403.8379800000002</v>
      </c>
      <c r="U32">
        <v>5518.3179019999998</v>
      </c>
      <c r="V32">
        <v>5609.4964019999998</v>
      </c>
      <c r="W32">
        <v>5673.652403</v>
      </c>
      <c r="X32">
        <v>5713.2781789999999</v>
      </c>
      <c r="Y32">
        <v>5746.8078759999999</v>
      </c>
      <c r="Z32">
        <v>5772.9979640000001</v>
      </c>
      <c r="AA32">
        <v>5789.0139010000003</v>
      </c>
      <c r="AB32">
        <v>5791.6240449999996</v>
      </c>
      <c r="AC32">
        <v>5778.5138900000002</v>
      </c>
      <c r="AD32">
        <v>5747.3332710000004</v>
      </c>
      <c r="AE32">
        <v>5697.1166309999999</v>
      </c>
      <c r="AF32">
        <v>5627.5072280000004</v>
      </c>
      <c r="AG32">
        <v>5538.714258</v>
      </c>
      <c r="AH32">
        <v>5431.4731970000003</v>
      </c>
      <c r="AI32">
        <v>5306.4253989999997</v>
      </c>
      <c r="AJ32">
        <v>5165.0619909999996</v>
      </c>
      <c r="AK32">
        <v>5009.0763370000004</v>
      </c>
      <c r="AL32">
        <v>4840.4013969999996</v>
      </c>
      <c r="AM32">
        <v>4661.0765099999999</v>
      </c>
      <c r="AN32">
        <v>4473.568475</v>
      </c>
      <c r="AO32">
        <v>4279.9011449999998</v>
      </c>
      <c r="AP32">
        <v>4082.0569409999998</v>
      </c>
      <c r="AQ32">
        <v>3882.029137</v>
      </c>
      <c r="AR32">
        <v>3681.6774959999998</v>
      </c>
      <c r="AS32">
        <v>3482.69067</v>
      </c>
      <c r="AT32">
        <v>3286.6254399999998</v>
      </c>
      <c r="AU32">
        <v>3094.808301</v>
      </c>
      <c r="AV32">
        <v>2908.3379530000002</v>
      </c>
      <c r="AW32">
        <v>2728.1304810000001</v>
      </c>
    </row>
    <row r="33" spans="2:49" x14ac:dyDescent="0.2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4360.031986</v>
      </c>
      <c r="G33">
        <v>4821.2248669999999</v>
      </c>
      <c r="H33">
        <v>5318.8054249999996</v>
      </c>
      <c r="I33">
        <v>5759.0390889999999</v>
      </c>
      <c r="J33">
        <v>6146.6343930000003</v>
      </c>
      <c r="K33">
        <v>6400.5045739999996</v>
      </c>
      <c r="L33">
        <v>6597.9775330000002</v>
      </c>
      <c r="M33">
        <v>6780.5438530000001</v>
      </c>
      <c r="N33">
        <v>7040.4808460000004</v>
      </c>
      <c r="O33">
        <v>7274.557871</v>
      </c>
      <c r="P33">
        <v>7493.0495629999996</v>
      </c>
      <c r="Q33">
        <v>7691.9853929999999</v>
      </c>
      <c r="R33">
        <v>7870.6414610000002</v>
      </c>
      <c r="S33">
        <v>8104.4321680000003</v>
      </c>
      <c r="T33">
        <v>8285.8449700000001</v>
      </c>
      <c r="U33">
        <v>8386.6157480000002</v>
      </c>
      <c r="V33">
        <v>8453.0780680000007</v>
      </c>
      <c r="W33">
        <v>8480.3284669999903</v>
      </c>
      <c r="X33">
        <v>8473.1735960000005</v>
      </c>
      <c r="Y33">
        <v>8457.1931270000005</v>
      </c>
      <c r="Z33">
        <v>8432.4238120000009</v>
      </c>
      <c r="AA33">
        <v>8395.5263649999997</v>
      </c>
      <c r="AB33">
        <v>8342.5979910000005</v>
      </c>
      <c r="AC33">
        <v>8270.8185369999901</v>
      </c>
      <c r="AD33">
        <v>8177.2130809999999</v>
      </c>
      <c r="AE33">
        <v>8060.5453479999996</v>
      </c>
      <c r="AF33">
        <v>7920.3730919999998</v>
      </c>
      <c r="AG33">
        <v>7757.0089159999998</v>
      </c>
      <c r="AH33">
        <v>7571.4890969999997</v>
      </c>
      <c r="AI33">
        <v>7364.7778189999999</v>
      </c>
      <c r="AJ33">
        <v>7138.9736110000003</v>
      </c>
      <c r="AK33">
        <v>6896.4484179999999</v>
      </c>
      <c r="AL33">
        <v>6639.8195809999997</v>
      </c>
      <c r="AM33">
        <v>6371.8189949999996</v>
      </c>
      <c r="AN33">
        <v>6095.6840529999999</v>
      </c>
      <c r="AO33">
        <v>5814.043122</v>
      </c>
      <c r="AP33">
        <v>5529.4463910000004</v>
      </c>
      <c r="AQ33">
        <v>5244.4109340000005</v>
      </c>
      <c r="AR33">
        <v>4961.2495449999997</v>
      </c>
      <c r="AS33">
        <v>4682.0478139999996</v>
      </c>
      <c r="AT33">
        <v>4408.6951769999996</v>
      </c>
      <c r="AU33">
        <v>4142.7781869999999</v>
      </c>
      <c r="AV33">
        <v>3885.5872479999998</v>
      </c>
      <c r="AW33">
        <v>3638.1688530000001</v>
      </c>
    </row>
    <row r="34" spans="2:49" x14ac:dyDescent="0.2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5763.2340800000002</v>
      </c>
      <c r="G34">
        <v>6098.8573459999998</v>
      </c>
      <c r="H34">
        <v>6478.1407939999999</v>
      </c>
      <c r="I34">
        <v>6809.3065640000004</v>
      </c>
      <c r="J34">
        <v>7093.7046289999998</v>
      </c>
      <c r="K34">
        <v>7253.1687300000003</v>
      </c>
      <c r="L34">
        <v>7363.8316599999998</v>
      </c>
      <c r="M34">
        <v>7465.3724430000002</v>
      </c>
      <c r="N34">
        <v>7628.1958439999999</v>
      </c>
      <c r="O34">
        <v>7773.2922150000004</v>
      </c>
      <c r="P34">
        <v>7904.2456739999998</v>
      </c>
      <c r="Q34">
        <v>8010.4855520000001</v>
      </c>
      <c r="R34">
        <v>8107.7041589999999</v>
      </c>
      <c r="S34">
        <v>8236.9549100000004</v>
      </c>
      <c r="T34">
        <v>8357.2019600000003</v>
      </c>
      <c r="U34">
        <v>8397.1642279999996</v>
      </c>
      <c r="V34">
        <v>8406.1286889999901</v>
      </c>
      <c r="W34">
        <v>8379.5467929999995</v>
      </c>
      <c r="X34">
        <v>8322.3434149999903</v>
      </c>
      <c r="Y34">
        <v>8258.5632910000004</v>
      </c>
      <c r="Z34">
        <v>8188.9650700000002</v>
      </c>
      <c r="AA34">
        <v>8110.6455930000002</v>
      </c>
      <c r="AB34">
        <v>8020.1578369999997</v>
      </c>
      <c r="AC34">
        <v>7914.966582</v>
      </c>
      <c r="AD34">
        <v>7792.3491780000004</v>
      </c>
      <c r="AE34">
        <v>7651.1170659999998</v>
      </c>
      <c r="AF34">
        <v>7490.7996279999998</v>
      </c>
      <c r="AG34">
        <v>7311.6152099999999</v>
      </c>
      <c r="AH34">
        <v>7114.4506149999997</v>
      </c>
      <c r="AI34">
        <v>6900.1388340000003</v>
      </c>
      <c r="AJ34">
        <v>6670.5587370000003</v>
      </c>
      <c r="AK34">
        <v>6427.8405140000004</v>
      </c>
      <c r="AL34">
        <v>6174.3081439999996</v>
      </c>
      <c r="AM34">
        <v>5912.379559</v>
      </c>
      <c r="AN34">
        <v>5644.9001120000003</v>
      </c>
      <c r="AO34">
        <v>5374.1655270000001</v>
      </c>
      <c r="AP34">
        <v>5102.3936030000004</v>
      </c>
      <c r="AQ34">
        <v>4831.755588</v>
      </c>
      <c r="AR34">
        <v>4564.2303780000002</v>
      </c>
      <c r="AS34">
        <v>4301.592232</v>
      </c>
      <c r="AT34">
        <v>4045.4349710000001</v>
      </c>
      <c r="AU34">
        <v>3797.0828980000001</v>
      </c>
      <c r="AV34">
        <v>3557.598011</v>
      </c>
      <c r="AW34">
        <v>3327.824376</v>
      </c>
    </row>
    <row r="35" spans="2:49" x14ac:dyDescent="0.25">
      <c r="B35" t="s">
        <v>77</v>
      </c>
      <c r="C35">
        <v>13521.9613593495</v>
      </c>
      <c r="D35">
        <v>13739.0608227762</v>
      </c>
      <c r="E35">
        <v>13959.64589</v>
      </c>
      <c r="F35">
        <v>13387.104160000001</v>
      </c>
      <c r="G35">
        <v>12832.96869</v>
      </c>
      <c r="H35">
        <v>12362.89637</v>
      </c>
      <c r="I35">
        <v>11917.77327</v>
      </c>
      <c r="J35">
        <v>11490.19046</v>
      </c>
      <c r="K35">
        <v>11030.27262</v>
      </c>
      <c r="L35">
        <v>10589.815930000001</v>
      </c>
      <c r="M35">
        <v>10181.755370000001</v>
      </c>
      <c r="N35">
        <v>9832.9951440000004</v>
      </c>
      <c r="O35">
        <v>9508.19607</v>
      </c>
      <c r="P35">
        <v>9190.3963810000005</v>
      </c>
      <c r="Q35">
        <v>8882.9609240000009</v>
      </c>
      <c r="R35">
        <v>8589.8108179999999</v>
      </c>
      <c r="S35">
        <v>8317.9812650000003</v>
      </c>
      <c r="T35">
        <v>8086.2311460000001</v>
      </c>
      <c r="U35">
        <v>7812.0070189999997</v>
      </c>
      <c r="V35">
        <v>7541.7848620000004</v>
      </c>
      <c r="W35">
        <v>7272.0196210000004</v>
      </c>
      <c r="X35">
        <v>7004.570299</v>
      </c>
      <c r="Y35">
        <v>6750.4458750000003</v>
      </c>
      <c r="Z35">
        <v>6509.4503199999999</v>
      </c>
      <c r="AA35">
        <v>6279.1444819999997</v>
      </c>
      <c r="AB35">
        <v>6056.8743640000002</v>
      </c>
      <c r="AC35">
        <v>5840.4593379999997</v>
      </c>
      <c r="AD35">
        <v>5627.6634110000005</v>
      </c>
      <c r="AE35">
        <v>5417.0444649999999</v>
      </c>
      <c r="AF35">
        <v>5207.5745939999997</v>
      </c>
      <c r="AG35">
        <v>4998.626233</v>
      </c>
      <c r="AH35">
        <v>4789.9619419999999</v>
      </c>
      <c r="AI35">
        <v>4581.389932</v>
      </c>
      <c r="AJ35">
        <v>4373.2651409999999</v>
      </c>
      <c r="AK35">
        <v>4166.1028649999998</v>
      </c>
      <c r="AL35">
        <v>3960.5340740000001</v>
      </c>
      <c r="AM35">
        <v>3757.2633999999998</v>
      </c>
      <c r="AN35">
        <v>3557.2298580000001</v>
      </c>
      <c r="AO35">
        <v>3361.1244499999998</v>
      </c>
      <c r="AP35">
        <v>3169.6236450000001</v>
      </c>
      <c r="AQ35">
        <v>2983.4015629999999</v>
      </c>
      <c r="AR35">
        <v>2803.060919</v>
      </c>
      <c r="AS35">
        <v>2629.1308439999998</v>
      </c>
      <c r="AT35">
        <v>2462.0701829999998</v>
      </c>
      <c r="AU35">
        <v>2302.2278259999998</v>
      </c>
      <c r="AV35">
        <v>2149.8454280000001</v>
      </c>
      <c r="AW35">
        <v>2005.0780179999999</v>
      </c>
    </row>
    <row r="36" spans="2:49" x14ac:dyDescent="0.2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4709.5181320000002</v>
      </c>
      <c r="G36">
        <v>4493.3130840000003</v>
      </c>
      <c r="H36">
        <v>4304.9797680000001</v>
      </c>
      <c r="I36">
        <v>4127.5777699999999</v>
      </c>
      <c r="J36">
        <v>3955.8127690000001</v>
      </c>
      <c r="K36">
        <v>3776.0135110000001</v>
      </c>
      <c r="L36">
        <v>3601.2911370000002</v>
      </c>
      <c r="M36">
        <v>3438.5872859999999</v>
      </c>
      <c r="N36">
        <v>3292.8055829999998</v>
      </c>
      <c r="O36">
        <v>3156.1271379999998</v>
      </c>
      <c r="P36">
        <v>3026.1526480000002</v>
      </c>
      <c r="Q36">
        <v>2901.0974649999998</v>
      </c>
      <c r="R36">
        <v>2781.3616980000002</v>
      </c>
      <c r="S36">
        <v>2665.7435959999998</v>
      </c>
      <c r="T36">
        <v>2541.9701610000002</v>
      </c>
      <c r="U36">
        <v>2415.7184130000001</v>
      </c>
      <c r="V36">
        <v>2295.6030529999998</v>
      </c>
      <c r="W36">
        <v>2180.6379400000001</v>
      </c>
      <c r="X36">
        <v>2070.9448000000002</v>
      </c>
      <c r="Y36">
        <v>1968.3411229999999</v>
      </c>
      <c r="Z36">
        <v>1872.4535069999999</v>
      </c>
      <c r="AA36">
        <v>1782.478339</v>
      </c>
      <c r="AB36">
        <v>1697.5876109999999</v>
      </c>
      <c r="AC36">
        <v>1617.070215</v>
      </c>
      <c r="AD36">
        <v>1540.2259469999999</v>
      </c>
      <c r="AE36">
        <v>1466.534631</v>
      </c>
      <c r="AF36">
        <v>1395.5763420000001</v>
      </c>
      <c r="AG36">
        <v>1327.0269510000001</v>
      </c>
      <c r="AH36">
        <v>1260.6539299999999</v>
      </c>
      <c r="AI36">
        <v>1196.249544</v>
      </c>
      <c r="AJ36">
        <v>1133.7214980000001</v>
      </c>
      <c r="AK36">
        <v>1073.0196189999999</v>
      </c>
      <c r="AL36">
        <v>1014.130735</v>
      </c>
      <c r="AM36">
        <v>957.06743659999995</v>
      </c>
      <c r="AN36">
        <v>901.90374510000004</v>
      </c>
      <c r="AO36">
        <v>848.6715911</v>
      </c>
      <c r="AP36">
        <v>797.40931130000001</v>
      </c>
      <c r="AQ36">
        <v>748.16527829999995</v>
      </c>
      <c r="AR36">
        <v>700.98241580000001</v>
      </c>
      <c r="AS36">
        <v>655.89650349999999</v>
      </c>
      <c r="AT36">
        <v>612.93582030000005</v>
      </c>
      <c r="AU36">
        <v>572.11223870000003</v>
      </c>
      <c r="AV36">
        <v>533.42121099999997</v>
      </c>
      <c r="AW36">
        <v>496.84604819999998</v>
      </c>
    </row>
    <row r="37" spans="2:49" x14ac:dyDescent="0.2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2121.505126</v>
      </c>
      <c r="G37">
        <v>1989.159729</v>
      </c>
      <c r="H37">
        <v>1869.6849159999999</v>
      </c>
      <c r="I37">
        <v>1758.164397</v>
      </c>
      <c r="J37">
        <v>1651.8595989999999</v>
      </c>
      <c r="K37">
        <v>1548.437136</v>
      </c>
      <c r="L37">
        <v>1449.0400629999999</v>
      </c>
      <c r="M37">
        <v>1356.8689019999999</v>
      </c>
      <c r="N37">
        <v>1275.46093</v>
      </c>
      <c r="O37">
        <v>1199.1708410000001</v>
      </c>
      <c r="P37">
        <v>1127.3329799999999</v>
      </c>
      <c r="Q37">
        <v>1059.19487</v>
      </c>
      <c r="R37">
        <v>994.36948889999996</v>
      </c>
      <c r="S37">
        <v>933.91833329999997</v>
      </c>
      <c r="T37">
        <v>874.94945819999998</v>
      </c>
      <c r="U37">
        <v>818.1247118</v>
      </c>
      <c r="V37">
        <v>764.65280580000001</v>
      </c>
      <c r="W37">
        <v>714.27449049999996</v>
      </c>
      <c r="X37">
        <v>666.94686690000003</v>
      </c>
      <c r="Y37">
        <v>622.90856729999996</v>
      </c>
      <c r="Z37">
        <v>582.01208240000005</v>
      </c>
      <c r="AA37">
        <v>544.00616230000003</v>
      </c>
      <c r="AB37">
        <v>508.63959139999997</v>
      </c>
      <c r="AC37">
        <v>475.68077290000002</v>
      </c>
      <c r="AD37">
        <v>444.90588079999998</v>
      </c>
      <c r="AE37">
        <v>416.12252269999999</v>
      </c>
      <c r="AF37">
        <v>389.16048769999998</v>
      </c>
      <c r="AG37">
        <v>363.87072499999999</v>
      </c>
      <c r="AH37">
        <v>340.12432039999999</v>
      </c>
      <c r="AI37">
        <v>317.80211109999999</v>
      </c>
      <c r="AJ37">
        <v>296.807999</v>
      </c>
      <c r="AK37">
        <v>277.0571602</v>
      </c>
      <c r="AL37">
        <v>258.47408359999997</v>
      </c>
      <c r="AM37">
        <v>240.99132589999999</v>
      </c>
      <c r="AN37">
        <v>224.55311320000001</v>
      </c>
      <c r="AO37">
        <v>209.10306199999999</v>
      </c>
      <c r="AP37">
        <v>194.5896382</v>
      </c>
      <c r="AQ37">
        <v>180.9662069</v>
      </c>
      <c r="AR37">
        <v>168.1890358</v>
      </c>
      <c r="AS37">
        <v>156.21692640000001</v>
      </c>
      <c r="AT37">
        <v>145.01102299999999</v>
      </c>
      <c r="AU37">
        <v>134.5335283</v>
      </c>
      <c r="AV37">
        <v>124.7475141</v>
      </c>
      <c r="AW37">
        <v>115.6172378</v>
      </c>
    </row>
    <row r="38" spans="2:49" x14ac:dyDescent="0.2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2.3230197599999999E-2</v>
      </c>
      <c r="G38">
        <v>5.46253461E-2</v>
      </c>
      <c r="H38">
        <v>0.1120032541</v>
      </c>
      <c r="I38">
        <v>0.1964670805</v>
      </c>
      <c r="J38">
        <v>0.31950866379999998</v>
      </c>
      <c r="K38">
        <v>0.46730239829999998</v>
      </c>
      <c r="L38">
        <v>0.66403598900000005</v>
      </c>
      <c r="M38">
        <v>0.95406804020000002</v>
      </c>
      <c r="N38">
        <v>1.4016747679999999</v>
      </c>
      <c r="O38">
        <v>2.0073925890000002</v>
      </c>
      <c r="P38">
        <v>2.7959951049999998</v>
      </c>
      <c r="Q38">
        <v>3.8237398370000002</v>
      </c>
      <c r="R38">
        <v>5.1477613819999997</v>
      </c>
      <c r="S38">
        <v>8.1749054579999996</v>
      </c>
      <c r="T38">
        <v>14.07416957</v>
      </c>
      <c r="U38">
        <v>24.875316999999999</v>
      </c>
      <c r="V38">
        <v>37.526353020000002</v>
      </c>
      <c r="W38">
        <v>52.259175640000002</v>
      </c>
      <c r="X38">
        <v>69.531814949999998</v>
      </c>
      <c r="Y38">
        <v>90.596100379999996</v>
      </c>
      <c r="Z38">
        <v>116.1678034</v>
      </c>
      <c r="AA38">
        <v>146.87182179999999</v>
      </c>
      <c r="AB38">
        <v>183.26599189999999</v>
      </c>
      <c r="AC38">
        <v>225.91447460000001</v>
      </c>
      <c r="AD38">
        <v>275.25559629999998</v>
      </c>
      <c r="AE38">
        <v>331.77032550000001</v>
      </c>
      <c r="AF38">
        <v>395.89972940000001</v>
      </c>
      <c r="AG38">
        <v>468.03874880000001</v>
      </c>
      <c r="AH38">
        <v>548.54236979999996</v>
      </c>
      <c r="AI38">
        <v>637.52332460000002</v>
      </c>
      <c r="AJ38">
        <v>735.12497770000004</v>
      </c>
      <c r="AK38">
        <v>841.35267980000003</v>
      </c>
      <c r="AL38">
        <v>956.09236239999996</v>
      </c>
      <c r="AM38">
        <v>1079.067006</v>
      </c>
      <c r="AN38">
        <v>1210.3168410000001</v>
      </c>
      <c r="AO38">
        <v>1349.308485</v>
      </c>
      <c r="AP38">
        <v>1495.3347249999999</v>
      </c>
      <c r="AQ38">
        <v>1647.722315</v>
      </c>
      <c r="AR38">
        <v>1805.7257400000001</v>
      </c>
      <c r="AS38">
        <v>1968.6092659999999</v>
      </c>
      <c r="AT38">
        <v>2135.8215300000002</v>
      </c>
      <c r="AU38">
        <v>2306.8472870000001</v>
      </c>
      <c r="AV38">
        <v>2481.2328440000001</v>
      </c>
      <c r="AW38">
        <v>2658.8975380000002</v>
      </c>
    </row>
    <row r="39" spans="2:49" x14ac:dyDescent="0.2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4.0602918199999997E-2</v>
      </c>
      <c r="G39">
        <v>7.8323703300000005E-2</v>
      </c>
      <c r="H39">
        <v>0.139505028</v>
      </c>
      <c r="I39">
        <v>0.22336308120000001</v>
      </c>
      <c r="J39">
        <v>0.33801308209999997</v>
      </c>
      <c r="K39">
        <v>0.47033181629999998</v>
      </c>
      <c r="L39">
        <v>0.63981071440000004</v>
      </c>
      <c r="M39">
        <v>0.87766174139999997</v>
      </c>
      <c r="N39">
        <v>1.2351355470000001</v>
      </c>
      <c r="O39">
        <v>1.705993267</v>
      </c>
      <c r="P39">
        <v>2.3031235319999999</v>
      </c>
      <c r="Q39">
        <v>3.061876598</v>
      </c>
      <c r="R39">
        <v>4.0163431029999996</v>
      </c>
      <c r="S39">
        <v>6.1719865069999997</v>
      </c>
      <c r="T39">
        <v>10.29972854</v>
      </c>
      <c r="U39">
        <v>17.715499019999999</v>
      </c>
      <c r="V39">
        <v>26.21377927</v>
      </c>
      <c r="W39">
        <v>35.899706279999997</v>
      </c>
      <c r="X39">
        <v>47.021268300000003</v>
      </c>
      <c r="Y39">
        <v>60.329535700000001</v>
      </c>
      <c r="Z39">
        <v>76.205922770000001</v>
      </c>
      <c r="AA39">
        <v>94.963461460000005</v>
      </c>
      <c r="AB39">
        <v>116.8649805</v>
      </c>
      <c r="AC39">
        <v>142.16970559999999</v>
      </c>
      <c r="AD39">
        <v>171.053347</v>
      </c>
      <c r="AE39">
        <v>203.71014170000001</v>
      </c>
      <c r="AF39">
        <v>240.30264779999999</v>
      </c>
      <c r="AG39">
        <v>280.95869219999997</v>
      </c>
      <c r="AH39">
        <v>325.77524310000001</v>
      </c>
      <c r="AI39">
        <v>374.70542610000001</v>
      </c>
      <c r="AJ39">
        <v>427.71729160000001</v>
      </c>
      <c r="AK39">
        <v>484.69757170000003</v>
      </c>
      <c r="AL39">
        <v>545.46588389999999</v>
      </c>
      <c r="AM39">
        <v>609.75358410000001</v>
      </c>
      <c r="AN39">
        <v>677.4639181</v>
      </c>
      <c r="AO39">
        <v>748.19360570000003</v>
      </c>
      <c r="AP39">
        <v>821.45346089999998</v>
      </c>
      <c r="AQ39">
        <v>896.77901840000004</v>
      </c>
      <c r="AR39">
        <v>973.67640280000001</v>
      </c>
      <c r="AS39">
        <v>1051.6649190000001</v>
      </c>
      <c r="AT39">
        <v>1130.365624</v>
      </c>
      <c r="AU39">
        <v>1209.424818</v>
      </c>
      <c r="AV39">
        <v>1288.5259699999999</v>
      </c>
      <c r="AW39">
        <v>1367.5367120000001</v>
      </c>
    </row>
    <row r="40" spans="2:49" x14ac:dyDescent="0.2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0.14876822980000001</v>
      </c>
      <c r="G40">
        <v>0.25619859369999998</v>
      </c>
      <c r="H40">
        <v>0.41062952479999998</v>
      </c>
      <c r="I40">
        <v>0.60471595749999996</v>
      </c>
      <c r="J40">
        <v>0.84757573600000002</v>
      </c>
      <c r="K40">
        <v>1.1109050890000001</v>
      </c>
      <c r="L40">
        <v>1.4267976819999999</v>
      </c>
      <c r="M40">
        <v>1.8309305330000001</v>
      </c>
      <c r="N40">
        <v>2.4065528629999999</v>
      </c>
      <c r="O40">
        <v>3.1216841909999999</v>
      </c>
      <c r="P40">
        <v>3.9753516919999998</v>
      </c>
      <c r="Q40">
        <v>4.9951281769999998</v>
      </c>
      <c r="R40">
        <v>6.2016842719999996</v>
      </c>
      <c r="S40">
        <v>8.8459701339999999</v>
      </c>
      <c r="T40">
        <v>13.67795108</v>
      </c>
      <c r="U40">
        <v>21.91333612</v>
      </c>
      <c r="V40">
        <v>30.764796140000001</v>
      </c>
      <c r="W40">
        <v>40.209851270000001</v>
      </c>
      <c r="X40">
        <v>50.359219349999996</v>
      </c>
      <c r="Y40">
        <v>61.771951190000003</v>
      </c>
      <c r="Z40">
        <v>74.608351529999894</v>
      </c>
      <c r="AA40">
        <v>88.950665490000006</v>
      </c>
      <c r="AB40">
        <v>104.8278456</v>
      </c>
      <c r="AC40">
        <v>122.2565718</v>
      </c>
      <c r="AD40">
        <v>141.1820372</v>
      </c>
      <c r="AE40">
        <v>161.5549714</v>
      </c>
      <c r="AF40">
        <v>183.29430790000001</v>
      </c>
      <c r="AG40">
        <v>206.28752850000001</v>
      </c>
      <c r="AH40">
        <v>230.3947762</v>
      </c>
      <c r="AI40">
        <v>255.3871412</v>
      </c>
      <c r="AJ40">
        <v>281.0497441</v>
      </c>
      <c r="AK40">
        <v>307.12381959999999</v>
      </c>
      <c r="AL40">
        <v>333.3231576</v>
      </c>
      <c r="AM40">
        <v>359.32886000000002</v>
      </c>
      <c r="AN40">
        <v>384.9167549</v>
      </c>
      <c r="AO40">
        <v>409.731064</v>
      </c>
      <c r="AP40">
        <v>433.40006510000001</v>
      </c>
      <c r="AQ40">
        <v>455.58574019999998</v>
      </c>
      <c r="AR40">
        <v>475.96309409999998</v>
      </c>
      <c r="AS40">
        <v>494.23661349999998</v>
      </c>
      <c r="AT40">
        <v>510.17152599999997</v>
      </c>
      <c r="AU40">
        <v>523.56291269999997</v>
      </c>
      <c r="AV40">
        <v>534.23749580000003</v>
      </c>
      <c r="AW40">
        <v>542.0870635</v>
      </c>
    </row>
    <row r="41" spans="2:49" x14ac:dyDescent="0.2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3.469011788</v>
      </c>
      <c r="G41">
        <v>5.9257450150000004</v>
      </c>
      <c r="H41">
        <v>9.4211831959999994</v>
      </c>
      <c r="I41">
        <v>13.780564419999999</v>
      </c>
      <c r="J41">
        <v>19.191856810000001</v>
      </c>
      <c r="K41">
        <v>25.025767030000001</v>
      </c>
      <c r="L41">
        <v>31.982795939999999</v>
      </c>
      <c r="M41">
        <v>40.810481889999998</v>
      </c>
      <c r="N41">
        <v>53.330725049999998</v>
      </c>
      <c r="O41">
        <v>68.815812429999994</v>
      </c>
      <c r="P41">
        <v>87.222230060000001</v>
      </c>
      <c r="Q41">
        <v>109.1278018</v>
      </c>
      <c r="R41">
        <v>134.96802829999999</v>
      </c>
      <c r="S41">
        <v>191.61029730000001</v>
      </c>
      <c r="T41">
        <v>295.0649919</v>
      </c>
      <c r="U41">
        <v>471.4029458</v>
      </c>
      <c r="V41">
        <v>661.10319100000004</v>
      </c>
      <c r="W41">
        <v>864.04589869999995</v>
      </c>
      <c r="X41">
        <v>1083.106299</v>
      </c>
      <c r="Y41">
        <v>1331.0007660000001</v>
      </c>
      <c r="Z41">
        <v>1612.0659700000001</v>
      </c>
      <c r="AA41">
        <v>1929.1231600000001</v>
      </c>
      <c r="AB41">
        <v>2283.9911659999998</v>
      </c>
      <c r="AC41">
        <v>2678.3755839999999</v>
      </c>
      <c r="AD41">
        <v>3112.5439609999999</v>
      </c>
      <c r="AE41">
        <v>3587.0464069999998</v>
      </c>
      <c r="AF41">
        <v>4101.8872899999997</v>
      </c>
      <c r="AG41">
        <v>4656.5254480000003</v>
      </c>
      <c r="AH41">
        <v>5249.9660610000001</v>
      </c>
      <c r="AI41">
        <v>5879.2440040000001</v>
      </c>
      <c r="AJ41">
        <v>6541.8106680000001</v>
      </c>
      <c r="AK41">
        <v>7234.1529739999996</v>
      </c>
      <c r="AL41">
        <v>7952.1057879999998</v>
      </c>
      <c r="AM41">
        <v>8690.6442370000004</v>
      </c>
      <c r="AN41">
        <v>9447.1946819999903</v>
      </c>
      <c r="AO41">
        <v>10215.6234</v>
      </c>
      <c r="AP41">
        <v>10989.13193</v>
      </c>
      <c r="AQ41">
        <v>11761.596509999999</v>
      </c>
      <c r="AR41">
        <v>12526.931339999999</v>
      </c>
      <c r="AS41">
        <v>13279.562099999999</v>
      </c>
      <c r="AT41">
        <v>14015.397730000001</v>
      </c>
      <c r="AU41">
        <v>14730.9182</v>
      </c>
      <c r="AV41">
        <v>15423.266820000001</v>
      </c>
      <c r="AW41">
        <v>16091.701789999999</v>
      </c>
    </row>
    <row r="42" spans="2:49" x14ac:dyDescent="0.2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1.3632966959999999</v>
      </c>
      <c r="G42">
        <v>2.3208866540000002</v>
      </c>
      <c r="H42">
        <v>3.6766924400000001</v>
      </c>
      <c r="I42">
        <v>5.3608884369999998</v>
      </c>
      <c r="J42">
        <v>7.4420654080000004</v>
      </c>
      <c r="K42" s="100">
        <v>9.6779913030000007</v>
      </c>
      <c r="L42" s="100">
        <v>12.333895119999999</v>
      </c>
      <c r="M42" s="100">
        <v>15.68345145</v>
      </c>
      <c r="N42" s="100">
        <v>20.415948140000001</v>
      </c>
      <c r="O42" s="100">
        <v>26.243183720000001</v>
      </c>
      <c r="P42">
        <v>33.135908739999998</v>
      </c>
      <c r="Q42">
        <v>41.295437679999999</v>
      </c>
      <c r="R42">
        <v>50.866736549999999</v>
      </c>
      <c r="S42">
        <v>71.789501060000006</v>
      </c>
      <c r="T42">
        <v>109.83126300000001</v>
      </c>
      <c r="U42">
        <v>174.32899689999999</v>
      </c>
      <c r="V42">
        <v>243.24327969999999</v>
      </c>
      <c r="W42">
        <v>316.43161880000002</v>
      </c>
      <c r="X42">
        <v>394.83257259999999</v>
      </c>
      <c r="Y42">
        <v>482.90484070000002</v>
      </c>
      <c r="Z42">
        <v>582.05920279999998</v>
      </c>
      <c r="AA42">
        <v>693.15793229999997</v>
      </c>
      <c r="AB42">
        <v>816.705555</v>
      </c>
      <c r="AC42">
        <v>953.16588650000006</v>
      </c>
      <c r="AD42">
        <v>1102.4992010000001</v>
      </c>
      <c r="AE42">
        <v>1264.7651289999999</v>
      </c>
      <c r="AF42">
        <v>1439.833603</v>
      </c>
      <c r="AG42">
        <v>1627.3877689999999</v>
      </c>
      <c r="AH42">
        <v>1826.9577180000001</v>
      </c>
      <c r="AI42">
        <v>2037.4091289999999</v>
      </c>
      <c r="AJ42">
        <v>2257.7644650000002</v>
      </c>
      <c r="AK42">
        <v>2486.7315760000001</v>
      </c>
      <c r="AL42">
        <v>2722.8166040000001</v>
      </c>
      <c r="AM42">
        <v>2964.2584320000001</v>
      </c>
      <c r="AN42">
        <v>3210.134474</v>
      </c>
      <c r="AO42">
        <v>3458.3573649999998</v>
      </c>
      <c r="AP42">
        <v>3706.6471809999998</v>
      </c>
      <c r="AQ42">
        <v>3952.9741640000002</v>
      </c>
      <c r="AR42">
        <v>4195.3487569999998</v>
      </c>
      <c r="AS42">
        <v>4431.9750560000002</v>
      </c>
      <c r="AT42">
        <v>4661.5654299999997</v>
      </c>
      <c r="AU42">
        <v>4883.039068</v>
      </c>
      <c r="AV42">
        <v>5095.5487069999999</v>
      </c>
      <c r="AW42">
        <v>5298.9405999999999</v>
      </c>
    </row>
    <row r="43" spans="2:49" x14ac:dyDescent="0.2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1.4204642E-2</v>
      </c>
      <c r="G43">
        <v>1.55672681E-2</v>
      </c>
      <c r="H43">
        <v>1.4355816800000001E-2</v>
      </c>
      <c r="I43">
        <v>1.3238632700000001E-2</v>
      </c>
      <c r="J43">
        <v>1.22083889E-2</v>
      </c>
      <c r="K43">
        <v>1.12583197E-2</v>
      </c>
      <c r="L43">
        <v>1.03821859E-2</v>
      </c>
      <c r="M43">
        <v>9.5742336600000005E-3</v>
      </c>
      <c r="N43">
        <v>8.8291571099999907E-3</v>
      </c>
      <c r="O43">
        <v>8.1420631699999999E-3</v>
      </c>
      <c r="P43">
        <v>7.5084395799999998E-3</v>
      </c>
      <c r="Q43">
        <v>6.9241252099999998E-3</v>
      </c>
      <c r="R43">
        <v>6.3852827800000003E-3</v>
      </c>
      <c r="S43">
        <v>5.8883736199999998E-3</v>
      </c>
      <c r="T43">
        <v>5.4301344299999997E-3</v>
      </c>
      <c r="U43">
        <v>5.0075558700000003E-3</v>
      </c>
      <c r="V43">
        <v>4.6178628099999997E-3</v>
      </c>
      <c r="W43">
        <v>4.2584960500000003E-3</v>
      </c>
      <c r="X43">
        <v>3.9270955799999997E-3</v>
      </c>
      <c r="Y43">
        <v>3.6214850300000001E-3</v>
      </c>
      <c r="Z43">
        <v>3.3396573999999999E-3</v>
      </c>
      <c r="AA43">
        <v>3.0797618799999998E-3</v>
      </c>
      <c r="AB43">
        <v>2.8400917000000001E-3</v>
      </c>
      <c r="AC43">
        <v>2.61907289E-3</v>
      </c>
      <c r="AD43">
        <v>2.41525399E-3</v>
      </c>
      <c r="AE43">
        <v>2.22729648E-3</v>
      </c>
      <c r="AF43">
        <v>2.0539660099999999E-3</v>
      </c>
      <c r="AG43">
        <v>1.8941243E-3</v>
      </c>
      <c r="AH43">
        <v>1.74672163E-3</v>
      </c>
      <c r="AI43">
        <v>1.61078999E-3</v>
      </c>
      <c r="AJ43">
        <v>1.48543668E-3</v>
      </c>
      <c r="AK43">
        <v>1.36983849E-3</v>
      </c>
      <c r="AL43">
        <v>1.26323628E-3</v>
      </c>
      <c r="AM43">
        <v>1.16492995E-3</v>
      </c>
      <c r="AN43">
        <v>1.0742739199999999E-3</v>
      </c>
      <c r="AO43">
        <v>9.9067284100000006E-4</v>
      </c>
      <c r="AP43">
        <v>9.1357767900000005E-4</v>
      </c>
      <c r="AQ43">
        <v>8.4248213899999996E-4</v>
      </c>
      <c r="AR43">
        <v>7.7691932700000004E-4</v>
      </c>
      <c r="AS43">
        <v>7.16458679E-4</v>
      </c>
      <c r="AT43">
        <v>6.6070313999999999E-4</v>
      </c>
      <c r="AU43">
        <v>6.0928655299999997E-4</v>
      </c>
      <c r="AV43">
        <v>5.6187125499999999E-4</v>
      </c>
      <c r="AW43">
        <v>5.1814586700000003E-4</v>
      </c>
    </row>
    <row r="44" spans="2:49" x14ac:dyDescent="0.25">
      <c r="B44" t="s">
        <v>86</v>
      </c>
      <c r="C44">
        <v>0.101255771246286</v>
      </c>
      <c r="D44">
        <v>0.10288146540575301</v>
      </c>
      <c r="E44">
        <v>0.1045332606</v>
      </c>
      <c r="F44">
        <v>0.22614717779999999</v>
      </c>
      <c r="G44">
        <v>0.38079927359999999</v>
      </c>
      <c r="H44">
        <v>0.59646342610000003</v>
      </c>
      <c r="I44">
        <v>0.86117854120000004</v>
      </c>
      <c r="J44">
        <v>1.1840139489999999</v>
      </c>
      <c r="K44">
        <v>1.5274460780000001</v>
      </c>
      <c r="L44">
        <v>1.930996844</v>
      </c>
      <c r="M44">
        <v>2.4317929469999999</v>
      </c>
      <c r="N44">
        <v>3.1327084379999999</v>
      </c>
      <c r="O44">
        <v>3.9865693580000001</v>
      </c>
      <c r="P44">
        <v>4.9851463809999998</v>
      </c>
      <c r="Q44">
        <v>6.1534429570000002</v>
      </c>
      <c r="R44">
        <v>7.507911752</v>
      </c>
      <c r="S44">
        <v>10.45633484</v>
      </c>
      <c r="T44">
        <v>15.77483423</v>
      </c>
      <c r="U44">
        <v>24.711606870000001</v>
      </c>
      <c r="V44">
        <v>34.154984560000003</v>
      </c>
      <c r="W44">
        <v>44.075498459999999</v>
      </c>
      <c r="X44">
        <v>54.594430520000003</v>
      </c>
      <c r="Y44">
        <v>66.309489790000001</v>
      </c>
      <c r="Z44">
        <v>79.403829369999997</v>
      </c>
      <c r="AA44">
        <v>93.989245139999994</v>
      </c>
      <c r="AB44">
        <v>110.132417</v>
      </c>
      <c r="AC44">
        <v>127.89699659999999</v>
      </c>
      <c r="AD44">
        <v>147.28244430000001</v>
      </c>
      <c r="AE44">
        <v>168.30339430000001</v>
      </c>
      <c r="AF44">
        <v>190.95156879999999</v>
      </c>
      <c r="AG44">
        <v>215.19628829999999</v>
      </c>
      <c r="AH44">
        <v>240.9889216</v>
      </c>
      <c r="AI44">
        <v>268.19625860000002</v>
      </c>
      <c r="AJ44">
        <v>296.70743399999998</v>
      </c>
      <c r="AK44">
        <v>326.3721438</v>
      </c>
      <c r="AL44">
        <v>357.01502090000002</v>
      </c>
      <c r="AM44">
        <v>388.42659200000003</v>
      </c>
      <c r="AN44">
        <v>420.5072538</v>
      </c>
      <c r="AO44">
        <v>453.0050794</v>
      </c>
      <c r="AP44">
        <v>485.64203900000001</v>
      </c>
      <c r="AQ44">
        <v>518.17154430000005</v>
      </c>
      <c r="AR44">
        <v>550.35039749999999</v>
      </c>
      <c r="AS44">
        <v>581.95865130000004</v>
      </c>
      <c r="AT44">
        <v>612.84093319999999</v>
      </c>
      <c r="AU44">
        <v>642.86655880000001</v>
      </c>
      <c r="AV44">
        <v>671.93302989999995</v>
      </c>
      <c r="AW44">
        <v>700.02809530000002</v>
      </c>
    </row>
    <row r="45" spans="2:49" x14ac:dyDescent="0.2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33775.441429999999</v>
      </c>
      <c r="N46">
        <v>33881.998169999999</v>
      </c>
      <c r="O46">
        <v>33954.918129999998</v>
      </c>
      <c r="P46">
        <v>34023.535129999997</v>
      </c>
      <c r="Q46">
        <v>34086.926659999997</v>
      </c>
      <c r="R46">
        <v>34124.399160000001</v>
      </c>
      <c r="S46">
        <v>34366.89602</v>
      </c>
      <c r="T46">
        <v>34495.649870000001</v>
      </c>
      <c r="U46">
        <v>34377.368369999997</v>
      </c>
      <c r="V46">
        <v>34190.764889999999</v>
      </c>
      <c r="W46">
        <v>33917.164140000001</v>
      </c>
      <c r="X46">
        <v>33570.380360000003</v>
      </c>
      <c r="Y46">
        <v>33226.958780000001</v>
      </c>
      <c r="Z46">
        <v>32881.101190000001</v>
      </c>
      <c r="AA46">
        <v>32517.559639999999</v>
      </c>
      <c r="AB46">
        <v>32119.6721</v>
      </c>
      <c r="AC46">
        <v>31675.11276</v>
      </c>
      <c r="AD46">
        <v>31171.441180000002</v>
      </c>
      <c r="AE46">
        <v>30602.59461</v>
      </c>
      <c r="AF46">
        <v>29965.43461</v>
      </c>
      <c r="AG46">
        <v>29259.587189999998</v>
      </c>
      <c r="AH46">
        <v>28487.299620000002</v>
      </c>
      <c r="AI46">
        <v>27650.962729999999</v>
      </c>
      <c r="AJ46">
        <v>26756.61262</v>
      </c>
      <c r="AK46" s="100">
        <v>25811.28759</v>
      </c>
      <c r="AL46" s="100">
        <v>24823.089189999999</v>
      </c>
      <c r="AM46" s="100">
        <v>23800.642759999999</v>
      </c>
      <c r="AN46" s="100">
        <v>22754.688999999998</v>
      </c>
      <c r="AO46" s="100">
        <v>21693.761989999999</v>
      </c>
      <c r="AP46" s="100">
        <v>20626.220130000002</v>
      </c>
      <c r="AQ46" s="100">
        <v>19560.464629999999</v>
      </c>
      <c r="AR46" s="100">
        <v>18504.292679999999</v>
      </c>
      <c r="AS46" s="100">
        <v>17464.822219999998</v>
      </c>
      <c r="AT46" s="100">
        <v>16448.50102</v>
      </c>
      <c r="AU46" s="100">
        <v>15460.74566</v>
      </c>
      <c r="AV46" s="100">
        <v>14505.958329999999</v>
      </c>
      <c r="AW46">
        <v>13587.73028</v>
      </c>
    </row>
    <row r="47" spans="2:49" x14ac:dyDescent="0.2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5.2852616489999997</v>
      </c>
      <c r="G47">
        <v>9.0321458539999995</v>
      </c>
      <c r="H47">
        <v>14.37083269</v>
      </c>
      <c r="I47">
        <v>21.040416149999999</v>
      </c>
      <c r="J47">
        <v>29.33524203</v>
      </c>
      <c r="K47">
        <v>38.291002030000001</v>
      </c>
      <c r="L47">
        <v>48.988714479999999</v>
      </c>
      <c r="M47">
        <v>62.597960829999998</v>
      </c>
      <c r="N47" s="100">
        <v>81.931573970000002</v>
      </c>
      <c r="O47" s="100">
        <v>105.8887776</v>
      </c>
      <c r="P47" s="100">
        <v>134.425264</v>
      </c>
      <c r="Q47" s="100">
        <v>168.46435120000001</v>
      </c>
      <c r="R47" s="100">
        <v>208.7148507</v>
      </c>
      <c r="S47" s="100">
        <v>297.0548837</v>
      </c>
      <c r="T47" s="100">
        <v>458.72836840000002</v>
      </c>
      <c r="U47" s="100">
        <v>734.95270930000004</v>
      </c>
      <c r="V47" s="100">
        <v>1033.011002</v>
      </c>
      <c r="W47" s="100">
        <v>1352.9260079999999</v>
      </c>
      <c r="X47" s="100">
        <v>1699.449531</v>
      </c>
      <c r="Y47" s="100">
        <v>2092.9163050000002</v>
      </c>
      <c r="Z47" s="100">
        <v>2540.51442</v>
      </c>
      <c r="AA47" s="100">
        <v>3047.059366</v>
      </c>
      <c r="AB47" s="100">
        <v>3615.7907959999998</v>
      </c>
      <c r="AC47" s="100">
        <v>4249.7818390000002</v>
      </c>
      <c r="AD47" s="100">
        <v>4949.8190020000002</v>
      </c>
      <c r="AE47" s="100">
        <v>5717.1525970000002</v>
      </c>
      <c r="AF47" s="100">
        <v>6552.1712010000001</v>
      </c>
      <c r="AG47">
        <v>7454.396369</v>
      </c>
      <c r="AH47">
        <v>8422.6268369999998</v>
      </c>
      <c r="AI47">
        <v>9452.4668949999996</v>
      </c>
      <c r="AJ47">
        <v>10540.17607</v>
      </c>
      <c r="AK47">
        <v>11680.432129999999</v>
      </c>
      <c r="AL47">
        <v>12866.82008</v>
      </c>
      <c r="AM47">
        <v>14091.479880000001</v>
      </c>
      <c r="AN47">
        <v>15350.535</v>
      </c>
      <c r="AO47">
        <v>16634.219990000001</v>
      </c>
      <c r="AP47">
        <v>17931.61031</v>
      </c>
      <c r="AQ47">
        <v>19232.830129999998</v>
      </c>
      <c r="AR47">
        <v>20527.996510000001</v>
      </c>
      <c r="AS47">
        <v>21808.007320000001</v>
      </c>
      <c r="AT47">
        <v>23066.163430000001</v>
      </c>
      <c r="AU47">
        <v>24296.659459999999</v>
      </c>
      <c r="AV47">
        <v>25494.745429999999</v>
      </c>
      <c r="AW47">
        <v>26659.192309999999</v>
      </c>
    </row>
    <row r="48" spans="2:49" x14ac:dyDescent="0.2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3.2561870800000003E-2</v>
      </c>
      <c r="G48">
        <v>0.1049726403</v>
      </c>
      <c r="H48">
        <v>0.1719714332</v>
      </c>
      <c r="I48" s="100">
        <v>0.24064336610000001</v>
      </c>
      <c r="J48" s="100">
        <v>0.32602079769999998</v>
      </c>
      <c r="K48" s="100">
        <v>0.4078508233</v>
      </c>
      <c r="L48" s="100">
        <v>0.47985768239999999</v>
      </c>
      <c r="M48" s="100">
        <v>0.54847842089999999</v>
      </c>
      <c r="N48" s="100">
        <v>0.59942048969999995</v>
      </c>
      <c r="O48" s="100">
        <v>0.64005935420000004</v>
      </c>
      <c r="P48" s="100">
        <v>0.69736867499999999</v>
      </c>
      <c r="Q48" s="100">
        <v>0.78363006889999998</v>
      </c>
      <c r="R48" s="100">
        <v>0.86638700989999995</v>
      </c>
      <c r="S48" s="100">
        <v>0.98613652439999999</v>
      </c>
      <c r="T48" s="100">
        <v>1.073750888</v>
      </c>
      <c r="U48" s="100">
        <v>1.168548854</v>
      </c>
      <c r="V48" s="100">
        <v>1.2709999139999999</v>
      </c>
      <c r="W48" s="100">
        <v>1.3802961840000001</v>
      </c>
      <c r="X48" s="100">
        <v>1.496047688</v>
      </c>
      <c r="Y48" s="100">
        <v>1.61310021</v>
      </c>
      <c r="Z48" s="100">
        <v>1.726217992</v>
      </c>
      <c r="AA48" s="100">
        <v>1.8323738249999999</v>
      </c>
      <c r="AB48" s="100">
        <v>1.9289124609999999</v>
      </c>
      <c r="AC48" s="100">
        <v>2.0141000689999999</v>
      </c>
      <c r="AD48" s="100">
        <v>2.0865416130000001</v>
      </c>
      <c r="AE48" s="100">
        <v>2.1456512889999999</v>
      </c>
      <c r="AF48" s="100">
        <v>2.191145369</v>
      </c>
      <c r="AG48" s="100">
        <v>2.22300896</v>
      </c>
      <c r="AH48" s="100">
        <v>2.2414547329999999</v>
      </c>
      <c r="AI48" s="100">
        <v>2.2470154500000001</v>
      </c>
      <c r="AJ48" s="100">
        <v>2.2401456620000002</v>
      </c>
      <c r="AK48" s="100">
        <v>2.221369621</v>
      </c>
      <c r="AL48">
        <v>2.191463132</v>
      </c>
      <c r="AM48">
        <v>2.1513167009999998</v>
      </c>
      <c r="AN48">
        <v>2.1023268430000002</v>
      </c>
      <c r="AO48">
        <v>2.0455345089999999</v>
      </c>
      <c r="AP48">
        <v>1.9820090159999999</v>
      </c>
      <c r="AQ48">
        <v>1.912931613</v>
      </c>
      <c r="AR48">
        <v>1.839483438</v>
      </c>
      <c r="AS48">
        <v>1.7628476449999999</v>
      </c>
      <c r="AT48">
        <v>1.684109793</v>
      </c>
      <c r="AU48">
        <v>1.6042385969999999</v>
      </c>
      <c r="AV48">
        <v>1.5240835370000001</v>
      </c>
      <c r="AW48">
        <v>1.444416044</v>
      </c>
    </row>
    <row r="49" spans="2:49" x14ac:dyDescent="0.2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3002.674559</v>
      </c>
      <c r="T49">
        <v>2988.0110669999999</v>
      </c>
      <c r="U49">
        <v>2878.1279100000002</v>
      </c>
      <c r="V49">
        <v>2843.931169</v>
      </c>
      <c r="W49">
        <v>2787.4641280000001</v>
      </c>
      <c r="X49">
        <v>2744.4938360000001</v>
      </c>
      <c r="Y49">
        <v>2794.7790460000001</v>
      </c>
      <c r="Z49">
        <v>2850.3689319999999</v>
      </c>
      <c r="AA49">
        <v>2899.5493540000002</v>
      </c>
      <c r="AB49">
        <v>2938.518521</v>
      </c>
      <c r="AC49">
        <v>2970.401582</v>
      </c>
      <c r="AD49">
        <v>2992.0772189999998</v>
      </c>
      <c r="AE49">
        <v>3009.4800409999998</v>
      </c>
      <c r="AF49">
        <v>3024.2980680000001</v>
      </c>
      <c r="AG49">
        <v>3038.2147759999998</v>
      </c>
      <c r="AH49">
        <v>3053.0622429999999</v>
      </c>
      <c r="AI49">
        <v>3065.8709920000001</v>
      </c>
      <c r="AJ49">
        <v>3080.785484</v>
      </c>
      <c r="AK49">
        <v>3097.404869</v>
      </c>
      <c r="AL49">
        <v>3115.8331020000001</v>
      </c>
      <c r="AM49">
        <v>3135.2802350000002</v>
      </c>
      <c r="AN49">
        <v>3161.9046859999999</v>
      </c>
      <c r="AO49">
        <v>3188.1450599999998</v>
      </c>
      <c r="AP49">
        <v>3212.570788</v>
      </c>
      <c r="AQ49">
        <v>3236.0737020000001</v>
      </c>
      <c r="AR49">
        <v>3257.9278669999999</v>
      </c>
      <c r="AS49">
        <v>3278.0725849999999</v>
      </c>
      <c r="AT49">
        <v>3298.0862379999999</v>
      </c>
      <c r="AU49">
        <v>3317.811827</v>
      </c>
      <c r="AV49">
        <v>3337.2601330000002</v>
      </c>
      <c r="AW49">
        <v>3359.114067</v>
      </c>
    </row>
    <row r="50" spans="2:49" x14ac:dyDescent="0.25">
      <c r="B50" t="s">
        <v>92</v>
      </c>
      <c r="C50">
        <v>2297.4487143286601</v>
      </c>
      <c r="D50">
        <v>2334.33499656805</v>
      </c>
      <c r="E50">
        <v>2371.219928</v>
      </c>
      <c r="F50">
        <v>2877.606303</v>
      </c>
      <c r="G50">
        <v>2856.8451129999999</v>
      </c>
      <c r="H50">
        <v>3105.940638</v>
      </c>
      <c r="I50">
        <v>3045.2159360000001</v>
      </c>
      <c r="J50">
        <v>2988.8394079999998</v>
      </c>
      <c r="K50">
        <v>2625.3659290000001</v>
      </c>
      <c r="L50">
        <v>2496.6102759999999</v>
      </c>
      <c r="M50">
        <v>2497.2374869999999</v>
      </c>
      <c r="N50">
        <v>2734.995758</v>
      </c>
      <c r="O50">
        <v>2709.651335</v>
      </c>
      <c r="P50">
        <v>2711.0230849999998</v>
      </c>
      <c r="Q50">
        <v>2711.1374449999998</v>
      </c>
      <c r="R50">
        <v>2690.151621</v>
      </c>
      <c r="S50">
        <v>2898.0921250000001</v>
      </c>
      <c r="T50">
        <v>2803.2204710000001</v>
      </c>
      <c r="U50">
        <v>2566.2048629999999</v>
      </c>
      <c r="V50">
        <v>2488.6781139999998</v>
      </c>
      <c r="W50">
        <v>2387.159161</v>
      </c>
      <c r="X50">
        <v>2292.6842419999998</v>
      </c>
      <c r="Y50">
        <v>2269.0593899999999</v>
      </c>
      <c r="Z50">
        <v>2239.897954</v>
      </c>
      <c r="AA50">
        <v>2195.2990060000002</v>
      </c>
      <c r="AB50">
        <v>2132.6618480000002</v>
      </c>
      <c r="AC50">
        <v>2055.026042</v>
      </c>
      <c r="AD50">
        <v>1961.317734</v>
      </c>
      <c r="AE50">
        <v>1856.946524</v>
      </c>
      <c r="AF50">
        <v>1744.364865</v>
      </c>
      <c r="AG50">
        <v>1626.0930169999999</v>
      </c>
      <c r="AH50">
        <v>1504.7231079999999</v>
      </c>
      <c r="AI50">
        <v>1380.5735930000001</v>
      </c>
      <c r="AJ50">
        <v>1257.475776</v>
      </c>
      <c r="AK50">
        <v>1136.9016349999999</v>
      </c>
      <c r="AL50">
        <v>1020.462112</v>
      </c>
      <c r="AM50">
        <v>909.3114832</v>
      </c>
      <c r="AN50">
        <v>806.23634419999996</v>
      </c>
      <c r="AO50">
        <v>709.86590750000005</v>
      </c>
      <c r="AP50" s="100">
        <v>620.68863759999999</v>
      </c>
      <c r="AQ50" s="100">
        <v>539.39782620000005</v>
      </c>
      <c r="AR50" s="100">
        <v>466.0431936</v>
      </c>
      <c r="AS50" s="100">
        <v>400.55231270000002</v>
      </c>
      <c r="AT50" s="100">
        <v>342.80893520000001</v>
      </c>
      <c r="AU50">
        <v>292.2836284</v>
      </c>
      <c r="AV50">
        <v>248.38354279999999</v>
      </c>
      <c r="AW50">
        <v>210.6402994</v>
      </c>
    </row>
    <row r="51" spans="2:49" x14ac:dyDescent="0.2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9.8995809430000001</v>
      </c>
      <c r="G51" s="100">
        <v>65.860912990000003</v>
      </c>
      <c r="H51" s="100">
        <v>66.012067139999999</v>
      </c>
      <c r="I51" s="100">
        <v>72.119351620000003</v>
      </c>
      <c r="J51" s="100">
        <v>91.642784309999996</v>
      </c>
      <c r="K51" s="100">
        <v>94.443531579999998</v>
      </c>
      <c r="L51" s="100">
        <v>91.406110010000006</v>
      </c>
      <c r="M51">
        <v>93.366508039999999</v>
      </c>
      <c r="N51">
        <v>82.398908910000003</v>
      </c>
      <c r="O51">
        <v>76.790413810000004</v>
      </c>
      <c r="P51">
        <v>94.338140260000003</v>
      </c>
      <c r="Q51">
        <v>123.90364820000001</v>
      </c>
      <c r="R51">
        <v>126.745526</v>
      </c>
      <c r="S51">
        <v>165.1282807</v>
      </c>
      <c r="T51">
        <v>144.96882110000001</v>
      </c>
      <c r="U51">
        <v>157.3947995</v>
      </c>
      <c r="V51">
        <v>170.7112022</v>
      </c>
      <c r="W51">
        <v>183.8445801</v>
      </c>
      <c r="X51">
        <v>197.1039432</v>
      </c>
      <c r="Y51">
        <v>206.23122749999999</v>
      </c>
      <c r="Z51">
        <v>210.81537850000001</v>
      </c>
      <c r="AA51">
        <v>212.45207590000001</v>
      </c>
      <c r="AB51">
        <v>211.26257939999999</v>
      </c>
      <c r="AC51">
        <v>207.87896760000001</v>
      </c>
      <c r="AD51">
        <v>202.48187770000001</v>
      </c>
      <c r="AE51">
        <v>195.6904208</v>
      </c>
      <c r="AF51">
        <v>187.7311479</v>
      </c>
      <c r="AG51">
        <v>178.8219891</v>
      </c>
      <c r="AH51">
        <v>169.1628609</v>
      </c>
      <c r="AI51">
        <v>159.05176259999999</v>
      </c>
      <c r="AJ51">
        <v>148.45536799999999</v>
      </c>
      <c r="AK51">
        <v>137.46640199999999</v>
      </c>
      <c r="AL51">
        <v>126.34329719999999</v>
      </c>
      <c r="AM51">
        <v>115.2407918</v>
      </c>
      <c r="AN51" s="100">
        <v>104.6675812</v>
      </c>
      <c r="AO51" s="100">
        <v>94.405367190000007</v>
      </c>
      <c r="AP51" s="100">
        <v>84.550853180000004</v>
      </c>
      <c r="AQ51" s="100">
        <v>75.276622869999997</v>
      </c>
      <c r="AR51" s="100">
        <v>66.66392347</v>
      </c>
      <c r="AS51" s="100">
        <v>58.795923360000003</v>
      </c>
      <c r="AT51">
        <v>51.667732149999999</v>
      </c>
      <c r="AU51">
        <v>45.250802419999999</v>
      </c>
      <c r="AV51">
        <v>39.506434400000003</v>
      </c>
      <c r="AW51">
        <v>34.424139750000002</v>
      </c>
    </row>
    <row r="52" spans="2:49" x14ac:dyDescent="0.25">
      <c r="B52" t="s">
        <v>94</v>
      </c>
      <c r="C52">
        <v>413.74764240035898</v>
      </c>
      <c r="D52">
        <v>420.39049462956399</v>
      </c>
      <c r="E52">
        <v>427.0331036</v>
      </c>
      <c r="F52">
        <v>521.85514739999996</v>
      </c>
      <c r="G52">
        <v>535.65602779999995</v>
      </c>
      <c r="H52">
        <v>587.98597210000003</v>
      </c>
      <c r="I52">
        <v>575.08072609999999</v>
      </c>
      <c r="J52">
        <v>567.28690710000001</v>
      </c>
      <c r="K52">
        <v>499.7781119</v>
      </c>
      <c r="L52">
        <v>476.36063860000002</v>
      </c>
      <c r="M52">
        <v>479.04525899999999</v>
      </c>
      <c r="N52">
        <v>531.61297930000001</v>
      </c>
      <c r="O52">
        <v>529.20312160000003</v>
      </c>
      <c r="P52">
        <v>536.94178520000003</v>
      </c>
      <c r="Q52">
        <v>546.01934870000002</v>
      </c>
      <c r="R52">
        <v>543.78553720000002</v>
      </c>
      <c r="S52">
        <v>612.07118620000006</v>
      </c>
      <c r="T52">
        <v>571.93790360000003</v>
      </c>
      <c r="U52">
        <v>535.01206009999999</v>
      </c>
      <c r="V52">
        <v>520.6195821</v>
      </c>
      <c r="W52">
        <v>500.69268640000001</v>
      </c>
      <c r="X52">
        <v>481.155146</v>
      </c>
      <c r="Y52">
        <v>478.14278489999998</v>
      </c>
      <c r="Z52">
        <v>473.41249090000002</v>
      </c>
      <c r="AA52">
        <v>465.27647880000001</v>
      </c>
      <c r="AB52">
        <v>453.11706190000001</v>
      </c>
      <c r="AC52">
        <v>437.5998879</v>
      </c>
      <c r="AD52">
        <v>418.50917729999998</v>
      </c>
      <c r="AE52">
        <v>397.04665010000002</v>
      </c>
      <c r="AF52">
        <v>373.74597660000001</v>
      </c>
      <c r="AG52">
        <v>349.14533540000002</v>
      </c>
      <c r="AH52">
        <v>323.78728669999998</v>
      </c>
      <c r="AI52">
        <v>297.63494109999999</v>
      </c>
      <c r="AJ52">
        <v>271.58798480000002</v>
      </c>
      <c r="AK52">
        <v>245.9646956</v>
      </c>
      <c r="AL52">
        <v>221.13644740000001</v>
      </c>
      <c r="AM52">
        <v>197.36004639999999</v>
      </c>
      <c r="AN52">
        <v>175.221655</v>
      </c>
      <c r="AO52" s="100">
        <v>154.4702948</v>
      </c>
      <c r="AP52" s="100">
        <v>135.22203279999999</v>
      </c>
      <c r="AQ52" s="100">
        <v>117.64199720000001</v>
      </c>
      <c r="AR52" s="100">
        <v>101.75179369999999</v>
      </c>
      <c r="AS52" s="100">
        <v>87.525040849999996</v>
      </c>
      <c r="AT52">
        <v>74.961281139999997</v>
      </c>
      <c r="AU52">
        <v>63.95137819</v>
      </c>
      <c r="AV52">
        <v>54.370765249999998</v>
      </c>
      <c r="AW52">
        <v>46.122329710000002</v>
      </c>
    </row>
    <row r="53" spans="2:49" x14ac:dyDescent="0.2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817.94595030000005</v>
      </c>
      <c r="G53">
        <v>800.49498119999998</v>
      </c>
      <c r="H53">
        <v>872.77315510000005</v>
      </c>
      <c r="I53">
        <v>854.14848259999997</v>
      </c>
      <c r="J53">
        <v>835.76955220000002</v>
      </c>
      <c r="K53">
        <v>732.20748790000005</v>
      </c>
      <c r="L53">
        <v>695.5666999</v>
      </c>
      <c r="M53">
        <v>696.02760679999994</v>
      </c>
      <c r="N53">
        <v>787.60577590000003</v>
      </c>
      <c r="O53">
        <v>781.97436709999999</v>
      </c>
      <c r="P53">
        <v>784.60514439999997</v>
      </c>
      <c r="Q53">
        <v>782.05252810000002</v>
      </c>
      <c r="R53">
        <v>777.25415280000004</v>
      </c>
      <c r="S53">
        <v>846.29198819999999</v>
      </c>
      <c r="T53">
        <v>812.10791200000006</v>
      </c>
      <c r="U53">
        <v>745.58361600000001</v>
      </c>
      <c r="V53">
        <v>719.11724189999995</v>
      </c>
      <c r="W53">
        <v>685.07748670000001</v>
      </c>
      <c r="X53">
        <v>652.79286920000004</v>
      </c>
      <c r="Y53">
        <v>643.41047200000003</v>
      </c>
      <c r="Z53">
        <v>633.37801049999996</v>
      </c>
      <c r="AA53">
        <v>619.32230440000001</v>
      </c>
      <c r="AB53">
        <v>600.41998139999998</v>
      </c>
      <c r="AC53">
        <v>577.44996140000001</v>
      </c>
      <c r="AD53">
        <v>550.03801050000004</v>
      </c>
      <c r="AE53">
        <v>519.6912615</v>
      </c>
      <c r="AF53">
        <v>487.10753790000001</v>
      </c>
      <c r="AG53">
        <v>453.00727019999999</v>
      </c>
      <c r="AH53">
        <v>418.13846269999999</v>
      </c>
      <c r="AI53">
        <v>382.50966390000002</v>
      </c>
      <c r="AJ53">
        <v>347.33025240000001</v>
      </c>
      <c r="AK53">
        <v>313.03695570000002</v>
      </c>
      <c r="AL53">
        <v>280.05975590000003</v>
      </c>
      <c r="AM53">
        <v>248.716891</v>
      </c>
      <c r="AN53">
        <v>219.72645840000001</v>
      </c>
      <c r="AO53" s="100">
        <v>192.7313685</v>
      </c>
      <c r="AP53" s="100">
        <v>167.8579867</v>
      </c>
      <c r="AQ53" s="100">
        <v>145.27165500000001</v>
      </c>
      <c r="AR53" s="100">
        <v>124.9639754</v>
      </c>
      <c r="AS53" s="100">
        <v>106.887728</v>
      </c>
      <c r="AT53">
        <v>91.009060700000006</v>
      </c>
      <c r="AU53">
        <v>77.172128420000007</v>
      </c>
      <c r="AV53">
        <v>65.20425118</v>
      </c>
      <c r="AW53">
        <v>54.961935510000004</v>
      </c>
    </row>
    <row r="54" spans="2:49" x14ac:dyDescent="0.2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804.32213220000006</v>
      </c>
      <c r="G54">
        <v>784.12397339999995</v>
      </c>
      <c r="H54">
        <v>853.90269639999997</v>
      </c>
      <c r="I54">
        <v>835.30124060000003</v>
      </c>
      <c r="J54">
        <v>814.30518989999996</v>
      </c>
      <c r="K54">
        <v>711.5033727</v>
      </c>
      <c r="L54">
        <v>675.11185780000005</v>
      </c>
      <c r="M54">
        <v>674.60161240000002</v>
      </c>
      <c r="N54">
        <v>743.78623689999995</v>
      </c>
      <c r="O54">
        <v>738.73028929999998</v>
      </c>
      <c r="P54">
        <v>735.87892280000005</v>
      </c>
      <c r="Q54">
        <v>721.35627280000006</v>
      </c>
      <c r="R54">
        <v>720.60269689999996</v>
      </c>
      <c r="S54">
        <v>760.20049089999998</v>
      </c>
      <c r="T54">
        <v>761.25521389999994</v>
      </c>
      <c r="U54">
        <v>690.32817920000002</v>
      </c>
      <c r="V54">
        <v>662.44027679999999</v>
      </c>
      <c r="W54">
        <v>627.59154290000004</v>
      </c>
      <c r="X54">
        <v>594.90143090000004</v>
      </c>
      <c r="Y54">
        <v>583.87305979999996</v>
      </c>
      <c r="Z54">
        <v>573.09152970000002</v>
      </c>
      <c r="AA54">
        <v>558.95406930000001</v>
      </c>
      <c r="AB54">
        <v>540.69088859999999</v>
      </c>
      <c r="AC54">
        <v>518.94554200000005</v>
      </c>
      <c r="AD54">
        <v>493.3333025</v>
      </c>
      <c r="AE54">
        <v>465.17638440000002</v>
      </c>
      <c r="AF54">
        <v>435.10023269999999</v>
      </c>
      <c r="AG54">
        <v>403.75718760000001</v>
      </c>
      <c r="AH54">
        <v>371.83269730000001</v>
      </c>
      <c r="AI54">
        <v>339.34196300000002</v>
      </c>
      <c r="AJ54">
        <v>307.3956882</v>
      </c>
      <c r="AK54">
        <v>276.39140600000002</v>
      </c>
      <c r="AL54">
        <v>246.68868169999999</v>
      </c>
      <c r="AM54">
        <v>218.5623214</v>
      </c>
      <c r="AN54">
        <v>192.62791189999999</v>
      </c>
      <c r="AO54" s="100">
        <v>168.55725190000001</v>
      </c>
      <c r="AP54" s="100">
        <v>146.4510751</v>
      </c>
      <c r="AQ54" s="100">
        <v>126.4354166</v>
      </c>
      <c r="AR54" s="100">
        <v>108.4868986</v>
      </c>
      <c r="AS54" s="100">
        <v>92.554879119999995</v>
      </c>
      <c r="AT54">
        <v>78.596998189999894</v>
      </c>
      <c r="AU54">
        <v>66.467769509999997</v>
      </c>
      <c r="AV54">
        <v>56.007945309999997</v>
      </c>
      <c r="AW54">
        <v>47.08224113</v>
      </c>
    </row>
    <row r="55" spans="2:49" x14ac:dyDescent="0.25">
      <c r="B55" t="s">
        <v>97</v>
      </c>
      <c r="C55">
        <v>413.74764240035898</v>
      </c>
      <c r="D55">
        <v>420.39049462956399</v>
      </c>
      <c r="E55">
        <v>427.0331036</v>
      </c>
      <c r="F55">
        <v>513.81203559999994</v>
      </c>
      <c r="G55">
        <v>487.66252150000003</v>
      </c>
      <c r="H55">
        <v>528.60228419999999</v>
      </c>
      <c r="I55">
        <v>516.96999900000003</v>
      </c>
      <c r="J55">
        <v>499.87036389999997</v>
      </c>
      <c r="K55">
        <v>434.26040949999998</v>
      </c>
      <c r="L55">
        <v>417.93028129999999</v>
      </c>
      <c r="M55">
        <v>416.04962849999998</v>
      </c>
      <c r="N55">
        <v>443.59428059999999</v>
      </c>
      <c r="O55">
        <v>440.41455530000002</v>
      </c>
      <c r="P55">
        <v>422.1377488</v>
      </c>
      <c r="Q55">
        <v>407.77048689999998</v>
      </c>
      <c r="R55">
        <v>398.13089930000001</v>
      </c>
      <c r="S55">
        <v>396.6382155</v>
      </c>
      <c r="T55">
        <v>415.56359789999999</v>
      </c>
      <c r="U55">
        <v>355.05456099999998</v>
      </c>
      <c r="V55">
        <v>337.71613309999998</v>
      </c>
      <c r="W55">
        <v>317.14408689999999</v>
      </c>
      <c r="X55">
        <v>298.46660109999999</v>
      </c>
      <c r="Y55">
        <v>290.97832360000001</v>
      </c>
      <c r="Z55">
        <v>284.3309721</v>
      </c>
      <c r="AA55">
        <v>276.26617110000001</v>
      </c>
      <c r="AB55">
        <v>266.3792578</v>
      </c>
      <c r="AC55">
        <v>254.9370648</v>
      </c>
      <c r="AD55">
        <v>241.71452719999999</v>
      </c>
      <c r="AE55">
        <v>227.3315144</v>
      </c>
      <c r="AF55">
        <v>212.0900091</v>
      </c>
      <c r="AG55">
        <v>196.31036270000001</v>
      </c>
      <c r="AH55">
        <v>180.3338589</v>
      </c>
      <c r="AI55">
        <v>164.1876747</v>
      </c>
      <c r="AJ55">
        <v>148.4036083</v>
      </c>
      <c r="AK55">
        <v>133.16964110000001</v>
      </c>
      <c r="AL55">
        <v>118.641549</v>
      </c>
      <c r="AM55">
        <v>104.9420944</v>
      </c>
      <c r="AN55" s="100">
        <v>92.360496929999996</v>
      </c>
      <c r="AO55" s="100">
        <v>80.721818069999998</v>
      </c>
      <c r="AP55" s="100">
        <v>70.065299890000006</v>
      </c>
      <c r="AQ55" s="100">
        <v>60.441237059999999</v>
      </c>
      <c r="AR55" s="100">
        <v>51.830683899999997</v>
      </c>
      <c r="AS55" s="100">
        <v>44.206961360000001</v>
      </c>
      <c r="AT55">
        <v>37.540960949999999</v>
      </c>
      <c r="AU55">
        <v>31.75843592</v>
      </c>
      <c r="AV55">
        <v>26.77930018</v>
      </c>
      <c r="AW55">
        <v>22.535736350000001</v>
      </c>
    </row>
    <row r="56" spans="2:49" x14ac:dyDescent="0.25">
      <c r="B56" t="s">
        <v>98</v>
      </c>
      <c r="C56">
        <v>137.915880800119</v>
      </c>
      <c r="D56">
        <v>140.13016487652101</v>
      </c>
      <c r="E56">
        <v>142.34436790000001</v>
      </c>
      <c r="F56">
        <v>168.75783480000001</v>
      </c>
      <c r="G56">
        <v>150.2944181</v>
      </c>
      <c r="H56">
        <v>161.34085390000001</v>
      </c>
      <c r="I56">
        <v>157.61588309999999</v>
      </c>
      <c r="J56">
        <v>149.44727649999999</v>
      </c>
      <c r="K56">
        <v>128.04609389999999</v>
      </c>
      <c r="L56">
        <v>119.1308172</v>
      </c>
      <c r="M56">
        <v>117.5522691</v>
      </c>
      <c r="N56">
        <v>121.8126381</v>
      </c>
      <c r="O56">
        <v>119.57101659999999</v>
      </c>
      <c r="P56">
        <v>115.6385166</v>
      </c>
      <c r="Q56">
        <v>110.44307740000001</v>
      </c>
      <c r="R56">
        <v>106.03057320000001</v>
      </c>
      <c r="S56">
        <v>100.8302795</v>
      </c>
      <c r="T56">
        <v>83.677428050000003</v>
      </c>
      <c r="U56">
        <v>71.566941920000005</v>
      </c>
      <c r="V56">
        <v>67.87829078</v>
      </c>
      <c r="W56">
        <v>63.681038270000002</v>
      </c>
      <c r="X56">
        <v>60.006311240000002</v>
      </c>
      <c r="Y56">
        <v>58.559341889999999</v>
      </c>
      <c r="Z56">
        <v>57.290682029999999</v>
      </c>
      <c r="AA56">
        <v>55.741057759999997</v>
      </c>
      <c r="AB56">
        <v>53.82354033</v>
      </c>
      <c r="AC56">
        <v>51.590589280000003</v>
      </c>
      <c r="AD56">
        <v>48.997771649999997</v>
      </c>
      <c r="AE56">
        <v>46.170625119999997</v>
      </c>
      <c r="AF56">
        <v>43.168920360000001</v>
      </c>
      <c r="AG56">
        <v>40.055771440000001</v>
      </c>
      <c r="AH56">
        <v>36.897558410000002</v>
      </c>
      <c r="AI56">
        <v>33.700978290000002</v>
      </c>
      <c r="AJ56">
        <v>30.565304430000001</v>
      </c>
      <c r="AK56">
        <v>27.525474580000001</v>
      </c>
      <c r="AL56">
        <v>24.614588449999999</v>
      </c>
      <c r="AM56" s="100">
        <v>21.857381159999999</v>
      </c>
      <c r="AN56" s="100">
        <v>19.316264719999999</v>
      </c>
      <c r="AO56" s="100">
        <v>16.954907840000001</v>
      </c>
      <c r="AP56" s="100">
        <v>14.782201969999999</v>
      </c>
      <c r="AQ56" s="100">
        <v>12.81116637</v>
      </c>
      <c r="AR56" s="100">
        <v>11.04011629</v>
      </c>
      <c r="AS56">
        <v>9.4652485340000005</v>
      </c>
      <c r="AT56">
        <v>8.0818462360000005</v>
      </c>
      <c r="AU56">
        <v>6.8757040549999999</v>
      </c>
      <c r="AV56">
        <v>5.8313254529999998</v>
      </c>
      <c r="AW56">
        <v>4.936215464</v>
      </c>
    </row>
    <row r="57" spans="2:49" x14ac:dyDescent="0.25">
      <c r="B57" t="s">
        <v>99</v>
      </c>
      <c r="C57">
        <v>34.478970200029899</v>
      </c>
      <c r="D57">
        <v>35.032541219130302</v>
      </c>
      <c r="E57">
        <v>35.586091969999998</v>
      </c>
      <c r="F57">
        <v>41.013621999999998</v>
      </c>
      <c r="G57">
        <v>32.752278089999997</v>
      </c>
      <c r="H57" s="100">
        <v>35.323609259999998</v>
      </c>
      <c r="I57">
        <v>33.980252960000001</v>
      </c>
      <c r="J57">
        <v>30.517334089999999</v>
      </c>
      <c r="K57">
        <v>25.126922149999999</v>
      </c>
      <c r="L57">
        <v>21.103871049999999</v>
      </c>
      <c r="M57">
        <v>20.594603429999999</v>
      </c>
      <c r="N57">
        <v>24.18493818</v>
      </c>
      <c r="O57">
        <v>22.967571</v>
      </c>
      <c r="P57">
        <v>21.482826889999998</v>
      </c>
      <c r="Q57">
        <v>19.592082999999999</v>
      </c>
      <c r="R57">
        <v>17.60223543</v>
      </c>
      <c r="S57">
        <v>16.93168395</v>
      </c>
      <c r="T57">
        <v>13.709594429999999</v>
      </c>
      <c r="U57">
        <v>11.264705579999999</v>
      </c>
      <c r="V57">
        <v>10.195386770000001</v>
      </c>
      <c r="W57">
        <v>9.1277396030000002</v>
      </c>
      <c r="X57">
        <v>8.2579398469999994</v>
      </c>
      <c r="Y57">
        <v>7.8641803369999996</v>
      </c>
      <c r="Z57">
        <v>7.5788899719999998</v>
      </c>
      <c r="AA57">
        <v>7.2868489319999998</v>
      </c>
      <c r="AB57">
        <v>6.9685390910000002</v>
      </c>
      <c r="AC57">
        <v>6.6240290140000004</v>
      </c>
      <c r="AD57">
        <v>6.2430669490000001</v>
      </c>
      <c r="AE57">
        <v>5.8396675839999999</v>
      </c>
      <c r="AF57">
        <v>5.4210407309999997</v>
      </c>
      <c r="AG57">
        <v>4.9951001809999998</v>
      </c>
      <c r="AH57">
        <v>4.5703832599999998</v>
      </c>
      <c r="AI57">
        <v>4.1466094240000002</v>
      </c>
      <c r="AJ57">
        <v>3.7375696980000002</v>
      </c>
      <c r="AK57">
        <v>3.347059953</v>
      </c>
      <c r="AL57" s="100">
        <v>2.9777918909999999</v>
      </c>
      <c r="AM57" s="100">
        <v>2.6319570400000001</v>
      </c>
      <c r="AN57" s="100">
        <v>2.315976059</v>
      </c>
      <c r="AO57" s="100">
        <v>2.0248992800000001</v>
      </c>
      <c r="AP57" s="100">
        <v>1.7591879539999999</v>
      </c>
      <c r="AQ57" s="100">
        <v>1.5197312169999999</v>
      </c>
      <c r="AR57">
        <v>1.305802256</v>
      </c>
      <c r="AS57">
        <v>1.11653147</v>
      </c>
      <c r="AT57">
        <v>0.9510558267</v>
      </c>
      <c r="AU57">
        <v>0.80740987369999995</v>
      </c>
      <c r="AV57">
        <v>0.68352105539999997</v>
      </c>
      <c r="AW57">
        <v>0.57770147699999996</v>
      </c>
    </row>
    <row r="58" spans="2:49" x14ac:dyDescent="0.2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3.0612716199999999</v>
      </c>
      <c r="G58" s="100">
        <v>4.1581886150000003</v>
      </c>
      <c r="H58" s="100">
        <v>6.0415775590000003</v>
      </c>
      <c r="I58">
        <v>7.7879361999999999</v>
      </c>
      <c r="J58">
        <v>9.9322123579999904</v>
      </c>
      <c r="K58" s="100">
        <v>11.238658210000001</v>
      </c>
      <c r="L58" s="100">
        <v>13.67755696</v>
      </c>
      <c r="M58">
        <v>17.421597670000001</v>
      </c>
      <c r="N58">
        <v>24.20504978</v>
      </c>
      <c r="O58">
        <v>30.333201630000001</v>
      </c>
      <c r="P58">
        <v>36.776858130000001</v>
      </c>
      <c r="Q58">
        <v>44.500197300000004</v>
      </c>
      <c r="R58">
        <v>53.360565710000003</v>
      </c>
      <c r="S58">
        <v>104.5824338</v>
      </c>
      <c r="T58">
        <v>184.7905963</v>
      </c>
      <c r="U58">
        <v>311.92304660000002</v>
      </c>
      <c r="V58">
        <v>355.2530557</v>
      </c>
      <c r="W58">
        <v>400.30496720000002</v>
      </c>
      <c r="X58">
        <v>451.80959439999998</v>
      </c>
      <c r="Y58">
        <v>525.71965580000006</v>
      </c>
      <c r="Z58">
        <v>610.47097870000005</v>
      </c>
      <c r="AA58">
        <v>704.25034819999996</v>
      </c>
      <c r="AB58">
        <v>805.85667290000004</v>
      </c>
      <c r="AC58">
        <v>915.37554020000005</v>
      </c>
      <c r="AD58">
        <v>1030.7594859999999</v>
      </c>
      <c r="AE58">
        <v>1152.5335170000001</v>
      </c>
      <c r="AF58">
        <v>1279.933203</v>
      </c>
      <c r="AG58">
        <v>1412.12176</v>
      </c>
      <c r="AH58">
        <v>1548.3391349999999</v>
      </c>
      <c r="AI58">
        <v>1685.297399</v>
      </c>
      <c r="AJ58">
        <v>1823.309708</v>
      </c>
      <c r="AK58">
        <v>1960.503234</v>
      </c>
      <c r="AL58">
        <v>2095.3709899999999</v>
      </c>
      <c r="AM58">
        <v>2225.9687520000002</v>
      </c>
      <c r="AN58">
        <v>2355.6683419999999</v>
      </c>
      <c r="AO58">
        <v>2478.279153</v>
      </c>
      <c r="AP58">
        <v>2591.8821499999999</v>
      </c>
      <c r="AQ58">
        <v>2696.6758759999998</v>
      </c>
      <c r="AR58">
        <v>2791.884673</v>
      </c>
      <c r="AS58">
        <v>2877.5202730000001</v>
      </c>
      <c r="AT58">
        <v>2955.2773029999998</v>
      </c>
      <c r="AU58">
        <v>3025.5281989999999</v>
      </c>
      <c r="AV58">
        <v>3088.8765899999999</v>
      </c>
      <c r="AW58">
        <v>3148.4737679999998</v>
      </c>
    </row>
    <row r="59" spans="2:49" x14ac:dyDescent="0.2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1.66066305E-2</v>
      </c>
      <c r="G59" s="100">
        <v>3.3202945999999997E-2</v>
      </c>
      <c r="H59" s="100">
        <v>6.1628907599999998E-2</v>
      </c>
      <c r="I59" s="100">
        <v>9.3180032999999995E-2</v>
      </c>
      <c r="J59" s="100">
        <v>0.1383308503</v>
      </c>
      <c r="K59" s="100">
        <v>0.172658222</v>
      </c>
      <c r="L59" s="100">
        <v>0.2330995361</v>
      </c>
      <c r="M59">
        <v>0.34170800369999998</v>
      </c>
      <c r="N59">
        <v>0.52185326799999998</v>
      </c>
      <c r="O59">
        <v>0.71479756920000004</v>
      </c>
      <c r="P59">
        <v>0.94481983849999995</v>
      </c>
      <c r="Q59">
        <v>1.245331899</v>
      </c>
      <c r="R59">
        <v>1.621588848</v>
      </c>
      <c r="S59">
        <v>3.4277480740000001</v>
      </c>
      <c r="T59">
        <v>6.5354435259999999</v>
      </c>
      <c r="U59">
        <v>11.89641355</v>
      </c>
      <c r="V59">
        <v>14.58685835</v>
      </c>
      <c r="W59">
        <v>17.65316138</v>
      </c>
      <c r="X59">
        <v>21.339501219999999</v>
      </c>
      <c r="Y59">
        <v>26.475321610000002</v>
      </c>
      <c r="Z59">
        <v>32.62198317</v>
      </c>
      <c r="AA59">
        <v>39.744314420000002</v>
      </c>
      <c r="AB59">
        <v>47.823883879999997</v>
      </c>
      <c r="AC59">
        <v>56.910427550000001</v>
      </c>
      <c r="AD59">
        <v>66.922014689999997</v>
      </c>
      <c r="AE59">
        <v>77.935398210000002</v>
      </c>
      <c r="AF59">
        <v>89.948106280000005</v>
      </c>
      <c r="AG59">
        <v>102.94833680000001</v>
      </c>
      <c r="AH59">
        <v>116.9268699</v>
      </c>
      <c r="AI59">
        <v>131.66907699999999</v>
      </c>
      <c r="AJ59">
        <v>147.21436320000001</v>
      </c>
      <c r="AK59">
        <v>163.43587149999999</v>
      </c>
      <c r="AL59">
        <v>180.2145993</v>
      </c>
      <c r="AM59">
        <v>197.3787184</v>
      </c>
      <c r="AN59">
        <v>215.2239213</v>
      </c>
      <c r="AO59">
        <v>233.1797248</v>
      </c>
      <c r="AP59">
        <v>251.0307913</v>
      </c>
      <c r="AQ59">
        <v>268.75605089999999</v>
      </c>
      <c r="AR59">
        <v>286.23084299999999</v>
      </c>
      <c r="AS59">
        <v>303.4069293</v>
      </c>
      <c r="AT59">
        <v>320.41142889999998</v>
      </c>
      <c r="AU59">
        <v>337.23754919999999</v>
      </c>
      <c r="AV59">
        <v>353.9067465</v>
      </c>
      <c r="AW59">
        <v>370.75674459999999</v>
      </c>
    </row>
    <row r="60" spans="2:49" x14ac:dyDescent="0.2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2.54196644E-2</v>
      </c>
      <c r="G60" s="100">
        <v>4.0880545300000001E-2</v>
      </c>
      <c r="H60" s="100">
        <v>6.7276554500000002E-2</v>
      </c>
      <c r="I60" s="100">
        <v>9.47144756E-2</v>
      </c>
      <c r="J60" s="100">
        <v>0.13203234189999999</v>
      </c>
      <c r="K60" s="100">
        <v>0.15862325420000001</v>
      </c>
      <c r="L60" s="100">
        <v>0.2060805959</v>
      </c>
      <c r="M60">
        <v>0.28764174409999999</v>
      </c>
      <c r="N60">
        <v>0.4257743302</v>
      </c>
      <c r="O60">
        <v>0.56697721820000002</v>
      </c>
      <c r="P60">
        <v>0.72989238629999997</v>
      </c>
      <c r="Q60">
        <v>0.93798446950000003</v>
      </c>
      <c r="R60">
        <v>1.1927448389999999</v>
      </c>
      <c r="S60">
        <v>2.4681992880000001</v>
      </c>
      <c r="T60">
        <v>4.6080522679999998</v>
      </c>
      <c r="U60">
        <v>8.2173057729999996</v>
      </c>
      <c r="V60">
        <v>9.876918302</v>
      </c>
      <c r="W60">
        <v>11.72590984</v>
      </c>
      <c r="X60">
        <v>13.91531348</v>
      </c>
      <c r="Y60">
        <v>16.967510069999999</v>
      </c>
      <c r="Z60">
        <v>20.571292570000001</v>
      </c>
      <c r="AA60">
        <v>24.687960690000001</v>
      </c>
      <c r="AB60">
        <v>29.291671709999999</v>
      </c>
      <c r="AC60">
        <v>34.399276139999998</v>
      </c>
      <c r="AD60">
        <v>39.947431690000002</v>
      </c>
      <c r="AE60">
        <v>45.968339149999998</v>
      </c>
      <c r="AF60">
        <v>52.445435410000002</v>
      </c>
      <c r="AG60">
        <v>59.35663958</v>
      </c>
      <c r="AH60">
        <v>66.681040620000005</v>
      </c>
      <c r="AI60">
        <v>74.282341979999998</v>
      </c>
      <c r="AJ60">
        <v>82.171820859999997</v>
      </c>
      <c r="AK60">
        <v>90.265672440000003</v>
      </c>
      <c r="AL60">
        <v>98.487967560000001</v>
      </c>
      <c r="AM60">
        <v>106.73640709999999</v>
      </c>
      <c r="AN60">
        <v>115.1619748</v>
      </c>
      <c r="AO60">
        <v>123.450615</v>
      </c>
      <c r="AP60">
        <v>131.4850386</v>
      </c>
      <c r="AQ60">
        <v>139.25189689999999</v>
      </c>
      <c r="AR60">
        <v>146.6856348</v>
      </c>
      <c r="AS60">
        <v>153.76099909999999</v>
      </c>
      <c r="AT60">
        <v>160.5423332</v>
      </c>
      <c r="AU60">
        <v>167.0253903</v>
      </c>
      <c r="AV60">
        <v>173.21981500000001</v>
      </c>
      <c r="AW60">
        <v>179.2851364</v>
      </c>
    </row>
    <row r="61" spans="2:49" x14ac:dyDescent="0.2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8.6608600100000002E-2</v>
      </c>
      <c r="G61" s="100">
        <v>0.119007658</v>
      </c>
      <c r="H61" s="100">
        <v>0.17436856479999999</v>
      </c>
      <c r="I61" s="100">
        <v>0.2260420377</v>
      </c>
      <c r="J61" s="100">
        <v>0.28991938610000001</v>
      </c>
      <c r="K61" s="100">
        <v>0.32928855429999998</v>
      </c>
      <c r="L61" s="100">
        <v>0.40234435099999999</v>
      </c>
      <c r="M61">
        <v>0.51516768989999995</v>
      </c>
      <c r="N61">
        <v>0.71810719619999996</v>
      </c>
      <c r="O61">
        <v>0.9024117063</v>
      </c>
      <c r="P61">
        <v>1.0966001240000001</v>
      </c>
      <c r="Q61">
        <v>1.329142375</v>
      </c>
      <c r="R61">
        <v>1.595282023</v>
      </c>
      <c r="S61">
        <v>3.1269072059999998</v>
      </c>
      <c r="T61">
        <v>5.5203832909999999</v>
      </c>
      <c r="U61">
        <v>9.299817032</v>
      </c>
      <c r="V61">
        <v>10.55677801</v>
      </c>
      <c r="W61">
        <v>11.83920269</v>
      </c>
      <c r="X61">
        <v>13.278539390000001</v>
      </c>
      <c r="Y61">
        <v>15.33173723</v>
      </c>
      <c r="Z61" s="100">
        <v>17.64355608</v>
      </c>
      <c r="AA61">
        <v>20.148411360000001</v>
      </c>
      <c r="AB61">
        <v>22.79941088</v>
      </c>
      <c r="AC61">
        <v>25.586535170000001</v>
      </c>
      <c r="AD61">
        <v>28.439595520000001</v>
      </c>
      <c r="AE61">
        <v>31.359863170000001</v>
      </c>
      <c r="AF61">
        <v>34.311707830000003</v>
      </c>
      <c r="AG61">
        <v>37.257369019999999</v>
      </c>
      <c r="AH61">
        <v>40.160751939999997</v>
      </c>
      <c r="AI61">
        <v>42.921919559999999</v>
      </c>
      <c r="AJ61">
        <v>45.537088619999999</v>
      </c>
      <c r="AK61">
        <v>47.945650890000003</v>
      </c>
      <c r="AL61">
        <v>50.100024320000003</v>
      </c>
      <c r="AM61">
        <v>51.945247719999998</v>
      </c>
      <c r="AN61">
        <v>53.5512303</v>
      </c>
      <c r="AO61">
        <v>54.768920440000002</v>
      </c>
      <c r="AP61">
        <v>55.554687000000001</v>
      </c>
      <c r="AQ61">
        <v>55.913306650000003</v>
      </c>
      <c r="AR61">
        <v>55.831497110000001</v>
      </c>
      <c r="AS61">
        <v>55.313448880000003</v>
      </c>
      <c r="AT61">
        <v>54.396905779999997</v>
      </c>
      <c r="AU61">
        <v>53.093450969999999</v>
      </c>
      <c r="AV61">
        <v>51.418778639999999</v>
      </c>
      <c r="AW61">
        <v>49.42447009</v>
      </c>
    </row>
    <row r="62" spans="2:49" x14ac:dyDescent="0.2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2.0087699950000002</v>
      </c>
      <c r="G62" s="100">
        <v>2.7266952340000001</v>
      </c>
      <c r="H62" s="100">
        <v>3.9565856529999999</v>
      </c>
      <c r="I62">
        <v>5.0925472300000001</v>
      </c>
      <c r="J62">
        <v>6.4837098529999997</v>
      </c>
      <c r="K62" s="100">
        <v>7.3274399350000001</v>
      </c>
      <c r="L62" s="100">
        <v>8.9045594230000003</v>
      </c>
      <c r="M62">
        <v>11.31661948</v>
      </c>
      <c r="N62">
        <v>15.69615615</v>
      </c>
      <c r="O62">
        <v>19.635338359999999</v>
      </c>
      <c r="P62">
        <v>23.761733769999999</v>
      </c>
      <c r="Q62">
        <v>28.693293969999999</v>
      </c>
      <c r="R62">
        <v>34.332662450000001</v>
      </c>
      <c r="S62">
        <v>67.145617470000005</v>
      </c>
      <c r="T62">
        <v>118.3660017</v>
      </c>
      <c r="U62">
        <v>199.30021009999999</v>
      </c>
      <c r="V62">
        <v>226.38529940000001</v>
      </c>
      <c r="W62">
        <v>254.3904268</v>
      </c>
      <c r="X62">
        <v>286.30132579999997</v>
      </c>
      <c r="Y62">
        <v>332.18289549999997</v>
      </c>
      <c r="Z62">
        <v>384.64503029999997</v>
      </c>
      <c r="AA62">
        <v>442.50979410000002</v>
      </c>
      <c r="AB62">
        <v>504.9943222</v>
      </c>
      <c r="AC62">
        <v>572.12692159999995</v>
      </c>
      <c r="AD62">
        <v>642.60227469999995</v>
      </c>
      <c r="AE62">
        <v>716.72376589999999</v>
      </c>
      <c r="AF62">
        <v>793.98846270000001</v>
      </c>
      <c r="AG62">
        <v>873.85117720000005</v>
      </c>
      <c r="AH62">
        <v>955.81613440000001</v>
      </c>
      <c r="AI62">
        <v>1037.835613</v>
      </c>
      <c r="AJ62">
        <v>1120.09538</v>
      </c>
      <c r="AK62">
        <v>1201.4326309999999</v>
      </c>
      <c r="AL62">
        <v>1280.9219169999999</v>
      </c>
      <c r="AM62">
        <v>1357.379367</v>
      </c>
      <c r="AN62">
        <v>1432.8651709999999</v>
      </c>
      <c r="AO62">
        <v>1503.6189629999999</v>
      </c>
      <c r="AP62">
        <v>1568.4986759999999</v>
      </c>
      <c r="AQ62">
        <v>1627.6499449999999</v>
      </c>
      <c r="AR62">
        <v>1680.6341689999999</v>
      </c>
      <c r="AS62">
        <v>1727.489233</v>
      </c>
      <c r="AT62">
        <v>1769.264586</v>
      </c>
      <c r="AU62">
        <v>1806.2129050000001</v>
      </c>
      <c r="AV62">
        <v>1838.7235740000001</v>
      </c>
      <c r="AW62">
        <v>1868.6891949999999</v>
      </c>
    </row>
    <row r="63" spans="2:49" x14ac:dyDescent="0.25">
      <c r="B63" t="s">
        <v>105</v>
      </c>
      <c r="C63" s="100">
        <v>0.29742225840361802</v>
      </c>
      <c r="D63" s="100">
        <v>0.302197468966243</v>
      </c>
      <c r="E63" s="100">
        <v>0.46065729059999999</v>
      </c>
      <c r="F63" s="100">
        <v>0.78775966580000001</v>
      </c>
      <c r="G63" s="100">
        <v>1.0636830859999999</v>
      </c>
      <c r="H63" s="100">
        <v>1.5364195329999999</v>
      </c>
      <c r="I63" s="100">
        <v>1.970319921</v>
      </c>
      <c r="J63" s="100">
        <v>2.4983667330000001</v>
      </c>
      <c r="K63" s="100">
        <v>2.815074954</v>
      </c>
      <c r="L63" s="100">
        <v>3.4090548890000001</v>
      </c>
      <c r="M63">
        <v>4.3093925229999996</v>
      </c>
      <c r="N63">
        <v>5.9529987560000004</v>
      </c>
      <c r="O63">
        <v>7.4160253149999997</v>
      </c>
      <c r="P63">
        <v>8.9349961310000001</v>
      </c>
      <c r="Q63">
        <v>10.738198880000001</v>
      </c>
      <c r="R63">
        <v>12.784951599999999</v>
      </c>
      <c r="S63">
        <v>24.881265419999998</v>
      </c>
      <c r="T63">
        <v>43.628493550000002</v>
      </c>
      <c r="U63">
        <v>73.044913919999999</v>
      </c>
      <c r="V63">
        <v>82.480741710000004</v>
      </c>
      <c r="W63">
        <v>92.117777169999997</v>
      </c>
      <c r="X63">
        <v>103.0259825</v>
      </c>
      <c r="Y63">
        <v>118.7985383</v>
      </c>
      <c r="Z63">
        <v>136.73450539999999</v>
      </c>
      <c r="AA63">
        <v>156.39516549999999</v>
      </c>
      <c r="AB63">
        <v>177.4898743</v>
      </c>
      <c r="AC63">
        <v>200.01718399999999</v>
      </c>
      <c r="AD63">
        <v>223.50964759999999</v>
      </c>
      <c r="AE63">
        <v>248.06353200000001</v>
      </c>
      <c r="AF63">
        <v>273.49377570000001</v>
      </c>
      <c r="AG63">
        <v>299.6034732</v>
      </c>
      <c r="AH63">
        <v>326.21491150000003</v>
      </c>
      <c r="AI63">
        <v>352.62710950000002</v>
      </c>
      <c r="AJ63">
        <v>378.90857549999998</v>
      </c>
      <c r="AK63">
        <v>404.66862579999997</v>
      </c>
      <c r="AL63">
        <v>429.60499490000001</v>
      </c>
      <c r="AM63">
        <v>453.33417079999998</v>
      </c>
      <c r="AN63">
        <v>476.55763189999999</v>
      </c>
      <c r="AO63">
        <v>498.03880340000001</v>
      </c>
      <c r="AP63">
        <v>517.42268449999995</v>
      </c>
      <c r="AQ63">
        <v>534.78201660000002</v>
      </c>
      <c r="AR63">
        <v>549.99904230000004</v>
      </c>
      <c r="AS63">
        <v>563.11258350000003</v>
      </c>
      <c r="AT63">
        <v>574.49115589999997</v>
      </c>
      <c r="AU63">
        <v>584.24137659999997</v>
      </c>
      <c r="AV63">
        <v>592.51267889999997</v>
      </c>
      <c r="AW63">
        <v>599.93264799999997</v>
      </c>
    </row>
    <row r="64" spans="2:49" x14ac:dyDescent="0.2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6.3582625199999996E-3</v>
      </c>
      <c r="G64">
        <v>2.4680456599999998E-3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107</v>
      </c>
      <c r="C65" s="100">
        <v>4.9816121892674002E-2</v>
      </c>
      <c r="D65" s="100">
        <v>5.0615935843142099E-2</v>
      </c>
      <c r="E65" s="100">
        <v>7.7156833699999997E-2</v>
      </c>
      <c r="F65" s="100">
        <v>0.12974880120000001</v>
      </c>
      <c r="G65" s="100">
        <v>0.17225109799999999</v>
      </c>
      <c r="H65" s="100">
        <v>0.2452983373</v>
      </c>
      <c r="I65" s="100">
        <v>0.3111325023</v>
      </c>
      <c r="J65" s="100">
        <v>0.38985319260000001</v>
      </c>
      <c r="K65" s="100">
        <v>0.4355732927</v>
      </c>
      <c r="L65" s="100">
        <v>0.52241816529999996</v>
      </c>
      <c r="M65" s="100">
        <v>0.65106823110000001</v>
      </c>
      <c r="N65" s="100">
        <v>0.8901600784</v>
      </c>
      <c r="O65" s="100">
        <v>1.0976514589999999</v>
      </c>
      <c r="P65" s="100">
        <v>1.3088158839999999</v>
      </c>
      <c r="Q65" s="100">
        <v>1.55624571</v>
      </c>
      <c r="R65" s="100">
        <v>1.8333359520000001</v>
      </c>
      <c r="S65" s="100">
        <v>3.5326963710000001</v>
      </c>
      <c r="T65" s="100">
        <v>6.1322219489999998</v>
      </c>
      <c r="U65" s="100">
        <v>10.164386199999999</v>
      </c>
      <c r="V65" s="100">
        <v>11.36645994</v>
      </c>
      <c r="W65" s="100">
        <v>12.57848935</v>
      </c>
      <c r="X65" s="100">
        <v>13.94893195</v>
      </c>
      <c r="Y65" s="100">
        <v>15.96365308</v>
      </c>
      <c r="Z65" s="100">
        <v>18.25461116</v>
      </c>
      <c r="AA65" s="100">
        <v>20.764702100000001</v>
      </c>
      <c r="AB65" s="100">
        <v>23.457510030000002</v>
      </c>
      <c r="AC65" s="100">
        <v>26.335195710000001</v>
      </c>
      <c r="AD65" s="100">
        <v>29.338521329999999</v>
      </c>
      <c r="AE65" s="100">
        <v>32.482618879999997</v>
      </c>
      <c r="AF65" s="100">
        <v>35.745714900000003</v>
      </c>
      <c r="AG65" s="100">
        <v>39.10476371</v>
      </c>
      <c r="AH65" s="100">
        <v>42.53942618</v>
      </c>
      <c r="AI65" s="100">
        <v>45.961338699999999</v>
      </c>
      <c r="AJ65" s="100">
        <v>49.382479609999997</v>
      </c>
      <c r="AK65" s="100">
        <v>52.754782419999998</v>
      </c>
      <c r="AL65" s="100">
        <v>56.041487480000001</v>
      </c>
      <c r="AM65" s="100">
        <v>59.19484121</v>
      </c>
      <c r="AN65" s="100">
        <v>62.308412150000002</v>
      </c>
      <c r="AO65" s="100">
        <v>65.222125509999998</v>
      </c>
      <c r="AP65" s="100">
        <v>67.890273149999999</v>
      </c>
      <c r="AQ65" s="100">
        <v>70.322660139999996</v>
      </c>
      <c r="AR65" s="100">
        <v>72.503487030000002</v>
      </c>
      <c r="AS65" s="100">
        <v>74.437078459999995</v>
      </c>
      <c r="AT65" s="100">
        <v>76.170892890000005</v>
      </c>
      <c r="AU65" s="100">
        <v>77.717527009999998</v>
      </c>
      <c r="AV65" s="100">
        <v>79.094997109999994</v>
      </c>
      <c r="AW65">
        <v>80.385573530000002</v>
      </c>
    </row>
    <row r="66" spans="2:49" x14ac:dyDescent="0.2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109</v>
      </c>
      <c r="C67">
        <v>5.2121797950038999</v>
      </c>
      <c r="D67">
        <v>5.29586302754001</v>
      </c>
      <c r="E67">
        <v>5.3808898210000002</v>
      </c>
      <c r="F67">
        <v>5.4164244500000001</v>
      </c>
      <c r="G67">
        <v>4.6478032340000004</v>
      </c>
      <c r="H67">
        <v>3.9084621570000002</v>
      </c>
      <c r="I67">
        <v>4.1823213089999998</v>
      </c>
      <c r="J67">
        <v>4.0742140979999997</v>
      </c>
      <c r="K67">
        <v>3.883822463</v>
      </c>
      <c r="L67">
        <v>4.1168948219999999</v>
      </c>
      <c r="M67">
        <v>4.2892380069999998</v>
      </c>
      <c r="N67">
        <v>4.3030490510000003</v>
      </c>
      <c r="O67">
        <v>3.6405178220000001</v>
      </c>
      <c r="P67">
        <v>2.9800080580000001</v>
      </c>
      <c r="Q67">
        <v>2.5679878729999999</v>
      </c>
      <c r="R67">
        <v>2.3731942730000002</v>
      </c>
      <c r="S67">
        <v>2.2201853570000001</v>
      </c>
      <c r="T67">
        <v>2.1565973010000001</v>
      </c>
      <c r="U67">
        <v>2.1555315620000002</v>
      </c>
      <c r="V67">
        <v>2.1861172990000002</v>
      </c>
      <c r="W67">
        <v>2.2167229769999999</v>
      </c>
      <c r="X67">
        <v>2.2492864639999999</v>
      </c>
      <c r="Y67">
        <v>2.2834730419999998</v>
      </c>
      <c r="Z67">
        <v>2.3232024519999999</v>
      </c>
      <c r="AA67">
        <v>2.3675551079999999</v>
      </c>
      <c r="AB67">
        <v>2.4162818869999998</v>
      </c>
      <c r="AC67">
        <v>2.468681084</v>
      </c>
      <c r="AD67">
        <v>2.5221235800000001</v>
      </c>
      <c r="AE67">
        <v>2.5745066780000001</v>
      </c>
      <c r="AF67">
        <v>2.626068992</v>
      </c>
      <c r="AG67">
        <v>2.6769850819999998</v>
      </c>
      <c r="AH67">
        <v>2.7282282979999999</v>
      </c>
      <c r="AI67">
        <v>2.7777431340000001</v>
      </c>
      <c r="AJ67">
        <v>2.827166214</v>
      </c>
      <c r="AK67">
        <v>2.8779793269999998</v>
      </c>
      <c r="AL67">
        <v>2.9296004259999999</v>
      </c>
      <c r="AM67">
        <v>2.98192631</v>
      </c>
      <c r="AN67">
        <v>3.0346757900000001</v>
      </c>
      <c r="AO67">
        <v>3.0874983189999998</v>
      </c>
      <c r="AP67">
        <v>3.1405446760000002</v>
      </c>
      <c r="AQ67">
        <v>3.1946697350000002</v>
      </c>
      <c r="AR67">
        <v>3.2487008589999999</v>
      </c>
      <c r="AS67">
        <v>3.3058779839999999</v>
      </c>
      <c r="AT67">
        <v>3.3657069279999998</v>
      </c>
      <c r="AU67">
        <v>3.4273530820000002</v>
      </c>
      <c r="AV67">
        <v>3.4908303909999998</v>
      </c>
      <c r="AW67">
        <v>3.5592790569999999</v>
      </c>
    </row>
    <row r="68" spans="2:49" x14ac:dyDescent="0.25">
      <c r="B68" t="s">
        <v>110</v>
      </c>
      <c r="C68">
        <v>0.35839918454870201</v>
      </c>
      <c r="D68">
        <v>0.36415339938413299</v>
      </c>
      <c r="E68">
        <v>0.37</v>
      </c>
      <c r="F68">
        <v>0.3610683093</v>
      </c>
      <c r="G68">
        <v>0.35159277150000001</v>
      </c>
      <c r="H68">
        <v>0.3419927465</v>
      </c>
      <c r="I68">
        <v>0.33407518190000002</v>
      </c>
      <c r="J68">
        <v>0.32619776789999999</v>
      </c>
      <c r="K68">
        <v>0.3174705122</v>
      </c>
      <c r="L68">
        <v>0.30795614199999999</v>
      </c>
      <c r="M68">
        <v>0.29877015200000001</v>
      </c>
      <c r="N68" s="100">
        <v>0.2908182218</v>
      </c>
      <c r="O68" s="100">
        <v>0.28498766469999998</v>
      </c>
      <c r="P68" s="100">
        <v>0.28033343259999999</v>
      </c>
      <c r="Q68" s="100">
        <v>0.2752309906</v>
      </c>
      <c r="R68" s="100">
        <v>0.26807817</v>
      </c>
      <c r="S68" s="100">
        <v>0.2609304033</v>
      </c>
      <c r="T68" s="100">
        <v>0.25413736660000003</v>
      </c>
      <c r="U68" s="100">
        <v>0.2474408122</v>
      </c>
      <c r="V68" s="100">
        <v>0.2396910522</v>
      </c>
      <c r="W68" s="100">
        <v>0.23166501640000001</v>
      </c>
      <c r="X68" s="100">
        <v>0.22309428940000001</v>
      </c>
      <c r="Y68" s="100">
        <v>0.2146569834</v>
      </c>
      <c r="Z68" s="100">
        <v>0.20698103309999999</v>
      </c>
      <c r="AA68" s="100">
        <v>0.20025130259999999</v>
      </c>
      <c r="AB68" s="100">
        <v>0.1943848695</v>
      </c>
      <c r="AC68" s="100">
        <v>0.1892282441</v>
      </c>
      <c r="AD68">
        <v>0.18463789529999999</v>
      </c>
      <c r="AE68">
        <v>0.18048841979999999</v>
      </c>
      <c r="AF68">
        <v>0.17668285210000001</v>
      </c>
      <c r="AG68">
        <v>0.17315265630000001</v>
      </c>
      <c r="AH68">
        <v>0.16985486729999999</v>
      </c>
      <c r="AI68">
        <v>0.1667433133</v>
      </c>
      <c r="AJ68">
        <v>0.16376698710000001</v>
      </c>
      <c r="AK68">
        <v>0.1608976147</v>
      </c>
      <c r="AL68">
        <v>0.1581154987</v>
      </c>
      <c r="AM68">
        <v>0.15540630799999999</v>
      </c>
      <c r="AN68">
        <v>0.1527589664</v>
      </c>
      <c r="AO68" s="100">
        <v>0.15015131109999999</v>
      </c>
      <c r="AP68" s="100">
        <v>0.1475717252</v>
      </c>
      <c r="AQ68" s="100">
        <v>0.1450191757</v>
      </c>
      <c r="AR68" s="100">
        <v>0.1424908845</v>
      </c>
      <c r="AS68" s="100">
        <v>0.1399833214</v>
      </c>
      <c r="AT68" s="100">
        <v>0.13748657659999999</v>
      </c>
      <c r="AU68" s="100">
        <v>0.134993161</v>
      </c>
      <c r="AV68" s="100">
        <v>0.13250024369999999</v>
      </c>
      <c r="AW68" s="100">
        <v>0.13004258099999999</v>
      </c>
    </row>
    <row r="69" spans="2:49" x14ac:dyDescent="0.2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2.2757918799999999</v>
      </c>
      <c r="G72">
        <v>2.1975130369999998</v>
      </c>
      <c r="H72">
        <v>2.2363808889999999</v>
      </c>
      <c r="I72">
        <v>2.3300581619999998</v>
      </c>
      <c r="J72">
        <v>2.2497590110000001</v>
      </c>
      <c r="K72">
        <v>2.198645806</v>
      </c>
      <c r="L72">
        <v>2.0972814190000002</v>
      </c>
      <c r="M72">
        <v>2.1948241620000002</v>
      </c>
      <c r="N72">
        <v>2.2482201310000001</v>
      </c>
      <c r="O72">
        <v>2.3665058270000001</v>
      </c>
      <c r="P72">
        <v>2.4243463699999999</v>
      </c>
      <c r="Q72">
        <v>2.4160422260000001</v>
      </c>
      <c r="R72">
        <v>2.4497019689999999</v>
      </c>
      <c r="S72">
        <v>2.5453975230000001</v>
      </c>
      <c r="T72">
        <v>2.6176948329999998</v>
      </c>
      <c r="U72">
        <v>2.6494022510000002</v>
      </c>
      <c r="V72">
        <v>2.6561431760000001</v>
      </c>
      <c r="W72">
        <v>2.6284040019999999</v>
      </c>
      <c r="X72">
        <v>2.5784872220000001</v>
      </c>
      <c r="Y72">
        <v>2.5574555019999998</v>
      </c>
      <c r="Z72">
        <v>2.5650254440000002</v>
      </c>
      <c r="AA72">
        <v>2.5928502290000002</v>
      </c>
      <c r="AB72">
        <v>2.6340282589999999</v>
      </c>
      <c r="AC72">
        <v>2.683385656</v>
      </c>
      <c r="AD72">
        <v>2.7366124279999999</v>
      </c>
      <c r="AE72">
        <v>2.790612941</v>
      </c>
      <c r="AF72">
        <v>2.844323841</v>
      </c>
      <c r="AG72">
        <v>2.8972858019999999</v>
      </c>
      <c r="AH72">
        <v>2.9497536430000002</v>
      </c>
      <c r="AI72">
        <v>2.9989103070000001</v>
      </c>
      <c r="AJ72">
        <v>3.0457389240000001</v>
      </c>
      <c r="AK72">
        <v>3.0912295630000002</v>
      </c>
      <c r="AL72">
        <v>3.1357727099999999</v>
      </c>
      <c r="AM72">
        <v>3.1798193729999999</v>
      </c>
      <c r="AN72">
        <v>3.2223448010000002</v>
      </c>
      <c r="AO72">
        <v>3.2640767620000002</v>
      </c>
      <c r="AP72">
        <v>3.305519662</v>
      </c>
      <c r="AQ72">
        <v>3.3473690970000001</v>
      </c>
      <c r="AR72">
        <v>3.3895238440000002</v>
      </c>
      <c r="AS72">
        <v>3.4313894880000002</v>
      </c>
      <c r="AT72">
        <v>3.4734692229999999</v>
      </c>
      <c r="AU72">
        <v>3.5161022480000002</v>
      </c>
      <c r="AV72">
        <v>3.5597743820000001</v>
      </c>
      <c r="AW72">
        <v>3.6061019270000001</v>
      </c>
    </row>
    <row r="73" spans="2:49" x14ac:dyDescent="0.2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18.051477030000001</v>
      </c>
      <c r="G73">
        <v>17.04455982</v>
      </c>
      <c r="H73">
        <v>15.74536054</v>
      </c>
      <c r="I73">
        <v>16.121360970000001</v>
      </c>
      <c r="J73">
        <v>16.39198841</v>
      </c>
      <c r="K73">
        <v>15.106646189999999</v>
      </c>
      <c r="L73">
        <v>14.66389012</v>
      </c>
      <c r="M73">
        <v>14.839583940000001</v>
      </c>
      <c r="N73">
        <v>15.404448090000001</v>
      </c>
      <c r="O73">
        <v>15.33899328</v>
      </c>
      <c r="P73">
        <v>14.497697110000001</v>
      </c>
      <c r="Q73">
        <v>13.42973535</v>
      </c>
      <c r="R73">
        <v>12.78634652</v>
      </c>
      <c r="S73">
        <v>12.66778605</v>
      </c>
      <c r="T73">
        <v>12.556439299999999</v>
      </c>
      <c r="U73">
        <v>12.574525550000001</v>
      </c>
      <c r="V73">
        <v>12.712144650000001</v>
      </c>
      <c r="W73">
        <v>12.69539354</v>
      </c>
      <c r="X73">
        <v>12.635254509999999</v>
      </c>
      <c r="Y73">
        <v>12.600803470000001</v>
      </c>
      <c r="Z73">
        <v>12.69496723</v>
      </c>
      <c r="AA73">
        <v>12.872864460000001</v>
      </c>
      <c r="AB73">
        <v>13.1057933</v>
      </c>
      <c r="AC73">
        <v>13.37423478</v>
      </c>
      <c r="AD73">
        <v>13.661033189999999</v>
      </c>
      <c r="AE73">
        <v>13.93891809</v>
      </c>
      <c r="AF73">
        <v>14.20782195</v>
      </c>
      <c r="AG73">
        <v>14.468438730000001</v>
      </c>
      <c r="AH73">
        <v>14.73210001</v>
      </c>
      <c r="AI73">
        <v>14.967269</v>
      </c>
      <c r="AJ73">
        <v>15.190063719999999</v>
      </c>
      <c r="AK73">
        <v>15.42054055</v>
      </c>
      <c r="AL73">
        <v>15.65046895</v>
      </c>
      <c r="AM73">
        <v>15.879594519999999</v>
      </c>
      <c r="AN73">
        <v>16.097611619999999</v>
      </c>
      <c r="AO73">
        <v>16.30190172</v>
      </c>
      <c r="AP73">
        <v>16.500512579999999</v>
      </c>
      <c r="AQ73">
        <v>16.70648074</v>
      </c>
      <c r="AR73">
        <v>16.904247850000001</v>
      </c>
      <c r="AS73">
        <v>17.113045830000001</v>
      </c>
      <c r="AT73">
        <v>17.334149310000001</v>
      </c>
      <c r="AU73">
        <v>17.560486770000001</v>
      </c>
      <c r="AV73">
        <v>17.79517469</v>
      </c>
      <c r="AW73">
        <v>18.07911202</v>
      </c>
    </row>
    <row r="74" spans="2:49" x14ac:dyDescent="0.25">
      <c r="B74" t="s">
        <v>116</v>
      </c>
      <c r="C74">
        <v>9.6518912203120095</v>
      </c>
      <c r="D74">
        <v>9.8068554558467902</v>
      </c>
      <c r="E74">
        <v>9.9643076920000002</v>
      </c>
      <c r="F74">
        <v>9.5741657310000008</v>
      </c>
      <c r="G74">
        <v>8.9010299239999995</v>
      </c>
      <c r="H74">
        <v>9.1404752729999998</v>
      </c>
      <c r="I74">
        <v>8.4780648329999995</v>
      </c>
      <c r="J74">
        <v>7.8889952560000003</v>
      </c>
      <c r="K74">
        <v>7.4614554689999997</v>
      </c>
      <c r="L74">
        <v>7.2909965400000001</v>
      </c>
      <c r="M74">
        <v>7.1577112630000004</v>
      </c>
      <c r="N74">
        <v>7.2384267009999999</v>
      </c>
      <c r="O74">
        <v>7.2340147879999996</v>
      </c>
      <c r="P74">
        <v>6.970108593</v>
      </c>
      <c r="Q74">
        <v>6.648506738</v>
      </c>
      <c r="R74">
        <v>6.6489265040000003</v>
      </c>
      <c r="S74">
        <v>6.8792087769999997</v>
      </c>
      <c r="T74">
        <v>6.8092543479999996</v>
      </c>
      <c r="U74">
        <v>6.6734601739999997</v>
      </c>
      <c r="V74">
        <v>6.4815176450000003</v>
      </c>
      <c r="W74">
        <v>6.2556506369999996</v>
      </c>
      <c r="X74">
        <v>6.0031659709999996</v>
      </c>
      <c r="Y74">
        <v>5.8159577459999996</v>
      </c>
      <c r="Z74">
        <v>5.6821317450000004</v>
      </c>
      <c r="AA74">
        <v>5.5864371339999996</v>
      </c>
      <c r="AB74">
        <v>5.516083418</v>
      </c>
      <c r="AC74">
        <v>5.4597057380000003</v>
      </c>
      <c r="AD74">
        <v>5.3977816069999998</v>
      </c>
      <c r="AE74">
        <v>5.3337935759999997</v>
      </c>
      <c r="AF74">
        <v>5.2681993350000003</v>
      </c>
      <c r="AG74">
        <v>5.2014853390000004</v>
      </c>
      <c r="AH74">
        <v>5.1352776259999997</v>
      </c>
      <c r="AI74">
        <v>5.0618481180000003</v>
      </c>
      <c r="AJ74">
        <v>4.9889251889999997</v>
      </c>
      <c r="AK74">
        <v>4.9176014019999998</v>
      </c>
      <c r="AL74">
        <v>4.8473406389999996</v>
      </c>
      <c r="AM74">
        <v>4.7780158320000004</v>
      </c>
      <c r="AN74">
        <v>4.7077231599999996</v>
      </c>
      <c r="AO74">
        <v>4.637961475</v>
      </c>
      <c r="AP74">
        <v>4.5688844629999998</v>
      </c>
      <c r="AQ74">
        <v>4.5012901520000002</v>
      </c>
      <c r="AR74">
        <v>4.4345171529999998</v>
      </c>
      <c r="AS74">
        <v>4.3668978809999999</v>
      </c>
      <c r="AT74">
        <v>4.3008243940000002</v>
      </c>
      <c r="AU74">
        <v>4.2352314780000002</v>
      </c>
      <c r="AV74">
        <v>4.1702290939999997</v>
      </c>
      <c r="AW74">
        <v>4.1088487699999998</v>
      </c>
    </row>
    <row r="75" spans="2:49" x14ac:dyDescent="0.25">
      <c r="B75" t="s">
        <v>117</v>
      </c>
      <c r="C75">
        <v>4.6065844460580001</v>
      </c>
      <c r="D75">
        <v>4.68054464938142</v>
      </c>
      <c r="E75">
        <v>4.7556923080000004</v>
      </c>
      <c r="F75">
        <v>4.8425991220000002</v>
      </c>
      <c r="G75">
        <v>4.6901248200000003</v>
      </c>
      <c r="H75">
        <v>4.5877502210000003</v>
      </c>
      <c r="I75">
        <v>4.5656213169999997</v>
      </c>
      <c r="J75" s="42">
        <v>4.381629319</v>
      </c>
      <c r="K75">
        <v>4.1177559779999999</v>
      </c>
      <c r="L75">
        <v>3.9774165520000002</v>
      </c>
      <c r="M75">
        <v>3.9607445110000001</v>
      </c>
      <c r="N75">
        <v>4.1036988540000001</v>
      </c>
      <c r="O75">
        <v>4.1361198579999998</v>
      </c>
      <c r="P75">
        <v>3.9327406950000001</v>
      </c>
      <c r="Q75">
        <v>3.6087723010000001</v>
      </c>
      <c r="R75">
        <v>3.357638192</v>
      </c>
      <c r="S75">
        <v>3.2041458180000002</v>
      </c>
      <c r="T75">
        <v>3.1170148040000001</v>
      </c>
      <c r="U75">
        <v>3.0502238269999999</v>
      </c>
      <c r="V75">
        <v>3.0044585060000002</v>
      </c>
      <c r="W75">
        <v>2.8973937279999999</v>
      </c>
      <c r="X75">
        <v>2.7770586690000001</v>
      </c>
      <c r="Y75">
        <v>2.7033753090000001</v>
      </c>
      <c r="Z75">
        <v>2.6376932169999998</v>
      </c>
      <c r="AA75">
        <v>2.5809764240000002</v>
      </c>
      <c r="AB75">
        <v>2.5314409320000002</v>
      </c>
      <c r="AC75">
        <v>2.4866496599999999</v>
      </c>
      <c r="AD75">
        <v>2.442221811</v>
      </c>
      <c r="AE75">
        <v>2.397409058</v>
      </c>
      <c r="AF75">
        <v>2.352234653</v>
      </c>
      <c r="AG75">
        <v>2.3069383879999998</v>
      </c>
      <c r="AH75">
        <v>2.2619946720000002</v>
      </c>
      <c r="AI75">
        <v>2.2175023880000002</v>
      </c>
      <c r="AJ75">
        <v>2.1740633439999999</v>
      </c>
      <c r="AK75">
        <v>2.1321205870000002</v>
      </c>
      <c r="AL75">
        <v>2.091729543</v>
      </c>
      <c r="AM75">
        <v>2.0528810100000001</v>
      </c>
      <c r="AN75">
        <v>2.0340828759999998</v>
      </c>
      <c r="AO75">
        <v>2.023318148</v>
      </c>
      <c r="AP75">
        <v>2.0158961560000002</v>
      </c>
      <c r="AQ75">
        <v>2.0101189939999999</v>
      </c>
      <c r="AR75">
        <v>2.005195579</v>
      </c>
      <c r="AS75">
        <v>2.001069862</v>
      </c>
      <c r="AT75">
        <v>1.997789093</v>
      </c>
      <c r="AU75">
        <v>1.9951452220000001</v>
      </c>
      <c r="AV75">
        <v>1.993082698</v>
      </c>
      <c r="AW75">
        <v>1.9919865109999999</v>
      </c>
    </row>
    <row r="76" spans="2:49" x14ac:dyDescent="0.25">
      <c r="B76" t="s">
        <v>118</v>
      </c>
      <c r="C76">
        <v>27.122100452334202</v>
      </c>
      <c r="D76">
        <v>27.557554547988399</v>
      </c>
      <c r="E76">
        <v>28</v>
      </c>
      <c r="F76">
        <v>27.773224259999999</v>
      </c>
      <c r="G76">
        <v>27.492159130000001</v>
      </c>
      <c r="H76">
        <v>27.397717879999998</v>
      </c>
      <c r="I76">
        <v>27.265135099999998</v>
      </c>
      <c r="J76">
        <v>27.085560770000001</v>
      </c>
      <c r="K76">
        <v>26.67072976</v>
      </c>
      <c r="L76">
        <v>26.200133539999999</v>
      </c>
      <c r="M76">
        <v>25.7632388</v>
      </c>
      <c r="N76">
        <v>25.519030770000001</v>
      </c>
      <c r="O76">
        <v>25.278312629999999</v>
      </c>
      <c r="P76">
        <v>25.038121350000001</v>
      </c>
      <c r="Q76">
        <v>24.79003037</v>
      </c>
      <c r="R76">
        <v>24.540317680000001</v>
      </c>
      <c r="S76">
        <v>24.403301469999999</v>
      </c>
      <c r="T76">
        <v>24.2288432</v>
      </c>
      <c r="U76">
        <v>23.89662517</v>
      </c>
      <c r="V76">
        <v>23.529499399999999</v>
      </c>
      <c r="W76">
        <v>23.115232370000001</v>
      </c>
      <c r="X76">
        <v>22.662670250000001</v>
      </c>
      <c r="Y76">
        <v>22.22296008</v>
      </c>
      <c r="Z76">
        <v>21.794945139999999</v>
      </c>
      <c r="AA76">
        <v>21.369862550000001</v>
      </c>
      <c r="AB76">
        <v>20.937878820000002</v>
      </c>
      <c r="AC76">
        <v>20.491437009999999</v>
      </c>
      <c r="AD76">
        <v>20.02274388</v>
      </c>
      <c r="AE76">
        <v>19.527657309999999</v>
      </c>
      <c r="AF76">
        <v>19.003777750000001</v>
      </c>
      <c r="AG76">
        <v>18.450365640000001</v>
      </c>
      <c r="AH76">
        <v>17.868273649999999</v>
      </c>
      <c r="AI76">
        <v>17.258328410000001</v>
      </c>
      <c r="AJ76">
        <v>16.623743999999999</v>
      </c>
      <c r="AK76">
        <v>15.96836238</v>
      </c>
      <c r="AL76">
        <v>15.296578139999999</v>
      </c>
      <c r="AM76">
        <v>14.613076270000001</v>
      </c>
      <c r="AN76">
        <v>13.923632080000001</v>
      </c>
      <c r="AO76">
        <v>13.23281959</v>
      </c>
      <c r="AP76">
        <v>12.54510119</v>
      </c>
      <c r="AQ76">
        <v>11.864917699999999</v>
      </c>
      <c r="AR76">
        <v>11.19633932</v>
      </c>
      <c r="AS76">
        <v>10.543021530000001</v>
      </c>
      <c r="AT76">
        <v>9.908256153</v>
      </c>
      <c r="AU76">
        <v>9.2947564410000005</v>
      </c>
      <c r="AV76">
        <v>8.7046687570000003</v>
      </c>
      <c r="AW76">
        <v>8.1396784279999999</v>
      </c>
    </row>
    <row r="77" spans="2:49" x14ac:dyDescent="0.25">
      <c r="B77" t="s">
        <v>119</v>
      </c>
      <c r="C77">
        <v>21.139912734115001</v>
      </c>
      <c r="D77">
        <v>21.4793208709597</v>
      </c>
      <c r="E77">
        <v>21.824178320000001</v>
      </c>
      <c r="F77">
        <v>22.090009030000001</v>
      </c>
      <c r="G77">
        <v>20.993202520000001</v>
      </c>
      <c r="H77">
        <v>19.019541520000001</v>
      </c>
      <c r="I77">
        <v>19.370024990000001</v>
      </c>
      <c r="J77">
        <v>19.12725957</v>
      </c>
      <c r="K77">
        <v>18.344583050000001</v>
      </c>
      <c r="L77">
        <v>17.868837859999999</v>
      </c>
      <c r="M77">
        <v>17.796644260000001</v>
      </c>
      <c r="N77">
        <v>17.412026260000001</v>
      </c>
      <c r="O77">
        <v>17.982394630000002</v>
      </c>
      <c r="P77">
        <v>18.35001278</v>
      </c>
      <c r="Q77">
        <v>18.478297520000002</v>
      </c>
      <c r="R77">
        <v>18.806125850000001</v>
      </c>
      <c r="S77">
        <v>19.397938870000001</v>
      </c>
      <c r="T77">
        <v>19.661084469999999</v>
      </c>
      <c r="U77">
        <v>19.76439023</v>
      </c>
      <c r="V77">
        <v>19.827094410000001</v>
      </c>
      <c r="W77">
        <v>19.736180820000001</v>
      </c>
      <c r="X77">
        <v>19.543403340000001</v>
      </c>
      <c r="Y77">
        <v>19.43699891</v>
      </c>
      <c r="Z77">
        <v>19.438275019999999</v>
      </c>
      <c r="AA77">
        <v>19.52794003</v>
      </c>
      <c r="AB77">
        <v>19.68841419</v>
      </c>
      <c r="AC77">
        <v>19.90716621</v>
      </c>
      <c r="AD77">
        <v>19.884200379999999</v>
      </c>
      <c r="AE77">
        <v>19.888837479999999</v>
      </c>
      <c r="AF77">
        <v>19.915521250000001</v>
      </c>
      <c r="AG77">
        <v>19.959157980000001</v>
      </c>
      <c r="AH77">
        <v>20.01856038</v>
      </c>
      <c r="AI77">
        <v>20.07676721</v>
      </c>
      <c r="AJ77">
        <v>20.13862554</v>
      </c>
      <c r="AK77">
        <v>20.20704164</v>
      </c>
      <c r="AL77">
        <v>20.27975721</v>
      </c>
      <c r="AM77">
        <v>20.355874320000002</v>
      </c>
      <c r="AN77">
        <v>20.514838149999999</v>
      </c>
      <c r="AO77">
        <v>20.67534019</v>
      </c>
      <c r="AP77">
        <v>20.835949620000001</v>
      </c>
      <c r="AQ77">
        <v>20.998439900000001</v>
      </c>
      <c r="AR77">
        <v>21.15737876</v>
      </c>
      <c r="AS77">
        <v>21.312274819999999</v>
      </c>
      <c r="AT77">
        <v>21.461816809999998</v>
      </c>
      <c r="AU77">
        <v>21.606309750000001</v>
      </c>
      <c r="AV77">
        <v>21.747073390000001</v>
      </c>
      <c r="AW77">
        <v>21.895437560000001</v>
      </c>
    </row>
    <row r="78" spans="2:49" x14ac:dyDescent="0.2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0.29671051250000002</v>
      </c>
      <c r="G78">
        <v>0.29725361700000003</v>
      </c>
      <c r="H78">
        <v>0.28431338820000002</v>
      </c>
      <c r="I78">
        <v>0.29919788549999998</v>
      </c>
      <c r="J78">
        <v>0.30321293220000001</v>
      </c>
      <c r="K78">
        <v>0.31208562960000003</v>
      </c>
      <c r="L78">
        <v>0.29978027400000001</v>
      </c>
      <c r="M78">
        <v>0.30706420280000002</v>
      </c>
      <c r="N78">
        <v>0.29323773990000002</v>
      </c>
      <c r="O78">
        <v>0.28667397909999998</v>
      </c>
      <c r="P78">
        <v>0.29121066839999998</v>
      </c>
      <c r="Q78">
        <v>0.30350648099999999</v>
      </c>
      <c r="R78">
        <v>0.3052679371</v>
      </c>
      <c r="S78">
        <v>0.29168116690000001</v>
      </c>
      <c r="T78">
        <v>0.29061338289999999</v>
      </c>
      <c r="U78">
        <v>0.29469772999999999</v>
      </c>
      <c r="V78">
        <v>0.301841464</v>
      </c>
      <c r="W78">
        <v>0.30933166480000002</v>
      </c>
      <c r="X78">
        <v>0.31678970410000001</v>
      </c>
      <c r="Y78">
        <v>0.32069291509999998</v>
      </c>
      <c r="Z78">
        <v>0.32273322440000002</v>
      </c>
      <c r="AA78">
        <v>0.32389715190000001</v>
      </c>
      <c r="AB78">
        <v>0.3248349358</v>
      </c>
      <c r="AC78">
        <v>0.32599104029999998</v>
      </c>
      <c r="AD78">
        <v>0.32851539749999997</v>
      </c>
      <c r="AE78">
        <v>0.33224904030000002</v>
      </c>
      <c r="AF78">
        <v>0.3369457133</v>
      </c>
      <c r="AG78">
        <v>0.34238594909999998</v>
      </c>
      <c r="AH78">
        <v>0.3483710022</v>
      </c>
      <c r="AI78">
        <v>0.3549015727</v>
      </c>
      <c r="AJ78">
        <v>0.36170579870000003</v>
      </c>
      <c r="AK78">
        <v>0.36860806779999999</v>
      </c>
      <c r="AL78">
        <v>0.37554708199999998</v>
      </c>
      <c r="AM78">
        <v>0.3825159964</v>
      </c>
      <c r="AN78">
        <v>0.38955702939999998</v>
      </c>
      <c r="AO78">
        <v>0.39660917890000003</v>
      </c>
      <c r="AP78">
        <v>0.4036436545</v>
      </c>
      <c r="AQ78">
        <v>0.41063623440000002</v>
      </c>
      <c r="AR78">
        <v>0.41759002290000002</v>
      </c>
      <c r="AS78">
        <v>0.4246233942</v>
      </c>
      <c r="AT78">
        <v>0.43162199369999998</v>
      </c>
      <c r="AU78">
        <v>0.43861763059999997</v>
      </c>
      <c r="AV78">
        <v>0.4456286975</v>
      </c>
      <c r="AW78">
        <v>0.45262353220000001</v>
      </c>
    </row>
    <row r="79" spans="2:49" x14ac:dyDescent="0.25">
      <c r="B79" t="s">
        <v>121</v>
      </c>
      <c r="C79">
        <v>11.323476938849501</v>
      </c>
      <c r="D79">
        <v>11.5052790237851</v>
      </c>
      <c r="E79">
        <v>11.69</v>
      </c>
      <c r="F79">
        <v>11.7796916</v>
      </c>
      <c r="G79">
        <v>11.680749820000001</v>
      </c>
      <c r="H79">
        <v>10.221625250000001</v>
      </c>
      <c r="I79">
        <v>10.66746043</v>
      </c>
      <c r="J79">
        <v>11.075092590000001</v>
      </c>
      <c r="K79">
        <v>10.89333149</v>
      </c>
      <c r="L79">
        <v>10.684062770000001</v>
      </c>
      <c r="M79">
        <v>10.575646190000001</v>
      </c>
      <c r="N79">
        <v>10.28548561</v>
      </c>
      <c r="O79">
        <v>10.015059580000001</v>
      </c>
      <c r="P79">
        <v>9.8674559590000008</v>
      </c>
      <c r="Q79">
        <v>9.838844559</v>
      </c>
      <c r="R79">
        <v>9.6417869920000001</v>
      </c>
      <c r="S79">
        <v>9.3344703409999994</v>
      </c>
      <c r="T79">
        <v>9.1629576240000006</v>
      </c>
      <c r="U79">
        <v>9.1762458060000007</v>
      </c>
      <c r="V79">
        <v>9.2959936729999999</v>
      </c>
      <c r="W79">
        <v>9.4329854900000001</v>
      </c>
      <c r="X79">
        <v>9.5955394139999903</v>
      </c>
      <c r="Y79">
        <v>9.7006695129999905</v>
      </c>
      <c r="Z79">
        <v>9.7961937989999903</v>
      </c>
      <c r="AA79">
        <v>9.8923040639999904</v>
      </c>
      <c r="AB79">
        <v>9.99437496</v>
      </c>
      <c r="AC79">
        <v>10.106384569999999</v>
      </c>
      <c r="AD79">
        <v>10.24884569</v>
      </c>
      <c r="AE79">
        <v>10.41544882</v>
      </c>
      <c r="AF79">
        <v>10.60211614</v>
      </c>
      <c r="AG79">
        <v>10.804935179999999</v>
      </c>
      <c r="AH79">
        <v>11.021474380000001</v>
      </c>
      <c r="AI79">
        <v>11.24409178</v>
      </c>
      <c r="AJ79">
        <v>11.472418879999999</v>
      </c>
      <c r="AK79">
        <v>11.70661424</v>
      </c>
      <c r="AL79">
        <v>11.94451789</v>
      </c>
      <c r="AM79">
        <v>12.18567142</v>
      </c>
      <c r="AN79">
        <v>12.42689938</v>
      </c>
      <c r="AO79">
        <v>12.667561539999999</v>
      </c>
      <c r="AP79">
        <v>12.907809390000001</v>
      </c>
      <c r="AQ79">
        <v>13.148868200000001</v>
      </c>
      <c r="AR79">
        <v>13.388353650000001</v>
      </c>
      <c r="AS79">
        <v>13.63273437</v>
      </c>
      <c r="AT79">
        <v>13.879298029999999</v>
      </c>
      <c r="AU79">
        <v>14.12799833</v>
      </c>
      <c r="AV79">
        <v>14.379271230000001</v>
      </c>
      <c r="AW79">
        <v>14.637702880000001</v>
      </c>
    </row>
    <row r="80" spans="2:49" x14ac:dyDescent="0.25">
      <c r="B80" t="s">
        <v>122</v>
      </c>
      <c r="C80">
        <v>12.401465507675301</v>
      </c>
      <c r="D80">
        <v>12.6005750477687</v>
      </c>
      <c r="E80">
        <v>12.802881360000001</v>
      </c>
      <c r="F80">
        <v>12.963728870000001</v>
      </c>
      <c r="G80">
        <v>13.36623762</v>
      </c>
      <c r="H80">
        <v>13.0463024</v>
      </c>
      <c r="I80">
        <v>13.35662786</v>
      </c>
      <c r="J80">
        <v>13.726357910000001</v>
      </c>
      <c r="K80">
        <v>14.03439762</v>
      </c>
      <c r="L80">
        <v>14.059289980000001</v>
      </c>
      <c r="M80">
        <v>14.01237149</v>
      </c>
      <c r="N80">
        <v>13.80471987</v>
      </c>
      <c r="O80">
        <v>13.63706897</v>
      </c>
      <c r="P80">
        <v>13.802508359999999</v>
      </c>
      <c r="Q80">
        <v>14.113779060000001</v>
      </c>
      <c r="R80">
        <v>14.065635</v>
      </c>
      <c r="S80">
        <v>13.840320220000001</v>
      </c>
      <c r="T80">
        <v>13.798127210000001</v>
      </c>
      <c r="U80">
        <v>13.875444379999999</v>
      </c>
      <c r="V80">
        <v>13.94462927</v>
      </c>
      <c r="W80">
        <v>14.038074310000001</v>
      </c>
      <c r="X80">
        <v>14.130372960000001</v>
      </c>
      <c r="Y80">
        <v>14.112845220000001</v>
      </c>
      <c r="Z80">
        <v>14.08226131</v>
      </c>
      <c r="AA80">
        <v>14.05416763</v>
      </c>
      <c r="AB80">
        <v>14.031850909999999</v>
      </c>
      <c r="AC80">
        <v>14.01718629</v>
      </c>
      <c r="AD80">
        <v>14.0294627</v>
      </c>
      <c r="AE80">
        <v>14.05926494</v>
      </c>
      <c r="AF80">
        <v>14.10128903</v>
      </c>
      <c r="AG80">
        <v>14.153192860000001</v>
      </c>
      <c r="AH80">
        <v>14.213012770000001</v>
      </c>
      <c r="AI80">
        <v>14.27784761</v>
      </c>
      <c r="AJ80">
        <v>14.34423282</v>
      </c>
      <c r="AK80">
        <v>14.41089985</v>
      </c>
      <c r="AL80">
        <v>14.47760952</v>
      </c>
      <c r="AM80">
        <v>14.54325212</v>
      </c>
      <c r="AN80">
        <v>14.608749230000001</v>
      </c>
      <c r="AO80">
        <v>14.6706042</v>
      </c>
      <c r="AP80">
        <v>14.728437250000001</v>
      </c>
      <c r="AQ80">
        <v>14.7821322</v>
      </c>
      <c r="AR80">
        <v>14.831813990000001</v>
      </c>
      <c r="AS80">
        <v>14.87755084</v>
      </c>
      <c r="AT80">
        <v>14.918030570000001</v>
      </c>
      <c r="AU80">
        <v>14.95338359</v>
      </c>
      <c r="AV80">
        <v>14.9828022</v>
      </c>
      <c r="AW80">
        <v>15.01159266</v>
      </c>
    </row>
    <row r="81" spans="2:49" x14ac:dyDescent="0.25">
      <c r="B81" t="s">
        <v>123</v>
      </c>
      <c r="C81">
        <v>10.826676236859401</v>
      </c>
      <c r="D81">
        <v>11.000502025829901</v>
      </c>
      <c r="E81">
        <v>11.17711864</v>
      </c>
      <c r="F81">
        <v>11.65087495</v>
      </c>
      <c r="G81">
        <v>12.070333140000001</v>
      </c>
      <c r="H81">
        <v>11.45635637</v>
      </c>
      <c r="I81">
        <v>11.91874614</v>
      </c>
      <c r="J81">
        <v>12.31142245</v>
      </c>
      <c r="K81">
        <v>12.40398557</v>
      </c>
      <c r="L81">
        <v>12.3346176</v>
      </c>
      <c r="M81">
        <v>12.343323789999999</v>
      </c>
      <c r="N81">
        <v>12.382561389999999</v>
      </c>
      <c r="O81">
        <v>12.49960795</v>
      </c>
      <c r="P81">
        <v>12.55026589</v>
      </c>
      <c r="Q81">
        <v>12.50147422</v>
      </c>
      <c r="R81">
        <v>12.16178962</v>
      </c>
      <c r="S81">
        <v>11.649039139999999</v>
      </c>
      <c r="T81">
        <v>11.250513140000001</v>
      </c>
      <c r="U81">
        <v>10.94123109</v>
      </c>
      <c r="V81">
        <v>10.74199595</v>
      </c>
      <c r="W81">
        <v>10.796127090000001</v>
      </c>
      <c r="X81">
        <v>10.922672090000001</v>
      </c>
      <c r="Y81">
        <v>11.18295696</v>
      </c>
      <c r="Z81">
        <v>11.37617732</v>
      </c>
      <c r="AA81">
        <v>11.51899521</v>
      </c>
      <c r="AB81">
        <v>11.627852389999999</v>
      </c>
      <c r="AC81">
        <v>11.717170599999999</v>
      </c>
      <c r="AD81">
        <v>11.81760555</v>
      </c>
      <c r="AE81">
        <v>11.93201154</v>
      </c>
      <c r="AF81">
        <v>12.056659809999999</v>
      </c>
      <c r="AG81">
        <v>12.187756500000001</v>
      </c>
      <c r="AH81">
        <v>12.3204785</v>
      </c>
      <c r="AI81">
        <v>12.4504635</v>
      </c>
      <c r="AJ81">
        <v>12.574870110000001</v>
      </c>
      <c r="AK81">
        <v>12.69108887</v>
      </c>
      <c r="AL81">
        <v>12.79922936</v>
      </c>
      <c r="AM81">
        <v>12.89950395</v>
      </c>
      <c r="AN81">
        <v>12.90489767</v>
      </c>
      <c r="AO81">
        <v>12.87076897</v>
      </c>
      <c r="AP81">
        <v>12.81933225</v>
      </c>
      <c r="AQ81">
        <v>12.758443249999999</v>
      </c>
      <c r="AR81">
        <v>12.69256261</v>
      </c>
      <c r="AS81">
        <v>12.622177990000001</v>
      </c>
      <c r="AT81">
        <v>12.54715341</v>
      </c>
      <c r="AU81">
        <v>12.468905189999999</v>
      </c>
      <c r="AV81">
        <v>12.38760205</v>
      </c>
      <c r="AW81">
        <v>12.299993260000001</v>
      </c>
    </row>
    <row r="82" spans="2:49" x14ac:dyDescent="0.2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1.0015061200000001E-3</v>
      </c>
      <c r="G82">
        <v>1.7115045499999999E-3</v>
      </c>
      <c r="H82">
        <v>2.7231342299999998E-3</v>
      </c>
      <c r="I82">
        <v>3.9869559899999999E-3</v>
      </c>
      <c r="J82">
        <v>5.55874551E-3</v>
      </c>
      <c r="K82">
        <v>7.2557756799999998E-3</v>
      </c>
      <c r="L82">
        <v>9.2828890400000006E-3</v>
      </c>
      <c r="M82">
        <v>1.1861709999999999E-2</v>
      </c>
      <c r="N82">
        <v>1.55252433E-2</v>
      </c>
      <c r="O82">
        <v>2.0064902400000001E-2</v>
      </c>
      <c r="P82">
        <v>2.5472291399999999E-2</v>
      </c>
      <c r="Q82">
        <v>3.1922370200000001E-2</v>
      </c>
      <c r="R82">
        <v>3.9549451800000003E-2</v>
      </c>
      <c r="S82">
        <v>5.6289036200000003E-2</v>
      </c>
      <c r="T82">
        <v>8.6924602700000006E-2</v>
      </c>
      <c r="U82">
        <v>0.1392664519</v>
      </c>
      <c r="V82">
        <v>0.19574562440000001</v>
      </c>
      <c r="W82">
        <v>0.25636643339999998</v>
      </c>
      <c r="X82">
        <v>0.32202930000000002</v>
      </c>
      <c r="Y82">
        <v>0.39658745979999999</v>
      </c>
      <c r="Z82">
        <v>0.48140298669999998</v>
      </c>
      <c r="AA82">
        <v>0.57738836979999997</v>
      </c>
      <c r="AB82">
        <v>0.68515749209999999</v>
      </c>
      <c r="AC82">
        <v>0.8052926816</v>
      </c>
      <c r="AD82">
        <v>0.93794297429999995</v>
      </c>
      <c r="AE82">
        <v>1.083345292</v>
      </c>
      <c r="AF82">
        <v>1.2415732660000001</v>
      </c>
      <c r="AG82">
        <v>1.412536236</v>
      </c>
      <c r="AH82">
        <v>1.596006574</v>
      </c>
      <c r="AI82">
        <v>1.7911513349999999</v>
      </c>
      <c r="AJ82">
        <v>1.9972617349999999</v>
      </c>
      <c r="AK82">
        <v>2.2133292660000001</v>
      </c>
      <c r="AL82">
        <v>2.4381383419999998</v>
      </c>
      <c r="AM82">
        <v>2.6701995649999999</v>
      </c>
      <c r="AN82">
        <v>2.9087783709999999</v>
      </c>
      <c r="AO82">
        <v>3.1520242989999998</v>
      </c>
      <c r="AP82">
        <v>3.3978672560000001</v>
      </c>
      <c r="AQ82">
        <v>3.6444358650000002</v>
      </c>
      <c r="AR82">
        <v>3.8898574049999999</v>
      </c>
      <c r="AS82">
        <v>4.1324071130000002</v>
      </c>
      <c r="AT82">
        <v>4.370815565</v>
      </c>
      <c r="AU82">
        <v>4.6039826970000002</v>
      </c>
      <c r="AV82">
        <v>4.8310084360000003</v>
      </c>
      <c r="AW82">
        <v>5.0516598930000001</v>
      </c>
    </row>
    <row r="83" spans="2:49" x14ac:dyDescent="0.25">
      <c r="B83" t="s">
        <v>125</v>
      </c>
      <c r="C83">
        <v>1.20067893172721</v>
      </c>
      <c r="D83">
        <v>1.2199562203467</v>
      </c>
      <c r="E83">
        <v>1.2395430119999999</v>
      </c>
      <c r="F83">
        <v>1.278231626</v>
      </c>
      <c r="G83">
        <v>1.27389917</v>
      </c>
      <c r="H83">
        <v>1.0848530670000001</v>
      </c>
      <c r="I83">
        <v>1.143410415</v>
      </c>
      <c r="J83">
        <v>1.1807107859999999</v>
      </c>
      <c r="K83">
        <v>1.233421675</v>
      </c>
      <c r="L83">
        <v>1.2311037410000001</v>
      </c>
      <c r="M83">
        <v>1.2281312310000001</v>
      </c>
      <c r="N83">
        <v>1.1379135469999999</v>
      </c>
      <c r="O83">
        <v>1.125292663</v>
      </c>
      <c r="P83">
        <v>1.1705036520000001</v>
      </c>
      <c r="Q83">
        <v>1.2722104320000001</v>
      </c>
      <c r="R83">
        <v>1.313508554</v>
      </c>
      <c r="S83">
        <v>1.268244165</v>
      </c>
      <c r="T83">
        <v>1.2470015919999999</v>
      </c>
      <c r="U83">
        <v>1.251623975</v>
      </c>
      <c r="V83">
        <v>1.2753840279999999</v>
      </c>
      <c r="W83">
        <v>1.309693322</v>
      </c>
      <c r="X83">
        <v>1.3499931080000001</v>
      </c>
      <c r="Y83">
        <v>1.372516944</v>
      </c>
      <c r="Z83">
        <v>1.38165311</v>
      </c>
      <c r="AA83">
        <v>1.3827982809999999</v>
      </c>
      <c r="AB83">
        <v>1.379517407</v>
      </c>
      <c r="AC83">
        <v>1.3752449609999999</v>
      </c>
      <c r="AD83">
        <v>1.3758783560000001</v>
      </c>
      <c r="AE83">
        <v>1.3818320239999999</v>
      </c>
      <c r="AF83">
        <v>1.392438415</v>
      </c>
      <c r="AG83">
        <v>1.406948249</v>
      </c>
      <c r="AH83">
        <v>1.4245592629999999</v>
      </c>
      <c r="AI83">
        <v>1.4452415700000001</v>
      </c>
      <c r="AJ83">
        <v>1.4679366840000001</v>
      </c>
      <c r="AK83">
        <v>1.491816705</v>
      </c>
      <c r="AL83">
        <v>1.516499222</v>
      </c>
      <c r="AM83">
        <v>1.5417551869999999</v>
      </c>
      <c r="AN83">
        <v>1.5680605329999999</v>
      </c>
      <c r="AO83">
        <v>1.5947762080000001</v>
      </c>
      <c r="AP83">
        <v>1.6215452400000001</v>
      </c>
      <c r="AQ83">
        <v>1.6481176310000001</v>
      </c>
      <c r="AR83">
        <v>1.674330257</v>
      </c>
      <c r="AS83">
        <v>1.7006214239999999</v>
      </c>
      <c r="AT83">
        <v>1.7264445719999999</v>
      </c>
      <c r="AU83">
        <v>1.7518670380000001</v>
      </c>
      <c r="AV83">
        <v>1.776853112</v>
      </c>
      <c r="AW83">
        <v>1.8011959989999999</v>
      </c>
    </row>
    <row r="84" spans="2:49" x14ac:dyDescent="0.25">
      <c r="B84" t="s">
        <v>126</v>
      </c>
      <c r="C84">
        <v>0.33902625565417799</v>
      </c>
      <c r="D84">
        <v>0.34446943184985501</v>
      </c>
      <c r="E84">
        <v>0.35</v>
      </c>
      <c r="F84">
        <v>0.35821650420000001</v>
      </c>
      <c r="G84">
        <v>0.34957348900000002</v>
      </c>
      <c r="H84">
        <v>0.34368761980000001</v>
      </c>
      <c r="I84">
        <v>0.36268776359999999</v>
      </c>
      <c r="J84">
        <v>0.35924206860000002</v>
      </c>
      <c r="K84">
        <v>0.35667161489999999</v>
      </c>
      <c r="L84">
        <v>0.33826776559999999</v>
      </c>
      <c r="M84">
        <v>0.34724704740000001</v>
      </c>
      <c r="N84">
        <v>0.3395278806</v>
      </c>
      <c r="O84">
        <v>0.34123071179999998</v>
      </c>
      <c r="P84">
        <v>0.34381723469999997</v>
      </c>
      <c r="Q84">
        <v>0.34166563849999998</v>
      </c>
      <c r="R84">
        <v>0.3345433431</v>
      </c>
      <c r="S84">
        <v>0.31734540059999999</v>
      </c>
      <c r="T84">
        <v>0.31250794339999999</v>
      </c>
      <c r="U84">
        <v>0.31338785829999999</v>
      </c>
      <c r="V84">
        <v>0.31767349230000003</v>
      </c>
      <c r="W84">
        <v>0.32112217539999999</v>
      </c>
      <c r="X84">
        <v>0.323568935</v>
      </c>
      <c r="Y84">
        <v>0.32693116919999998</v>
      </c>
      <c r="Z84">
        <v>0.33039560569999998</v>
      </c>
      <c r="AA84">
        <v>0.33365881920000001</v>
      </c>
      <c r="AB84">
        <v>0.33681048489999998</v>
      </c>
      <c r="AC84">
        <v>0.34001720940000002</v>
      </c>
      <c r="AD84">
        <v>0.34340859829999998</v>
      </c>
      <c r="AE84">
        <v>0.34685714039999999</v>
      </c>
      <c r="AF84">
        <v>0.35041639120000001</v>
      </c>
      <c r="AG84">
        <v>0.35409391550000002</v>
      </c>
      <c r="AH84">
        <v>0.35792749280000002</v>
      </c>
      <c r="AI84">
        <v>0.36232332620000002</v>
      </c>
      <c r="AJ84">
        <v>0.3670027132</v>
      </c>
      <c r="AK84">
        <v>0.37184456100000002</v>
      </c>
      <c r="AL84">
        <v>0.37675305059999997</v>
      </c>
      <c r="AM84">
        <v>0.3817052293</v>
      </c>
      <c r="AN84">
        <v>0.38677430140000002</v>
      </c>
      <c r="AO84">
        <v>0.3919517421</v>
      </c>
      <c r="AP84">
        <v>0.39718970440000001</v>
      </c>
      <c r="AQ84">
        <v>0.4024919086</v>
      </c>
      <c r="AR84">
        <v>0.40779202510000001</v>
      </c>
      <c r="AS84">
        <v>0.41321630720000002</v>
      </c>
      <c r="AT84">
        <v>0.41864849990000003</v>
      </c>
      <c r="AU84">
        <v>0.42406038140000002</v>
      </c>
      <c r="AV84">
        <v>0.42947425150000001</v>
      </c>
      <c r="AW84">
        <v>0.43504565699999997</v>
      </c>
    </row>
    <row r="85" spans="2:49" x14ac:dyDescent="0.25">
      <c r="B85" t="s">
        <v>127</v>
      </c>
      <c r="C85">
        <v>12.8442518570697</v>
      </c>
      <c r="D85">
        <v>13.0504704752259</v>
      </c>
      <c r="E85">
        <v>13.26</v>
      </c>
      <c r="F85">
        <v>13.40636636</v>
      </c>
      <c r="G85">
        <v>12.952841980000001</v>
      </c>
      <c r="H85">
        <v>11.786199140000001</v>
      </c>
      <c r="I85">
        <v>12.199622829999999</v>
      </c>
      <c r="J85">
        <v>12.408738619999999</v>
      </c>
      <c r="K85">
        <v>11.803759060000001</v>
      </c>
      <c r="L85">
        <v>11.46663483</v>
      </c>
      <c r="M85">
        <v>11.41621153</v>
      </c>
      <c r="N85">
        <v>11.431425969999999</v>
      </c>
      <c r="O85">
        <v>11.869465890000001</v>
      </c>
      <c r="P85">
        <v>12.17347537</v>
      </c>
      <c r="Q85">
        <v>12.18195371</v>
      </c>
      <c r="R85">
        <v>12.19714074</v>
      </c>
      <c r="S85">
        <v>12.29358292</v>
      </c>
      <c r="T85">
        <v>12.05356593</v>
      </c>
      <c r="U85">
        <v>11.902677499999999</v>
      </c>
      <c r="V85">
        <v>11.84329572</v>
      </c>
      <c r="W85">
        <v>11.720758200000001</v>
      </c>
      <c r="X85">
        <v>11.58621829</v>
      </c>
      <c r="Y85">
        <v>11.59869949</v>
      </c>
      <c r="Z85">
        <v>11.69406624</v>
      </c>
      <c r="AA85">
        <v>11.82044816</v>
      </c>
      <c r="AB85">
        <v>11.959585560000001</v>
      </c>
      <c r="AC85">
        <v>12.106645390000001</v>
      </c>
      <c r="AD85">
        <v>12.25452013</v>
      </c>
      <c r="AE85" s="100">
        <v>12.3938939</v>
      </c>
      <c r="AF85" s="100">
        <v>12.53047201</v>
      </c>
      <c r="AG85">
        <v>12.667136879999999</v>
      </c>
      <c r="AH85">
        <v>12.809716740000001</v>
      </c>
      <c r="AI85">
        <v>12.958997610000001</v>
      </c>
      <c r="AJ85" s="100">
        <v>13.11519122</v>
      </c>
      <c r="AK85">
        <v>13.28181681</v>
      </c>
      <c r="AL85">
        <v>13.453529570000001</v>
      </c>
      <c r="AM85">
        <v>13.62884698</v>
      </c>
      <c r="AN85">
        <v>13.803870979999999</v>
      </c>
      <c r="AO85">
        <v>13.979525389999999</v>
      </c>
      <c r="AP85">
        <v>14.155947299999999</v>
      </c>
      <c r="AQ85">
        <v>14.336483319999999</v>
      </c>
      <c r="AR85">
        <v>14.51389769</v>
      </c>
      <c r="AS85">
        <v>14.69635225</v>
      </c>
      <c r="AT85">
        <v>14.880310959999999</v>
      </c>
      <c r="AU85">
        <v>15.063233840000001</v>
      </c>
      <c r="AV85">
        <v>15.246259950000001</v>
      </c>
      <c r="AW85">
        <v>15.445133119999999</v>
      </c>
    </row>
    <row r="86" spans="2:49" x14ac:dyDescent="0.2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17.58929534</v>
      </c>
      <c r="G86" s="100">
        <v>17.26438838</v>
      </c>
      <c r="H86">
        <v>17.22783518</v>
      </c>
      <c r="I86">
        <v>17.271295800000001</v>
      </c>
      <c r="J86">
        <v>16.987202310000001</v>
      </c>
      <c r="K86" s="100">
        <v>16.464353190000001</v>
      </c>
      <c r="L86" s="100">
        <v>16.14706597</v>
      </c>
      <c r="M86" s="100">
        <v>15.96617502</v>
      </c>
      <c r="N86">
        <v>15.925996550000001</v>
      </c>
      <c r="O86">
        <v>15.990924359999999</v>
      </c>
      <c r="P86">
        <v>15.725401740000001</v>
      </c>
      <c r="Q86">
        <v>15.094315679999999</v>
      </c>
      <c r="R86">
        <v>14.551831549999999</v>
      </c>
      <c r="S86">
        <v>14.020261919999999</v>
      </c>
      <c r="T86">
        <v>13.557182299999999</v>
      </c>
      <c r="U86">
        <v>13.312360290000001</v>
      </c>
      <c r="V86">
        <v>13.04403411</v>
      </c>
      <c r="W86">
        <v>12.725611260000001</v>
      </c>
      <c r="X86">
        <v>12.371144470000001</v>
      </c>
      <c r="Y86">
        <v>12.18340491</v>
      </c>
      <c r="Z86">
        <v>11.99789397</v>
      </c>
      <c r="AA86">
        <v>11.82825837</v>
      </c>
      <c r="AB86">
        <v>11.6788355</v>
      </c>
      <c r="AC86">
        <v>11.547711680000001</v>
      </c>
      <c r="AD86">
        <v>11.40878056</v>
      </c>
      <c r="AE86">
        <v>11.269557369999999</v>
      </c>
      <c r="AF86">
        <v>11.136272460000001</v>
      </c>
      <c r="AG86">
        <v>11.009554850000001</v>
      </c>
      <c r="AH86">
        <v>10.89191052</v>
      </c>
      <c r="AI86">
        <v>10.79684142</v>
      </c>
      <c r="AJ86">
        <v>10.709048360000001</v>
      </c>
      <c r="AK86">
        <v>10.62784574</v>
      </c>
      <c r="AL86">
        <v>10.55021312</v>
      </c>
      <c r="AM86">
        <v>10.47501696</v>
      </c>
      <c r="AN86">
        <v>10.40290564</v>
      </c>
      <c r="AO86">
        <v>10.333228549999999</v>
      </c>
      <c r="AP86">
        <v>10.263674310000001</v>
      </c>
      <c r="AQ86">
        <v>10.19470338</v>
      </c>
      <c r="AR86">
        <v>10.12393013</v>
      </c>
      <c r="AS86">
        <v>10.05342261</v>
      </c>
      <c r="AT86">
        <v>9.9803366919999998</v>
      </c>
      <c r="AU86">
        <v>9.9030413339999903</v>
      </c>
      <c r="AV86">
        <v>9.8219418269999998</v>
      </c>
      <c r="AW86">
        <v>9.7438615770000006</v>
      </c>
    </row>
    <row r="87" spans="2:49" x14ac:dyDescent="0.2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6.1628152419999997</v>
      </c>
      <c r="G87">
        <v>6.3700858800000004</v>
      </c>
      <c r="H87">
        <v>6.5997226859999998</v>
      </c>
      <c r="I87">
        <v>7.0782547229999997</v>
      </c>
      <c r="J87">
        <v>7.3364487309999999</v>
      </c>
      <c r="K87">
        <v>7.3442676340000004</v>
      </c>
      <c r="L87">
        <v>7.477374416</v>
      </c>
      <c r="M87">
        <v>7.8132804279999997</v>
      </c>
      <c r="N87">
        <v>8.4717258869999998</v>
      </c>
      <c r="O87">
        <v>9.0142394320000001</v>
      </c>
      <c r="P87">
        <v>8.8984152559999998</v>
      </c>
      <c r="Q87">
        <v>8.2006163159999996</v>
      </c>
      <c r="R87">
        <v>7.5569884619999996</v>
      </c>
      <c r="S87">
        <v>7.0642219040000001</v>
      </c>
      <c r="T87">
        <v>6.6231835060000002</v>
      </c>
      <c r="U87">
        <v>6.265247542</v>
      </c>
      <c r="V87">
        <v>5.992766155</v>
      </c>
      <c r="W87">
        <v>5.8307424960000001</v>
      </c>
      <c r="X87">
        <v>5.6930257989999999</v>
      </c>
      <c r="Y87">
        <v>5.7379520399999997</v>
      </c>
      <c r="Z87">
        <v>5.8060738609999998</v>
      </c>
      <c r="AA87">
        <v>5.8704488870000002</v>
      </c>
      <c r="AB87">
        <v>5.9239209669999999</v>
      </c>
      <c r="AC87">
        <v>5.9666981459999997</v>
      </c>
      <c r="AD87">
        <v>5.9939012219999999</v>
      </c>
      <c r="AE87">
        <v>6.0077443329999998</v>
      </c>
      <c r="AF87">
        <v>6.0126416779999996</v>
      </c>
      <c r="AG87">
        <v>6.0114337290000002</v>
      </c>
      <c r="AH87">
        <v>6.0064035000000002</v>
      </c>
      <c r="AI87">
        <v>6.0027249300000003</v>
      </c>
      <c r="AJ87">
        <v>5.9988317579999997</v>
      </c>
      <c r="AK87">
        <v>5.9943104979999999</v>
      </c>
      <c r="AL87">
        <v>5.9884845760000003</v>
      </c>
      <c r="AM87">
        <v>5.9810794639999996</v>
      </c>
      <c r="AN87">
        <v>5.9399681480000002</v>
      </c>
      <c r="AO87">
        <v>5.8870219199999996</v>
      </c>
      <c r="AP87">
        <v>5.8301162990000002</v>
      </c>
      <c r="AQ87">
        <v>5.7723136229999996</v>
      </c>
      <c r="AR87">
        <v>5.7141113189999997</v>
      </c>
      <c r="AS87">
        <v>5.6552353760000003</v>
      </c>
      <c r="AT87">
        <v>5.5955191089999996</v>
      </c>
      <c r="AU87" s="100">
        <v>5.5348465170000001</v>
      </c>
      <c r="AV87" s="100">
        <v>5.4734441560000002</v>
      </c>
      <c r="AW87">
        <v>5.4123315449999998</v>
      </c>
    </row>
    <row r="88" spans="2:49" x14ac:dyDescent="0.2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1.48385917E-6</v>
      </c>
      <c r="G88" s="100">
        <v>3.57981209E-6</v>
      </c>
      <c r="H88" s="100">
        <v>5.53410044E-6</v>
      </c>
      <c r="I88" s="100">
        <v>7.5213244800000002E-6</v>
      </c>
      <c r="J88" s="100">
        <v>9.9560824700000004E-6</v>
      </c>
      <c r="K88" s="100">
        <v>1.22664843E-5</v>
      </c>
      <c r="L88" s="100">
        <v>1.42955121E-5</v>
      </c>
      <c r="M88" s="100">
        <v>1.6228216199999999E-5</v>
      </c>
      <c r="N88" s="100">
        <v>1.76876668E-5</v>
      </c>
      <c r="O88" s="100">
        <v>1.88590637E-5</v>
      </c>
      <c r="P88" s="100">
        <v>2.04852671E-5</v>
      </c>
      <c r="Q88" s="100">
        <v>2.2903526399999999E-5</v>
      </c>
      <c r="R88" s="100">
        <v>2.5220897199999999E-5</v>
      </c>
      <c r="S88" s="100">
        <v>2.8568589999999999E-5</v>
      </c>
      <c r="T88" s="100">
        <v>3.1018528500000003E-5</v>
      </c>
      <c r="U88" s="100">
        <v>3.3650838299999999E-5</v>
      </c>
      <c r="V88" s="100">
        <v>3.6486123300000001E-5</v>
      </c>
      <c r="W88" s="100">
        <v>3.9501146300000001E-5</v>
      </c>
      <c r="X88" s="100">
        <v>4.2685946800000003E-5</v>
      </c>
      <c r="Y88" s="100">
        <v>4.5904627400000001E-5</v>
      </c>
      <c r="Z88" s="100">
        <v>4.9013291800000002E-5</v>
      </c>
      <c r="AA88" s="100">
        <v>5.1928122199999998E-5</v>
      </c>
      <c r="AB88" s="100">
        <v>5.4575381499999999E-5</v>
      </c>
      <c r="AC88" s="100">
        <v>5.6906860700000001E-5</v>
      </c>
      <c r="AD88" s="100">
        <v>5.88836282E-5</v>
      </c>
      <c r="AE88" s="100">
        <v>6.04893419E-5</v>
      </c>
      <c r="AF88" s="100">
        <v>6.1716119300000004E-5</v>
      </c>
      <c r="AG88" s="100">
        <v>6.25636134E-5</v>
      </c>
      <c r="AH88" s="100">
        <v>6.3037869799999996E-5</v>
      </c>
      <c r="AI88" s="100">
        <v>6.3153681400000006E-5</v>
      </c>
      <c r="AJ88" s="100">
        <v>6.2923945900000003E-5</v>
      </c>
      <c r="AK88" s="100">
        <v>6.2363531200000002E-5</v>
      </c>
      <c r="AL88" s="100">
        <v>6.1494271200000002E-5</v>
      </c>
      <c r="AM88" s="100">
        <v>6.0341175500000001E-5</v>
      </c>
      <c r="AN88" s="100">
        <v>5.8943250399999998E-5</v>
      </c>
      <c r="AO88" s="100">
        <v>5.7329625400000002E-5</v>
      </c>
      <c r="AP88" s="100">
        <v>5.5530195099999997E-5</v>
      </c>
      <c r="AQ88" s="100">
        <v>5.3577926099999997E-5</v>
      </c>
      <c r="AR88" s="100">
        <v>5.1505742499999997E-5</v>
      </c>
      <c r="AS88" s="100">
        <v>4.9346573899999997E-5</v>
      </c>
      <c r="AT88" s="100">
        <v>4.7130635499999999E-5</v>
      </c>
      <c r="AU88" s="100">
        <v>4.4884872200000001E-5</v>
      </c>
      <c r="AV88" s="100">
        <v>4.2632893299999999E-5</v>
      </c>
      <c r="AW88" s="100">
        <v>4.03961149E-5</v>
      </c>
    </row>
    <row r="89" spans="2:49" x14ac:dyDescent="0.2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0.29831161490000002</v>
      </c>
      <c r="G89">
        <v>0.28581798860000002</v>
      </c>
      <c r="H89">
        <v>0.22572652939999999</v>
      </c>
      <c r="I89">
        <v>0.25595190880000002</v>
      </c>
      <c r="J89">
        <v>0.24844774319999999</v>
      </c>
      <c r="K89">
        <v>0.27133009209999998</v>
      </c>
      <c r="L89">
        <v>0.26061711770000001</v>
      </c>
      <c r="M89">
        <v>0.2485177808</v>
      </c>
      <c r="N89">
        <v>0.22971737289999999</v>
      </c>
      <c r="O89">
        <v>0.21366824139999999</v>
      </c>
      <c r="P89">
        <v>0.2073755159</v>
      </c>
      <c r="Q89">
        <v>0.20382580459999999</v>
      </c>
      <c r="R89">
        <v>0.1991054726</v>
      </c>
      <c r="S89">
        <v>0.191060593</v>
      </c>
      <c r="T89">
        <v>0.18468769409999999</v>
      </c>
      <c r="U89">
        <v>0.1833894546</v>
      </c>
      <c r="V89">
        <v>0.1855025723</v>
      </c>
      <c r="W89">
        <v>0.18975877250000001</v>
      </c>
      <c r="X89">
        <v>0.1943097385</v>
      </c>
      <c r="Y89">
        <v>0.1981092122</v>
      </c>
      <c r="Z89">
        <v>0.20077628619999999</v>
      </c>
      <c r="AA89">
        <v>0.20259107160000001</v>
      </c>
      <c r="AB89">
        <v>0.20392106369999999</v>
      </c>
      <c r="AC89">
        <v>0.20511338809999999</v>
      </c>
      <c r="AD89">
        <v>0.27873920219999998</v>
      </c>
      <c r="AE89">
        <v>0.35243676130000001</v>
      </c>
      <c r="AF89">
        <v>0.42646857259999998</v>
      </c>
      <c r="AG89">
        <v>0.50104414549999998</v>
      </c>
      <c r="AH89">
        <v>0.5763699779</v>
      </c>
      <c r="AI89">
        <v>0.65331375089999999</v>
      </c>
      <c r="AJ89">
        <v>0.73166610809999999</v>
      </c>
      <c r="AK89">
        <v>0.81130495349999998</v>
      </c>
      <c r="AL89">
        <v>0.89206691279999994</v>
      </c>
      <c r="AM89">
        <v>0.97385893199999995</v>
      </c>
      <c r="AN89">
        <v>1.0158892310000001</v>
      </c>
      <c r="AO89">
        <v>1.059115343</v>
      </c>
      <c r="AP89">
        <v>1.103261695</v>
      </c>
      <c r="AQ89">
        <v>1.148237908</v>
      </c>
      <c r="AR89">
        <v>1.193696428</v>
      </c>
      <c r="AS89">
        <v>1.2399897600000001</v>
      </c>
      <c r="AT89">
        <v>1.286683665</v>
      </c>
      <c r="AU89">
        <v>1.333593327</v>
      </c>
      <c r="AV89">
        <v>1.3806606770000001</v>
      </c>
      <c r="AW89">
        <v>1.4283728870000001</v>
      </c>
    </row>
    <row r="90" spans="2:49" x14ac:dyDescent="0.2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25">
      <c r="B91" t="s">
        <v>133</v>
      </c>
      <c r="C91" s="100">
        <v>640398.31806251395</v>
      </c>
      <c r="D91">
        <v>650680.12020171306</v>
      </c>
      <c r="E91">
        <v>661127</v>
      </c>
      <c r="F91">
        <v>1307141.0260000001</v>
      </c>
      <c r="G91" s="100">
        <v>7469352.324</v>
      </c>
      <c r="H91">
        <v>16360354.58</v>
      </c>
      <c r="I91">
        <v>26083276.800000001</v>
      </c>
      <c r="J91">
        <v>36155531.299999997</v>
      </c>
      <c r="K91" s="100">
        <v>46787724.439999998</v>
      </c>
      <c r="L91" s="100">
        <v>57814181.5</v>
      </c>
      <c r="M91">
        <v>69721773.939999998</v>
      </c>
      <c r="N91" s="100">
        <v>82599772.810000002</v>
      </c>
      <c r="O91">
        <v>96797102.980000004</v>
      </c>
      <c r="P91">
        <v>111649964.5</v>
      </c>
      <c r="Q91">
        <v>127559798.5</v>
      </c>
      <c r="R91">
        <v>144273563</v>
      </c>
      <c r="S91">
        <v>163250400.30000001</v>
      </c>
      <c r="T91">
        <v>182952385.59999999</v>
      </c>
      <c r="U91">
        <v>205294985.19999999</v>
      </c>
      <c r="V91">
        <v>228503066.69999999</v>
      </c>
      <c r="W91">
        <v>253150424.09999999</v>
      </c>
      <c r="X91">
        <v>277955258.30000001</v>
      </c>
      <c r="Y91">
        <v>304050191.80000001</v>
      </c>
      <c r="Z91">
        <v>330855468.60000002</v>
      </c>
      <c r="AA91">
        <v>357958493.69999999</v>
      </c>
      <c r="AB91">
        <v>385202786.89999998</v>
      </c>
      <c r="AC91">
        <v>412594612.19999999</v>
      </c>
      <c r="AD91">
        <v>440201855.39999998</v>
      </c>
      <c r="AE91">
        <v>468013111.5</v>
      </c>
      <c r="AF91">
        <v>495910663.60000002</v>
      </c>
      <c r="AG91">
        <v>523730981.80000001</v>
      </c>
      <c r="AH91">
        <v>551343860</v>
      </c>
      <c r="AI91" s="100">
        <v>578621797.60000002</v>
      </c>
      <c r="AJ91">
        <v>605499658.39999998</v>
      </c>
      <c r="AK91">
        <v>632014204.70000005</v>
      </c>
      <c r="AL91" s="100">
        <v>658221950.5</v>
      </c>
      <c r="AM91">
        <v>684183376</v>
      </c>
      <c r="AN91">
        <v>709990546.89999998</v>
      </c>
      <c r="AO91">
        <v>735699489.10000002</v>
      </c>
      <c r="AP91">
        <v>761383245.60000002</v>
      </c>
      <c r="AQ91">
        <v>787158706.89999998</v>
      </c>
      <c r="AR91" s="100">
        <v>813074243.89999998</v>
      </c>
      <c r="AS91">
        <v>839191477.29999995</v>
      </c>
      <c r="AT91">
        <v>865597019.10000002</v>
      </c>
      <c r="AU91">
        <v>892346657.5</v>
      </c>
      <c r="AV91">
        <v>919503104.29999995</v>
      </c>
      <c r="AW91">
        <v>947117439.5</v>
      </c>
    </row>
    <row r="92" spans="2:49" x14ac:dyDescent="0.25">
      <c r="B92" t="s">
        <v>134</v>
      </c>
      <c r="C92" s="100">
        <v>41062689.603059798</v>
      </c>
      <c r="D92">
        <v>41721964.366740197</v>
      </c>
      <c r="E92">
        <v>42391824</v>
      </c>
      <c r="F92">
        <v>45367510.810000002</v>
      </c>
      <c r="G92" s="100">
        <v>44962543.729999997</v>
      </c>
      <c r="H92">
        <v>43553953.700000003</v>
      </c>
      <c r="I92">
        <v>42686260.460000001</v>
      </c>
      <c r="J92">
        <v>43571621.030000001</v>
      </c>
      <c r="K92" s="100">
        <v>45861177.119999997</v>
      </c>
      <c r="L92" s="100">
        <v>49245777.549999997</v>
      </c>
      <c r="M92">
        <v>53049140.740000002</v>
      </c>
      <c r="N92">
        <v>56564403.969999999</v>
      </c>
      <c r="O92">
        <v>57194800.700000003</v>
      </c>
      <c r="P92">
        <v>57704086.409999996</v>
      </c>
      <c r="Q92">
        <v>58518860.270000003</v>
      </c>
      <c r="R92">
        <v>62063278.530000001</v>
      </c>
      <c r="S92">
        <v>64806112.329999998</v>
      </c>
      <c r="T92">
        <v>68426767.950000003</v>
      </c>
      <c r="U92">
        <v>71215144.430000007</v>
      </c>
      <c r="V92">
        <v>76606413.310000002</v>
      </c>
      <c r="W92">
        <v>80751300.200000003</v>
      </c>
      <c r="X92">
        <v>84766178.760000005</v>
      </c>
      <c r="Y92">
        <v>87413860.799999997</v>
      </c>
      <c r="Z92">
        <v>88875702.579999998</v>
      </c>
      <c r="AA92">
        <v>89831076.109999999</v>
      </c>
      <c r="AB92">
        <v>90706157.620000005</v>
      </c>
      <c r="AC92">
        <v>91670617.519999996</v>
      </c>
      <c r="AD92">
        <v>92640039.430000007</v>
      </c>
      <c r="AE92">
        <v>93274414.480000004</v>
      </c>
      <c r="AF92">
        <v>93405451.290000007</v>
      </c>
      <c r="AG92">
        <v>93040777.930000007</v>
      </c>
      <c r="AH92">
        <v>92302783.480000004</v>
      </c>
      <c r="AI92">
        <v>91304622.760000005</v>
      </c>
      <c r="AJ92">
        <v>90234786.409999996</v>
      </c>
      <c r="AK92">
        <v>89258743.719999999</v>
      </c>
      <c r="AL92">
        <v>88419985.450000003</v>
      </c>
      <c r="AM92">
        <v>87713041.640000001</v>
      </c>
      <c r="AN92">
        <v>87179251.709999904</v>
      </c>
      <c r="AO92">
        <v>86815688.840000004</v>
      </c>
      <c r="AP92">
        <v>86625871.260000005</v>
      </c>
      <c r="AQ92">
        <v>86645775.650000006</v>
      </c>
      <c r="AR92">
        <v>86793522.329999998</v>
      </c>
      <c r="AS92">
        <v>87071130.939999998</v>
      </c>
      <c r="AT92">
        <v>87543744.459999904</v>
      </c>
      <c r="AU92">
        <v>88180561.859999999</v>
      </c>
      <c r="AV92">
        <v>88959412.780000001</v>
      </c>
      <c r="AW92">
        <v>89830762.379999995</v>
      </c>
    </row>
    <row r="93" spans="2:49" x14ac:dyDescent="0.2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326250390.89999998</v>
      </c>
      <c r="G93">
        <v>351691492.19999999</v>
      </c>
      <c r="H93">
        <v>376593439.69999999</v>
      </c>
      <c r="I93">
        <v>396903877</v>
      </c>
      <c r="J93">
        <v>416278023</v>
      </c>
      <c r="K93" s="100">
        <v>436946413.80000001</v>
      </c>
      <c r="L93" s="100">
        <v>459541977.89999998</v>
      </c>
      <c r="M93">
        <v>481828356.30000001</v>
      </c>
      <c r="N93">
        <v>501904969.89999998</v>
      </c>
      <c r="O93">
        <v>512364299.69999999</v>
      </c>
      <c r="P93">
        <v>520378727.89999998</v>
      </c>
      <c r="Q93">
        <v>529411959</v>
      </c>
      <c r="R93">
        <v>543062038.20000005</v>
      </c>
      <c r="S93">
        <v>556182559.20000005</v>
      </c>
      <c r="T93">
        <v>568613135.60000002</v>
      </c>
      <c r="U93">
        <v>579947063.5</v>
      </c>
      <c r="V93">
        <v>595487347.5</v>
      </c>
      <c r="W93">
        <v>612769421.60000002</v>
      </c>
      <c r="X93">
        <v>632904633.79999995</v>
      </c>
      <c r="Y93">
        <v>652569489.60000002</v>
      </c>
      <c r="Z93">
        <v>669939769.29999995</v>
      </c>
      <c r="AA93">
        <v>684141293.5</v>
      </c>
      <c r="AB93">
        <v>695301599.39999998</v>
      </c>
      <c r="AC93">
        <v>703885245.10000002</v>
      </c>
      <c r="AD93">
        <v>710498666.60000002</v>
      </c>
      <c r="AE93">
        <v>715599522.29999995</v>
      </c>
      <c r="AF93">
        <v>719553601.70000005</v>
      </c>
      <c r="AG93">
        <v>722611762.70000005</v>
      </c>
      <c r="AH93">
        <v>725020310.89999998</v>
      </c>
      <c r="AI93">
        <v>726806660.5</v>
      </c>
      <c r="AJ93">
        <v>728066873.29999995</v>
      </c>
      <c r="AK93">
        <v>728977419.39999998</v>
      </c>
      <c r="AL93">
        <v>729583681.39999998</v>
      </c>
      <c r="AM93">
        <v>729902700.29999995</v>
      </c>
      <c r="AN93">
        <v>730031032.70000005</v>
      </c>
      <c r="AO93">
        <v>729964172.89999998</v>
      </c>
      <c r="AP93">
        <v>729726184.79999995</v>
      </c>
      <c r="AQ93">
        <v>729402180.39999998</v>
      </c>
      <c r="AR93">
        <v>728931462.60000002</v>
      </c>
      <c r="AS93">
        <v>728323631.79999995</v>
      </c>
      <c r="AT93">
        <v>727625327.39999998</v>
      </c>
      <c r="AU93">
        <v>726805015.79999995</v>
      </c>
      <c r="AV93">
        <v>725848910.89999998</v>
      </c>
      <c r="AW93">
        <v>724727788.79999995</v>
      </c>
    </row>
    <row r="94" spans="2:49" x14ac:dyDescent="0.2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682011873.79999995</v>
      </c>
      <c r="G94" s="100">
        <v>703218388.5</v>
      </c>
      <c r="H94" s="100">
        <v>724362075.70000005</v>
      </c>
      <c r="I94" s="100">
        <v>742741934.39999998</v>
      </c>
      <c r="J94" s="100">
        <v>760619346.39999998</v>
      </c>
      <c r="K94" s="100">
        <v>779511642</v>
      </c>
      <c r="L94" s="100">
        <v>798959820.5</v>
      </c>
      <c r="M94" s="100">
        <v>817011299.39999998</v>
      </c>
      <c r="N94" s="100">
        <v>832344546.39999998</v>
      </c>
      <c r="O94" s="100">
        <v>838484535.89999998</v>
      </c>
      <c r="P94" s="100">
        <v>841923642.39999998</v>
      </c>
      <c r="Q94" s="100">
        <v>845605288.89999998</v>
      </c>
      <c r="R94" s="100">
        <v>848896982.89999998</v>
      </c>
      <c r="S94">
        <v>851414174.60000002</v>
      </c>
      <c r="T94">
        <v>850738287.89999998</v>
      </c>
      <c r="U94">
        <v>848981281.60000002</v>
      </c>
      <c r="V94">
        <v>846486125.20000005</v>
      </c>
      <c r="W94">
        <v>844475153.10000002</v>
      </c>
      <c r="X94">
        <v>842080245.79999995</v>
      </c>
      <c r="Y94">
        <v>840057626.89999998</v>
      </c>
      <c r="Z94">
        <v>837606798.10000002</v>
      </c>
      <c r="AA94" s="100">
        <v>834603453.10000002</v>
      </c>
      <c r="AB94" s="100">
        <v>830749003.39999998</v>
      </c>
      <c r="AC94" s="100">
        <v>825964283.60000002</v>
      </c>
      <c r="AD94" s="100">
        <v>820493985.10000002</v>
      </c>
      <c r="AE94" s="100">
        <v>814668844.20000005</v>
      </c>
      <c r="AF94" s="100">
        <v>808810092.79999995</v>
      </c>
      <c r="AG94" s="100">
        <v>803130262.89999998</v>
      </c>
      <c r="AH94" s="100">
        <v>797839895.39999998</v>
      </c>
      <c r="AI94" s="100">
        <v>792805777.89999998</v>
      </c>
      <c r="AJ94" s="100">
        <v>787889063.39999998</v>
      </c>
      <c r="AK94" s="100">
        <v>783085608</v>
      </c>
      <c r="AL94" s="100">
        <v>778271727.10000002</v>
      </c>
      <c r="AM94" s="100">
        <v>773329284.70000005</v>
      </c>
      <c r="AN94" s="100">
        <v>768238479.79999995</v>
      </c>
      <c r="AO94" s="100">
        <v>762858114.70000005</v>
      </c>
      <c r="AP94" s="100">
        <v>757122352.20000005</v>
      </c>
      <c r="AQ94" s="100">
        <v>751049535.70000005</v>
      </c>
      <c r="AR94" s="100">
        <v>744553927.89999998</v>
      </c>
      <c r="AS94" s="100">
        <v>737611674.20000005</v>
      </c>
      <c r="AT94" s="100">
        <v>730194509.39999998</v>
      </c>
      <c r="AU94" s="100">
        <v>722245048.79999995</v>
      </c>
      <c r="AV94" s="100">
        <v>713740430.60000002</v>
      </c>
      <c r="AW94">
        <v>705677898.89999998</v>
      </c>
    </row>
    <row r="95" spans="2:49" x14ac:dyDescent="0.25">
      <c r="B95" t="s">
        <v>137</v>
      </c>
      <c r="C95">
        <v>762047427.55376601</v>
      </c>
      <c r="D95">
        <v>774282345.494367</v>
      </c>
      <c r="E95">
        <v>786713699</v>
      </c>
      <c r="F95">
        <v>775752927.89999998</v>
      </c>
      <c r="G95" s="100">
        <v>763634304.39999998</v>
      </c>
      <c r="H95" s="100">
        <v>751082448.10000002</v>
      </c>
      <c r="I95" s="100">
        <v>741791460.20000005</v>
      </c>
      <c r="J95" s="100">
        <v>732147749.39999998</v>
      </c>
      <c r="K95" s="100">
        <v>720330760.60000002</v>
      </c>
      <c r="L95" s="100">
        <v>706448769.79999995</v>
      </c>
      <c r="M95" s="100">
        <v>692758304.70000005</v>
      </c>
      <c r="N95">
        <v>681337056.39999998</v>
      </c>
      <c r="O95">
        <v>674991236</v>
      </c>
      <c r="P95">
        <v>671092812.60000002</v>
      </c>
      <c r="Q95">
        <v>665583537.39999998</v>
      </c>
      <c r="R95">
        <v>654585632.70000005</v>
      </c>
      <c r="S95">
        <v>643172812.20000005</v>
      </c>
      <c r="T95">
        <v>632285392.20000005</v>
      </c>
      <c r="U95">
        <v>621241132.60000002</v>
      </c>
      <c r="V95">
        <v>606753335.39999998</v>
      </c>
      <c r="W95">
        <v>591010980</v>
      </c>
      <c r="X95">
        <v>573552968</v>
      </c>
      <c r="Y95">
        <v>556026989.79999995</v>
      </c>
      <c r="Z95">
        <v>540140917.60000002</v>
      </c>
      <c r="AA95">
        <v>526370418.89999998</v>
      </c>
      <c r="AB95">
        <v>514580483.19999999</v>
      </c>
      <c r="AC95">
        <v>504415960.5</v>
      </c>
      <c r="AD95">
        <v>495510893.39999998</v>
      </c>
      <c r="AE95">
        <v>487545832.89999998</v>
      </c>
      <c r="AF95">
        <v>480270705.69999999</v>
      </c>
      <c r="AG95" s="100">
        <v>473514239.30000001</v>
      </c>
      <c r="AH95" s="100">
        <v>467169537.89999998</v>
      </c>
      <c r="AI95">
        <v>461141253.89999998</v>
      </c>
      <c r="AJ95" s="100">
        <v>455309408.89999998</v>
      </c>
      <c r="AK95" s="100">
        <v>449603763</v>
      </c>
      <c r="AL95">
        <v>443987631.10000002</v>
      </c>
      <c r="AM95">
        <v>438438421.5</v>
      </c>
      <c r="AN95" s="100">
        <v>432932552.19999999</v>
      </c>
      <c r="AO95" s="100">
        <v>427421796.39999998</v>
      </c>
      <c r="AP95" s="100">
        <v>421884702.30000001</v>
      </c>
      <c r="AQ95" s="100">
        <v>416322399.89999998</v>
      </c>
      <c r="AR95" s="100">
        <v>410739004.10000002</v>
      </c>
      <c r="AS95">
        <v>405129781.19999999</v>
      </c>
      <c r="AT95">
        <v>399469214.39999998</v>
      </c>
      <c r="AU95">
        <v>393742023.60000002</v>
      </c>
      <c r="AV95">
        <v>387944949.19999999</v>
      </c>
      <c r="AW95">
        <v>382099245.30000001</v>
      </c>
    </row>
    <row r="96" spans="2:49" x14ac:dyDescent="0.25">
      <c r="B96" t="s">
        <v>138</v>
      </c>
      <c r="C96">
        <v>399231640.45290101</v>
      </c>
      <c r="D96">
        <v>405641433.57550502</v>
      </c>
      <c r="E96">
        <v>412154138</v>
      </c>
      <c r="F96">
        <v>406697165.19999999</v>
      </c>
      <c r="G96" s="100">
        <v>399867024.89999998</v>
      </c>
      <c r="H96" s="100">
        <v>392527163.80000001</v>
      </c>
      <c r="I96" s="100">
        <v>387025403.19999999</v>
      </c>
      <c r="J96" s="100">
        <v>381273314.10000002</v>
      </c>
      <c r="K96" s="100">
        <v>373970754.5</v>
      </c>
      <c r="L96" s="100">
        <v>365292304.69999999</v>
      </c>
      <c r="M96">
        <v>356693199.30000001</v>
      </c>
      <c r="N96">
        <v>349477420.60000002</v>
      </c>
      <c r="O96">
        <v>345161744.60000002</v>
      </c>
      <c r="P96">
        <v>342383901.39999998</v>
      </c>
      <c r="Q96">
        <v>338752392.19999999</v>
      </c>
      <c r="R96">
        <v>332204819.10000002</v>
      </c>
      <c r="S96">
        <v>325400907</v>
      </c>
      <c r="T96">
        <v>319258714</v>
      </c>
      <c r="U96">
        <v>312931151.19999999</v>
      </c>
      <c r="V96">
        <v>304986766.89999998</v>
      </c>
      <c r="W96">
        <v>296235235.60000002</v>
      </c>
      <c r="X96">
        <v>286396987.10000002</v>
      </c>
      <c r="Y96">
        <v>276288882.30000001</v>
      </c>
      <c r="Z96">
        <v>266944064.30000001</v>
      </c>
      <c r="AA96">
        <v>258729121.90000001</v>
      </c>
      <c r="AB96">
        <v>251620271.30000001</v>
      </c>
      <c r="AC96">
        <v>245452162.80000001</v>
      </c>
      <c r="AD96">
        <v>240036463.59999999</v>
      </c>
      <c r="AE96">
        <v>235195829.19999999</v>
      </c>
      <c r="AF96">
        <v>230786144.40000001</v>
      </c>
      <c r="AG96">
        <v>226704150.19999999</v>
      </c>
      <c r="AH96">
        <v>222881223.5</v>
      </c>
      <c r="AI96">
        <v>219256555.40000001</v>
      </c>
      <c r="AJ96">
        <v>215757395.69999999</v>
      </c>
      <c r="AK96">
        <v>212340988.59999999</v>
      </c>
      <c r="AL96">
        <v>208985286.5</v>
      </c>
      <c r="AM96">
        <v>205677022.59999999</v>
      </c>
      <c r="AN96">
        <v>202403099.40000001</v>
      </c>
      <c r="AO96">
        <v>199138042.09999999</v>
      </c>
      <c r="AP96">
        <v>195870367</v>
      </c>
      <c r="AQ96">
        <v>192600919</v>
      </c>
      <c r="AR96">
        <v>189332814.59999999</v>
      </c>
      <c r="AS96">
        <v>186064499.09999999</v>
      </c>
      <c r="AT96">
        <v>182783617.5</v>
      </c>
      <c r="AU96">
        <v>179483602.90000001</v>
      </c>
      <c r="AV96">
        <v>176163834.69999999</v>
      </c>
      <c r="AW96">
        <v>172835672.80000001</v>
      </c>
    </row>
    <row r="97" spans="2:49" x14ac:dyDescent="0.2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180356056.30000001</v>
      </c>
      <c r="G97">
        <v>171729649.09999999</v>
      </c>
      <c r="H97">
        <v>163178004.40000001</v>
      </c>
      <c r="I97" s="100">
        <v>155767526.5</v>
      </c>
      <c r="J97" s="100">
        <v>148556712</v>
      </c>
      <c r="K97" s="100">
        <v>141059316.19999999</v>
      </c>
      <c r="L97" s="100">
        <v>133296080.90000001</v>
      </c>
      <c r="M97">
        <v>125936323.59999999</v>
      </c>
      <c r="N97">
        <v>119440830</v>
      </c>
      <c r="O97" s="100">
        <v>114282065.3</v>
      </c>
      <c r="P97">
        <v>109842271.5</v>
      </c>
      <c r="Q97">
        <v>105336580.3</v>
      </c>
      <c r="R97">
        <v>100006048</v>
      </c>
      <c r="S97">
        <v>94851195.799999997</v>
      </c>
      <c r="T97">
        <v>89964819.120000005</v>
      </c>
      <c r="U97">
        <v>85320924.159999996</v>
      </c>
      <c r="V97">
        <v>80391800.969999999</v>
      </c>
      <c r="W97">
        <v>75533235.790000007</v>
      </c>
      <c r="X97">
        <v>70596995.980000004</v>
      </c>
      <c r="Y97">
        <v>65909063.350000001</v>
      </c>
      <c r="Z97">
        <v>61707771.049999997</v>
      </c>
      <c r="AA97">
        <v>58043854.740000002</v>
      </c>
      <c r="AB97">
        <v>54852063.5</v>
      </c>
      <c r="AC97">
        <v>52047369.119999997</v>
      </c>
      <c r="AD97">
        <v>49553717.890000001</v>
      </c>
      <c r="AE97">
        <v>47304715.509999998</v>
      </c>
      <c r="AF97">
        <v>45249287.359999999</v>
      </c>
      <c r="AG97">
        <v>43351577.609999999</v>
      </c>
      <c r="AH97">
        <v>41587228.979999997</v>
      </c>
      <c r="AI97">
        <v>39936949.869999997</v>
      </c>
      <c r="AJ97">
        <v>38382746.850000001</v>
      </c>
      <c r="AK97">
        <v>36912937.439999998</v>
      </c>
      <c r="AL97">
        <v>35519813.189999998</v>
      </c>
      <c r="AM97">
        <v>34197374.850000001</v>
      </c>
      <c r="AN97">
        <v>32939905.449999999</v>
      </c>
      <c r="AO97">
        <v>31740142.16</v>
      </c>
      <c r="AP97">
        <v>30592773.710000001</v>
      </c>
      <c r="AQ97">
        <v>29495184.91</v>
      </c>
      <c r="AR97">
        <v>28445677.73</v>
      </c>
      <c r="AS97">
        <v>27441901.359999999</v>
      </c>
      <c r="AT97">
        <v>26480054.899999999</v>
      </c>
      <c r="AU97">
        <v>25557325.77</v>
      </c>
      <c r="AV97">
        <v>24671751.850000001</v>
      </c>
      <c r="AW97">
        <v>23823387.120000001</v>
      </c>
    </row>
    <row r="98" spans="2:49" x14ac:dyDescent="0.2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774984.78830000001</v>
      </c>
      <c r="T98">
        <v>791762.9963</v>
      </c>
      <c r="U98">
        <v>802857.0845</v>
      </c>
      <c r="V98">
        <v>815533.15780000004</v>
      </c>
      <c r="W98">
        <v>823572.30050000001</v>
      </c>
      <c r="X98">
        <v>830220.2365</v>
      </c>
      <c r="Y98">
        <v>836240.41630000004</v>
      </c>
      <c r="Z98">
        <v>843879.32519999996</v>
      </c>
      <c r="AA98">
        <v>852711.9327</v>
      </c>
      <c r="AB98">
        <v>862633.40960000001</v>
      </c>
      <c r="AC98">
        <v>873621.96189999999</v>
      </c>
      <c r="AD98">
        <v>885792.52949999995</v>
      </c>
      <c r="AE98">
        <v>898622.51850000001</v>
      </c>
      <c r="AF98">
        <v>912016.56129999994</v>
      </c>
      <c r="AG98">
        <v>925868.02619999996</v>
      </c>
      <c r="AH98">
        <v>940257.46140000003</v>
      </c>
      <c r="AI98">
        <v>954799.9952</v>
      </c>
      <c r="AJ98">
        <v>969660.25230000005</v>
      </c>
      <c r="AK98">
        <v>985036.60759999999</v>
      </c>
      <c r="AL98">
        <v>1000764.933</v>
      </c>
      <c r="AM98">
        <v>1016824.124</v>
      </c>
      <c r="AN98">
        <v>1033332.0159999999</v>
      </c>
      <c r="AO98">
        <v>1050195.8370000001</v>
      </c>
      <c r="AP98">
        <v>1067416.385</v>
      </c>
      <c r="AQ98">
        <v>1085098.638</v>
      </c>
      <c r="AR98">
        <v>1102905.406</v>
      </c>
      <c r="AS98">
        <v>1120963.2339999999</v>
      </c>
      <c r="AT98">
        <v>1139200.7220000001</v>
      </c>
      <c r="AU98">
        <v>1157513.476</v>
      </c>
      <c r="AV98">
        <v>1175940.585</v>
      </c>
      <c r="AW98">
        <v>1195130.233</v>
      </c>
    </row>
    <row r="99" spans="2:49" x14ac:dyDescent="0.2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13910093.939999999</v>
      </c>
      <c r="T99">
        <v>14042141.939999999</v>
      </c>
      <c r="U99">
        <v>14137142.810000001</v>
      </c>
      <c r="V99">
        <v>14584186.460000001</v>
      </c>
      <c r="W99">
        <v>14709529.359999999</v>
      </c>
      <c r="X99">
        <v>14828462.26</v>
      </c>
      <c r="Y99">
        <v>14785335.310000001</v>
      </c>
      <c r="Z99">
        <v>14832756.83</v>
      </c>
      <c r="AA99">
        <v>14889898.699999999</v>
      </c>
      <c r="AB99">
        <v>14947422.140000001</v>
      </c>
      <c r="AC99">
        <v>15017468.720000001</v>
      </c>
      <c r="AD99">
        <v>15131122.67</v>
      </c>
      <c r="AE99" s="100">
        <v>15236291.960000001</v>
      </c>
      <c r="AF99" s="100">
        <v>15342007.109999999</v>
      </c>
      <c r="AG99">
        <v>15451282.33</v>
      </c>
      <c r="AH99">
        <v>15593027.5</v>
      </c>
      <c r="AI99">
        <v>15703149.18</v>
      </c>
      <c r="AJ99" s="100">
        <v>15804285.560000001</v>
      </c>
      <c r="AK99">
        <v>15941848.630000001</v>
      </c>
      <c r="AL99">
        <v>16081038.539999999</v>
      </c>
      <c r="AM99">
        <v>16216054.890000001</v>
      </c>
      <c r="AN99">
        <v>16372941.949999999</v>
      </c>
      <c r="AO99">
        <v>16521057.76</v>
      </c>
      <c r="AP99">
        <v>16675764.07</v>
      </c>
      <c r="AQ99">
        <v>16866685.629999999</v>
      </c>
      <c r="AR99">
        <v>17040886.289999999</v>
      </c>
      <c r="AS99">
        <v>17226459.289999999</v>
      </c>
      <c r="AT99">
        <v>17426747.780000001</v>
      </c>
      <c r="AU99">
        <v>17618718.73</v>
      </c>
      <c r="AV99">
        <v>17812328.27</v>
      </c>
      <c r="AW99">
        <v>18128974.039999999</v>
      </c>
    </row>
    <row r="100" spans="2:49" x14ac:dyDescent="0.2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14685078.73</v>
      </c>
      <c r="T100">
        <v>14833904.939999999</v>
      </c>
      <c r="U100">
        <v>14939999.890000001</v>
      </c>
      <c r="V100">
        <v>15399719.619999999</v>
      </c>
      <c r="W100">
        <v>15533101.66</v>
      </c>
      <c r="X100">
        <v>15658682.49</v>
      </c>
      <c r="Y100">
        <v>15621575.720000001</v>
      </c>
      <c r="Z100">
        <v>15676636.15</v>
      </c>
      <c r="AA100">
        <v>15742610.630000001</v>
      </c>
      <c r="AB100">
        <v>15810055.550000001</v>
      </c>
      <c r="AC100">
        <v>15891090.68</v>
      </c>
      <c r="AD100">
        <v>16016915.199999999</v>
      </c>
      <c r="AE100">
        <v>16134914.48</v>
      </c>
      <c r="AF100">
        <v>16254023.67</v>
      </c>
      <c r="AG100">
        <v>16377150.35</v>
      </c>
      <c r="AH100">
        <v>16533284.970000001</v>
      </c>
      <c r="AI100">
        <v>16657949.18</v>
      </c>
      <c r="AJ100">
        <v>16773945.810000001</v>
      </c>
      <c r="AK100">
        <v>16926885.239999998</v>
      </c>
      <c r="AL100">
        <v>17081803.469999999</v>
      </c>
      <c r="AM100">
        <v>17232879.010000002</v>
      </c>
      <c r="AN100">
        <v>17406273.969999999</v>
      </c>
      <c r="AO100">
        <v>17571253.600000001</v>
      </c>
      <c r="AP100">
        <v>17743180.460000001</v>
      </c>
      <c r="AQ100">
        <v>17951784.27</v>
      </c>
      <c r="AR100">
        <v>18143791.690000001</v>
      </c>
      <c r="AS100">
        <v>18347422.52</v>
      </c>
      <c r="AT100">
        <v>18565948.5</v>
      </c>
      <c r="AU100">
        <v>18776232.199999999</v>
      </c>
      <c r="AV100">
        <v>18988268.850000001</v>
      </c>
      <c r="AW100">
        <v>19324104.280000001</v>
      </c>
    </row>
    <row r="101" spans="2:49" x14ac:dyDescent="0.2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157807746.59999999</v>
      </c>
      <c r="G101">
        <v>153187986.09999999</v>
      </c>
      <c r="H101">
        <v>152677500.59999999</v>
      </c>
      <c r="I101">
        <v>149418415.90000001</v>
      </c>
      <c r="J101">
        <v>145571137.80000001</v>
      </c>
      <c r="K101">
        <v>141027233.40000001</v>
      </c>
      <c r="L101">
        <v>137577301.69999999</v>
      </c>
      <c r="M101">
        <v>134662807.40000001</v>
      </c>
      <c r="N101">
        <v>133305934.90000001</v>
      </c>
      <c r="O101">
        <v>131374181.09999999</v>
      </c>
      <c r="P101">
        <v>127808619.5</v>
      </c>
      <c r="Q101">
        <v>123194867</v>
      </c>
      <c r="R101">
        <v>119587800.2</v>
      </c>
      <c r="S101">
        <v>119252672.8</v>
      </c>
      <c r="T101">
        <v>117324462.7</v>
      </c>
      <c r="U101">
        <v>115093136.2</v>
      </c>
      <c r="V101">
        <v>112562842.5</v>
      </c>
      <c r="W101">
        <v>109704889.90000001</v>
      </c>
      <c r="X101">
        <v>106606477.7</v>
      </c>
      <c r="Y101">
        <v>104196770.3</v>
      </c>
      <c r="Z101">
        <v>101994422.90000001</v>
      </c>
      <c r="AA101">
        <v>99948779.609999999</v>
      </c>
      <c r="AB101">
        <v>97990963.829999998</v>
      </c>
      <c r="AC101">
        <v>96066321.049999997</v>
      </c>
      <c r="AD101">
        <v>94083674.769999996</v>
      </c>
      <c r="AE101">
        <v>92021583</v>
      </c>
      <c r="AF101">
        <v>89883000.989999995</v>
      </c>
      <c r="AG101">
        <v>87663169.620000005</v>
      </c>
      <c r="AH101">
        <v>85377193.280000001</v>
      </c>
      <c r="AI101">
        <v>83102091.340000004</v>
      </c>
      <c r="AJ101">
        <v>80766784.340000004</v>
      </c>
      <c r="AK101">
        <v>78384908.890000001</v>
      </c>
      <c r="AL101">
        <v>75962728.670000002</v>
      </c>
      <c r="AM101">
        <v>73513134.400000006</v>
      </c>
      <c r="AN101">
        <v>71018023.019999996</v>
      </c>
      <c r="AO101">
        <v>68525790.599999994</v>
      </c>
      <c r="AP101">
        <v>66047057.600000001</v>
      </c>
      <c r="AQ101">
        <v>63598215.549999997</v>
      </c>
      <c r="AR101">
        <v>61186244.18</v>
      </c>
      <c r="AS101">
        <v>58815966.090000004</v>
      </c>
      <c r="AT101">
        <v>56504564.420000002</v>
      </c>
      <c r="AU101" s="100">
        <v>54254828.57</v>
      </c>
      <c r="AV101" s="100">
        <v>52074141.340000004</v>
      </c>
      <c r="AW101">
        <v>49985824.189999998</v>
      </c>
    </row>
    <row r="102" spans="2:49" x14ac:dyDescent="0.2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1107035.436</v>
      </c>
      <c r="G102" s="100">
        <v>1077983.4369999999</v>
      </c>
      <c r="H102" s="100">
        <v>1048549.7610000001</v>
      </c>
      <c r="I102">
        <v>1024274.508</v>
      </c>
      <c r="J102" s="100">
        <v>1000122.357</v>
      </c>
      <c r="K102" s="100">
        <v>973364.59050000005</v>
      </c>
      <c r="L102" s="100">
        <v>944193.53119999997</v>
      </c>
      <c r="M102" s="100">
        <v>916029.28610000003</v>
      </c>
      <c r="N102" s="100">
        <v>891648.6679</v>
      </c>
      <c r="O102">
        <v>873772.1801</v>
      </c>
      <c r="P102">
        <v>859502.30440000002</v>
      </c>
      <c r="Q102">
        <v>843858.21719999996</v>
      </c>
      <c r="R102">
        <v>821927.66929999995</v>
      </c>
      <c r="S102">
        <v>800012.61659999995</v>
      </c>
      <c r="T102">
        <v>779185.16599999997</v>
      </c>
      <c r="U102">
        <v>758653.53029999998</v>
      </c>
      <c r="V102">
        <v>734892.7659</v>
      </c>
      <c r="W102">
        <v>710284.94030000002</v>
      </c>
      <c r="X102">
        <v>684007.09120000002</v>
      </c>
      <c r="Y102">
        <v>658138.31099999999</v>
      </c>
      <c r="Z102">
        <v>634603.84750000003</v>
      </c>
      <c r="AA102">
        <v>613970.49380000005</v>
      </c>
      <c r="AB102">
        <v>595984.00989999995</v>
      </c>
      <c r="AC102">
        <v>580173.79630000005</v>
      </c>
      <c r="AD102">
        <v>566099.78709999996</v>
      </c>
      <c r="AE102">
        <v>553377.495</v>
      </c>
      <c r="AF102">
        <v>541709.62459999998</v>
      </c>
      <c r="AG102">
        <v>530886.0442</v>
      </c>
      <c r="AH102">
        <v>520775.02309999999</v>
      </c>
      <c r="AI102">
        <v>511234.99849999999</v>
      </c>
      <c r="AJ102">
        <v>502109.58250000002</v>
      </c>
      <c r="AK102">
        <v>493312.08659999998</v>
      </c>
      <c r="AL102">
        <v>484782.11910000001</v>
      </c>
      <c r="AM102">
        <v>476475.74040000001</v>
      </c>
      <c r="AN102">
        <v>468358.99099999998</v>
      </c>
      <c r="AO102">
        <v>460363.91970000003</v>
      </c>
      <c r="AP102">
        <v>452454.9094</v>
      </c>
      <c r="AQ102">
        <v>444628.79269999999</v>
      </c>
      <c r="AR102">
        <v>436877.05190000002</v>
      </c>
      <c r="AS102">
        <v>429188.86349999998</v>
      </c>
      <c r="AT102">
        <v>421533.84379999997</v>
      </c>
      <c r="AU102">
        <v>413889.03159999999</v>
      </c>
      <c r="AV102">
        <v>406245.74719999998</v>
      </c>
      <c r="AW102">
        <v>398710.55339999998</v>
      </c>
    </row>
    <row r="103" spans="2:49" x14ac:dyDescent="0.25">
      <c r="B103" t="s">
        <v>145</v>
      </c>
      <c r="C103">
        <v>1098851.8998263199</v>
      </c>
      <c r="D103">
        <v>1116494.32251175</v>
      </c>
      <c r="E103">
        <v>1134420</v>
      </c>
      <c r="F103">
        <v>1107035.436</v>
      </c>
      <c r="G103">
        <v>1077983.4369999999</v>
      </c>
      <c r="H103">
        <v>1048549.7610000001</v>
      </c>
      <c r="I103">
        <v>1024274.508</v>
      </c>
      <c r="J103">
        <v>1000122.357</v>
      </c>
      <c r="K103">
        <v>973364.59050000005</v>
      </c>
      <c r="L103">
        <v>944193.53119999997</v>
      </c>
      <c r="M103">
        <v>916029.28610000003</v>
      </c>
      <c r="N103">
        <v>891648.6679</v>
      </c>
      <c r="O103">
        <v>873772.1801</v>
      </c>
      <c r="P103">
        <v>859502.30440000002</v>
      </c>
      <c r="Q103">
        <v>843858.21719999996</v>
      </c>
      <c r="R103">
        <v>821927.66929999995</v>
      </c>
      <c r="S103">
        <v>800012.61659999995</v>
      </c>
      <c r="T103">
        <v>779185.16599999997</v>
      </c>
      <c r="U103">
        <v>758653.53029999998</v>
      </c>
      <c r="V103">
        <v>734892.7659</v>
      </c>
      <c r="W103">
        <v>710284.94030000002</v>
      </c>
      <c r="X103">
        <v>684007.09120000002</v>
      </c>
      <c r="Y103">
        <v>658138.31099999999</v>
      </c>
      <c r="Z103">
        <v>634603.84750000003</v>
      </c>
      <c r="AA103">
        <v>613970.49380000005</v>
      </c>
      <c r="AB103">
        <v>595984.00989999995</v>
      </c>
      <c r="AC103">
        <v>580173.79630000005</v>
      </c>
      <c r="AD103">
        <v>566099.78709999996</v>
      </c>
      <c r="AE103">
        <v>553377.495</v>
      </c>
      <c r="AF103">
        <v>541709.62459999998</v>
      </c>
      <c r="AG103">
        <v>530886.0442</v>
      </c>
      <c r="AH103">
        <v>520775.02309999999</v>
      </c>
      <c r="AI103">
        <v>511234.99849999999</v>
      </c>
      <c r="AJ103">
        <v>502109.58250000002</v>
      </c>
      <c r="AK103">
        <v>493312.08659999998</v>
      </c>
      <c r="AL103">
        <v>484782.11910000001</v>
      </c>
      <c r="AM103">
        <v>476475.74040000001</v>
      </c>
      <c r="AN103">
        <v>468358.99099999998</v>
      </c>
      <c r="AO103">
        <v>460363.91970000003</v>
      </c>
      <c r="AP103">
        <v>452454.9094</v>
      </c>
      <c r="AQ103">
        <v>444628.79269999999</v>
      </c>
      <c r="AR103">
        <v>436877.05190000002</v>
      </c>
      <c r="AS103">
        <v>429188.86349999998</v>
      </c>
      <c r="AT103">
        <v>421533.84379999997</v>
      </c>
      <c r="AU103">
        <v>413889.03159999999</v>
      </c>
      <c r="AV103">
        <v>406245.74719999998</v>
      </c>
      <c r="AW103">
        <v>398710.55339999998</v>
      </c>
    </row>
    <row r="104" spans="2:49" x14ac:dyDescent="0.2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118020003.40000001</v>
      </c>
      <c r="G104" s="100">
        <v>114447618</v>
      </c>
      <c r="H104">
        <v>114347056.7</v>
      </c>
      <c r="I104">
        <v>111317291.90000001</v>
      </c>
      <c r="J104">
        <v>108395858.8</v>
      </c>
      <c r="K104" s="100">
        <v>105272722.09999999</v>
      </c>
      <c r="L104" s="100">
        <v>102795200.90000001</v>
      </c>
      <c r="M104">
        <v>100555696</v>
      </c>
      <c r="N104" s="100">
        <v>99571667.599999994</v>
      </c>
      <c r="O104">
        <v>98532672.709999904</v>
      </c>
      <c r="P104">
        <v>96700459.129999995</v>
      </c>
      <c r="Q104">
        <v>94664728.060000002</v>
      </c>
      <c r="R104">
        <v>93585827.200000003</v>
      </c>
      <c r="S104">
        <v>95318139.200000003</v>
      </c>
      <c r="T104">
        <v>94277399.319999903</v>
      </c>
      <c r="U104">
        <v>92567364.769999996</v>
      </c>
      <c r="V104">
        <v>90594284.5</v>
      </c>
      <c r="W104">
        <v>88492091.540000007</v>
      </c>
      <c r="X104">
        <v>86200742.670000002</v>
      </c>
      <c r="Y104">
        <v>84315816.099999994</v>
      </c>
      <c r="Z104">
        <v>82626588.159999996</v>
      </c>
      <c r="AA104">
        <v>81060849.25</v>
      </c>
      <c r="AB104">
        <v>79548998.739999995</v>
      </c>
      <c r="AC104">
        <v>78035665.989999995</v>
      </c>
      <c r="AD104">
        <v>76444235.769999996</v>
      </c>
      <c r="AE104">
        <v>74767272.170000002</v>
      </c>
      <c r="AF104">
        <v>72998923.469999999</v>
      </c>
      <c r="AG104">
        <v>71137772.579999998</v>
      </c>
      <c r="AH104">
        <v>69191900.040000007</v>
      </c>
      <c r="AI104" s="100">
        <v>67134524.379999995</v>
      </c>
      <c r="AJ104">
        <v>65004586.009999998</v>
      </c>
      <c r="AK104">
        <v>62816934.420000002</v>
      </c>
      <c r="AL104" s="100">
        <v>60583851.079999998</v>
      </c>
      <c r="AM104">
        <v>58318367.840000004</v>
      </c>
      <c r="AN104">
        <v>56020420.159999996</v>
      </c>
      <c r="AO104">
        <v>53720536.789999999</v>
      </c>
      <c r="AP104">
        <v>51432626.640000001</v>
      </c>
      <c r="AQ104">
        <v>49172458.140000001</v>
      </c>
      <c r="AR104" s="100">
        <v>46950287.939999998</v>
      </c>
      <c r="AS104">
        <v>44770417.630000003</v>
      </c>
      <c r="AT104">
        <v>42651966.729999997</v>
      </c>
      <c r="AU104">
        <v>40599856.210000001</v>
      </c>
      <c r="AV104">
        <v>38620823.82</v>
      </c>
      <c r="AW104">
        <v>36728974.640000001</v>
      </c>
    </row>
    <row r="105" spans="2:49" x14ac:dyDescent="0.2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118020003.40000001</v>
      </c>
      <c r="G105" s="100">
        <v>114447618</v>
      </c>
      <c r="H105">
        <v>114347056.7</v>
      </c>
      <c r="I105">
        <v>111317291.90000001</v>
      </c>
      <c r="J105">
        <v>108395858.8</v>
      </c>
      <c r="K105" s="100">
        <v>105272722.09999999</v>
      </c>
      <c r="L105" s="100">
        <v>102795200.90000001</v>
      </c>
      <c r="M105">
        <v>100555696</v>
      </c>
      <c r="N105">
        <v>99571667.599999994</v>
      </c>
      <c r="O105">
        <v>98532672.709999904</v>
      </c>
      <c r="P105">
        <v>96700459.129999995</v>
      </c>
      <c r="Q105">
        <v>94664728.060000002</v>
      </c>
      <c r="R105">
        <v>93585827.200000003</v>
      </c>
      <c r="S105">
        <v>95318139.200000003</v>
      </c>
      <c r="T105">
        <v>94277399.319999903</v>
      </c>
      <c r="U105">
        <v>92567364.769999996</v>
      </c>
      <c r="V105">
        <v>90594284.5</v>
      </c>
      <c r="W105">
        <v>88492091.540000007</v>
      </c>
      <c r="X105">
        <v>86200742.670000002</v>
      </c>
      <c r="Y105">
        <v>84315816.099999994</v>
      </c>
      <c r="Z105">
        <v>82626588.159999996</v>
      </c>
      <c r="AA105">
        <v>81060849.25</v>
      </c>
      <c r="AB105">
        <v>79548998.739999995</v>
      </c>
      <c r="AC105">
        <v>78035665.989999995</v>
      </c>
      <c r="AD105">
        <v>76444235.769999996</v>
      </c>
      <c r="AE105">
        <v>74767272.170000002</v>
      </c>
      <c r="AF105">
        <v>72998923.469999999</v>
      </c>
      <c r="AG105">
        <v>71137772.579999998</v>
      </c>
      <c r="AH105">
        <v>69191900.040000007</v>
      </c>
      <c r="AI105">
        <v>67134524.379999995</v>
      </c>
      <c r="AJ105">
        <v>65004586.009999998</v>
      </c>
      <c r="AK105">
        <v>62816934.420000002</v>
      </c>
      <c r="AL105">
        <v>60583851.079999998</v>
      </c>
      <c r="AM105">
        <v>58318367.840000004</v>
      </c>
      <c r="AN105">
        <v>56020420.159999996</v>
      </c>
      <c r="AO105">
        <v>53720536.789999999</v>
      </c>
      <c r="AP105">
        <v>51432626.640000001</v>
      </c>
      <c r="AQ105">
        <v>49172458.140000001</v>
      </c>
      <c r="AR105">
        <v>46950287.939999998</v>
      </c>
      <c r="AS105">
        <v>44770417.630000003</v>
      </c>
      <c r="AT105">
        <v>42651966.729999997</v>
      </c>
      <c r="AU105">
        <v>40599856.210000001</v>
      </c>
      <c r="AV105">
        <v>38620823.82</v>
      </c>
      <c r="AW105">
        <v>36728974.640000001</v>
      </c>
    </row>
    <row r="106" spans="2:49" x14ac:dyDescent="0.2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38680707.810000002</v>
      </c>
      <c r="G106">
        <v>37662384.700000003</v>
      </c>
      <c r="H106">
        <v>37281894.079999998</v>
      </c>
      <c r="I106">
        <v>37076849.560000002</v>
      </c>
      <c r="J106">
        <v>36175156.619999997</v>
      </c>
      <c r="K106" s="100">
        <v>34781146.75</v>
      </c>
      <c r="L106" s="100">
        <v>33837907.289999999</v>
      </c>
      <c r="M106">
        <v>33191082.16</v>
      </c>
      <c r="N106">
        <v>32842618.670000002</v>
      </c>
      <c r="O106">
        <v>31967736.190000001</v>
      </c>
      <c r="P106">
        <v>30248658.030000001</v>
      </c>
      <c r="Q106">
        <v>27686280.68</v>
      </c>
      <c r="R106">
        <v>25180045.300000001</v>
      </c>
      <c r="S106">
        <v>23134521.030000001</v>
      </c>
      <c r="T106">
        <v>22267878.219999999</v>
      </c>
      <c r="U106">
        <v>21767117.899999999</v>
      </c>
      <c r="V106">
        <v>21233665.219999999</v>
      </c>
      <c r="W106">
        <v>20502513.440000001</v>
      </c>
      <c r="X106">
        <v>19721727.920000002</v>
      </c>
      <c r="Y106">
        <v>19222815.870000001</v>
      </c>
      <c r="Z106">
        <v>18733230.899999999</v>
      </c>
      <c r="AA106">
        <v>18273959.870000001</v>
      </c>
      <c r="AB106">
        <v>17845981.07</v>
      </c>
      <c r="AC106">
        <v>17450481.260000002</v>
      </c>
      <c r="AD106">
        <v>17073339.210000001</v>
      </c>
      <c r="AE106">
        <v>16700933.34</v>
      </c>
      <c r="AF106">
        <v>16342367.9</v>
      </c>
      <c r="AG106">
        <v>15994510.99</v>
      </c>
      <c r="AH106">
        <v>15664518.220000001</v>
      </c>
      <c r="AI106">
        <v>15456331.960000001</v>
      </c>
      <c r="AJ106">
        <v>15260088.74</v>
      </c>
      <c r="AK106">
        <v>15074662.380000001</v>
      </c>
      <c r="AL106">
        <v>14894095.470000001</v>
      </c>
      <c r="AM106">
        <v>14718290.82</v>
      </c>
      <c r="AN106">
        <v>14529243.869999999</v>
      </c>
      <c r="AO106">
        <v>14344889.890000001</v>
      </c>
      <c r="AP106">
        <v>14161976.050000001</v>
      </c>
      <c r="AQ106">
        <v>13981128.609999999</v>
      </c>
      <c r="AR106">
        <v>13799079.189999999</v>
      </c>
      <c r="AS106">
        <v>13616359.59</v>
      </c>
      <c r="AT106">
        <v>13431063.85</v>
      </c>
      <c r="AU106">
        <v>13241083.33</v>
      </c>
      <c r="AV106">
        <v>13047071.77</v>
      </c>
      <c r="AW106">
        <v>12858138.99</v>
      </c>
    </row>
    <row r="107" spans="2:49" x14ac:dyDescent="0.2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38680707.810000002</v>
      </c>
      <c r="G107" s="100">
        <v>37662384.700000003</v>
      </c>
      <c r="H107">
        <v>37281894.079999998</v>
      </c>
      <c r="I107">
        <v>37076849.560000002</v>
      </c>
      <c r="J107">
        <v>36175156.619999997</v>
      </c>
      <c r="K107" s="100">
        <v>34781146.75</v>
      </c>
      <c r="L107" s="100">
        <v>33837907.289999999</v>
      </c>
      <c r="M107">
        <v>33191082.16</v>
      </c>
      <c r="N107">
        <v>32842618.670000002</v>
      </c>
      <c r="O107">
        <v>31967736.190000001</v>
      </c>
      <c r="P107">
        <v>30248658.030000001</v>
      </c>
      <c r="Q107">
        <v>27686280.68</v>
      </c>
      <c r="R107">
        <v>25180045.300000001</v>
      </c>
      <c r="S107">
        <v>23134521.030000001</v>
      </c>
      <c r="T107">
        <v>22267878.219999999</v>
      </c>
      <c r="U107">
        <v>21767117.899999999</v>
      </c>
      <c r="V107">
        <v>21233665.219999999</v>
      </c>
      <c r="W107">
        <v>20502513.440000001</v>
      </c>
      <c r="X107">
        <v>19721727.920000002</v>
      </c>
      <c r="Y107">
        <v>19222815.870000001</v>
      </c>
      <c r="Z107">
        <v>18733230.899999999</v>
      </c>
      <c r="AA107">
        <v>18273959.870000001</v>
      </c>
      <c r="AB107">
        <v>17845981.07</v>
      </c>
      <c r="AC107">
        <v>17450481.260000002</v>
      </c>
      <c r="AD107">
        <v>17073339.210000001</v>
      </c>
      <c r="AE107">
        <v>16700933.34</v>
      </c>
      <c r="AF107">
        <v>16342367.9</v>
      </c>
      <c r="AG107">
        <v>15994510.99</v>
      </c>
      <c r="AH107">
        <v>15664518.220000001</v>
      </c>
      <c r="AI107">
        <v>15456331.960000001</v>
      </c>
      <c r="AJ107">
        <v>15260088.74</v>
      </c>
      <c r="AK107">
        <v>15074662.380000001</v>
      </c>
      <c r="AL107">
        <v>14894095.470000001</v>
      </c>
      <c r="AM107">
        <v>14718290.82</v>
      </c>
      <c r="AN107">
        <v>14529243.869999999</v>
      </c>
      <c r="AO107">
        <v>14344889.890000001</v>
      </c>
      <c r="AP107">
        <v>14161976.050000001</v>
      </c>
      <c r="AQ107">
        <v>13981128.609999999</v>
      </c>
      <c r="AR107">
        <v>13799079.189999999</v>
      </c>
      <c r="AS107">
        <v>13616359.59</v>
      </c>
      <c r="AT107">
        <v>13431063.85</v>
      </c>
      <c r="AU107">
        <v>13241083.33</v>
      </c>
      <c r="AV107">
        <v>13047071.77</v>
      </c>
      <c r="AW107">
        <v>12858138.99</v>
      </c>
    </row>
    <row r="108" spans="2:49" x14ac:dyDescent="0.2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7634585.7750000004</v>
      </c>
      <c r="G108" s="100">
        <v>7341872.341</v>
      </c>
      <c r="H108">
        <v>7407098.5290000001</v>
      </c>
      <c r="I108">
        <v>7687387.0829999996</v>
      </c>
      <c r="J108">
        <v>7403338.1569999997</v>
      </c>
      <c r="K108" s="100">
        <v>7209500.9029999999</v>
      </c>
      <c r="L108" s="100">
        <v>6837460.3509999998</v>
      </c>
      <c r="M108">
        <v>7104497.3600000003</v>
      </c>
      <c r="N108">
        <v>7206572.9400000004</v>
      </c>
      <c r="O108">
        <v>7510751.5599999996</v>
      </c>
      <c r="P108">
        <v>7635043.8710000003</v>
      </c>
      <c r="Q108">
        <v>7553610.2539999997</v>
      </c>
      <c r="R108">
        <v>7578005.3619999997</v>
      </c>
      <c r="S108">
        <v>7909109.0559999999</v>
      </c>
      <c r="T108">
        <v>8084867.4869999997</v>
      </c>
      <c r="U108">
        <v>8151921.4879999999</v>
      </c>
      <c r="V108">
        <v>8152421.6189999999</v>
      </c>
      <c r="W108">
        <v>8058425.1869999999</v>
      </c>
      <c r="X108">
        <v>7899313.1119999997</v>
      </c>
      <c r="Y108">
        <v>7839096.659</v>
      </c>
      <c r="Z108">
        <v>7860849.2170000002</v>
      </c>
      <c r="AA108">
        <v>7940190.9460000005</v>
      </c>
      <c r="AB108">
        <v>8057210.5580000002</v>
      </c>
      <c r="AC108">
        <v>8197617.5020000003</v>
      </c>
      <c r="AD108">
        <v>8350594.0489999996</v>
      </c>
      <c r="AE108">
        <v>8505846.2390000001</v>
      </c>
      <c r="AF108">
        <v>8660407.9379999898</v>
      </c>
      <c r="AG108">
        <v>8812779.0209999997</v>
      </c>
      <c r="AH108">
        <v>8963929.9460000005</v>
      </c>
      <c r="AI108">
        <v>9108438.5040000007</v>
      </c>
      <c r="AJ108">
        <v>9246611.9900000002</v>
      </c>
      <c r="AK108">
        <v>9381109.6420000009</v>
      </c>
      <c r="AL108">
        <v>9512955.2190000005</v>
      </c>
      <c r="AM108">
        <v>9643368.9370000008</v>
      </c>
      <c r="AN108">
        <v>9766887.9030000009</v>
      </c>
      <c r="AO108">
        <v>9888062.3619999997</v>
      </c>
      <c r="AP108">
        <v>10008261.369999999</v>
      </c>
      <c r="AQ108">
        <v>10129471.119999999</v>
      </c>
      <c r="AR108">
        <v>10251299.960000001</v>
      </c>
      <c r="AS108">
        <v>10371744.390000001</v>
      </c>
      <c r="AT108">
        <v>10492557.58</v>
      </c>
      <c r="AU108">
        <v>10614665.16</v>
      </c>
      <c r="AV108">
        <v>10739477.91</v>
      </c>
      <c r="AW108">
        <v>10871807.65</v>
      </c>
    </row>
    <row r="109" spans="2:49" x14ac:dyDescent="0.2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11866266.449999999</v>
      </c>
      <c r="G109" s="100">
        <v>11295774.640000001</v>
      </c>
      <c r="H109" s="100">
        <v>11328741.33</v>
      </c>
      <c r="I109" s="100">
        <v>11231452.689999999</v>
      </c>
      <c r="J109" s="100">
        <v>11068321.529999999</v>
      </c>
      <c r="K109" s="100">
        <v>10408494.439999999</v>
      </c>
      <c r="L109" s="100">
        <v>10066105.48</v>
      </c>
      <c r="M109">
        <v>10105674.65</v>
      </c>
      <c r="N109">
        <v>10278904.890000001</v>
      </c>
      <c r="O109">
        <v>9893603.2249999996</v>
      </c>
      <c r="P109">
        <v>9082260.6799999997</v>
      </c>
      <c r="Q109">
        <v>8083323.8099999996</v>
      </c>
      <c r="R109">
        <v>7309960.2740000002</v>
      </c>
      <c r="S109">
        <v>7054474.2680000002</v>
      </c>
      <c r="T109">
        <v>6939924.2199999997</v>
      </c>
      <c r="U109">
        <v>6895360.5930000003</v>
      </c>
      <c r="V109">
        <v>6882073.398</v>
      </c>
      <c r="W109">
        <v>6839168.0159999998</v>
      </c>
      <c r="X109">
        <v>6797781.1739999996</v>
      </c>
      <c r="Y109">
        <v>6832762.642</v>
      </c>
      <c r="Z109">
        <v>6931044.2690000003</v>
      </c>
      <c r="AA109">
        <v>7070137.4079999998</v>
      </c>
      <c r="AB109">
        <v>7232585.2309999997</v>
      </c>
      <c r="AC109">
        <v>7406691.29</v>
      </c>
      <c r="AD109">
        <v>7582538.7869999995</v>
      </c>
      <c r="AE109">
        <v>7749921.4060000004</v>
      </c>
      <c r="AF109">
        <v>7907238.1100000003</v>
      </c>
      <c r="AG109">
        <v>8053656.1330000004</v>
      </c>
      <c r="AH109">
        <v>8191737.2259999998</v>
      </c>
      <c r="AI109">
        <v>8338083.0939999996</v>
      </c>
      <c r="AJ109">
        <v>8478698.4920000006</v>
      </c>
      <c r="AK109">
        <v>8615975.4590000007</v>
      </c>
      <c r="AL109">
        <v>8751507.6009999998</v>
      </c>
      <c r="AM109">
        <v>8887143.4580000006</v>
      </c>
      <c r="AN109">
        <v>9016889.4199999999</v>
      </c>
      <c r="AO109">
        <v>9148164.1170000006</v>
      </c>
      <c r="AP109">
        <v>9281748.4790000003</v>
      </c>
      <c r="AQ109">
        <v>9418799.8859999999</v>
      </c>
      <c r="AR109">
        <v>9559596.2100000009</v>
      </c>
      <c r="AS109">
        <v>9702443.375</v>
      </c>
      <c r="AT109">
        <v>9849507.8159999996</v>
      </c>
      <c r="AU109">
        <v>10001639.130000001</v>
      </c>
      <c r="AV109">
        <v>10159715.49</v>
      </c>
      <c r="AW109">
        <v>10326642.4</v>
      </c>
    </row>
    <row r="110" spans="2:49" x14ac:dyDescent="0.2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1152766.82</v>
      </c>
      <c r="G110">
        <v>1074478.2</v>
      </c>
      <c r="H110">
        <v>928581.74849999999</v>
      </c>
      <c r="I110" s="100">
        <v>976384.99219999998</v>
      </c>
      <c r="J110" s="100">
        <v>945070.41099999996</v>
      </c>
      <c r="K110" s="100">
        <v>889025.88170000003</v>
      </c>
      <c r="L110" s="100">
        <v>845045.70270000002</v>
      </c>
      <c r="M110">
        <v>831699.70220000006</v>
      </c>
      <c r="N110">
        <v>855151.97259999998</v>
      </c>
      <c r="O110">
        <v>852084.23250000004</v>
      </c>
      <c r="P110">
        <v>812403.94669999997</v>
      </c>
      <c r="Q110">
        <v>748244.85129999998</v>
      </c>
      <c r="R110">
        <v>691727.05929999996</v>
      </c>
      <c r="S110">
        <v>642483.58519999997</v>
      </c>
      <c r="T110">
        <v>606844.24459999998</v>
      </c>
      <c r="U110">
        <v>583346.89240000001</v>
      </c>
      <c r="V110">
        <v>568598.8504</v>
      </c>
      <c r="W110">
        <v>554882.07330000005</v>
      </c>
      <c r="X110">
        <v>543432.15480000002</v>
      </c>
      <c r="Y110">
        <v>543120.9264</v>
      </c>
      <c r="Z110">
        <v>547865.72089999996</v>
      </c>
      <c r="AA110">
        <v>555243.00800000003</v>
      </c>
      <c r="AB110">
        <v>563826.19050000003</v>
      </c>
      <c r="AC110">
        <v>573041.00580000004</v>
      </c>
      <c r="AD110">
        <v>582548.11120000004</v>
      </c>
      <c r="AE110">
        <v>591684.72990000003</v>
      </c>
      <c r="AF110">
        <v>600574.20209999999</v>
      </c>
      <c r="AG110">
        <v>609237.37659999996</v>
      </c>
      <c r="AH110">
        <v>617909.07239999995</v>
      </c>
      <c r="AI110">
        <v>628542.93969999999</v>
      </c>
      <c r="AJ110">
        <v>639284.94790000003</v>
      </c>
      <c r="AK110">
        <v>650134.00069999998</v>
      </c>
      <c r="AL110">
        <v>661012.04610000004</v>
      </c>
      <c r="AM110">
        <v>671909.97450000001</v>
      </c>
      <c r="AN110">
        <v>682293.5601</v>
      </c>
      <c r="AO110">
        <v>692640.79440000001</v>
      </c>
      <c r="AP110">
        <v>702885.03760000004</v>
      </c>
      <c r="AQ110">
        <v>713098.28960000002</v>
      </c>
      <c r="AR110">
        <v>723232.29509999999</v>
      </c>
      <c r="AS110">
        <v>733194.39350000001</v>
      </c>
      <c r="AT110">
        <v>743075.25320000004</v>
      </c>
      <c r="AU110">
        <v>752928.77139999997</v>
      </c>
      <c r="AV110">
        <v>762822.53359999997</v>
      </c>
      <c r="AW110">
        <v>773048.39760000003</v>
      </c>
    </row>
    <row r="111" spans="2:49" x14ac:dyDescent="0.2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6445364.1849999996</v>
      </c>
      <c r="G111">
        <v>5911532.227</v>
      </c>
      <c r="H111">
        <v>5203173.7980000004</v>
      </c>
      <c r="I111">
        <v>5304031.7149999999</v>
      </c>
      <c r="J111">
        <v>5739548.4460000005</v>
      </c>
      <c r="K111">
        <v>5166077.2249999996</v>
      </c>
      <c r="L111">
        <v>4918228.5</v>
      </c>
      <c r="M111">
        <v>4998709.949</v>
      </c>
      <c r="N111">
        <v>5100882.9869999997</v>
      </c>
      <c r="O111">
        <v>5106126.341</v>
      </c>
      <c r="P111">
        <v>4860576.5159999998</v>
      </c>
      <c r="Q111">
        <v>4528666.8360000001</v>
      </c>
      <c r="R111">
        <v>4302654.2690000003</v>
      </c>
      <c r="S111" s="100">
        <v>4272921.3289999999</v>
      </c>
      <c r="T111" s="100">
        <v>4241815.585</v>
      </c>
      <c r="U111" s="100">
        <v>4235654.32</v>
      </c>
      <c r="V111">
        <v>4237509.5710000005</v>
      </c>
      <c r="W111">
        <v>4206148.2939999998</v>
      </c>
      <c r="X111">
        <v>4158316.8369999998</v>
      </c>
      <c r="Y111">
        <v>4143446.8670000001</v>
      </c>
      <c r="Z111">
        <v>4168295.5150000001</v>
      </c>
      <c r="AA111">
        <v>4222419.3609999996</v>
      </c>
      <c r="AB111">
        <v>4296246.4230000004</v>
      </c>
      <c r="AC111">
        <v>4382643.7529999996</v>
      </c>
      <c r="AD111">
        <v>4474052.2249999996</v>
      </c>
      <c r="AE111">
        <v>4564185.3150000004</v>
      </c>
      <c r="AF111">
        <v>4652194.7300000004</v>
      </c>
      <c r="AG111">
        <v>4737682.8289999999</v>
      </c>
      <c r="AH111">
        <v>4822282.057</v>
      </c>
      <c r="AI111">
        <v>4905586.1390000004</v>
      </c>
      <c r="AJ111">
        <v>4986287.4919999996</v>
      </c>
      <c r="AK111">
        <v>5067271.6169999996</v>
      </c>
      <c r="AL111">
        <v>5148480.3640000001</v>
      </c>
      <c r="AM111">
        <v>5230335.6950000003</v>
      </c>
      <c r="AN111">
        <v>5302096.9809999997</v>
      </c>
      <c r="AO111">
        <v>5367610.1239999998</v>
      </c>
      <c r="AP111">
        <v>5428636.2630000003</v>
      </c>
      <c r="AQ111">
        <v>5487253.0360000003</v>
      </c>
      <c r="AR111">
        <v>5542467.4340000004</v>
      </c>
      <c r="AS111">
        <v>5600880.9740000004</v>
      </c>
      <c r="AT111">
        <v>5662626.5429999996</v>
      </c>
      <c r="AU111">
        <v>5726627.9050000003</v>
      </c>
      <c r="AV111">
        <v>5792821.0499999998</v>
      </c>
      <c r="AW111">
        <v>5865215.7779999999</v>
      </c>
    </row>
    <row r="112" spans="2:49" x14ac:dyDescent="0.2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19848528.59</v>
      </c>
      <c r="G112" s="100">
        <v>18238974.23</v>
      </c>
      <c r="H112">
        <v>15905886.869999999</v>
      </c>
      <c r="I112">
        <v>16247646.630000001</v>
      </c>
      <c r="J112">
        <v>17794593.010000002</v>
      </c>
      <c r="K112">
        <v>15972015.789999999</v>
      </c>
      <c r="L112">
        <v>15208086.550000001</v>
      </c>
      <c r="M112">
        <v>15432340.539999999</v>
      </c>
      <c r="N112">
        <v>15548790.439999999</v>
      </c>
      <c r="O112">
        <v>15515157.720000001</v>
      </c>
      <c r="P112">
        <v>14881581.33</v>
      </c>
      <c r="Q112">
        <v>14064051.15</v>
      </c>
      <c r="R112">
        <v>13529478.359999999</v>
      </c>
      <c r="S112" s="100">
        <v>13670614.310000001</v>
      </c>
      <c r="T112" s="100">
        <v>13388375.300000001</v>
      </c>
      <c r="U112" s="100">
        <v>13264656.17</v>
      </c>
      <c r="V112">
        <v>13475669.460000001</v>
      </c>
      <c r="W112">
        <v>13376595.01</v>
      </c>
      <c r="X112">
        <v>13244584.119999999</v>
      </c>
      <c r="Y112">
        <v>13076637.15</v>
      </c>
      <c r="Z112">
        <v>13079061.74</v>
      </c>
      <c r="AA112">
        <v>13155918.369999999</v>
      </c>
      <c r="AB112">
        <v>13273369.32</v>
      </c>
      <c r="AC112">
        <v>13421891.539999999</v>
      </c>
      <c r="AD112">
        <v>13607150.529999999</v>
      </c>
      <c r="AE112">
        <v>13774431.960000001</v>
      </c>
      <c r="AF112">
        <v>13930380.939999999</v>
      </c>
      <c r="AG112">
        <v>14078103.02</v>
      </c>
      <c r="AH112">
        <v>14246575.140000001</v>
      </c>
      <c r="AI112">
        <v>14374155.92</v>
      </c>
      <c r="AJ112">
        <v>14482830.289999999</v>
      </c>
      <c r="AK112">
        <v>14618657.92</v>
      </c>
      <c r="AL112">
        <v>14751884.609999999</v>
      </c>
      <c r="AM112">
        <v>14878370.859999999</v>
      </c>
      <c r="AN112">
        <v>14984816.4</v>
      </c>
      <c r="AO112">
        <v>15055464.640000001</v>
      </c>
      <c r="AP112">
        <v>15110755.939999999</v>
      </c>
      <c r="AQ112">
        <v>15182516.49</v>
      </c>
      <c r="AR112">
        <v>15225865.310000001</v>
      </c>
      <c r="AS112">
        <v>15289027.33</v>
      </c>
      <c r="AT112">
        <v>15374160.630000001</v>
      </c>
      <c r="AU112">
        <v>15458576.01</v>
      </c>
      <c r="AV112">
        <v>15549723.890000001</v>
      </c>
      <c r="AW112">
        <v>15754065.15</v>
      </c>
    </row>
    <row r="113" spans="2:49" x14ac:dyDescent="0.25">
      <c r="B113" t="s">
        <v>335</v>
      </c>
      <c r="C113">
        <v>14430721.2592922</v>
      </c>
      <c r="D113">
        <v>14662411.1568592</v>
      </c>
      <c r="E113">
        <v>14897820.91</v>
      </c>
      <c r="F113">
        <v>14896693.470000001</v>
      </c>
      <c r="G113">
        <v>13890497.99</v>
      </c>
      <c r="H113">
        <v>12682375.42</v>
      </c>
      <c r="I113">
        <v>13187413.140000001</v>
      </c>
      <c r="J113">
        <v>12323646.74</v>
      </c>
      <c r="K113">
        <v>11251143.34</v>
      </c>
      <c r="L113">
        <v>11075116.109999999</v>
      </c>
      <c r="M113">
        <v>10991288.029999999</v>
      </c>
      <c r="N113">
        <v>11545297.380000001</v>
      </c>
      <c r="O113">
        <v>11244729.15</v>
      </c>
      <c r="P113">
        <v>10407825.76</v>
      </c>
      <c r="Q113">
        <v>9441683.3990000002</v>
      </c>
      <c r="R113">
        <v>8788419.8499999996</v>
      </c>
      <c r="S113">
        <v>8799272.2060000002</v>
      </c>
      <c r="T113">
        <v>8789080.1870000008</v>
      </c>
      <c r="U113" s="100">
        <v>8834476.7300000004</v>
      </c>
      <c r="V113">
        <v>8879110.18899999</v>
      </c>
      <c r="W113">
        <v>8831957.3849999998</v>
      </c>
      <c r="X113">
        <v>8733782.9670000002</v>
      </c>
      <c r="Y113">
        <v>8692778.852</v>
      </c>
      <c r="Z113">
        <v>8722046.5399999898</v>
      </c>
      <c r="AA113">
        <v>8806752.682</v>
      </c>
      <c r="AB113">
        <v>8929713.4409999996</v>
      </c>
      <c r="AC113">
        <v>9076862.8650000002</v>
      </c>
      <c r="AD113">
        <v>9237167.0529999901</v>
      </c>
      <c r="AE113">
        <v>9395705.0659999996</v>
      </c>
      <c r="AF113">
        <v>9550110.0429999996</v>
      </c>
      <c r="AG113">
        <v>9699685.4790000003</v>
      </c>
      <c r="AH113">
        <v>9847186.3890000004</v>
      </c>
      <c r="AI113">
        <v>9989767.3210000005</v>
      </c>
      <c r="AJ113">
        <v>10127854.18</v>
      </c>
      <c r="AK113">
        <v>10266586.5</v>
      </c>
      <c r="AL113">
        <v>10406505.439999999</v>
      </c>
      <c r="AM113">
        <v>10548280.960000001</v>
      </c>
      <c r="AN113">
        <v>10678860.960000001</v>
      </c>
      <c r="AO113">
        <v>10804935.25</v>
      </c>
      <c r="AP113">
        <v>10928284.130000001</v>
      </c>
      <c r="AQ113">
        <v>11051729.09</v>
      </c>
      <c r="AR113">
        <v>11173670.779999999</v>
      </c>
      <c r="AS113">
        <v>11299574.18</v>
      </c>
      <c r="AT113">
        <v>11430357.01</v>
      </c>
      <c r="AU113">
        <v>11565136.49</v>
      </c>
      <c r="AV113">
        <v>11704089.34</v>
      </c>
      <c r="AW113">
        <v>11853562.140000001</v>
      </c>
    </row>
    <row r="114" spans="2:49" x14ac:dyDescent="0.2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9625380.7939999998</v>
      </c>
      <c r="G114">
        <v>9428699.4010000005</v>
      </c>
      <c r="H114">
        <v>8845163.1669999994</v>
      </c>
      <c r="I114">
        <v>9118202.7449999899</v>
      </c>
      <c r="J114">
        <v>9030043.4979999997</v>
      </c>
      <c r="K114">
        <v>8681404.0559999999</v>
      </c>
      <c r="L114">
        <v>8706960.8300000001</v>
      </c>
      <c r="M114">
        <v>8724919.1919999998</v>
      </c>
      <c r="N114">
        <v>8945342.0999999996</v>
      </c>
      <c r="O114">
        <v>8852108.7630000003</v>
      </c>
      <c r="P114">
        <v>8564244.0179999899</v>
      </c>
      <c r="Q114">
        <v>8230475.04</v>
      </c>
      <c r="R114">
        <v>7993508.818</v>
      </c>
      <c r="S114">
        <v>7802125.2429999998</v>
      </c>
      <c r="T114">
        <v>7697903.7060000002</v>
      </c>
      <c r="U114">
        <v>7643992.7470000004</v>
      </c>
      <c r="V114">
        <v>7617813.642</v>
      </c>
      <c r="W114">
        <v>7546716.148</v>
      </c>
      <c r="X114">
        <v>7458558.9529999997</v>
      </c>
      <c r="Y114">
        <v>7440036.9210000001</v>
      </c>
      <c r="Z114">
        <v>7465079.0379999997</v>
      </c>
      <c r="AA114">
        <v>7517654.7089999998</v>
      </c>
      <c r="AB114">
        <v>7587396.2039999999</v>
      </c>
      <c r="AC114">
        <v>7669857.9579999996</v>
      </c>
      <c r="AD114">
        <v>7762716.7740000002</v>
      </c>
      <c r="AE114">
        <v>7856788.8590000002</v>
      </c>
      <c r="AF114">
        <v>7952285.9160000002</v>
      </c>
      <c r="AG114">
        <v>8048498.8250000002</v>
      </c>
      <c r="AH114">
        <v>8147371.7089999998</v>
      </c>
      <c r="AI114">
        <v>8266763.7209999999</v>
      </c>
      <c r="AJ114">
        <v>8388446.8760000002</v>
      </c>
      <c r="AK114">
        <v>8513418.9489999898</v>
      </c>
      <c r="AL114">
        <v>8640863.41599999</v>
      </c>
      <c r="AM114">
        <v>8770840.523</v>
      </c>
      <c r="AN114">
        <v>8892696.3939999994</v>
      </c>
      <c r="AO114">
        <v>9013509.9260000009</v>
      </c>
      <c r="AP114">
        <v>9133326.341</v>
      </c>
      <c r="AQ114">
        <v>9252924.6030000001</v>
      </c>
      <c r="AR114">
        <v>9371024.9519999996</v>
      </c>
      <c r="AS114">
        <v>9489943.9440000001</v>
      </c>
      <c r="AT114">
        <v>9610023.7829999998</v>
      </c>
      <c r="AU114">
        <v>9730578.398</v>
      </c>
      <c r="AV114">
        <v>9851513.7689999994</v>
      </c>
      <c r="AW114">
        <v>9975699.1980000008</v>
      </c>
    </row>
    <row r="115" spans="2:49" x14ac:dyDescent="0.25">
      <c r="B115" t="s">
        <v>337</v>
      </c>
      <c r="C115">
        <v>10784142.4039852</v>
      </c>
      <c r="D115">
        <v>10957285.2985109</v>
      </c>
      <c r="E115">
        <v>11133208.449999999</v>
      </c>
      <c r="F115">
        <v>11198965.9</v>
      </c>
      <c r="G115">
        <v>11252678.84</v>
      </c>
      <c r="H115">
        <v>10507378.560000001</v>
      </c>
      <c r="I115">
        <v>10920687.970000001</v>
      </c>
      <c r="J115">
        <v>11079681.5</v>
      </c>
      <c r="K115">
        <v>10904854.060000001</v>
      </c>
      <c r="L115">
        <v>10897949.91</v>
      </c>
      <c r="M115">
        <v>10899966.18</v>
      </c>
      <c r="N115">
        <v>11045169.039999999</v>
      </c>
      <c r="O115">
        <v>11233156.630000001</v>
      </c>
      <c r="P115">
        <v>11278709.939999999</v>
      </c>
      <c r="Q115">
        <v>11218900.779999999</v>
      </c>
      <c r="R115">
        <v>11129355.99</v>
      </c>
      <c r="S115">
        <v>11224111.09</v>
      </c>
      <c r="T115">
        <v>11168462.470000001</v>
      </c>
      <c r="U115">
        <v>11111150.449999999</v>
      </c>
      <c r="V115">
        <v>11075685.640000001</v>
      </c>
      <c r="W115">
        <v>11005640.529999999</v>
      </c>
      <c r="X115">
        <v>10916776.810000001</v>
      </c>
      <c r="Y115">
        <v>10941695.369999999</v>
      </c>
      <c r="Z115">
        <v>11028991.949999999</v>
      </c>
      <c r="AA115">
        <v>11155816.5</v>
      </c>
      <c r="AB115">
        <v>11306250.060000001</v>
      </c>
      <c r="AC115">
        <v>11472449.75</v>
      </c>
      <c r="AD115">
        <v>11652463.57</v>
      </c>
      <c r="AE115">
        <v>11838007.960000001</v>
      </c>
      <c r="AF115">
        <v>12028254.33</v>
      </c>
      <c r="AG115">
        <v>12221961.83</v>
      </c>
      <c r="AH115">
        <v>12420093.23</v>
      </c>
      <c r="AI115">
        <v>12638090.83</v>
      </c>
      <c r="AJ115">
        <v>12858521.539999999</v>
      </c>
      <c r="AK115">
        <v>13081882.98</v>
      </c>
      <c r="AL115">
        <v>13308112.300000001</v>
      </c>
      <c r="AM115">
        <v>13537582.880000001</v>
      </c>
      <c r="AN115">
        <v>13761145.939999999</v>
      </c>
      <c r="AO115">
        <v>13986096.07</v>
      </c>
      <c r="AP115">
        <v>14212462.27</v>
      </c>
      <c r="AQ115">
        <v>14440460.51</v>
      </c>
      <c r="AR115">
        <v>14669746.6</v>
      </c>
      <c r="AS115">
        <v>14897262.75</v>
      </c>
      <c r="AT115">
        <v>15124545.74</v>
      </c>
      <c r="AU115">
        <v>15352172.59</v>
      </c>
      <c r="AV115">
        <v>15580649.42</v>
      </c>
      <c r="AW115">
        <v>15811022.59</v>
      </c>
    </row>
    <row r="116" spans="2:49" x14ac:dyDescent="0.2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616102.68350000004</v>
      </c>
      <c r="G116">
        <v>588410.30759999994</v>
      </c>
      <c r="H116">
        <v>503441.8505</v>
      </c>
      <c r="I116">
        <v>527921.8676</v>
      </c>
      <c r="J116">
        <v>534694.82479999994</v>
      </c>
      <c r="K116">
        <v>495019.016</v>
      </c>
      <c r="L116">
        <v>460395.34409999999</v>
      </c>
      <c r="M116">
        <v>446089.03879999998</v>
      </c>
      <c r="N116">
        <v>462853.4583</v>
      </c>
      <c r="O116">
        <v>454031.90720000002</v>
      </c>
      <c r="P116">
        <v>430594.4681</v>
      </c>
      <c r="Q116">
        <v>397946.15269999998</v>
      </c>
      <c r="R116">
        <v>367232.89720000001</v>
      </c>
      <c r="S116">
        <v>352973.30119999999</v>
      </c>
      <c r="T116">
        <v>340204.40529999998</v>
      </c>
      <c r="U116">
        <v>332552.04450000002</v>
      </c>
      <c r="V116">
        <v>328817.17920000001</v>
      </c>
      <c r="W116">
        <v>323744.81290000002</v>
      </c>
      <c r="X116">
        <v>319021.07270000002</v>
      </c>
      <c r="Y116">
        <v>318197.53509999998</v>
      </c>
      <c r="Z116">
        <v>320054.03860000003</v>
      </c>
      <c r="AA116">
        <v>323253.7806</v>
      </c>
      <c r="AB116">
        <v>327113.17440000002</v>
      </c>
      <c r="AC116">
        <v>331375.05959999998</v>
      </c>
      <c r="AD116">
        <v>335949.26659999997</v>
      </c>
      <c r="AE116">
        <v>340344.50790000003</v>
      </c>
      <c r="AF116">
        <v>344649.1067</v>
      </c>
      <c r="AG116">
        <v>348885.99160000001</v>
      </c>
      <c r="AH116">
        <v>353251.06540000002</v>
      </c>
      <c r="AI116">
        <v>358290.68280000001</v>
      </c>
      <c r="AJ116">
        <v>363368.1385</v>
      </c>
      <c r="AK116">
        <v>368650.34889999998</v>
      </c>
      <c r="AL116">
        <v>373996.9278</v>
      </c>
      <c r="AM116">
        <v>379393.56699999998</v>
      </c>
      <c r="AN116">
        <v>384565.71950000001</v>
      </c>
      <c r="AO116">
        <v>389694.35269999999</v>
      </c>
      <c r="AP116">
        <v>394820.1103</v>
      </c>
      <c r="AQ116">
        <v>400068.88919999998</v>
      </c>
      <c r="AR116">
        <v>405241.75589999999</v>
      </c>
      <c r="AS116">
        <v>410459.84830000001</v>
      </c>
      <c r="AT116">
        <v>415756.35690000001</v>
      </c>
      <c r="AU116">
        <v>421068.2647</v>
      </c>
      <c r="AV116">
        <v>426446.05969999998</v>
      </c>
      <c r="AW116">
        <v>432388.75670000003</v>
      </c>
    </row>
    <row r="117" spans="2:49" x14ac:dyDescent="0.25">
      <c r="B117" t="s">
        <v>339</v>
      </c>
      <c r="C117">
        <v>22712835.5539211</v>
      </c>
      <c r="D117">
        <v>23077497.475414101</v>
      </c>
      <c r="E117">
        <v>23448014.239999998</v>
      </c>
      <c r="F117">
        <v>23507755.98</v>
      </c>
      <c r="G117">
        <v>20569090.199999999</v>
      </c>
      <c r="H117">
        <v>16809317.789999999</v>
      </c>
      <c r="I117">
        <v>18341391.32</v>
      </c>
      <c r="J117">
        <v>18149455.73</v>
      </c>
      <c r="K117">
        <v>17087712.07</v>
      </c>
      <c r="L117">
        <v>17624462.579999998</v>
      </c>
      <c r="M117">
        <v>18149876.629999999</v>
      </c>
      <c r="N117">
        <v>18013239.920000002</v>
      </c>
      <c r="O117">
        <v>16300201.119999999</v>
      </c>
      <c r="P117">
        <v>14394049.18</v>
      </c>
      <c r="Q117">
        <v>13061676.02</v>
      </c>
      <c r="R117">
        <v>12362728.119999999</v>
      </c>
      <c r="S117">
        <v>11871346.460000001</v>
      </c>
      <c r="T117">
        <v>11623884.800000001</v>
      </c>
      <c r="U117">
        <v>11596399.73</v>
      </c>
      <c r="V117">
        <v>11680208.609999999</v>
      </c>
      <c r="W117">
        <v>11738607.35</v>
      </c>
      <c r="X117">
        <v>11792911.5</v>
      </c>
      <c r="Y117">
        <v>11894948.609999999</v>
      </c>
      <c r="Z117">
        <v>12040191.470000001</v>
      </c>
      <c r="AA117">
        <v>12213779.9</v>
      </c>
      <c r="AB117">
        <v>12409373.609999999</v>
      </c>
      <c r="AC117">
        <v>12622863.15</v>
      </c>
      <c r="AD117">
        <v>12844028.74</v>
      </c>
      <c r="AE117">
        <v>13063100.09</v>
      </c>
      <c r="AF117">
        <v>13281658.9</v>
      </c>
      <c r="AG117">
        <v>13500265.59</v>
      </c>
      <c r="AH117">
        <v>13722926.93</v>
      </c>
      <c r="AI117">
        <v>13948746.539999999</v>
      </c>
      <c r="AJ117">
        <v>14176763.66</v>
      </c>
      <c r="AK117">
        <v>14412183.390000001</v>
      </c>
      <c r="AL117">
        <v>14652118.25</v>
      </c>
      <c r="AM117">
        <v>14895994.289999999</v>
      </c>
      <c r="AN117">
        <v>15136875.07</v>
      </c>
      <c r="AO117">
        <v>15375930.050000001</v>
      </c>
      <c r="AP117">
        <v>15613997.48</v>
      </c>
      <c r="AQ117">
        <v>15854383.51</v>
      </c>
      <c r="AR117">
        <v>16092264.65</v>
      </c>
      <c r="AS117">
        <v>16340686.970000001</v>
      </c>
      <c r="AT117">
        <v>16597435.93</v>
      </c>
      <c r="AU117">
        <v>16859158.219999999</v>
      </c>
      <c r="AV117">
        <v>17125796.140000001</v>
      </c>
      <c r="AW117">
        <v>17409273.129999999</v>
      </c>
    </row>
    <row r="118" spans="2:49" x14ac:dyDescent="0.25">
      <c r="B118" t="s">
        <v>340</v>
      </c>
      <c r="C118">
        <v>611949.61832884501</v>
      </c>
      <c r="D118">
        <v>621774.66739182698</v>
      </c>
      <c r="E118">
        <v>631757.4608</v>
      </c>
      <c r="F118">
        <v>623751.20849999995</v>
      </c>
      <c r="G118">
        <v>573270.86179999996</v>
      </c>
      <c r="H118">
        <v>484753.43530000001</v>
      </c>
      <c r="I118">
        <v>523318.37929999997</v>
      </c>
      <c r="J118">
        <v>514965.58130000002</v>
      </c>
      <c r="K118">
        <v>474703.80820000003</v>
      </c>
      <c r="L118">
        <v>453354.46759999997</v>
      </c>
      <c r="M118">
        <v>452628.96389999997</v>
      </c>
      <c r="N118">
        <v>433925.86580000003</v>
      </c>
      <c r="O118">
        <v>419564.14439999999</v>
      </c>
      <c r="P118">
        <v>387608.21460000001</v>
      </c>
      <c r="Q118">
        <v>341904.86249999999</v>
      </c>
      <c r="R118">
        <v>304506.80320000002</v>
      </c>
      <c r="S118">
        <v>279832.9106</v>
      </c>
      <c r="T118">
        <v>266109.63079999998</v>
      </c>
      <c r="U118">
        <v>257085.53</v>
      </c>
      <c r="V118">
        <v>251285.2279</v>
      </c>
      <c r="W118">
        <v>244850.24950000001</v>
      </c>
      <c r="X118">
        <v>239113.81760000001</v>
      </c>
      <c r="Y118">
        <v>238254.5405</v>
      </c>
      <c r="Z118">
        <v>239760.88209999999</v>
      </c>
      <c r="AA118">
        <v>242258.04920000001</v>
      </c>
      <c r="AB118">
        <v>245019.29569999999</v>
      </c>
      <c r="AC118">
        <v>247793.3621</v>
      </c>
      <c r="AD118">
        <v>250475.476</v>
      </c>
      <c r="AE118">
        <v>252668.4326</v>
      </c>
      <c r="AF118">
        <v>254529.63370000001</v>
      </c>
      <c r="AG118">
        <v>256120.0141</v>
      </c>
      <c r="AH118">
        <v>257633.0931</v>
      </c>
      <c r="AI118">
        <v>260612.9847</v>
      </c>
      <c r="AJ118">
        <v>263665.78330000001</v>
      </c>
      <c r="AK118">
        <v>266822.90169999999</v>
      </c>
      <c r="AL118">
        <v>270006.94020000001</v>
      </c>
      <c r="AM118">
        <v>273224.6153</v>
      </c>
      <c r="AN118">
        <v>276106.91570000001</v>
      </c>
      <c r="AO118">
        <v>279014.48259999999</v>
      </c>
      <c r="AP118">
        <v>281939.19549999997</v>
      </c>
      <c r="AQ118">
        <v>284912.81430000003</v>
      </c>
      <c r="AR118">
        <v>287879.2267</v>
      </c>
      <c r="AS118">
        <v>290795.80599999998</v>
      </c>
      <c r="AT118">
        <v>293702.49459999998</v>
      </c>
      <c r="AU118">
        <v>296587.27029999997</v>
      </c>
      <c r="AV118">
        <v>299476.72110000002</v>
      </c>
      <c r="AW118">
        <v>302535.98430000001</v>
      </c>
    </row>
    <row r="119" spans="2:49" x14ac:dyDescent="0.25">
      <c r="B119" t="s">
        <v>341</v>
      </c>
      <c r="C119">
        <v>18607410.1111531</v>
      </c>
      <c r="D119">
        <v>18906158.099225</v>
      </c>
      <c r="E119">
        <v>19209702.579999998</v>
      </c>
      <c r="F119">
        <v>19459663.260000002</v>
      </c>
      <c r="G119">
        <v>18586822.690000001</v>
      </c>
      <c r="H119">
        <v>16926972.670000002</v>
      </c>
      <c r="I119">
        <v>17140289.629999999</v>
      </c>
      <c r="J119">
        <v>16949777.09</v>
      </c>
      <c r="K119">
        <v>16186002.51</v>
      </c>
      <c r="L119">
        <v>15735139.890000001</v>
      </c>
      <c r="M119">
        <v>15692941.810000001</v>
      </c>
      <c r="N119">
        <v>15857636.109999999</v>
      </c>
      <c r="O119">
        <v>15567798.48</v>
      </c>
      <c r="P119">
        <v>14863072.75</v>
      </c>
      <c r="Q119">
        <v>13871997.789999999</v>
      </c>
      <c r="R119">
        <v>13120362.82</v>
      </c>
      <c r="S119">
        <v>12775424.15</v>
      </c>
      <c r="T119">
        <v>12426429.42</v>
      </c>
      <c r="U119">
        <v>12284883.279999999</v>
      </c>
      <c r="V119">
        <v>12240119.43</v>
      </c>
      <c r="W119">
        <v>12124804.609999999</v>
      </c>
      <c r="X119">
        <v>11992678.109999999</v>
      </c>
      <c r="Y119">
        <v>11983141.83</v>
      </c>
      <c r="Z119">
        <v>12050100.84</v>
      </c>
      <c r="AA119">
        <v>12159938.130000001</v>
      </c>
      <c r="AB119">
        <v>12293128.279999999</v>
      </c>
      <c r="AC119">
        <v>12440955.51</v>
      </c>
      <c r="AD119">
        <v>12599718.75</v>
      </c>
      <c r="AE119">
        <v>12748797.65</v>
      </c>
      <c r="AF119">
        <v>12893206.77</v>
      </c>
      <c r="AG119">
        <v>13033694.619999999</v>
      </c>
      <c r="AH119">
        <v>13175993.529999999</v>
      </c>
      <c r="AI119">
        <v>13346065.449999999</v>
      </c>
      <c r="AJ119">
        <v>13517452.85</v>
      </c>
      <c r="AK119">
        <v>13694475.800000001</v>
      </c>
      <c r="AL119">
        <v>13873995.189999999</v>
      </c>
      <c r="AM119">
        <v>14055766.43</v>
      </c>
      <c r="AN119">
        <v>14228380.84</v>
      </c>
      <c r="AO119">
        <v>14406063.93</v>
      </c>
      <c r="AP119">
        <v>14586776.26</v>
      </c>
      <c r="AQ119">
        <v>14773185.789999999</v>
      </c>
      <c r="AR119">
        <v>14960357.199999999</v>
      </c>
      <c r="AS119">
        <v>15150724.99</v>
      </c>
      <c r="AT119">
        <v>15340872.1</v>
      </c>
      <c r="AU119">
        <v>15531717.73</v>
      </c>
      <c r="AV119">
        <v>15724833.65</v>
      </c>
      <c r="AW119">
        <v>15932864.560000001</v>
      </c>
    </row>
    <row r="120" spans="2:49" x14ac:dyDescent="0.2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620589.34750000003</v>
      </c>
      <c r="G120">
        <v>602140.97690000001</v>
      </c>
      <c r="H120">
        <v>534998.4375</v>
      </c>
      <c r="I120">
        <v>531265.89190000005</v>
      </c>
      <c r="J120">
        <v>545039.04539999994</v>
      </c>
      <c r="K120">
        <v>531245.67989999999</v>
      </c>
      <c r="L120">
        <v>522812.70069999999</v>
      </c>
      <c r="M120">
        <v>487961.01799999998</v>
      </c>
      <c r="N120">
        <v>445888.76260000002</v>
      </c>
      <c r="O120">
        <v>422425.69150000002</v>
      </c>
      <c r="P120">
        <v>404608.92170000001</v>
      </c>
      <c r="Q120">
        <v>382591.4069</v>
      </c>
      <c r="R120">
        <v>360711.8174</v>
      </c>
      <c r="S120">
        <v>340291.15480000002</v>
      </c>
      <c r="T120">
        <v>330918.54489999998</v>
      </c>
      <c r="U120">
        <v>330332.44620000001</v>
      </c>
      <c r="V120">
        <v>348171.05969999998</v>
      </c>
      <c r="W120">
        <v>354216.99530000001</v>
      </c>
      <c r="X120">
        <v>360756.58429999999</v>
      </c>
      <c r="Y120">
        <v>358634.12400000001</v>
      </c>
      <c r="Z120">
        <v>357269.45059999998</v>
      </c>
      <c r="AA120">
        <v>354155.72830000002</v>
      </c>
      <c r="AB120">
        <v>349606.5563</v>
      </c>
      <c r="AC120">
        <v>344784.53810000001</v>
      </c>
      <c r="AD120">
        <v>341707.283</v>
      </c>
      <c r="AE120">
        <v>338070.49790000002</v>
      </c>
      <c r="AF120">
        <v>334371.07069999998</v>
      </c>
      <c r="AG120">
        <v>330713.44520000002</v>
      </c>
      <c r="AH120">
        <v>328259.29590000003</v>
      </c>
      <c r="AI120">
        <v>326910.935</v>
      </c>
      <c r="AJ120">
        <v>325383.99969999999</v>
      </c>
      <c r="AK120">
        <v>325194.00689999998</v>
      </c>
      <c r="AL120">
        <v>324963.21419999999</v>
      </c>
      <c r="AM120">
        <v>324481.03379999998</v>
      </c>
      <c r="AN120">
        <v>324409.58199999999</v>
      </c>
      <c r="AO120">
        <v>323971.27500000002</v>
      </c>
      <c r="AP120">
        <v>323677.72399999999</v>
      </c>
      <c r="AQ120">
        <v>324555.46189999999</v>
      </c>
      <c r="AR120">
        <v>324730.00719999999</v>
      </c>
      <c r="AS120">
        <v>325252.9829</v>
      </c>
      <c r="AT120">
        <v>326201.01419999998</v>
      </c>
      <c r="AU120">
        <v>326726.02929999999</v>
      </c>
      <c r="AV120">
        <v>327167.74609999999</v>
      </c>
      <c r="AW120">
        <v>331688.92070000002</v>
      </c>
    </row>
    <row r="121" spans="2:49" x14ac:dyDescent="0.2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1270353.673</v>
      </c>
      <c r="G121">
        <v>1210701.1969999999</v>
      </c>
      <c r="H121">
        <v>1175687.4029999999</v>
      </c>
      <c r="I121">
        <v>1207932.612</v>
      </c>
      <c r="J121">
        <v>1179415.6100000001</v>
      </c>
      <c r="K121">
        <v>1123564.2080000001</v>
      </c>
      <c r="L121">
        <v>1131667.622</v>
      </c>
      <c r="M121">
        <v>1140121.193</v>
      </c>
      <c r="N121">
        <v>1111474.274</v>
      </c>
      <c r="O121">
        <v>1176904.0349999999</v>
      </c>
      <c r="P121">
        <v>1193143.1159999999</v>
      </c>
      <c r="Q121">
        <v>1163183.041</v>
      </c>
      <c r="R121">
        <v>1200703.4509999999</v>
      </c>
      <c r="S121">
        <v>1284232.1070000001</v>
      </c>
      <c r="T121">
        <v>1316899.923</v>
      </c>
      <c r="U121">
        <v>1327898.727</v>
      </c>
      <c r="V121">
        <v>1330939.1429999999</v>
      </c>
      <c r="W121">
        <v>1321043.848</v>
      </c>
      <c r="X121">
        <v>1302497.6240000001</v>
      </c>
      <c r="Y121">
        <v>1302467.7169999999</v>
      </c>
      <c r="Z121">
        <v>1316945.7749999999</v>
      </c>
      <c r="AA121">
        <v>1341134.31</v>
      </c>
      <c r="AB121">
        <v>1369430.6270000001</v>
      </c>
      <c r="AC121">
        <v>1399115.817</v>
      </c>
      <c r="AD121">
        <v>1426617.1270000001</v>
      </c>
      <c r="AE121">
        <v>1451243.5330000001</v>
      </c>
      <c r="AF121">
        <v>1473535.9350000001</v>
      </c>
      <c r="AG121">
        <v>1494125.459</v>
      </c>
      <c r="AH121">
        <v>1513903.2509999999</v>
      </c>
      <c r="AI121">
        <v>1531708.4480000001</v>
      </c>
      <c r="AJ121">
        <v>1548579.321</v>
      </c>
      <c r="AK121">
        <v>1565300.5109999999</v>
      </c>
      <c r="AL121">
        <v>1582042.155</v>
      </c>
      <c r="AM121">
        <v>1598843.6089999999</v>
      </c>
      <c r="AN121">
        <v>1615033.2180000001</v>
      </c>
      <c r="AO121">
        <v>1631021.8</v>
      </c>
      <c r="AP121">
        <v>1646886.037</v>
      </c>
      <c r="AQ121">
        <v>1662974.9269999999</v>
      </c>
      <c r="AR121">
        <v>1679029.138</v>
      </c>
      <c r="AS121">
        <v>1694570.422</v>
      </c>
      <c r="AT121">
        <v>1710022.6410000001</v>
      </c>
      <c r="AU121">
        <v>1725426.7490000001</v>
      </c>
      <c r="AV121">
        <v>1740961.077</v>
      </c>
      <c r="AW121">
        <v>1757736.557</v>
      </c>
    </row>
    <row r="122" spans="2:49" x14ac:dyDescent="0.2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3550814.2540000002</v>
      </c>
      <c r="G122">
        <v>3341672.9980000001</v>
      </c>
      <c r="H122">
        <v>3083927.9610000001</v>
      </c>
      <c r="I122">
        <v>3093375.8119999999</v>
      </c>
      <c r="J122">
        <v>2990268.0980000002</v>
      </c>
      <c r="K122">
        <v>2838940.6320000002</v>
      </c>
      <c r="L122">
        <v>2776528.9610000001</v>
      </c>
      <c r="M122">
        <v>2715441.98</v>
      </c>
      <c r="N122">
        <v>2528419.142</v>
      </c>
      <c r="O122">
        <v>2642205.2960000001</v>
      </c>
      <c r="P122">
        <v>2734491.22</v>
      </c>
      <c r="Q122">
        <v>2805823.02</v>
      </c>
      <c r="R122">
        <v>2900754.4350000001</v>
      </c>
      <c r="S122">
        <v>3025268.7829999998</v>
      </c>
      <c r="T122">
        <v>3057576.7379999999</v>
      </c>
      <c r="U122">
        <v>3072266.159</v>
      </c>
      <c r="V122">
        <v>3077362.5819999999</v>
      </c>
      <c r="W122">
        <v>3071148.6869999999</v>
      </c>
      <c r="X122">
        <v>3057026.6540000001</v>
      </c>
      <c r="Y122">
        <v>3055096.193</v>
      </c>
      <c r="Z122">
        <v>3063514.0180000002</v>
      </c>
      <c r="AA122">
        <v>3079949.9249999998</v>
      </c>
      <c r="AB122">
        <v>3101396.7239999999</v>
      </c>
      <c r="AC122">
        <v>3125883.8289999999</v>
      </c>
      <c r="AD122">
        <v>2972325.5219999999</v>
      </c>
      <c r="AE122">
        <v>2815922.51</v>
      </c>
      <c r="AF122">
        <v>2656518.0290000001</v>
      </c>
      <c r="AG122">
        <v>2494074.702</v>
      </c>
      <c r="AH122">
        <v>2329016.483</v>
      </c>
      <c r="AI122">
        <v>2161682.0019999999</v>
      </c>
      <c r="AJ122">
        <v>1991691.27</v>
      </c>
      <c r="AK122">
        <v>1819783.162</v>
      </c>
      <c r="AL122">
        <v>1646157.98</v>
      </c>
      <c r="AM122">
        <v>1470957.8770000001</v>
      </c>
      <c r="AN122">
        <v>1475179.075</v>
      </c>
      <c r="AO122">
        <v>1479805.8219999999</v>
      </c>
      <c r="AP122">
        <v>1484710.3419999999</v>
      </c>
      <c r="AQ122">
        <v>1489965.8359999999</v>
      </c>
      <c r="AR122">
        <v>1495394.21</v>
      </c>
      <c r="AS122">
        <v>1500609.99</v>
      </c>
      <c r="AT122">
        <v>1505959.905</v>
      </c>
      <c r="AU122">
        <v>1511476.541</v>
      </c>
      <c r="AV122">
        <v>1517239.007</v>
      </c>
      <c r="AW122">
        <v>1523813.909</v>
      </c>
    </row>
    <row r="123" spans="2:49" x14ac:dyDescent="0.2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55924560.789999999</v>
      </c>
      <c r="G123">
        <v>52790418.619999997</v>
      </c>
      <c r="H123">
        <v>48022388.149999999</v>
      </c>
      <c r="I123">
        <v>48292876.450000003</v>
      </c>
      <c r="J123">
        <v>47533118.380000003</v>
      </c>
      <c r="K123">
        <v>44912366.210000001</v>
      </c>
      <c r="L123">
        <v>43518792.039999999</v>
      </c>
      <c r="M123">
        <v>43018277.740000002</v>
      </c>
      <c r="N123">
        <v>41664240.439999998</v>
      </c>
      <c r="O123">
        <v>42883445.960000001</v>
      </c>
      <c r="P123">
        <v>43618963.869999997</v>
      </c>
      <c r="Q123">
        <v>43769320.25</v>
      </c>
      <c r="R123">
        <v>44374400.909999996</v>
      </c>
      <c r="S123">
        <v>46336981.399999999</v>
      </c>
      <c r="T123">
        <v>46863728.509999998</v>
      </c>
      <c r="U123">
        <v>47004053.119999997</v>
      </c>
      <c r="V123">
        <v>47051704.32</v>
      </c>
      <c r="W123">
        <v>46716080.810000002</v>
      </c>
      <c r="X123">
        <v>46136311.549999997</v>
      </c>
      <c r="Y123">
        <v>45843350.609999999</v>
      </c>
      <c r="Z123">
        <v>45806102.729999997</v>
      </c>
      <c r="AA123">
        <v>45981408.68</v>
      </c>
      <c r="AB123">
        <v>46332359.869999997</v>
      </c>
      <c r="AC123">
        <v>46832997.159999996</v>
      </c>
      <c r="AD123">
        <v>46923506.420000002</v>
      </c>
      <c r="AE123">
        <v>47091425.700000003</v>
      </c>
      <c r="AF123">
        <v>47322520.649999999</v>
      </c>
      <c r="AG123">
        <v>47602375.280000001</v>
      </c>
      <c r="AH123">
        <v>47927079.43</v>
      </c>
      <c r="AI123">
        <v>48252320.159999996</v>
      </c>
      <c r="AJ123">
        <v>48591845.710000001</v>
      </c>
      <c r="AK123">
        <v>48951845.390000001</v>
      </c>
      <c r="AL123">
        <v>49325335.32</v>
      </c>
      <c r="AM123">
        <v>49708900.18</v>
      </c>
      <c r="AN123">
        <v>50082485.609999999</v>
      </c>
      <c r="AO123">
        <v>50460326.049999997</v>
      </c>
      <c r="AP123">
        <v>50838223.079999998</v>
      </c>
      <c r="AQ123">
        <v>51219889.759999998</v>
      </c>
      <c r="AR123">
        <v>51590420.759999998</v>
      </c>
      <c r="AS123">
        <v>51946112.560000002</v>
      </c>
      <c r="AT123">
        <v>52284675.289999999</v>
      </c>
      <c r="AU123">
        <v>52606680.93</v>
      </c>
      <c r="AV123">
        <v>52915511.670000002</v>
      </c>
      <c r="AW123">
        <v>53239839.32</v>
      </c>
    </row>
    <row r="124" spans="2:49" x14ac:dyDescent="0.25">
      <c r="B124" t="s">
        <v>346</v>
      </c>
      <c r="C124">
        <v>1681202.1785921501</v>
      </c>
      <c r="D124">
        <v>1708194.4233697001</v>
      </c>
      <c r="E124">
        <v>1735620.037</v>
      </c>
      <c r="F124">
        <v>2101689.111</v>
      </c>
      <c r="G124">
        <v>1890645.2690000001</v>
      </c>
      <c r="H124">
        <v>1428113.9909999999</v>
      </c>
      <c r="I124">
        <v>1825541.1410000001</v>
      </c>
      <c r="J124">
        <v>1521195.0419999999</v>
      </c>
      <c r="K124">
        <v>1910332.7779999999</v>
      </c>
      <c r="L124">
        <v>1806213.09</v>
      </c>
      <c r="M124">
        <v>1908293.19</v>
      </c>
      <c r="N124">
        <v>2025260.2779999999</v>
      </c>
      <c r="O124">
        <v>2028639.2209999999</v>
      </c>
      <c r="P124">
        <v>2018631.878</v>
      </c>
      <c r="Q124">
        <v>1983932.28</v>
      </c>
      <c r="R124">
        <v>1959282.4140000001</v>
      </c>
      <c r="S124">
        <v>2193761.7310000001</v>
      </c>
      <c r="T124">
        <v>2151953.5380000002</v>
      </c>
      <c r="U124">
        <v>2116377.6430000002</v>
      </c>
      <c r="V124">
        <v>2088790.129</v>
      </c>
      <c r="W124">
        <v>2083661.298</v>
      </c>
      <c r="X124">
        <v>2067940.787</v>
      </c>
      <c r="Y124">
        <v>2065218.155</v>
      </c>
      <c r="Z124">
        <v>2071729.1810000001</v>
      </c>
      <c r="AA124">
        <v>2085903.3740000001</v>
      </c>
      <c r="AB124">
        <v>2106053.003</v>
      </c>
      <c r="AC124">
        <v>2130965.7230000002</v>
      </c>
      <c r="AD124">
        <v>2159908.2319999998</v>
      </c>
      <c r="AE124">
        <v>2191055.6540000001</v>
      </c>
      <c r="AF124">
        <v>2224035.73</v>
      </c>
      <c r="AG124">
        <v>2258483.4730000002</v>
      </c>
      <c r="AH124">
        <v>2294412.6129999999</v>
      </c>
      <c r="AI124">
        <v>2330942.7089999998</v>
      </c>
      <c r="AJ124">
        <v>2367975.091</v>
      </c>
      <c r="AK124">
        <v>2405703.0419999999</v>
      </c>
      <c r="AL124">
        <v>2443974.9569999999</v>
      </c>
      <c r="AM124">
        <v>2482721.66</v>
      </c>
      <c r="AN124">
        <v>2521134.8119999999</v>
      </c>
      <c r="AO124">
        <v>2559965.8149999999</v>
      </c>
      <c r="AP124">
        <v>2599036.3879999998</v>
      </c>
      <c r="AQ124">
        <v>2638541.4550000001</v>
      </c>
      <c r="AR124">
        <v>2678075.4819999998</v>
      </c>
      <c r="AS124">
        <v>2717645.8829999999</v>
      </c>
      <c r="AT124">
        <v>2757077.5780000002</v>
      </c>
      <c r="AU124">
        <v>2796449.4479999999</v>
      </c>
      <c r="AV124">
        <v>2835915.139</v>
      </c>
      <c r="AW124">
        <v>2876492.54</v>
      </c>
    </row>
    <row r="125" spans="2:49" x14ac:dyDescent="0.2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4299067.568</v>
      </c>
      <c r="G125">
        <v>4273092.2529999996</v>
      </c>
      <c r="H125">
        <v>3473859.9909999999</v>
      </c>
      <c r="I125">
        <v>3590062.2480000001</v>
      </c>
      <c r="J125">
        <v>3770475.0090000001</v>
      </c>
      <c r="K125">
        <v>3680221.5690000001</v>
      </c>
      <c r="L125">
        <v>3553327.2710000002</v>
      </c>
      <c r="M125">
        <v>3511905.4939999999</v>
      </c>
      <c r="N125">
        <v>3557492.6919999998</v>
      </c>
      <c r="O125">
        <v>3605957.3629999999</v>
      </c>
      <c r="P125">
        <v>3638772.548</v>
      </c>
      <c r="Q125">
        <v>3649843.8169999998</v>
      </c>
      <c r="R125">
        <v>3659509.523</v>
      </c>
      <c r="S125">
        <v>3774715.753</v>
      </c>
      <c r="T125">
        <v>3798092.2570000002</v>
      </c>
      <c r="U125">
        <v>3785431.1710000001</v>
      </c>
      <c r="V125">
        <v>3763856.9559999998</v>
      </c>
      <c r="W125">
        <v>3754339.9190000002</v>
      </c>
      <c r="X125">
        <v>3724738.1269999999</v>
      </c>
      <c r="Y125">
        <v>3720575.7450000001</v>
      </c>
      <c r="Z125">
        <v>3733172.25</v>
      </c>
      <c r="AA125">
        <v>3759615.7319999998</v>
      </c>
      <c r="AB125">
        <v>3796163.8330000001</v>
      </c>
      <c r="AC125">
        <v>3840432.0430000001</v>
      </c>
      <c r="AD125">
        <v>3891036.4180000001</v>
      </c>
      <c r="AE125">
        <v>3944971.1230000001</v>
      </c>
      <c r="AF125">
        <v>4000970.1060000001</v>
      </c>
      <c r="AG125">
        <v>4058279.165</v>
      </c>
      <c r="AH125">
        <v>4117003.463</v>
      </c>
      <c r="AI125">
        <v>4175787.1940000001</v>
      </c>
      <c r="AJ125">
        <v>4234749.6390000004</v>
      </c>
      <c r="AK125">
        <v>4294109.2520000003</v>
      </c>
      <c r="AL125">
        <v>4354414.5049999999</v>
      </c>
      <c r="AM125">
        <v>4415746.1150000002</v>
      </c>
      <c r="AN125">
        <v>4475303.46</v>
      </c>
      <c r="AO125">
        <v>4534600.2609999999</v>
      </c>
      <c r="AP125">
        <v>4593513.7070000004</v>
      </c>
      <c r="AQ125">
        <v>4652595.9869999997</v>
      </c>
      <c r="AR125">
        <v>4711505.7189999996</v>
      </c>
      <c r="AS125">
        <v>4771245.4380000001</v>
      </c>
      <c r="AT125">
        <v>4831879.5199999996</v>
      </c>
      <c r="AU125">
        <v>4893285.6529999999</v>
      </c>
      <c r="AV125">
        <v>4955344.4270000001</v>
      </c>
      <c r="AW125">
        <v>5019667.2719999999</v>
      </c>
    </row>
    <row r="126" spans="2:49" x14ac:dyDescent="0.2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22007927.59</v>
      </c>
      <c r="G126">
        <v>21824807.609999999</v>
      </c>
      <c r="H126">
        <v>21517977.260000002</v>
      </c>
      <c r="I126">
        <v>22148957.32</v>
      </c>
      <c r="J126">
        <v>21976704.07</v>
      </c>
      <c r="K126">
        <v>21137765.93</v>
      </c>
      <c r="L126">
        <v>20808873.780000001</v>
      </c>
      <c r="M126">
        <v>21164478.93</v>
      </c>
      <c r="N126">
        <v>22424218.68</v>
      </c>
      <c r="O126">
        <v>23022833.84</v>
      </c>
      <c r="P126">
        <v>21977302.27</v>
      </c>
      <c r="Q126">
        <v>19749130.579999998</v>
      </c>
      <c r="R126">
        <v>17759678.489999998</v>
      </c>
      <c r="S126">
        <v>16549419.289999999</v>
      </c>
      <c r="T126">
        <v>15751880.439999999</v>
      </c>
      <c r="U126" s="100">
        <v>15092376.369999999</v>
      </c>
      <c r="V126">
        <v>14584548.99</v>
      </c>
      <c r="W126">
        <v>14034962.1</v>
      </c>
      <c r="X126">
        <v>13485836.689999999</v>
      </c>
      <c r="Y126">
        <v>13311346.970000001</v>
      </c>
      <c r="Z126">
        <v>13177096.949999999</v>
      </c>
      <c r="AA126">
        <v>13055397.109999999</v>
      </c>
      <c r="AB126">
        <v>12933282.449999999</v>
      </c>
      <c r="AC126">
        <v>12808112.25</v>
      </c>
      <c r="AD126">
        <v>12675668.83</v>
      </c>
      <c r="AE126">
        <v>12527881.16</v>
      </c>
      <c r="AF126">
        <v>12369703.84</v>
      </c>
      <c r="AG126">
        <v>12203325.85</v>
      </c>
      <c r="AH126">
        <v>12033755.539999999</v>
      </c>
      <c r="AI126">
        <v>11898832.119999999</v>
      </c>
      <c r="AJ126">
        <v>11765758.51</v>
      </c>
      <c r="AK126">
        <v>11635161.279999999</v>
      </c>
      <c r="AL126">
        <v>11505980.369999999</v>
      </c>
      <c r="AM126">
        <v>11378528.119999999</v>
      </c>
      <c r="AN126">
        <v>11252437.27</v>
      </c>
      <c r="AO126">
        <v>11132652.35</v>
      </c>
      <c r="AP126">
        <v>11016974.560000001</v>
      </c>
      <c r="AQ126">
        <v>10904788.74</v>
      </c>
      <c r="AR126">
        <v>10794863.6</v>
      </c>
      <c r="AS126">
        <v>10685734.34</v>
      </c>
      <c r="AT126">
        <v>10578347.34</v>
      </c>
      <c r="AU126">
        <v>10472147.390000001</v>
      </c>
      <c r="AV126">
        <v>10367247.93</v>
      </c>
      <c r="AW126">
        <v>10265484.75</v>
      </c>
    </row>
    <row r="127" spans="2:49" x14ac:dyDescent="0.25">
      <c r="B127" t="s">
        <v>349</v>
      </c>
      <c r="C127">
        <v>263090454.30178601</v>
      </c>
      <c r="D127">
        <v>267314456.64462</v>
      </c>
      <c r="E127">
        <v>271606277.19999999</v>
      </c>
      <c r="F127">
        <v>272202242.80000001</v>
      </c>
      <c r="G127">
        <v>257921214.5</v>
      </c>
      <c r="H127">
        <v>236418624.80000001</v>
      </c>
      <c r="I127">
        <v>240237541.5</v>
      </c>
      <c r="J127">
        <v>236457442.80000001</v>
      </c>
      <c r="K127">
        <v>222849155</v>
      </c>
      <c r="L127">
        <v>215870255.59999999</v>
      </c>
      <c r="M127">
        <v>214218143.19999999</v>
      </c>
      <c r="N127">
        <v>213380897.30000001</v>
      </c>
      <c r="O127">
        <v>212218177.69999999</v>
      </c>
      <c r="P127">
        <v>205457574.30000001</v>
      </c>
      <c r="Q127">
        <v>195814288</v>
      </c>
      <c r="R127">
        <v>188864172.19999999</v>
      </c>
      <c r="S127">
        <v>182746753.5</v>
      </c>
      <c r="T127">
        <v>180716336.69999999</v>
      </c>
      <c r="U127">
        <v>179137066.90000001</v>
      </c>
      <c r="V127">
        <v>178413003.5</v>
      </c>
      <c r="W127">
        <v>176568693.90000001</v>
      </c>
      <c r="X127">
        <v>174198515.69999999</v>
      </c>
      <c r="Y127">
        <v>173515574.69999999</v>
      </c>
      <c r="Z127">
        <v>173946965.09999999</v>
      </c>
      <c r="AA127">
        <v>175083055.59999999</v>
      </c>
      <c r="AB127">
        <v>176733031</v>
      </c>
      <c r="AC127">
        <v>178729698.90000001</v>
      </c>
      <c r="AD127">
        <v>180338810.69999999</v>
      </c>
      <c r="AE127">
        <v>181979438.5</v>
      </c>
      <c r="AF127">
        <v>183303504.69999999</v>
      </c>
      <c r="AG127">
        <v>184895819.30000001</v>
      </c>
      <c r="AH127">
        <v>186552415.30000001</v>
      </c>
      <c r="AI127">
        <v>188206679.69999999</v>
      </c>
      <c r="AJ127">
        <v>189832766.5</v>
      </c>
      <c r="AK127">
        <v>191521279.30000001</v>
      </c>
      <c r="AL127">
        <v>193256889.19999999</v>
      </c>
      <c r="AM127">
        <v>195006403.90000001</v>
      </c>
      <c r="AN127">
        <v>196810131.90000001</v>
      </c>
      <c r="AO127">
        <v>198580518.30000001</v>
      </c>
      <c r="AP127">
        <v>200333804.80000001</v>
      </c>
      <c r="AQ127">
        <v>202126957.40000001</v>
      </c>
      <c r="AR127">
        <v>203876582.40000001</v>
      </c>
      <c r="AS127">
        <v>206337134.5</v>
      </c>
      <c r="AT127">
        <v>208931539.69999999</v>
      </c>
      <c r="AU127">
        <v>211542535.90000001</v>
      </c>
      <c r="AV127">
        <v>214173696.80000001</v>
      </c>
      <c r="AW127">
        <v>217032554.09999999</v>
      </c>
    </row>
    <row r="128" spans="2:49" x14ac:dyDescent="0.2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6060247.9840000002</v>
      </c>
      <c r="G128">
        <v>6058173.4809999997</v>
      </c>
      <c r="H128">
        <v>6375766.9589999998</v>
      </c>
      <c r="I128">
        <v>6521755.4879999999</v>
      </c>
      <c r="J128">
        <v>6511522.8669999996</v>
      </c>
      <c r="K128">
        <v>6404550.0099999998</v>
      </c>
      <c r="L128">
        <v>6418618.6789999995</v>
      </c>
      <c r="M128">
        <v>6528486.8459999999</v>
      </c>
      <c r="N128">
        <v>6849157.0149999997</v>
      </c>
      <c r="O128">
        <v>6856428.0310000004</v>
      </c>
      <c r="P128">
        <v>6379348.7719999999</v>
      </c>
      <c r="Q128">
        <v>5575341.1119999997</v>
      </c>
      <c r="R128">
        <v>4854364.6730000004</v>
      </c>
      <c r="S128">
        <v>4354173.3210000005</v>
      </c>
      <c r="T128">
        <v>4096184.6320000002</v>
      </c>
      <c r="U128">
        <v>3903553.2489999998</v>
      </c>
      <c r="V128">
        <v>3765817.9720000001</v>
      </c>
      <c r="W128">
        <v>3631961.9279999998</v>
      </c>
      <c r="X128">
        <v>3503370.872</v>
      </c>
      <c r="Y128">
        <v>3444530.233</v>
      </c>
      <c r="Z128">
        <v>3402810.3</v>
      </c>
      <c r="AA128">
        <v>3366083.9350000001</v>
      </c>
      <c r="AB128">
        <v>3328888.9589999998</v>
      </c>
      <c r="AC128">
        <v>3290337.8360000001</v>
      </c>
      <c r="AD128">
        <v>3249382.2629999998</v>
      </c>
      <c r="AE128">
        <v>3202755.5890000002</v>
      </c>
      <c r="AF128">
        <v>3152597.7250000001</v>
      </c>
      <c r="AG128">
        <v>3099805.9029999999</v>
      </c>
      <c r="AH128">
        <v>3046385.1320000002</v>
      </c>
      <c r="AI128">
        <v>3008837.91</v>
      </c>
      <c r="AJ128">
        <v>2972377.4989999998</v>
      </c>
      <c r="AK128">
        <v>2937065.0649999999</v>
      </c>
      <c r="AL128">
        <v>2902366.7489999998</v>
      </c>
      <c r="AM128">
        <v>2868397.2259999998</v>
      </c>
      <c r="AN128">
        <v>2831912.5070000002</v>
      </c>
      <c r="AO128">
        <v>2796488.6519999998</v>
      </c>
      <c r="AP128">
        <v>2761991.2710000002</v>
      </c>
      <c r="AQ128">
        <v>2728444.7689999999</v>
      </c>
      <c r="AR128">
        <v>2695505.9950000001</v>
      </c>
      <c r="AS128">
        <v>2662603.1230000001</v>
      </c>
      <c r="AT128">
        <v>2630045.9330000002</v>
      </c>
      <c r="AU128">
        <v>2597663.443</v>
      </c>
      <c r="AV128">
        <v>2565509.6639999999</v>
      </c>
      <c r="AW128">
        <v>2534208.656</v>
      </c>
    </row>
    <row r="129" spans="2:49" x14ac:dyDescent="0.2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781116.51179999998</v>
      </c>
      <c r="G129">
        <v>666988.97459999996</v>
      </c>
      <c r="H129">
        <v>570727.43570000003</v>
      </c>
      <c r="I129">
        <v>582592.00589999999</v>
      </c>
      <c r="J129">
        <v>625907.01839999994</v>
      </c>
      <c r="K129">
        <v>584311.51139999996</v>
      </c>
      <c r="L129">
        <v>603582.06279999996</v>
      </c>
      <c r="M129">
        <v>631639.32239999995</v>
      </c>
      <c r="N129">
        <v>626287.32559999998</v>
      </c>
      <c r="O129">
        <v>518501.99969999999</v>
      </c>
      <c r="P129">
        <v>420510.7009</v>
      </c>
      <c r="Q129">
        <v>364426.13819999999</v>
      </c>
      <c r="R129">
        <v>337303.1532</v>
      </c>
      <c r="S129">
        <v>314815.00349999999</v>
      </c>
      <c r="T129">
        <v>302061.82679999998</v>
      </c>
      <c r="U129">
        <v>300517.08260000002</v>
      </c>
      <c r="V129">
        <v>310701.2916</v>
      </c>
      <c r="W129">
        <v>316312.13449999999</v>
      </c>
      <c r="X129">
        <v>322881.90330000001</v>
      </c>
      <c r="Y129">
        <v>324789.57809999998</v>
      </c>
      <c r="Z129">
        <v>328190.52380000002</v>
      </c>
      <c r="AA129">
        <v>331804.8775</v>
      </c>
      <c r="AB129">
        <v>335592.51250000001</v>
      </c>
      <c r="AC129">
        <v>339779.84649999999</v>
      </c>
      <c r="AD129">
        <v>344936.98979999998</v>
      </c>
      <c r="AE129">
        <v>349811.40179999999</v>
      </c>
      <c r="AF129">
        <v>354546.66810000001</v>
      </c>
      <c r="AG129">
        <v>359193.01870000002</v>
      </c>
      <c r="AH129">
        <v>364439.33919999999</v>
      </c>
      <c r="AI129">
        <v>368660.90100000001</v>
      </c>
      <c r="AJ129">
        <v>372511.435</v>
      </c>
      <c r="AK129">
        <v>377123.04249999998</v>
      </c>
      <c r="AL129">
        <v>381702.3235</v>
      </c>
      <c r="AM129">
        <v>386125.07500000001</v>
      </c>
      <c r="AN129">
        <v>390399.47120000003</v>
      </c>
      <c r="AO129">
        <v>393881.95549999998</v>
      </c>
      <c r="AP129">
        <v>397038.34749999997</v>
      </c>
      <c r="AQ129">
        <v>400671.14779999998</v>
      </c>
      <c r="AR129">
        <v>403592.57909999997</v>
      </c>
      <c r="AS129">
        <v>407299.24719999998</v>
      </c>
      <c r="AT129">
        <v>411754.11219999997</v>
      </c>
      <c r="AU129">
        <v>416311.48830000003</v>
      </c>
      <c r="AV129">
        <v>421143.87770000001</v>
      </c>
      <c r="AW129">
        <v>429121.11420000001</v>
      </c>
    </row>
    <row r="130" spans="2:49" x14ac:dyDescent="0.2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498904.8175</v>
      </c>
      <c r="G130">
        <v>431513.09539999999</v>
      </c>
      <c r="H130">
        <v>384403.97629999998</v>
      </c>
      <c r="I130">
        <v>399485.54869999998</v>
      </c>
      <c r="J130">
        <v>366978.61320000002</v>
      </c>
      <c r="K130">
        <v>350925.20890000003</v>
      </c>
      <c r="L130">
        <v>377275.21830000001</v>
      </c>
      <c r="M130">
        <v>386192.64390000002</v>
      </c>
      <c r="N130">
        <v>396465.30660000001</v>
      </c>
      <c r="O130">
        <v>315030.68349999998</v>
      </c>
      <c r="P130">
        <v>244004.44990000001</v>
      </c>
      <c r="Q130">
        <v>202679.23319999999</v>
      </c>
      <c r="R130">
        <v>181610.99129999999</v>
      </c>
      <c r="S130">
        <v>167542.03630000001</v>
      </c>
      <c r="T130">
        <v>163771.66889999999</v>
      </c>
      <c r="U130">
        <v>165519.5178</v>
      </c>
      <c r="V130">
        <v>169724.00330000001</v>
      </c>
      <c r="W130">
        <v>173832.75520000001</v>
      </c>
      <c r="X130">
        <v>178047.0472</v>
      </c>
      <c r="Y130">
        <v>181010.5123</v>
      </c>
      <c r="Z130">
        <v>183721.31469999999</v>
      </c>
      <c r="AA130">
        <v>186566.19870000001</v>
      </c>
      <c r="AB130">
        <v>189697.5019</v>
      </c>
      <c r="AC130">
        <v>193110.17449999999</v>
      </c>
      <c r="AD130">
        <v>196864.38769999999</v>
      </c>
      <c r="AE130">
        <v>200740.78510000001</v>
      </c>
      <c r="AF130">
        <v>204665.2464</v>
      </c>
      <c r="AG130">
        <v>208600.0687</v>
      </c>
      <c r="AH130">
        <v>212560.52919999999</v>
      </c>
      <c r="AI130">
        <v>216385.05790000001</v>
      </c>
      <c r="AJ130">
        <v>220198.43350000001</v>
      </c>
      <c r="AK130">
        <v>224074.71789999999</v>
      </c>
      <c r="AL130">
        <v>228008.88649999999</v>
      </c>
      <c r="AM130">
        <v>232004.26879999999</v>
      </c>
      <c r="AN130">
        <v>236012.878</v>
      </c>
      <c r="AO130">
        <v>240025.31109999999</v>
      </c>
      <c r="AP130">
        <v>244042.1336</v>
      </c>
      <c r="AQ130">
        <v>248102.99119999999</v>
      </c>
      <c r="AR130">
        <v>252172.22260000001</v>
      </c>
      <c r="AS130">
        <v>256526.448</v>
      </c>
      <c r="AT130">
        <v>261119.76680000001</v>
      </c>
      <c r="AU130">
        <v>265907.71870000003</v>
      </c>
      <c r="AV130">
        <v>270876.70069999999</v>
      </c>
      <c r="AW130">
        <v>276144.1298</v>
      </c>
    </row>
    <row r="131" spans="2:49" x14ac:dyDescent="0.2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1535612.915</v>
      </c>
      <c r="G131">
        <v>1387122.5630000001</v>
      </c>
      <c r="H131">
        <v>1291061.7379999999</v>
      </c>
      <c r="I131">
        <v>1324309.0249999999</v>
      </c>
      <c r="J131">
        <v>1272539.7919999999</v>
      </c>
      <c r="K131">
        <v>1270004.3859999999</v>
      </c>
      <c r="L131">
        <v>1393584.246</v>
      </c>
      <c r="M131">
        <v>1449534.503</v>
      </c>
      <c r="N131">
        <v>1482929.149</v>
      </c>
      <c r="O131">
        <v>1176922.173</v>
      </c>
      <c r="P131">
        <v>910309.15980000002</v>
      </c>
      <c r="Q131">
        <v>766671.71270000003</v>
      </c>
      <c r="R131">
        <v>703471.7169</v>
      </c>
      <c r="S131">
        <v>633900.46429999999</v>
      </c>
      <c r="T131">
        <v>615952.12470000004</v>
      </c>
      <c r="U131">
        <v>621950.36179999996</v>
      </c>
      <c r="V131">
        <v>639163.11580000003</v>
      </c>
      <c r="W131">
        <v>660049.07940000005</v>
      </c>
      <c r="X131">
        <v>683224.37690000003</v>
      </c>
      <c r="Y131">
        <v>699678.44240000006</v>
      </c>
      <c r="Z131">
        <v>714451.7561</v>
      </c>
      <c r="AA131">
        <v>729792.64740000002</v>
      </c>
      <c r="AB131">
        <v>746527.8861</v>
      </c>
      <c r="AC131">
        <v>764693.73250000004</v>
      </c>
      <c r="AD131">
        <v>784110.32039999997</v>
      </c>
      <c r="AE131">
        <v>804267.6128</v>
      </c>
      <c r="AF131">
        <v>824874.90449999995</v>
      </c>
      <c r="AG131">
        <v>845771.46420000005</v>
      </c>
      <c r="AH131">
        <v>866952.52069999999</v>
      </c>
      <c r="AI131">
        <v>887593.66390000004</v>
      </c>
      <c r="AJ131">
        <v>908254.15819999995</v>
      </c>
      <c r="AK131">
        <v>929176.53729999997</v>
      </c>
      <c r="AL131">
        <v>950410.37199999997</v>
      </c>
      <c r="AM131">
        <v>971977.1851</v>
      </c>
      <c r="AN131">
        <v>994028.88219999999</v>
      </c>
      <c r="AO131">
        <v>1016391.709</v>
      </c>
      <c r="AP131">
        <v>1039012.7560000001</v>
      </c>
      <c r="AQ131">
        <v>1061993.9210000001</v>
      </c>
      <c r="AR131">
        <v>1085255.9110000001</v>
      </c>
      <c r="AS131">
        <v>1109737.3049999999</v>
      </c>
      <c r="AT131">
        <v>1135330.969</v>
      </c>
      <c r="AU131">
        <v>1161887.5379999999</v>
      </c>
      <c r="AV131">
        <v>1189350.1470000001</v>
      </c>
      <c r="AW131">
        <v>1218041.4439999999</v>
      </c>
    </row>
    <row r="132" spans="2:49" x14ac:dyDescent="0.25">
      <c r="B132" t="s">
        <v>327</v>
      </c>
      <c r="C132">
        <v>225722.47732836599</v>
      </c>
      <c r="D132">
        <v>229346.52471387701</v>
      </c>
      <c r="E132">
        <v>233028.7574</v>
      </c>
      <c r="F132">
        <v>236117.33600000001</v>
      </c>
      <c r="G132">
        <v>220564.91200000001</v>
      </c>
      <c r="H132">
        <v>206198.4688</v>
      </c>
      <c r="I132">
        <v>213792.4063</v>
      </c>
      <c r="J132">
        <v>210519.57740000001</v>
      </c>
      <c r="K132">
        <v>211595.5287</v>
      </c>
      <c r="L132">
        <v>226884.79029999999</v>
      </c>
      <c r="M132">
        <v>235051.7452</v>
      </c>
      <c r="N132">
        <v>240545.31359999999</v>
      </c>
      <c r="O132">
        <v>210177.85019999999</v>
      </c>
      <c r="P132">
        <v>181114.47510000001</v>
      </c>
      <c r="Q132">
        <v>164775.61170000001</v>
      </c>
      <c r="R132">
        <v>157983.50399999999</v>
      </c>
      <c r="S132">
        <v>150914.0031</v>
      </c>
      <c r="T132">
        <v>148230.1029</v>
      </c>
      <c r="U132">
        <v>148400.88260000001</v>
      </c>
      <c r="V132">
        <v>150250.49840000001</v>
      </c>
      <c r="W132">
        <v>152534.68119999999</v>
      </c>
      <c r="X132">
        <v>155016.34400000001</v>
      </c>
      <c r="Y132">
        <v>157842.87049999999</v>
      </c>
      <c r="Z132">
        <v>160947.89079999999</v>
      </c>
      <c r="AA132">
        <v>164343.18350000001</v>
      </c>
      <c r="AB132">
        <v>168004.1379</v>
      </c>
      <c r="AC132">
        <v>171873.61249999999</v>
      </c>
      <c r="AD132">
        <v>175842.03880000001</v>
      </c>
      <c r="AE132">
        <v>179848.4816</v>
      </c>
      <c r="AF132">
        <v>183875.76800000001</v>
      </c>
      <c r="AG132">
        <v>187920.94709999999</v>
      </c>
      <c r="AH132">
        <v>191997.45920000001</v>
      </c>
      <c r="AI132">
        <v>196041.21859999999</v>
      </c>
      <c r="AJ132">
        <v>200109.67370000001</v>
      </c>
      <c r="AK132">
        <v>204229.3138</v>
      </c>
      <c r="AL132">
        <v>208407.2084</v>
      </c>
      <c r="AM132">
        <v>212646.87469999999</v>
      </c>
      <c r="AN132">
        <v>217018.3382</v>
      </c>
      <c r="AO132">
        <v>221492.6415</v>
      </c>
      <c r="AP132">
        <v>226056.15479999999</v>
      </c>
      <c r="AQ132">
        <v>230715.2807</v>
      </c>
      <c r="AR132">
        <v>235463.10190000001</v>
      </c>
      <c r="AS132">
        <v>240359.91140000001</v>
      </c>
      <c r="AT132">
        <v>245397.2561</v>
      </c>
      <c r="AU132">
        <v>250563.19570000001</v>
      </c>
      <c r="AV132">
        <v>255858.54550000001</v>
      </c>
      <c r="AW132">
        <v>261322.0925</v>
      </c>
    </row>
    <row r="133" spans="2:49" x14ac:dyDescent="0.25">
      <c r="B133" t="s">
        <v>328</v>
      </c>
      <c r="C133">
        <v>20679763.666016001</v>
      </c>
      <c r="D133">
        <v>21011783.9607329</v>
      </c>
      <c r="E133">
        <v>21349135.030000001</v>
      </c>
      <c r="F133">
        <v>21421304.059999999</v>
      </c>
      <c r="G133">
        <v>18669442.609999999</v>
      </c>
      <c r="H133">
        <v>15262297.560000001</v>
      </c>
      <c r="I133">
        <v>16651598.039999999</v>
      </c>
      <c r="J133">
        <v>16454551.439999999</v>
      </c>
      <c r="K133">
        <v>15524925.32</v>
      </c>
      <c r="L133">
        <v>16090665.050000001</v>
      </c>
      <c r="M133">
        <v>16609348.67</v>
      </c>
      <c r="N133">
        <v>16495626.789999999</v>
      </c>
      <c r="O133">
        <v>14778329.15</v>
      </c>
      <c r="P133">
        <v>12910920.810000001</v>
      </c>
      <c r="Q133">
        <v>11661380.119999999</v>
      </c>
      <c r="R133">
        <v>11047345.550000001</v>
      </c>
      <c r="S133">
        <v>10601195.02</v>
      </c>
      <c r="T133">
        <v>10378321.539999999</v>
      </c>
      <c r="U133">
        <v>10370734.42</v>
      </c>
      <c r="V133">
        <v>10470027.609999999</v>
      </c>
      <c r="W133">
        <v>10557440.01</v>
      </c>
      <c r="X133">
        <v>10643354.48</v>
      </c>
      <c r="Y133">
        <v>10758788.9</v>
      </c>
      <c r="Z133">
        <v>10908302.199999999</v>
      </c>
      <c r="AA133">
        <v>11082311.17</v>
      </c>
      <c r="AB133">
        <v>11276871.460000001</v>
      </c>
      <c r="AC133">
        <v>11488365.710000001</v>
      </c>
      <c r="AD133">
        <v>11706494.779999999</v>
      </c>
      <c r="AE133">
        <v>11923608.32</v>
      </c>
      <c r="AF133">
        <v>12140726.77</v>
      </c>
      <c r="AG133">
        <v>12358363.15</v>
      </c>
      <c r="AH133">
        <v>12579785.24</v>
      </c>
      <c r="AI133">
        <v>12797649.42</v>
      </c>
      <c r="AJ133">
        <v>13017197.529999999</v>
      </c>
      <c r="AK133">
        <v>13243381.199999999</v>
      </c>
      <c r="AL133">
        <v>13473795.73</v>
      </c>
      <c r="AM133">
        <v>13707875.33</v>
      </c>
      <c r="AN133">
        <v>13941027.279999999</v>
      </c>
      <c r="AO133">
        <v>14172757.050000001</v>
      </c>
      <c r="AP133">
        <v>14403835.029999999</v>
      </c>
      <c r="AQ133">
        <v>14637335.890000001</v>
      </c>
      <c r="AR133">
        <v>14868882.539999999</v>
      </c>
      <c r="AS133">
        <v>15110988.27</v>
      </c>
      <c r="AT133">
        <v>15361492.609999999</v>
      </c>
      <c r="AU133">
        <v>15617284.939999999</v>
      </c>
      <c r="AV133">
        <v>15878284.68</v>
      </c>
      <c r="AW133">
        <v>16155499.380000001</v>
      </c>
    </row>
    <row r="134" spans="2:49" x14ac:dyDescent="0.2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2118726.5079999999</v>
      </c>
      <c r="G134">
        <v>1795255.7560000001</v>
      </c>
      <c r="H134">
        <v>1623220.6769999999</v>
      </c>
      <c r="I134">
        <v>1629457.996</v>
      </c>
      <c r="J134">
        <v>1536594.642</v>
      </c>
      <c r="K134">
        <v>1530472.1980000001</v>
      </c>
      <c r="L134">
        <v>1676349.2520000001</v>
      </c>
      <c r="M134">
        <v>1763775.9739999999</v>
      </c>
      <c r="N134">
        <v>1788201.7720000001</v>
      </c>
      <c r="O134">
        <v>1355374.405</v>
      </c>
      <c r="P134">
        <v>998116.80449999997</v>
      </c>
      <c r="Q134">
        <v>805855.62320000003</v>
      </c>
      <c r="R134">
        <v>714874.3763</v>
      </c>
      <c r="S134">
        <v>635595.81550000003</v>
      </c>
      <c r="T134">
        <v>601802.70270000002</v>
      </c>
      <c r="U134">
        <v>598932.39359999995</v>
      </c>
      <c r="V134">
        <v>610503.12540000002</v>
      </c>
      <c r="W134">
        <v>625776.27780000004</v>
      </c>
      <c r="X134">
        <v>644125.82479999994</v>
      </c>
      <c r="Y134">
        <v>660400.84770000004</v>
      </c>
      <c r="Z134">
        <v>675889.03720000002</v>
      </c>
      <c r="AA134">
        <v>691390.85400000005</v>
      </c>
      <c r="AB134">
        <v>707447.74730000005</v>
      </c>
      <c r="AC134">
        <v>724145.09640000004</v>
      </c>
      <c r="AD134">
        <v>741286.54229999997</v>
      </c>
      <c r="AE134">
        <v>758105.41370000003</v>
      </c>
      <c r="AF134">
        <v>774719.90859999997</v>
      </c>
      <c r="AG134">
        <v>791144.70460000006</v>
      </c>
      <c r="AH134">
        <v>807594.1973</v>
      </c>
      <c r="AI134">
        <v>823616.26130000001</v>
      </c>
      <c r="AJ134">
        <v>839665.24199999997</v>
      </c>
      <c r="AK134">
        <v>856075.15560000006</v>
      </c>
      <c r="AL134">
        <v>872709.61690000002</v>
      </c>
      <c r="AM134">
        <v>889535.27480000001</v>
      </c>
      <c r="AN134">
        <v>907098.88159999996</v>
      </c>
      <c r="AO134">
        <v>925455.36360000004</v>
      </c>
      <c r="AP134">
        <v>944385.45369999995</v>
      </c>
      <c r="AQ134">
        <v>964058.34470000002</v>
      </c>
      <c r="AR134">
        <v>984181.16749999998</v>
      </c>
      <c r="AS134">
        <v>1005599.045</v>
      </c>
      <c r="AT134">
        <v>1027911.4790000001</v>
      </c>
      <c r="AU134">
        <v>1051074.848</v>
      </c>
      <c r="AV134">
        <v>1075140.0519999999</v>
      </c>
      <c r="AW134">
        <v>1100998.132</v>
      </c>
    </row>
    <row r="135" spans="2:49" x14ac:dyDescent="0.2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353</v>
      </c>
      <c r="C137">
        <v>20174774.421468802</v>
      </c>
      <c r="D137">
        <v>20498686.950521201</v>
      </c>
      <c r="E137">
        <v>20827800</v>
      </c>
      <c r="F137">
        <v>19906901.43</v>
      </c>
      <c r="G137">
        <v>18927616.350000001</v>
      </c>
      <c r="H137">
        <v>16952023.460000001</v>
      </c>
      <c r="I137">
        <v>16081139.77</v>
      </c>
      <c r="J137">
        <v>15386804.449999999</v>
      </c>
      <c r="K137">
        <v>14525931.18</v>
      </c>
      <c r="L137">
        <v>13508332.130000001</v>
      </c>
      <c r="M137">
        <v>12550483.439999999</v>
      </c>
      <c r="N137">
        <v>11556878.859999999</v>
      </c>
      <c r="O137">
        <v>10373355.26</v>
      </c>
      <c r="P137">
        <v>9378401.0879999995</v>
      </c>
      <c r="Q137">
        <v>8521406.8450000007</v>
      </c>
      <c r="R137">
        <v>7580847.1679999996</v>
      </c>
      <c r="S137">
        <v>3084147.4010000001</v>
      </c>
      <c r="T137">
        <v>2284850.031</v>
      </c>
      <c r="U137">
        <v>1755926.4029999999</v>
      </c>
      <c r="V137">
        <v>1287824.392</v>
      </c>
      <c r="W137">
        <v>1037916.296</v>
      </c>
      <c r="X137">
        <v>793243.19270000001</v>
      </c>
      <c r="Y137">
        <v>773504.73849999998</v>
      </c>
      <c r="Z137">
        <v>772012.1716</v>
      </c>
      <c r="AA137">
        <v>771631.00639999995</v>
      </c>
      <c r="AB137">
        <v>771686.17599999998</v>
      </c>
      <c r="AC137">
        <v>771919.84640000004</v>
      </c>
      <c r="AD137">
        <v>774219.87479999999</v>
      </c>
      <c r="AE137">
        <v>777825.28370000003</v>
      </c>
      <c r="AF137">
        <v>782512.10109999997</v>
      </c>
      <c r="AG137">
        <v>788102.81019999995</v>
      </c>
      <c r="AH137">
        <v>794457.47340000002</v>
      </c>
      <c r="AI137">
        <v>801537.19</v>
      </c>
      <c r="AJ137">
        <v>808926.83499999996</v>
      </c>
      <c r="AK137">
        <v>816539.06499999994</v>
      </c>
      <c r="AL137">
        <v>824279.39630000002</v>
      </c>
      <c r="AM137">
        <v>832061.07200000004</v>
      </c>
      <c r="AN137">
        <v>839899.59779999999</v>
      </c>
      <c r="AO137">
        <v>847277.01249999995</v>
      </c>
      <c r="AP137">
        <v>854333.15319999994</v>
      </c>
      <c r="AQ137">
        <v>861183.89359999995</v>
      </c>
      <c r="AR137">
        <v>867772.5344</v>
      </c>
      <c r="AS137">
        <v>874723.16720000003</v>
      </c>
      <c r="AT137">
        <v>881668.09900000005</v>
      </c>
      <c r="AU137">
        <v>888362.12399999995</v>
      </c>
      <c r="AV137">
        <v>894735.55949999997</v>
      </c>
      <c r="AW137">
        <v>901036.3125</v>
      </c>
    </row>
    <row r="138" spans="2:49" x14ac:dyDescent="0.25">
      <c r="B138" t="s">
        <v>354</v>
      </c>
      <c r="C138">
        <v>16278956.881142</v>
      </c>
      <c r="D138">
        <v>16540320.799446501</v>
      </c>
      <c r="E138">
        <v>16805881</v>
      </c>
      <c r="F138">
        <v>16724415.58</v>
      </c>
      <c r="G138">
        <v>15996478.939999999</v>
      </c>
      <c r="H138">
        <v>15294252.23</v>
      </c>
      <c r="I138">
        <v>15220762.84</v>
      </c>
      <c r="J138">
        <v>13334397.32</v>
      </c>
      <c r="K138">
        <v>11339150.060000001</v>
      </c>
      <c r="L138">
        <v>9818015.74599999</v>
      </c>
      <c r="M138">
        <v>8666695.2980000004</v>
      </c>
      <c r="N138">
        <v>7714400.6619999995</v>
      </c>
      <c r="O138">
        <v>8079374.7340000002</v>
      </c>
      <c r="P138">
        <v>8266556.8039999995</v>
      </c>
      <c r="Q138">
        <v>8353892.3550000004</v>
      </c>
      <c r="R138">
        <v>8553775.7280000001</v>
      </c>
      <c r="S138">
        <v>4854588.2390000001</v>
      </c>
      <c r="T138">
        <v>6505300.3660000004</v>
      </c>
      <c r="U138">
        <v>8108214.9469999997</v>
      </c>
      <c r="V138">
        <v>9680650.1960000005</v>
      </c>
      <c r="W138">
        <v>10085774.07</v>
      </c>
      <c r="X138">
        <v>10436029.93</v>
      </c>
      <c r="Y138">
        <v>10535849.49</v>
      </c>
      <c r="Z138">
        <v>10685166.810000001</v>
      </c>
      <c r="AA138">
        <v>10871540.52</v>
      </c>
      <c r="AB138">
        <v>11122797.630000001</v>
      </c>
      <c r="AC138">
        <v>11391838.23</v>
      </c>
      <c r="AD138">
        <v>11688533.83</v>
      </c>
      <c r="AE138">
        <v>11980788.960000001</v>
      </c>
      <c r="AF138">
        <v>11927989.439999999</v>
      </c>
      <c r="AG138">
        <v>12129543.210000001</v>
      </c>
      <c r="AH138">
        <v>12326778.279999999</v>
      </c>
      <c r="AI138">
        <v>12476006.33</v>
      </c>
      <c r="AJ138">
        <v>12615510.470000001</v>
      </c>
      <c r="AK138">
        <v>12750979.199999999</v>
      </c>
      <c r="AL138">
        <v>12911736.359999999</v>
      </c>
      <c r="AM138">
        <v>13067375.48</v>
      </c>
      <c r="AN138">
        <v>13144853.99</v>
      </c>
      <c r="AO138">
        <v>13219034.16</v>
      </c>
      <c r="AP138">
        <v>13291430.939999999</v>
      </c>
      <c r="AQ138">
        <v>13366329.390000001</v>
      </c>
      <c r="AR138">
        <v>13439673.18</v>
      </c>
      <c r="AS138">
        <v>13404948.310000001</v>
      </c>
      <c r="AT138">
        <v>13376118.560000001</v>
      </c>
      <c r="AU138">
        <v>13352091.939999999</v>
      </c>
      <c r="AV138">
        <v>13334548.880000001</v>
      </c>
      <c r="AW138">
        <v>13337141.380000001</v>
      </c>
    </row>
    <row r="139" spans="2:49" x14ac:dyDescent="0.2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6850391.7019999996</v>
      </c>
      <c r="G139">
        <v>6582723.3020000001</v>
      </c>
      <c r="H139">
        <v>6666704.2759999996</v>
      </c>
      <c r="I139">
        <v>6912314.0140000004</v>
      </c>
      <c r="J139">
        <v>6641772.1960000005</v>
      </c>
      <c r="K139">
        <v>6459434.9079999998</v>
      </c>
      <c r="L139">
        <v>6131789.568</v>
      </c>
      <c r="M139">
        <v>6385891.6289999997</v>
      </c>
      <c r="N139">
        <v>6509564.3190000001</v>
      </c>
      <c r="O139">
        <v>6831676.2460000003</v>
      </c>
      <c r="P139">
        <v>6976683.8200000003</v>
      </c>
      <c r="Q139">
        <v>6929754.9620000003</v>
      </c>
      <c r="R139">
        <v>7001739.9970000004</v>
      </c>
      <c r="S139">
        <v>7387833.0460000001</v>
      </c>
      <c r="T139">
        <v>7573890.3150000004</v>
      </c>
      <c r="U139">
        <v>7641817.2110000001</v>
      </c>
      <c r="V139">
        <v>7637637.8650000002</v>
      </c>
      <c r="W139">
        <v>7543398.8569999998</v>
      </c>
      <c r="X139">
        <v>7385822.5870000003</v>
      </c>
      <c r="Y139">
        <v>7325603.0420000004</v>
      </c>
      <c r="Z139">
        <v>7347311.6909999996</v>
      </c>
      <c r="AA139">
        <v>7427040.6359999999</v>
      </c>
      <c r="AB139">
        <v>7544872.6509999996</v>
      </c>
      <c r="AC139">
        <v>7686121.4749999996</v>
      </c>
      <c r="AD139">
        <v>7839006.2300000004</v>
      </c>
      <c r="AE139">
        <v>7994147.6469999999</v>
      </c>
      <c r="AF139">
        <v>8148503.1749999998</v>
      </c>
      <c r="AG139">
        <v>8300685.5559999999</v>
      </c>
      <c r="AH139">
        <v>8451496.4010000005</v>
      </c>
      <c r="AI139">
        <v>8592098.8279999997</v>
      </c>
      <c r="AJ139">
        <v>8726011.0690000001</v>
      </c>
      <c r="AK139">
        <v>8856068.5830000006</v>
      </c>
      <c r="AL139">
        <v>8983487.8780000005</v>
      </c>
      <c r="AM139">
        <v>9109468.4920000006</v>
      </c>
      <c r="AN139">
        <v>9229143.9529999997</v>
      </c>
      <c r="AO139">
        <v>9346406.5549999997</v>
      </c>
      <c r="AP139">
        <v>9462693.6600000001</v>
      </c>
      <c r="AQ139">
        <v>9579987.7670000009</v>
      </c>
      <c r="AR139">
        <v>9697988.693</v>
      </c>
      <c r="AS139">
        <v>9814617.1070000008</v>
      </c>
      <c r="AT139">
        <v>9931710.1429999899</v>
      </c>
      <c r="AU139">
        <v>10050231.789999999</v>
      </c>
      <c r="AV139">
        <v>10171563.390000001</v>
      </c>
      <c r="AW139">
        <v>10300313.119999999</v>
      </c>
    </row>
    <row r="140" spans="2:49" x14ac:dyDescent="0.2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6636807.2400000002</v>
      </c>
      <c r="G140">
        <v>6298005.0920000002</v>
      </c>
      <c r="H140">
        <v>6419872.6150000002</v>
      </c>
      <c r="I140">
        <v>6339245.3310000002</v>
      </c>
      <c r="J140">
        <v>6187805.892</v>
      </c>
      <c r="K140">
        <v>5787344.7989999996</v>
      </c>
      <c r="L140">
        <v>5619063.6720000003</v>
      </c>
      <c r="M140">
        <v>5668070.9570000004</v>
      </c>
      <c r="N140">
        <v>5842733.6359999999</v>
      </c>
      <c r="O140">
        <v>5547893.4170000004</v>
      </c>
      <c r="P140">
        <v>4947528.6210000003</v>
      </c>
      <c r="Q140">
        <v>4296833.9249999998</v>
      </c>
      <c r="R140">
        <v>3874639.7119999998</v>
      </c>
      <c r="S140">
        <v>3793969.0630000001</v>
      </c>
      <c r="T140">
        <v>3750776.4029999999</v>
      </c>
      <c r="U140">
        <v>3756918.9950000001</v>
      </c>
      <c r="V140">
        <v>3778190.548</v>
      </c>
      <c r="W140">
        <v>3792797.1850000001</v>
      </c>
      <c r="X140">
        <v>3805514.335</v>
      </c>
      <c r="Y140">
        <v>3846348.93</v>
      </c>
      <c r="Z140">
        <v>3925477.875</v>
      </c>
      <c r="AA140">
        <v>4035168.3080000002</v>
      </c>
      <c r="AB140">
        <v>4165674.9210000001</v>
      </c>
      <c r="AC140">
        <v>4307907.9720000001</v>
      </c>
      <c r="AD140">
        <v>4451321.6440000003</v>
      </c>
      <c r="AE140">
        <v>4591111.6260000002</v>
      </c>
      <c r="AF140">
        <v>4725130.5750000002</v>
      </c>
      <c r="AG140">
        <v>4852714.7939999998</v>
      </c>
      <c r="AH140">
        <v>4974742.7570000002</v>
      </c>
      <c r="AI140">
        <v>5087530.2060000002</v>
      </c>
      <c r="AJ140">
        <v>5194823.6809999999</v>
      </c>
      <c r="AK140">
        <v>5299000.8030000003</v>
      </c>
      <c r="AL140">
        <v>5401853.7249999996</v>
      </c>
      <c r="AM140">
        <v>5504625.102</v>
      </c>
      <c r="AN140">
        <v>5605662.0920000002</v>
      </c>
      <c r="AO140">
        <v>5707486.7450000001</v>
      </c>
      <c r="AP140">
        <v>5811009.7580000004</v>
      </c>
      <c r="AQ140">
        <v>5917342.75</v>
      </c>
      <c r="AR140">
        <v>6026963.3609999996</v>
      </c>
      <c r="AS140">
        <v>6138844.0980000002</v>
      </c>
      <c r="AT140">
        <v>6254855.9479999999</v>
      </c>
      <c r="AU140">
        <v>6375747.1050000004</v>
      </c>
      <c r="AV140">
        <v>6502197.2089999998</v>
      </c>
      <c r="AW140">
        <v>6636298.6330000004</v>
      </c>
    </row>
    <row r="141" spans="2:49" x14ac:dyDescent="0.2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416382.79129999998</v>
      </c>
      <c r="G141">
        <v>386364.2403</v>
      </c>
      <c r="H141">
        <v>341857.64240000001</v>
      </c>
      <c r="I141">
        <v>357374.65210000001</v>
      </c>
      <c r="J141">
        <v>341170.27010000002</v>
      </c>
      <c r="K141">
        <v>318431.51510000002</v>
      </c>
      <c r="L141">
        <v>304406.93800000002</v>
      </c>
      <c r="M141">
        <v>304010.97659999999</v>
      </c>
      <c r="N141">
        <v>322652.06819999998</v>
      </c>
      <c r="O141">
        <v>319136.20240000001</v>
      </c>
      <c r="P141">
        <v>294391.8198</v>
      </c>
      <c r="Q141">
        <v>264147.23349999997</v>
      </c>
      <c r="R141">
        <v>243447.7414</v>
      </c>
      <c r="S141">
        <v>231024.31700000001</v>
      </c>
      <c r="T141">
        <v>219733.52799999999</v>
      </c>
      <c r="U141">
        <v>213383.3958</v>
      </c>
      <c r="V141">
        <v>209800.209</v>
      </c>
      <c r="W141">
        <v>207180.88750000001</v>
      </c>
      <c r="X141">
        <v>205083.19</v>
      </c>
      <c r="Y141">
        <v>206284.58960000001</v>
      </c>
      <c r="Z141">
        <v>209751.21189999999</v>
      </c>
      <c r="AA141">
        <v>214868.0895</v>
      </c>
      <c r="AB141">
        <v>221051.6263</v>
      </c>
      <c r="AC141">
        <v>227866.80919999999</v>
      </c>
      <c r="AD141">
        <v>234794.9357</v>
      </c>
      <c r="AE141">
        <v>241658.899</v>
      </c>
      <c r="AF141">
        <v>248422.46470000001</v>
      </c>
      <c r="AG141">
        <v>255090.6759</v>
      </c>
      <c r="AH141">
        <v>261720.28279999999</v>
      </c>
      <c r="AI141">
        <v>268056.06020000001</v>
      </c>
      <c r="AJ141">
        <v>274273.63150000002</v>
      </c>
      <c r="AK141">
        <v>280452.45319999999</v>
      </c>
      <c r="AL141">
        <v>286627.29619999998</v>
      </c>
      <c r="AM141">
        <v>292804.16340000002</v>
      </c>
      <c r="AN141">
        <v>298903.96649999998</v>
      </c>
      <c r="AO141">
        <v>304974.82429999998</v>
      </c>
      <c r="AP141">
        <v>311022.03999999998</v>
      </c>
      <c r="AQ141">
        <v>317107.89980000001</v>
      </c>
      <c r="AR141">
        <v>323234.04320000001</v>
      </c>
      <c r="AS141">
        <v>329351.14880000002</v>
      </c>
      <c r="AT141">
        <v>335542.27960000001</v>
      </c>
      <c r="AU141">
        <v>341848.67219999997</v>
      </c>
      <c r="AV141">
        <v>348309.53700000001</v>
      </c>
      <c r="AW141">
        <v>355075.10129999998</v>
      </c>
    </row>
    <row r="142" spans="2:49" x14ac:dyDescent="0.2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4942867.307</v>
      </c>
      <c r="G142">
        <v>4526081.9400000004</v>
      </c>
      <c r="H142">
        <v>4017885.412</v>
      </c>
      <c r="I142">
        <v>4087227.6940000001</v>
      </c>
      <c r="J142">
        <v>4400770.2089999998</v>
      </c>
      <c r="K142">
        <v>3949753.469</v>
      </c>
      <c r="L142">
        <v>3768100.1290000002</v>
      </c>
      <c r="M142">
        <v>3843557.1310000001</v>
      </c>
      <c r="N142">
        <v>3957745.6039999998</v>
      </c>
      <c r="O142">
        <v>3937815.6349999998</v>
      </c>
      <c r="P142">
        <v>3689233.15</v>
      </c>
      <c r="Q142">
        <v>3388347.662</v>
      </c>
      <c r="R142">
        <v>3212843.406</v>
      </c>
      <c r="S142">
        <v>3217793.986</v>
      </c>
      <c r="T142">
        <v>3205946.13</v>
      </c>
      <c r="U142">
        <v>3217235.1269999999</v>
      </c>
      <c r="V142">
        <v>3232736.344</v>
      </c>
      <c r="W142">
        <v>3226718.3629999999</v>
      </c>
      <c r="X142">
        <v>3206171.5559999999</v>
      </c>
      <c r="Y142">
        <v>3204050.0550000002</v>
      </c>
      <c r="Z142">
        <v>3233905.247</v>
      </c>
      <c r="AA142">
        <v>3289769.9410000001</v>
      </c>
      <c r="AB142">
        <v>3364104.656</v>
      </c>
      <c r="AC142">
        <v>3450182.7960000001</v>
      </c>
      <c r="AD142">
        <v>3539977.6340000001</v>
      </c>
      <c r="AE142">
        <v>3629026.031</v>
      </c>
      <c r="AF142">
        <v>3716197.2110000001</v>
      </c>
      <c r="AG142">
        <v>3801160.13</v>
      </c>
      <c r="AH142">
        <v>3885015.8640000001</v>
      </c>
      <c r="AI142">
        <v>3961921.2779999999</v>
      </c>
      <c r="AJ142">
        <v>4035746.9309999999</v>
      </c>
      <c r="AK142">
        <v>4109271.1069999998</v>
      </c>
      <c r="AL142">
        <v>4182812.0729999999</v>
      </c>
      <c r="AM142">
        <v>4256775.28</v>
      </c>
      <c r="AN142">
        <v>4323185.5489999996</v>
      </c>
      <c r="AO142">
        <v>4384358.432</v>
      </c>
      <c r="AP142">
        <v>4441875.8329999996</v>
      </c>
      <c r="AQ142">
        <v>4497568.7980000004</v>
      </c>
      <c r="AR142">
        <v>4550719.0959999999</v>
      </c>
      <c r="AS142">
        <v>4606716.5719999997</v>
      </c>
      <c r="AT142">
        <v>4665875.7110000001</v>
      </c>
      <c r="AU142">
        <v>4727386.2850000001</v>
      </c>
      <c r="AV142">
        <v>4791228.4960000003</v>
      </c>
      <c r="AW142">
        <v>4860792.0140000004</v>
      </c>
    </row>
    <row r="143" spans="2:49" x14ac:dyDescent="0.2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17183289.66</v>
      </c>
      <c r="G143">
        <v>15824411.560000001</v>
      </c>
      <c r="H143">
        <v>13860114.960000001</v>
      </c>
      <c r="I143">
        <v>14145716.060000001</v>
      </c>
      <c r="J143">
        <v>15470527.460000001</v>
      </c>
      <c r="K143">
        <v>13848892.58</v>
      </c>
      <c r="L143">
        <v>13155811.529999999</v>
      </c>
      <c r="M143">
        <v>13352965.42</v>
      </c>
      <c r="N143">
        <v>13514427.560000001</v>
      </c>
      <c r="O143">
        <v>13546552.460000001</v>
      </c>
      <c r="P143">
        <v>12974405.67</v>
      </c>
      <c r="Q143">
        <v>12215703.17</v>
      </c>
      <c r="R143">
        <v>11753084.84</v>
      </c>
      <c r="S143">
        <v>11942282.1</v>
      </c>
      <c r="T143">
        <v>11719430.4</v>
      </c>
      <c r="U143">
        <v>11634653.529999999</v>
      </c>
      <c r="V143">
        <v>11836872.539999999</v>
      </c>
      <c r="W143">
        <v>11770523.73</v>
      </c>
      <c r="X143">
        <v>11670544.32</v>
      </c>
      <c r="Y143">
        <v>11531371.210000001</v>
      </c>
      <c r="Z143">
        <v>11546538.98</v>
      </c>
      <c r="AA143">
        <v>11633542.02</v>
      </c>
      <c r="AB143">
        <v>11761364.52</v>
      </c>
      <c r="AC143">
        <v>11919254.1</v>
      </c>
      <c r="AD143">
        <v>12108835.42</v>
      </c>
      <c r="AE143">
        <v>12282120.42</v>
      </c>
      <c r="AF143">
        <v>12444383.630000001</v>
      </c>
      <c r="AG143">
        <v>12598431.279999999</v>
      </c>
      <c r="AH143">
        <v>12770030.93</v>
      </c>
      <c r="AI143">
        <v>12896647.32</v>
      </c>
      <c r="AJ143">
        <v>13004642.68</v>
      </c>
      <c r="AK143">
        <v>13136060.800000001</v>
      </c>
      <c r="AL143">
        <v>13264729.630000001</v>
      </c>
      <c r="AM143">
        <v>13387027.310000001</v>
      </c>
      <c r="AN143">
        <v>13491643.779999999</v>
      </c>
      <c r="AO143">
        <v>13563553.33</v>
      </c>
      <c r="AP143">
        <v>13621400.109999999</v>
      </c>
      <c r="AQ143">
        <v>13694084.01</v>
      </c>
      <c r="AR143">
        <v>13741262.51</v>
      </c>
      <c r="AS143">
        <v>13806197.960000001</v>
      </c>
      <c r="AT143">
        <v>13891196.08</v>
      </c>
      <c r="AU143">
        <v>13975888.449999999</v>
      </c>
      <c r="AV143">
        <v>14067058.57</v>
      </c>
      <c r="AW143">
        <v>14261177.720000001</v>
      </c>
    </row>
    <row r="144" spans="2:49" x14ac:dyDescent="0.25">
      <c r="B144" t="s">
        <v>291</v>
      </c>
      <c r="C144">
        <v>11637309.2577525</v>
      </c>
      <c r="D144">
        <v>11824150.02208</v>
      </c>
      <c r="E144">
        <v>12013990.58</v>
      </c>
      <c r="F144">
        <v>12020117.470000001</v>
      </c>
      <c r="G144">
        <v>11222665.689999999</v>
      </c>
      <c r="H144">
        <v>10316647.279999999</v>
      </c>
      <c r="I144">
        <v>10711779.609999999</v>
      </c>
      <c r="J144">
        <v>9979815.1679999996</v>
      </c>
      <c r="K144">
        <v>9079834.4030000009</v>
      </c>
      <c r="L144">
        <v>8924990.1079999898</v>
      </c>
      <c r="M144">
        <v>8870392.2239999995</v>
      </c>
      <c r="N144">
        <v>9384938.0109999999</v>
      </c>
      <c r="O144">
        <v>9159916.2699999996</v>
      </c>
      <c r="P144">
        <v>8421412.6710000001</v>
      </c>
      <c r="Q144">
        <v>7576740.7560000001</v>
      </c>
      <c r="R144">
        <v>7048042.0970000001</v>
      </c>
      <c r="S144">
        <v>7111184.6279999996</v>
      </c>
      <c r="T144">
        <v>7124173.8890000004</v>
      </c>
      <c r="U144">
        <v>7185587.1749999998</v>
      </c>
      <c r="V144">
        <v>7241572.7529999996</v>
      </c>
      <c r="W144">
        <v>7227485.9720000001</v>
      </c>
      <c r="X144">
        <v>7167669.4179999996</v>
      </c>
      <c r="Y144">
        <v>7145633.2800000003</v>
      </c>
      <c r="Z144">
        <v>7184682.5489999996</v>
      </c>
      <c r="AA144">
        <v>7275274.6210000003</v>
      </c>
      <c r="AB144">
        <v>7402547.767</v>
      </c>
      <c r="AC144">
        <v>7552740.3020000001</v>
      </c>
      <c r="AD144">
        <v>7713201.7000000002</v>
      </c>
      <c r="AE144">
        <v>7872209.1279999996</v>
      </c>
      <c r="AF144">
        <v>8027121.1359999999</v>
      </c>
      <c r="AG144">
        <v>8177370.9400000004</v>
      </c>
      <c r="AH144">
        <v>8325023.176</v>
      </c>
      <c r="AI144">
        <v>8459544.6989999898</v>
      </c>
      <c r="AJ144">
        <v>8588633.3100000005</v>
      </c>
      <c r="AK144">
        <v>8717359.3800000008</v>
      </c>
      <c r="AL144">
        <v>8846749.4269999899</v>
      </c>
      <c r="AM144">
        <v>8977482.9560000002</v>
      </c>
      <c r="AN144">
        <v>9099382.8450000007</v>
      </c>
      <c r="AO144">
        <v>9217107.8929999899</v>
      </c>
      <c r="AP144">
        <v>9332445.7200000007</v>
      </c>
      <c r="AQ144">
        <v>9448035.9250000007</v>
      </c>
      <c r="AR144">
        <v>9562665.8990000002</v>
      </c>
      <c r="AS144">
        <v>9680842.6300000008</v>
      </c>
      <c r="AT144">
        <v>9803701.8939999994</v>
      </c>
      <c r="AU144">
        <v>9930613.2430000007</v>
      </c>
      <c r="AV144">
        <v>10061788.560000001</v>
      </c>
      <c r="AW144">
        <v>10202811.33</v>
      </c>
    </row>
    <row r="145" spans="2:49" x14ac:dyDescent="0.2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3288113.4380000001</v>
      </c>
      <c r="G145">
        <v>3255741.9810000001</v>
      </c>
      <c r="H145">
        <v>3108031.1910000001</v>
      </c>
      <c r="I145">
        <v>3189786.5819999999</v>
      </c>
      <c r="J145">
        <v>3141184.568</v>
      </c>
      <c r="K145">
        <v>2985484.0839999998</v>
      </c>
      <c r="L145">
        <v>2958078.3840000001</v>
      </c>
      <c r="M145">
        <v>2961364.051</v>
      </c>
      <c r="N145">
        <v>3089664.0180000002</v>
      </c>
      <c r="O145">
        <v>3183796.4980000001</v>
      </c>
      <c r="P145">
        <v>3135809.8110000002</v>
      </c>
      <c r="Q145">
        <v>3035171.79</v>
      </c>
      <c r="R145">
        <v>3005946.9530000002</v>
      </c>
      <c r="S145">
        <v>3049746.858</v>
      </c>
      <c r="T145">
        <v>3025538.1540000001</v>
      </c>
      <c r="U145">
        <v>3014943.7230000002</v>
      </c>
      <c r="V145">
        <v>3009419.3130000001</v>
      </c>
      <c r="W145">
        <v>2993713.0630000001</v>
      </c>
      <c r="X145">
        <v>2968156.5759999999</v>
      </c>
      <c r="Y145">
        <v>2972908.676</v>
      </c>
      <c r="Z145">
        <v>2999002.1880000001</v>
      </c>
      <c r="AA145">
        <v>3040258.7659999998</v>
      </c>
      <c r="AB145">
        <v>3091999.9380000001</v>
      </c>
      <c r="AC145">
        <v>3150961.81</v>
      </c>
      <c r="AD145">
        <v>3212985.4559999998</v>
      </c>
      <c r="AE145">
        <v>3275825.6609999998</v>
      </c>
      <c r="AF145">
        <v>3339194.4780000001</v>
      </c>
      <c r="AG145">
        <v>3403032.3169999998</v>
      </c>
      <c r="AH145">
        <v>3467823.66</v>
      </c>
      <c r="AI145">
        <v>3530407.8960000002</v>
      </c>
      <c r="AJ145">
        <v>3593010.1839999999</v>
      </c>
      <c r="AK145">
        <v>3656583.0830000001</v>
      </c>
      <c r="AL145">
        <v>3721264.6570000001</v>
      </c>
      <c r="AM145">
        <v>3787038.6120000002</v>
      </c>
      <c r="AN145">
        <v>3850483.15</v>
      </c>
      <c r="AO145">
        <v>3913262.1680000001</v>
      </c>
      <c r="AP145">
        <v>3975653.818</v>
      </c>
      <c r="AQ145">
        <v>4038171.409</v>
      </c>
      <c r="AR145">
        <v>4100353.0440000002</v>
      </c>
      <c r="AS145">
        <v>4162896.32</v>
      </c>
      <c r="AT145">
        <v>4226258.0690000001</v>
      </c>
      <c r="AU145">
        <v>4290279.3279999997</v>
      </c>
      <c r="AV145">
        <v>4354979.0460000001</v>
      </c>
      <c r="AW145">
        <v>4421723.2489999998</v>
      </c>
    </row>
    <row r="146" spans="2:49" x14ac:dyDescent="0.25">
      <c r="B146" t="s">
        <v>293</v>
      </c>
      <c r="C146">
        <v>6724481.5896774204</v>
      </c>
      <c r="D146">
        <v>6832445.3166948901</v>
      </c>
      <c r="E146">
        <v>6942142.3380000005</v>
      </c>
      <c r="F146">
        <v>6990460.2810000004</v>
      </c>
      <c r="G146">
        <v>7033897.7199999997</v>
      </c>
      <c r="H146">
        <v>6599732.8530000001</v>
      </c>
      <c r="I146">
        <v>6852769.2960000001</v>
      </c>
      <c r="J146">
        <v>6935817.2199999997</v>
      </c>
      <c r="K146">
        <v>6814782.1440000003</v>
      </c>
      <c r="L146">
        <v>6808045.0120000001</v>
      </c>
      <c r="M146">
        <v>6816623.7359999996</v>
      </c>
      <c r="N146">
        <v>6948085.591</v>
      </c>
      <c r="O146">
        <v>7119805.5520000001</v>
      </c>
      <c r="P146">
        <v>7177066.7910000002</v>
      </c>
      <c r="Q146">
        <v>7177017.7340000002</v>
      </c>
      <c r="R146">
        <v>7203013.1339999996</v>
      </c>
      <c r="S146">
        <v>7399469.4919999996</v>
      </c>
      <c r="T146">
        <v>7377020.7620000001</v>
      </c>
      <c r="U146">
        <v>7357669.0860000001</v>
      </c>
      <c r="V146">
        <v>7351367.6229999997</v>
      </c>
      <c r="W146">
        <v>7337646.7319999998</v>
      </c>
      <c r="X146">
        <v>7310282.2280000001</v>
      </c>
      <c r="Y146">
        <v>7352694.5499999998</v>
      </c>
      <c r="Z146">
        <v>7437695.9160000002</v>
      </c>
      <c r="AA146">
        <v>7552660.2130000005</v>
      </c>
      <c r="AB146">
        <v>7687426.7630000003</v>
      </c>
      <c r="AC146">
        <v>7835266.5250000004</v>
      </c>
      <c r="AD146">
        <v>7991011.3930000002</v>
      </c>
      <c r="AE146">
        <v>8151316.4939999999</v>
      </c>
      <c r="AF146">
        <v>8315138.0290000001</v>
      </c>
      <c r="AG146">
        <v>8482034.9509999994</v>
      </c>
      <c r="AH146">
        <v>8652161.5250000004</v>
      </c>
      <c r="AI146">
        <v>8820810.2829999998</v>
      </c>
      <c r="AJ146">
        <v>8990427.7579999994</v>
      </c>
      <c r="AK146">
        <v>9161854.37099999</v>
      </c>
      <c r="AL146">
        <v>9335634.9790000003</v>
      </c>
      <c r="AM146">
        <v>9511894.727</v>
      </c>
      <c r="AN146">
        <v>9686850.0529999901</v>
      </c>
      <c r="AO146">
        <v>9862995.9489999898</v>
      </c>
      <c r="AP146">
        <v>10040559.65</v>
      </c>
      <c r="AQ146">
        <v>10219867.220000001</v>
      </c>
      <c r="AR146">
        <v>10400783.189999999</v>
      </c>
      <c r="AS146">
        <v>10581420.84</v>
      </c>
      <c r="AT146">
        <v>10762850.439999999</v>
      </c>
      <c r="AU146">
        <v>10945537.789999999</v>
      </c>
      <c r="AV146">
        <v>11129879.949999999</v>
      </c>
      <c r="AW146">
        <v>11316734.050000001</v>
      </c>
    </row>
    <row r="147" spans="2:49" x14ac:dyDescent="0.25">
      <c r="B147" t="s">
        <v>294</v>
      </c>
      <c r="C147">
        <v>312458.80390520301</v>
      </c>
      <c r="D147">
        <v>317475.43106956501</v>
      </c>
      <c r="E147">
        <v>322572.6018</v>
      </c>
      <c r="F147">
        <v>330083.90749999997</v>
      </c>
      <c r="G147">
        <v>317122.77590000001</v>
      </c>
      <c r="H147">
        <v>271232.09850000002</v>
      </c>
      <c r="I147">
        <v>284295.35609999998</v>
      </c>
      <c r="J147">
        <v>288966.79729999998</v>
      </c>
      <c r="K147">
        <v>269468.4523</v>
      </c>
      <c r="L147">
        <v>251814.5784</v>
      </c>
      <c r="M147">
        <v>244014.67980000001</v>
      </c>
      <c r="N147">
        <v>252488.31789999999</v>
      </c>
      <c r="O147">
        <v>244512.96049999999</v>
      </c>
      <c r="P147">
        <v>229528.51379999999</v>
      </c>
      <c r="Q147">
        <v>212658.27309999999</v>
      </c>
      <c r="R147">
        <v>198632.9001</v>
      </c>
      <c r="S147">
        <v>193998.54300000001</v>
      </c>
      <c r="T147">
        <v>187562.20670000001</v>
      </c>
      <c r="U147">
        <v>184639.5882</v>
      </c>
      <c r="V147">
        <v>184015.9834</v>
      </c>
      <c r="W147">
        <v>183357.50719999999</v>
      </c>
      <c r="X147">
        <v>182921.81820000001</v>
      </c>
      <c r="Y147">
        <v>183751.31940000001</v>
      </c>
      <c r="Z147">
        <v>185831.77100000001</v>
      </c>
      <c r="AA147">
        <v>188688.37650000001</v>
      </c>
      <c r="AB147">
        <v>192030.33970000001</v>
      </c>
      <c r="AC147">
        <v>195697.26699999999</v>
      </c>
      <c r="AD147">
        <v>199596.90410000001</v>
      </c>
      <c r="AE147">
        <v>203527.96189999999</v>
      </c>
      <c r="AF147">
        <v>207494.69349999999</v>
      </c>
      <c r="AG147">
        <v>211498.37830000001</v>
      </c>
      <c r="AH147">
        <v>215613.04310000001</v>
      </c>
      <c r="AI147">
        <v>219616.83290000001</v>
      </c>
      <c r="AJ147">
        <v>223613.73259999999</v>
      </c>
      <c r="AK147">
        <v>227717.04790000001</v>
      </c>
      <c r="AL147">
        <v>231864.2942</v>
      </c>
      <c r="AM147">
        <v>236044.01629999999</v>
      </c>
      <c r="AN147">
        <v>240184.89790000001</v>
      </c>
      <c r="AO147">
        <v>244298.01939999999</v>
      </c>
      <c r="AP147">
        <v>248415.3634</v>
      </c>
      <c r="AQ147">
        <v>252618.9798</v>
      </c>
      <c r="AR147">
        <v>256794.54130000001</v>
      </c>
      <c r="AS147">
        <v>261031.78229999999</v>
      </c>
      <c r="AT147">
        <v>265352.23879999999</v>
      </c>
      <c r="AU147">
        <v>269722.80009999999</v>
      </c>
      <c r="AV147">
        <v>274175.72240000003</v>
      </c>
      <c r="AW147">
        <v>279018.04989999998</v>
      </c>
    </row>
    <row r="148" spans="2:49" x14ac:dyDescent="0.2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8220898.1579999998</v>
      </c>
      <c r="G148">
        <v>7929926.0099999998</v>
      </c>
      <c r="H148">
        <v>7370459.8329999996</v>
      </c>
      <c r="I148">
        <v>7433498.4380000001</v>
      </c>
      <c r="J148">
        <v>7301502.0690000001</v>
      </c>
      <c r="K148">
        <v>6896878.6789999995</v>
      </c>
      <c r="L148">
        <v>6647363.3200000003</v>
      </c>
      <c r="M148">
        <v>6680606.4400000004</v>
      </c>
      <c r="N148">
        <v>6944403.6569999997</v>
      </c>
      <c r="O148">
        <v>7002735.051</v>
      </c>
      <c r="P148">
        <v>6682194.9189999998</v>
      </c>
      <c r="Q148">
        <v>6196787.4759999998</v>
      </c>
      <c r="R148">
        <v>5875618.4670000002</v>
      </c>
      <c r="S148">
        <v>5849382.7750000004</v>
      </c>
      <c r="T148">
        <v>5721578.3530000001</v>
      </c>
      <c r="U148">
        <v>5692484.1900000004</v>
      </c>
      <c r="V148">
        <v>5696763.2439999999</v>
      </c>
      <c r="W148">
        <v>5678714.8140000002</v>
      </c>
      <c r="X148">
        <v>5644956.1679999996</v>
      </c>
      <c r="Y148">
        <v>5657445.8710000003</v>
      </c>
      <c r="Z148">
        <v>5716770.5080000004</v>
      </c>
      <c r="AA148">
        <v>5811072.6660000002</v>
      </c>
      <c r="AB148">
        <v>5928846.7189999996</v>
      </c>
      <c r="AC148">
        <v>6060868.3720000004</v>
      </c>
      <c r="AD148">
        <v>6197328.2259999998</v>
      </c>
      <c r="AE148">
        <v>6329853.3329999996</v>
      </c>
      <c r="AF148">
        <v>6459276.2010000004</v>
      </c>
      <c r="AG148">
        <v>6585972.2149999999</v>
      </c>
      <c r="AH148">
        <v>6712126.9869999997</v>
      </c>
      <c r="AI148">
        <v>6830720.943</v>
      </c>
      <c r="AJ148">
        <v>6946601.5310000004</v>
      </c>
      <c r="AK148">
        <v>7063488.6610000003</v>
      </c>
      <c r="AL148">
        <v>7181069.966</v>
      </c>
      <c r="AM148">
        <v>7299423.1390000004</v>
      </c>
      <c r="AN148">
        <v>7414846.3219999997</v>
      </c>
      <c r="AO148">
        <v>7532122.6040000003</v>
      </c>
      <c r="AP148">
        <v>7650953.1770000001</v>
      </c>
      <c r="AQ148">
        <v>7773349.0870000003</v>
      </c>
      <c r="AR148">
        <v>7897152.4050000003</v>
      </c>
      <c r="AS148">
        <v>8023101.1730000004</v>
      </c>
      <c r="AT148">
        <v>8150293.7920000004</v>
      </c>
      <c r="AU148">
        <v>8279589.8859999999</v>
      </c>
      <c r="AV148">
        <v>8412007.88199999</v>
      </c>
      <c r="AW148">
        <v>8554611.72299999</v>
      </c>
    </row>
    <row r="149" spans="2:49" x14ac:dyDescent="0.2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3.6343676180000002</v>
      </c>
      <c r="G149">
        <v>3.5003912370000001</v>
      </c>
      <c r="H149">
        <v>3.2294411250000001</v>
      </c>
      <c r="I149">
        <v>3.1763439870000001</v>
      </c>
      <c r="J149">
        <v>3.1867756900000002</v>
      </c>
      <c r="K149">
        <v>3.0672217179999999</v>
      </c>
      <c r="L149">
        <v>3.045681901</v>
      </c>
      <c r="M149">
        <v>2.9796157870000002</v>
      </c>
      <c r="N149">
        <v>2.9653739140000002</v>
      </c>
      <c r="O149">
        <v>3.1572789380000001</v>
      </c>
      <c r="P149">
        <v>3.3038992</v>
      </c>
      <c r="Q149">
        <v>3.4003870389999999</v>
      </c>
      <c r="R149">
        <v>3.529753243</v>
      </c>
      <c r="S149">
        <v>3.8956803340000001</v>
      </c>
      <c r="T149">
        <v>3.9429612779999998</v>
      </c>
      <c r="U149">
        <v>3.9444852479999999</v>
      </c>
      <c r="V149">
        <v>4.075424054</v>
      </c>
      <c r="W149">
        <v>4.0463537709999997</v>
      </c>
      <c r="X149">
        <v>3.9991946880000002</v>
      </c>
      <c r="Y149">
        <v>3.9180830420000001</v>
      </c>
      <c r="Z149">
        <v>3.8988365549999999</v>
      </c>
      <c r="AA149">
        <v>3.8980510669999999</v>
      </c>
      <c r="AB149">
        <v>3.9049524089999998</v>
      </c>
      <c r="AC149">
        <v>3.9199624929999999</v>
      </c>
      <c r="AD149">
        <v>3.952313212</v>
      </c>
      <c r="AE149">
        <v>3.9778538160000001</v>
      </c>
      <c r="AF149">
        <v>4.0001449899999999</v>
      </c>
      <c r="AG149">
        <v>4.0206517709999998</v>
      </c>
      <c r="AH149">
        <v>4.0528757369999999</v>
      </c>
      <c r="AI149">
        <v>4.0655931250000004</v>
      </c>
      <c r="AJ149">
        <v>4.0698104080000004</v>
      </c>
      <c r="AK149">
        <v>4.0872192629999997</v>
      </c>
      <c r="AL149">
        <v>4.1027085359999997</v>
      </c>
      <c r="AM149">
        <v>4.1139975270000004</v>
      </c>
      <c r="AN149">
        <v>4.1313398030000004</v>
      </c>
      <c r="AO149">
        <v>4.1418674419999997</v>
      </c>
      <c r="AP149">
        <v>4.1533758250000004</v>
      </c>
      <c r="AQ149">
        <v>4.1799744209999998</v>
      </c>
      <c r="AR149">
        <v>4.1981494870000002</v>
      </c>
      <c r="AS149">
        <v>4.2196569679999998</v>
      </c>
      <c r="AT149">
        <v>4.2470498609999998</v>
      </c>
      <c r="AU149">
        <v>4.2700878810000003</v>
      </c>
      <c r="AV149">
        <v>4.2935721129999997</v>
      </c>
      <c r="AW149">
        <v>4.3727533359999997</v>
      </c>
    </row>
    <row r="150" spans="2:49" x14ac:dyDescent="0.2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1227703.902</v>
      </c>
      <c r="G150">
        <v>1169778.703</v>
      </c>
      <c r="H150">
        <v>1137342.7220000001</v>
      </c>
      <c r="I150">
        <v>1168186.6580000001</v>
      </c>
      <c r="J150">
        <v>1139788.2209999999</v>
      </c>
      <c r="K150">
        <v>1085365.5589999999</v>
      </c>
      <c r="L150">
        <v>1093522.067</v>
      </c>
      <c r="M150">
        <v>1101399.567</v>
      </c>
      <c r="N150">
        <v>1073824.0900000001</v>
      </c>
      <c r="O150">
        <v>1137626.7590000001</v>
      </c>
      <c r="P150">
        <v>1153370.719</v>
      </c>
      <c r="Q150">
        <v>1124181.933</v>
      </c>
      <c r="R150">
        <v>1163145.2760000001</v>
      </c>
      <c r="S150">
        <v>1248852.1459999999</v>
      </c>
      <c r="T150">
        <v>1282133.672</v>
      </c>
      <c r="U150">
        <v>1293559.4709999999</v>
      </c>
      <c r="V150">
        <v>1296748.1359999999</v>
      </c>
      <c r="W150">
        <v>1287318.3589999999</v>
      </c>
      <c r="X150">
        <v>1269316.0419999999</v>
      </c>
      <c r="Y150">
        <v>1269368.5120000001</v>
      </c>
      <c r="Z150">
        <v>1283761.8160000001</v>
      </c>
      <c r="AA150">
        <v>1307831.9939999999</v>
      </c>
      <c r="AB150">
        <v>1336072.888</v>
      </c>
      <c r="AC150">
        <v>1365761.4029999999</v>
      </c>
      <c r="AD150">
        <v>1393304.7760000001</v>
      </c>
      <c r="AE150">
        <v>1418045.186</v>
      </c>
      <c r="AF150">
        <v>1440490.3389999999</v>
      </c>
      <c r="AG150">
        <v>1461256.5660000001</v>
      </c>
      <c r="AH150">
        <v>1481206.7050000001</v>
      </c>
      <c r="AI150">
        <v>1498967.841</v>
      </c>
      <c r="AJ150">
        <v>1515768.41</v>
      </c>
      <c r="AK150">
        <v>1532396.62</v>
      </c>
      <c r="AL150">
        <v>1549034.862</v>
      </c>
      <c r="AM150">
        <v>1565724.5689999999</v>
      </c>
      <c r="AN150">
        <v>1581834.5519999999</v>
      </c>
      <c r="AO150">
        <v>1597737.375</v>
      </c>
      <c r="AP150">
        <v>1613515.76</v>
      </c>
      <c r="AQ150">
        <v>1629517.6680000001</v>
      </c>
      <c r="AR150">
        <v>1645493.1980000001</v>
      </c>
      <c r="AS150">
        <v>1660967.5719999999</v>
      </c>
      <c r="AT150">
        <v>1676364.9639999999</v>
      </c>
      <c r="AU150">
        <v>1691729.281</v>
      </c>
      <c r="AV150">
        <v>1707237.051</v>
      </c>
      <c r="AW150">
        <v>1723980.27</v>
      </c>
    </row>
    <row r="151" spans="2:49" x14ac:dyDescent="0.25">
      <c r="B151" t="s">
        <v>298</v>
      </c>
      <c r="C151">
        <v>3390396.9372410299</v>
      </c>
      <c r="D151">
        <v>3444830.8567233998</v>
      </c>
      <c r="E151">
        <v>3500138.73</v>
      </c>
      <c r="F151">
        <v>3494306.3590000002</v>
      </c>
      <c r="G151">
        <v>3288090.1340000001</v>
      </c>
      <c r="H151">
        <v>3036417.1850000001</v>
      </c>
      <c r="I151">
        <v>3045289.577</v>
      </c>
      <c r="J151">
        <v>2942753.173</v>
      </c>
      <c r="K151">
        <v>2793250.5419999999</v>
      </c>
      <c r="L151">
        <v>2732238.2650000001</v>
      </c>
      <c r="M151">
        <v>2672613.017</v>
      </c>
      <c r="N151">
        <v>2489904.4589999998</v>
      </c>
      <c r="O151">
        <v>2603999.3190000001</v>
      </c>
      <c r="P151">
        <v>2696262.7749999999</v>
      </c>
      <c r="Q151">
        <v>2767697.5320000001</v>
      </c>
      <c r="R151">
        <v>2864551.9879999999</v>
      </c>
      <c r="S151">
        <v>2992851.7949999999</v>
      </c>
      <c r="T151">
        <v>3026335.878</v>
      </c>
      <c r="U151">
        <v>3041343.0580000002</v>
      </c>
      <c r="V151">
        <v>3046254.7110000001</v>
      </c>
      <c r="W151">
        <v>3039889.125</v>
      </c>
      <c r="X151">
        <v>3025538.551</v>
      </c>
      <c r="Y151">
        <v>3023471.2370000002</v>
      </c>
      <c r="Z151">
        <v>3031952.182</v>
      </c>
      <c r="AA151">
        <v>3048623.9980000001</v>
      </c>
      <c r="AB151">
        <v>3070428.048</v>
      </c>
      <c r="AC151">
        <v>3095324.7570000002</v>
      </c>
      <c r="AD151">
        <v>2880499.699</v>
      </c>
      <c r="AE151">
        <v>2664196.61</v>
      </c>
      <c r="AF151">
        <v>2446137.699</v>
      </c>
      <c r="AG151">
        <v>2226225.0920000002</v>
      </c>
      <c r="AH151">
        <v>2004718.362</v>
      </c>
      <c r="AI151">
        <v>1779384.307</v>
      </c>
      <c r="AJ151">
        <v>1551427.057</v>
      </c>
      <c r="AK151">
        <v>1321639.862</v>
      </c>
      <c r="AL151">
        <v>1090350.2819999999</v>
      </c>
      <c r="AM151">
        <v>857696.97990000003</v>
      </c>
      <c r="AN151">
        <v>862515.50419999997</v>
      </c>
      <c r="AO151">
        <v>867408.65639999998</v>
      </c>
      <c r="AP151">
        <v>872402.79410000006</v>
      </c>
      <c r="AQ151">
        <v>877615.32400000002</v>
      </c>
      <c r="AR151">
        <v>882990.95250000001</v>
      </c>
      <c r="AS151">
        <v>888190.74650000001</v>
      </c>
      <c r="AT151">
        <v>893537.63470000005</v>
      </c>
      <c r="AU151">
        <v>899106.57570000004</v>
      </c>
      <c r="AV151">
        <v>904971.96100000001</v>
      </c>
      <c r="AW151">
        <v>911503.48820000002</v>
      </c>
    </row>
    <row r="152" spans="2:49" x14ac:dyDescent="0.25">
      <c r="B152" t="s">
        <v>299</v>
      </c>
      <c r="C152">
        <v>54115760.630483001</v>
      </c>
      <c r="D152">
        <v>54984606.671644203</v>
      </c>
      <c r="E152">
        <v>55867402.32</v>
      </c>
      <c r="F152">
        <v>55869134</v>
      </c>
      <c r="G152">
        <v>52737565.950000003</v>
      </c>
      <c r="H152">
        <v>47976624.729999997</v>
      </c>
      <c r="I152">
        <v>48246300.420000002</v>
      </c>
      <c r="J152">
        <v>47486010.219999999</v>
      </c>
      <c r="K152">
        <v>44867118.170000002</v>
      </c>
      <c r="L152">
        <v>43475397.509999998</v>
      </c>
      <c r="M152">
        <v>42975204.93</v>
      </c>
      <c r="N152">
        <v>41623027.219999999</v>
      </c>
      <c r="O152">
        <v>42842031.659999996</v>
      </c>
      <c r="P152">
        <v>43577013.32</v>
      </c>
      <c r="Q152">
        <v>43726985.049999997</v>
      </c>
      <c r="R152">
        <v>44334720.380000003</v>
      </c>
      <c r="S152">
        <v>46301347.200000003</v>
      </c>
      <c r="T152">
        <v>46829541.829999998</v>
      </c>
      <c r="U152">
        <v>46970544.850000001</v>
      </c>
      <c r="V152">
        <v>47018317.979999997</v>
      </c>
      <c r="W152">
        <v>46683012.780000001</v>
      </c>
      <c r="X152">
        <v>46103560.789999999</v>
      </c>
      <c r="Y152">
        <v>45810788.079999998</v>
      </c>
      <c r="Z152">
        <v>45773812.009999998</v>
      </c>
      <c r="AA152">
        <v>45949488.009999998</v>
      </c>
      <c r="AB152">
        <v>46300862.340000004</v>
      </c>
      <c r="AC152">
        <v>46801907.170000002</v>
      </c>
      <c r="AD152">
        <v>46846595.840000004</v>
      </c>
      <c r="AE152">
        <v>46969435.100000001</v>
      </c>
      <c r="AF152">
        <v>47155979.039999999</v>
      </c>
      <c r="AG152">
        <v>47391688.189999998</v>
      </c>
      <c r="AH152">
        <v>47672470.729999997</v>
      </c>
      <c r="AI152">
        <v>47951863.020000003</v>
      </c>
      <c r="AJ152">
        <v>48244810.039999999</v>
      </c>
      <c r="AK152">
        <v>48557536.289999999</v>
      </c>
      <c r="AL152">
        <v>48883212.770000003</v>
      </c>
      <c r="AM152">
        <v>49218447.539999999</v>
      </c>
      <c r="AN152">
        <v>49543745.950000003</v>
      </c>
      <c r="AO152">
        <v>49872793.380000003</v>
      </c>
      <c r="AP152">
        <v>50201562.030000001</v>
      </c>
      <c r="AQ152">
        <v>50533846.409999996</v>
      </c>
      <c r="AR152">
        <v>50855046.450000003</v>
      </c>
      <c r="AS152">
        <v>51161358.710000001</v>
      </c>
      <c r="AT152">
        <v>51450826.310000002</v>
      </c>
      <c r="AU152">
        <v>51724193.289999999</v>
      </c>
      <c r="AV152">
        <v>51984914.719999999</v>
      </c>
      <c r="AW152">
        <v>52261310.270000003</v>
      </c>
    </row>
    <row r="153" spans="2:49" x14ac:dyDescent="0.25">
      <c r="B153" t="s">
        <v>300</v>
      </c>
      <c r="C153">
        <v>1464963.74202715</v>
      </c>
      <c r="D153">
        <v>1488484.20876134</v>
      </c>
      <c r="E153">
        <v>1512382.304</v>
      </c>
      <c r="F153">
        <v>1832436.0930000001</v>
      </c>
      <c r="G153">
        <v>1646697.216</v>
      </c>
      <c r="H153">
        <v>1251837.8419999999</v>
      </c>
      <c r="I153">
        <v>1598881.3430000001</v>
      </c>
      <c r="J153">
        <v>1327839.0919999999</v>
      </c>
      <c r="K153">
        <v>1665534.2</v>
      </c>
      <c r="L153">
        <v>1576609.9129999999</v>
      </c>
      <c r="M153">
        <v>1701923.7509999999</v>
      </c>
      <c r="N153">
        <v>1849799.5830000001</v>
      </c>
      <c r="O153">
        <v>1892790.3489999999</v>
      </c>
      <c r="P153">
        <v>1906541.872</v>
      </c>
      <c r="Q153">
        <v>1890779.5149999999</v>
      </c>
      <c r="R153">
        <v>1876033.8189999999</v>
      </c>
      <c r="S153">
        <v>2111860.264</v>
      </c>
      <c r="T153">
        <v>2073248.8359999999</v>
      </c>
      <c r="U153">
        <v>2037743.004</v>
      </c>
      <c r="V153">
        <v>2008282.5049999999</v>
      </c>
      <c r="W153">
        <v>1999880.1629999999</v>
      </c>
      <c r="X153">
        <v>1980585.0919999999</v>
      </c>
      <c r="Y153">
        <v>1975717.524</v>
      </c>
      <c r="Z153">
        <v>1981066.7579999999</v>
      </c>
      <c r="AA153">
        <v>1994628.4129999999</v>
      </c>
      <c r="AB153">
        <v>2014428.2450000001</v>
      </c>
      <c r="AC153">
        <v>2039044.29</v>
      </c>
      <c r="AD153">
        <v>2067503.909</v>
      </c>
      <c r="AE153">
        <v>2098106.6129999999</v>
      </c>
      <c r="AF153">
        <v>2130463.4819999998</v>
      </c>
      <c r="AG153">
        <v>2164233.0359999998</v>
      </c>
      <c r="AH153">
        <v>2199413.1120000002</v>
      </c>
      <c r="AI153">
        <v>2234572.9730000002</v>
      </c>
      <c r="AJ153">
        <v>2270145.2659999998</v>
      </c>
      <c r="AK153">
        <v>2306342.5150000001</v>
      </c>
      <c r="AL153">
        <v>2343048.4789999998</v>
      </c>
      <c r="AM153">
        <v>2380199.1159999999</v>
      </c>
      <c r="AN153">
        <v>2417029.3689999999</v>
      </c>
      <c r="AO153">
        <v>2454202.8459999999</v>
      </c>
      <c r="AP153">
        <v>2491580.2349999999</v>
      </c>
      <c r="AQ153">
        <v>2529367.091</v>
      </c>
      <c r="AR153">
        <v>2567185.4330000002</v>
      </c>
      <c r="AS153">
        <v>2604983.0419999999</v>
      </c>
      <c r="AT153">
        <v>2642625.787</v>
      </c>
      <c r="AU153">
        <v>2680211.71</v>
      </c>
      <c r="AV153">
        <v>2717901.2059999998</v>
      </c>
      <c r="AW153">
        <v>2756679.923</v>
      </c>
    </row>
    <row r="154" spans="2:49" x14ac:dyDescent="0.2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4069852.4989999998</v>
      </c>
      <c r="G154">
        <v>4043703.523</v>
      </c>
      <c r="H154">
        <v>3295480.2259999998</v>
      </c>
      <c r="I154">
        <v>3404154.4550000001</v>
      </c>
      <c r="J154">
        <v>3571391.0469999998</v>
      </c>
      <c r="K154">
        <v>3483560.7039999999</v>
      </c>
      <c r="L154">
        <v>3365079.8459999999</v>
      </c>
      <c r="M154">
        <v>3328606.5520000001</v>
      </c>
      <c r="N154">
        <v>3378750.2080000001</v>
      </c>
      <c r="O154">
        <v>3435487.5869999998</v>
      </c>
      <c r="P154">
        <v>3473719.9569999999</v>
      </c>
      <c r="Q154">
        <v>3490288.0669999998</v>
      </c>
      <c r="R154">
        <v>3513231.49</v>
      </c>
      <c r="S154">
        <v>3646209.557</v>
      </c>
      <c r="T154">
        <v>3675010.6039999998</v>
      </c>
      <c r="U154">
        <v>3664331.7560000001</v>
      </c>
      <c r="V154">
        <v>3642446.463</v>
      </c>
      <c r="W154">
        <v>3631832.7620000001</v>
      </c>
      <c r="X154">
        <v>3601152.7420000001</v>
      </c>
      <c r="Y154">
        <v>3596203.3339999998</v>
      </c>
      <c r="Z154">
        <v>3608802.395</v>
      </c>
      <c r="AA154">
        <v>3635864.824</v>
      </c>
      <c r="AB154">
        <v>3673418.8360000001</v>
      </c>
      <c r="AC154">
        <v>3718799.9789999998</v>
      </c>
      <c r="AD154">
        <v>3770241.943</v>
      </c>
      <c r="AE154">
        <v>3824905.1159999999</v>
      </c>
      <c r="AF154">
        <v>3881504.5189999999</v>
      </c>
      <c r="AG154">
        <v>3939321.1230000001</v>
      </c>
      <c r="AH154">
        <v>3998435.54</v>
      </c>
      <c r="AI154">
        <v>4056628.0970000001</v>
      </c>
      <c r="AJ154">
        <v>4114806.787</v>
      </c>
      <c r="AK154">
        <v>4173271.0320000001</v>
      </c>
      <c r="AL154">
        <v>4232618.3499999996</v>
      </c>
      <c r="AM154">
        <v>4292940.9170000004</v>
      </c>
      <c r="AN154">
        <v>4351589.43</v>
      </c>
      <c r="AO154">
        <v>4409938.1859999998</v>
      </c>
      <c r="AP154">
        <v>4467902</v>
      </c>
      <c r="AQ154">
        <v>4526043.0930000003</v>
      </c>
      <c r="AR154">
        <v>4584046.2019999996</v>
      </c>
      <c r="AS154">
        <v>4642842.8459999999</v>
      </c>
      <c r="AT154">
        <v>4702539.1809999999</v>
      </c>
      <c r="AU154">
        <v>4763037.4129999997</v>
      </c>
      <c r="AV154">
        <v>4824232.1749999998</v>
      </c>
      <c r="AW154">
        <v>4887704.108</v>
      </c>
    </row>
    <row r="155" spans="2:49" x14ac:dyDescent="0.25">
      <c r="B155" t="s">
        <v>302</v>
      </c>
      <c r="C155">
        <v>12698989.181271899</v>
      </c>
      <c r="D155">
        <v>12902875.5601817</v>
      </c>
      <c r="E155">
        <v>13110035.4</v>
      </c>
      <c r="F155">
        <v>13314595.560000001</v>
      </c>
      <c r="G155">
        <v>12851203.109999999</v>
      </c>
      <c r="H155">
        <v>12458687.32</v>
      </c>
      <c r="I155">
        <v>12378004.640000001</v>
      </c>
      <c r="J155">
        <v>11843502.74</v>
      </c>
      <c r="K155">
        <v>11075241.27</v>
      </c>
      <c r="L155">
        <v>10646839.710000001</v>
      </c>
      <c r="M155">
        <v>10567298.939999999</v>
      </c>
      <c r="N155">
        <v>10921746.23</v>
      </c>
      <c r="O155">
        <v>11009264.23</v>
      </c>
      <c r="P155">
        <v>10457452.27</v>
      </c>
      <c r="Q155">
        <v>9574460.1600000001</v>
      </c>
      <c r="R155">
        <v>8884982.6649999898</v>
      </c>
      <c r="S155">
        <v>8617334.4600000009</v>
      </c>
      <c r="T155">
        <v>8355249.3439999996</v>
      </c>
      <c r="U155">
        <v>8145366.7850000001</v>
      </c>
      <c r="V155">
        <v>7991515.5039999997</v>
      </c>
      <c r="W155">
        <v>7690367.2450000001</v>
      </c>
      <c r="X155">
        <v>7356380.4649999999</v>
      </c>
      <c r="Y155">
        <v>7169099.7369999997</v>
      </c>
      <c r="Z155">
        <v>7001784.1780000003</v>
      </c>
      <c r="AA155">
        <v>6856773.4630000005</v>
      </c>
      <c r="AB155">
        <v>6729527.9289999995</v>
      </c>
      <c r="AC155">
        <v>6614095.2240000004</v>
      </c>
      <c r="AD155">
        <v>6499810.1179999998</v>
      </c>
      <c r="AE155">
        <v>6384318.324</v>
      </c>
      <c r="AF155">
        <v>6267702.0250000004</v>
      </c>
      <c r="AG155">
        <v>6150535.8499999996</v>
      </c>
      <c r="AH155">
        <v>6034109.7300000004</v>
      </c>
      <c r="AI155">
        <v>5918130.0870000003</v>
      </c>
      <c r="AJ155">
        <v>5804708.4390000002</v>
      </c>
      <c r="AK155">
        <v>5695015.2520000003</v>
      </c>
      <c r="AL155">
        <v>5589274.3839999996</v>
      </c>
      <c r="AM155">
        <v>5487418.3650000002</v>
      </c>
      <c r="AN155">
        <v>5436087.2869999995</v>
      </c>
      <c r="AO155">
        <v>5405452.0109999999</v>
      </c>
      <c r="AP155">
        <v>5383403.284</v>
      </c>
      <c r="AQ155">
        <v>5365554.6579999998</v>
      </c>
      <c r="AR155">
        <v>5349855.7</v>
      </c>
      <c r="AS155">
        <v>5335955.6440000003</v>
      </c>
      <c r="AT155">
        <v>5324196.91</v>
      </c>
      <c r="AU155">
        <v>5314035.1390000004</v>
      </c>
      <c r="AV155">
        <v>5305321.8650000002</v>
      </c>
      <c r="AW155">
        <v>5299047.4270000001</v>
      </c>
    </row>
    <row r="156" spans="2:49" x14ac:dyDescent="0.2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1262177.0989999999</v>
      </c>
      <c r="G156">
        <v>1198221.5889999999</v>
      </c>
      <c r="H156">
        <v>1217504.4939999999</v>
      </c>
      <c r="I156">
        <v>1166295.9839999999</v>
      </c>
      <c r="J156">
        <v>1092008.862</v>
      </c>
      <c r="K156">
        <v>1022376.562</v>
      </c>
      <c r="L156">
        <v>981872.15260000003</v>
      </c>
      <c r="M156">
        <v>956578.76470000006</v>
      </c>
      <c r="N156">
        <v>960227.10210000002</v>
      </c>
      <c r="O156">
        <v>930969.1128</v>
      </c>
      <c r="P156">
        <v>860026.42379999999</v>
      </c>
      <c r="Q156">
        <v>776314.12959999999</v>
      </c>
      <c r="R156">
        <v>711821.32220000005</v>
      </c>
      <c r="S156">
        <v>682468.08409999998</v>
      </c>
      <c r="T156">
        <v>663345.15870000003</v>
      </c>
      <c r="U156">
        <v>652562.23179999995</v>
      </c>
      <c r="V156">
        <v>647689.73820000002</v>
      </c>
      <c r="W156">
        <v>625019.78289999999</v>
      </c>
      <c r="X156">
        <v>598230.46490000002</v>
      </c>
      <c r="Y156">
        <v>574477.56929999997</v>
      </c>
      <c r="Z156">
        <v>553678.57990000001</v>
      </c>
      <c r="AA156">
        <v>536255.47739999997</v>
      </c>
      <c r="AB156">
        <v>521495.05670000002</v>
      </c>
      <c r="AC156">
        <v>508508.00959999999</v>
      </c>
      <c r="AD156">
        <v>495916.3492</v>
      </c>
      <c r="AE156">
        <v>483435.24329999997</v>
      </c>
      <c r="AF156">
        <v>471049.47139999998</v>
      </c>
      <c r="AG156">
        <v>458812.16190000001</v>
      </c>
      <c r="AH156">
        <v>446851.78279999999</v>
      </c>
      <c r="AI156">
        <v>435177.52020000003</v>
      </c>
      <c r="AJ156">
        <v>423960.95030000003</v>
      </c>
      <c r="AK156">
        <v>413300.47070000001</v>
      </c>
      <c r="AL156">
        <v>403196.6053</v>
      </c>
      <c r="AM156">
        <v>393624.76650000003</v>
      </c>
      <c r="AN156">
        <v>389746.02130000002</v>
      </c>
      <c r="AO156">
        <v>388147.64309999999</v>
      </c>
      <c r="AP156">
        <v>387491.98460000003</v>
      </c>
      <c r="AQ156">
        <v>387296.25839999999</v>
      </c>
      <c r="AR156">
        <v>387340.71759999997</v>
      </c>
      <c r="AS156">
        <v>387595.87160000001</v>
      </c>
      <c r="AT156">
        <v>388092.71149999998</v>
      </c>
      <c r="AU156">
        <v>388777.38219999999</v>
      </c>
      <c r="AV156">
        <v>389636.53330000001</v>
      </c>
      <c r="AW156">
        <v>390776.43180000002</v>
      </c>
    </row>
    <row r="157" spans="2:49" x14ac:dyDescent="0.25">
      <c r="B157" t="s">
        <v>355</v>
      </c>
      <c r="C157">
        <v>16278955.912495499</v>
      </c>
      <c r="D157">
        <v>16540319.8152481</v>
      </c>
      <c r="E157">
        <v>16805880</v>
      </c>
      <c r="F157">
        <v>16724414.58</v>
      </c>
      <c r="G157">
        <v>15996477.98</v>
      </c>
      <c r="H157">
        <v>15294251.310000001</v>
      </c>
      <c r="I157">
        <v>15220761.93</v>
      </c>
      <c r="J157">
        <v>13334396.439999999</v>
      </c>
      <c r="K157">
        <v>11339149.210000001</v>
      </c>
      <c r="L157">
        <v>9818014.9240000006</v>
      </c>
      <c r="M157">
        <v>8666694.4920000006</v>
      </c>
      <c r="N157">
        <v>7714399.8629999999</v>
      </c>
      <c r="O157">
        <v>8079373.9579999996</v>
      </c>
      <c r="P157">
        <v>8266556.0669999998</v>
      </c>
      <c r="Q157">
        <v>8353891.6710000001</v>
      </c>
      <c r="R157">
        <v>8553775.0930000003</v>
      </c>
      <c r="S157">
        <v>4854587.625</v>
      </c>
      <c r="T157">
        <v>6505299.7570000002</v>
      </c>
      <c r="U157">
        <v>8108214.3449999997</v>
      </c>
      <c r="V157">
        <v>9680649.5989999995</v>
      </c>
      <c r="W157">
        <v>10085773.49</v>
      </c>
      <c r="X157">
        <v>10436029.359999999</v>
      </c>
      <c r="Y157">
        <v>10535848.939999999</v>
      </c>
      <c r="Z157">
        <v>10685166.27</v>
      </c>
      <c r="AA157">
        <v>10871539.98</v>
      </c>
      <c r="AB157">
        <v>11122797.09</v>
      </c>
      <c r="AC157">
        <v>11391837.710000001</v>
      </c>
      <c r="AD157">
        <v>11688533.310000001</v>
      </c>
      <c r="AE157">
        <v>11980788.449999999</v>
      </c>
      <c r="AF157">
        <v>11927988.93</v>
      </c>
      <c r="AG157">
        <v>12129542.710000001</v>
      </c>
      <c r="AH157">
        <v>12326777.789999999</v>
      </c>
      <c r="AI157">
        <v>12476005.84</v>
      </c>
      <c r="AJ157">
        <v>12615509.99</v>
      </c>
      <c r="AK157">
        <v>12750978.720000001</v>
      </c>
      <c r="AL157">
        <v>12911735.880000001</v>
      </c>
      <c r="AM157">
        <v>13067375.01</v>
      </c>
      <c r="AN157">
        <v>13144853.52</v>
      </c>
      <c r="AO157">
        <v>13219033.699999999</v>
      </c>
      <c r="AP157">
        <v>13291430.48</v>
      </c>
      <c r="AQ157">
        <v>13366328.939999999</v>
      </c>
      <c r="AR157">
        <v>13439672.73</v>
      </c>
      <c r="AS157">
        <v>13404947.869999999</v>
      </c>
      <c r="AT157">
        <v>13376118.119999999</v>
      </c>
      <c r="AU157">
        <v>13352091.5</v>
      </c>
      <c r="AV157">
        <v>13334548.449999999</v>
      </c>
      <c r="AW157">
        <v>13337140.939999999</v>
      </c>
    </row>
    <row r="158" spans="2:49" x14ac:dyDescent="0.25">
      <c r="B158" t="s">
        <v>356</v>
      </c>
      <c r="C158">
        <v>4315668.6239754297</v>
      </c>
      <c r="D158">
        <v>4384958.0796759203</v>
      </c>
      <c r="E158">
        <v>4455360</v>
      </c>
      <c r="F158">
        <v>4121567.4160000002</v>
      </c>
      <c r="G158">
        <v>3781926.9139999999</v>
      </c>
      <c r="H158">
        <v>3267960.8709999998</v>
      </c>
      <c r="I158">
        <v>2990949.3429999999</v>
      </c>
      <c r="J158">
        <v>2761136.341</v>
      </c>
      <c r="K158">
        <v>2515017.4920000001</v>
      </c>
      <c r="L158">
        <v>2256659.0529999998</v>
      </c>
      <c r="M158">
        <v>2023020.844</v>
      </c>
      <c r="N158">
        <v>1797478.9739999999</v>
      </c>
      <c r="O158">
        <v>1606275.4210000001</v>
      </c>
      <c r="P158">
        <v>1450024.537</v>
      </c>
      <c r="Q158">
        <v>1315712.125</v>
      </c>
      <c r="R158">
        <v>1168683.7560000001</v>
      </c>
      <c r="S158">
        <v>1165348.452</v>
      </c>
      <c r="T158">
        <v>1762093.084</v>
      </c>
      <c r="U158">
        <v>2405209.0869999998</v>
      </c>
      <c r="V158">
        <v>3024532.4539999999</v>
      </c>
      <c r="W158">
        <v>2799894.9309999999</v>
      </c>
      <c r="X158">
        <v>2463345.63</v>
      </c>
      <c r="Y158">
        <v>2417613.4849999999</v>
      </c>
      <c r="Z158">
        <v>2394214.64</v>
      </c>
      <c r="AA158">
        <v>2371156.233</v>
      </c>
      <c r="AB158">
        <v>2349653.7140000002</v>
      </c>
      <c r="AC158">
        <v>2329138.1209999998</v>
      </c>
      <c r="AD158">
        <v>2356163.2880000002</v>
      </c>
      <c r="AE158">
        <v>2391372.6779999998</v>
      </c>
      <c r="AF158">
        <v>2430289.8029999998</v>
      </c>
      <c r="AG158">
        <v>2473285.6090000002</v>
      </c>
      <c r="AH158">
        <v>2518835.83</v>
      </c>
      <c r="AI158">
        <v>2515621.3620000002</v>
      </c>
      <c r="AJ158">
        <v>2508184.1359999999</v>
      </c>
      <c r="AK158">
        <v>2501073.8909999998</v>
      </c>
      <c r="AL158">
        <v>2493361.5690000001</v>
      </c>
      <c r="AM158">
        <v>2485787.6869999999</v>
      </c>
      <c r="AN158">
        <v>2529091.023</v>
      </c>
      <c r="AO158">
        <v>2576578.8670000001</v>
      </c>
      <c r="AP158">
        <v>2623790.5830000001</v>
      </c>
      <c r="AQ158">
        <v>2670527.3969999999</v>
      </c>
      <c r="AR158">
        <v>2716529.2990000001</v>
      </c>
      <c r="AS158">
        <v>2748078.1430000002</v>
      </c>
      <c r="AT158">
        <v>2778065.7080000001</v>
      </c>
      <c r="AU158">
        <v>2807203.4010000001</v>
      </c>
      <c r="AV158">
        <v>2835416.014</v>
      </c>
      <c r="AW158">
        <v>2863492.9789999998</v>
      </c>
    </row>
    <row r="159" spans="2:49" x14ac:dyDescent="0.25">
      <c r="B159" t="s">
        <v>357</v>
      </c>
      <c r="C159">
        <v>4315668.6239754297</v>
      </c>
      <c r="D159">
        <v>4384958.0796759203</v>
      </c>
      <c r="E159">
        <v>4455360</v>
      </c>
      <c r="F159">
        <v>4121567.4160000002</v>
      </c>
      <c r="G159">
        <v>3781926.9139999999</v>
      </c>
      <c r="H159">
        <v>3267960.8709999998</v>
      </c>
      <c r="I159">
        <v>2990949.3429999999</v>
      </c>
      <c r="J159">
        <v>2761136.341</v>
      </c>
      <c r="K159">
        <v>2515017.4920000001</v>
      </c>
      <c r="L159">
        <v>2256659.0529999998</v>
      </c>
      <c r="M159">
        <v>2023020.844</v>
      </c>
      <c r="N159">
        <v>1797478.9739999999</v>
      </c>
      <c r="O159">
        <v>1606275.4210000001</v>
      </c>
      <c r="P159">
        <v>1450024.537</v>
      </c>
      <c r="Q159">
        <v>1315712.125</v>
      </c>
      <c r="R159">
        <v>1168683.7560000001</v>
      </c>
      <c r="S159">
        <v>1165348.452</v>
      </c>
      <c r="T159">
        <v>1762093.084</v>
      </c>
      <c r="U159">
        <v>2405209.0869999998</v>
      </c>
      <c r="V159">
        <v>3024532.4539999999</v>
      </c>
      <c r="W159">
        <v>2799894.9309999999</v>
      </c>
      <c r="X159">
        <v>2463345.63</v>
      </c>
      <c r="Y159">
        <v>2417613.4849999999</v>
      </c>
      <c r="Z159">
        <v>2394214.64</v>
      </c>
      <c r="AA159">
        <v>2371156.233</v>
      </c>
      <c r="AB159">
        <v>2349653.7140000002</v>
      </c>
      <c r="AC159">
        <v>2329138.1209999998</v>
      </c>
      <c r="AD159">
        <v>2356163.2880000002</v>
      </c>
      <c r="AE159">
        <v>2391372.6779999998</v>
      </c>
      <c r="AF159">
        <v>2430289.8029999998</v>
      </c>
      <c r="AG159">
        <v>2473285.6090000002</v>
      </c>
      <c r="AH159">
        <v>2518835.83</v>
      </c>
      <c r="AI159">
        <v>2515621.3620000002</v>
      </c>
      <c r="AJ159">
        <v>2508184.1359999999</v>
      </c>
      <c r="AK159">
        <v>2501073.8909999998</v>
      </c>
      <c r="AL159">
        <v>2493361.5690000001</v>
      </c>
      <c r="AM159">
        <v>2485787.6869999999</v>
      </c>
      <c r="AN159">
        <v>2529091.023</v>
      </c>
      <c r="AO159">
        <v>2576578.8670000001</v>
      </c>
      <c r="AP159">
        <v>2623790.5830000001</v>
      </c>
      <c r="AQ159">
        <v>2670527.3969999999</v>
      </c>
      <c r="AR159">
        <v>2716529.2990000001</v>
      </c>
      <c r="AS159">
        <v>2748078.1430000002</v>
      </c>
      <c r="AT159">
        <v>2778065.7080000001</v>
      </c>
      <c r="AU159">
        <v>2807203.4010000001</v>
      </c>
      <c r="AV159">
        <v>2835416.014</v>
      </c>
      <c r="AW159">
        <v>2863492.9789999998</v>
      </c>
    </row>
    <row r="160" spans="2:49" x14ac:dyDescent="0.25">
      <c r="B160" t="s">
        <v>358</v>
      </c>
      <c r="C160">
        <v>8232235.5397947598</v>
      </c>
      <c r="D160">
        <v>8364406.7441781899</v>
      </c>
      <c r="E160">
        <v>8498700</v>
      </c>
      <c r="F160">
        <v>8257684.2309999997</v>
      </c>
      <c r="G160">
        <v>8002152.5990000004</v>
      </c>
      <c r="H160">
        <v>7306254.0920000002</v>
      </c>
      <c r="I160">
        <v>7065670.9460000005</v>
      </c>
      <c r="J160">
        <v>6891905.8540000003</v>
      </c>
      <c r="K160">
        <v>6632542.2680000002</v>
      </c>
      <c r="L160">
        <v>6287450.0199999996</v>
      </c>
      <c r="M160">
        <v>5954735.9919999996</v>
      </c>
      <c r="N160">
        <v>5589398.5760000004</v>
      </c>
      <c r="O160">
        <v>5783328.2139999997</v>
      </c>
      <c r="P160">
        <v>6074339.9179999996</v>
      </c>
      <c r="Q160">
        <v>6363578.5140000004</v>
      </c>
      <c r="R160">
        <v>6457586.3700000001</v>
      </c>
      <c r="S160">
        <v>8857796.63199999</v>
      </c>
      <c r="T160">
        <v>6975063.4510000004</v>
      </c>
      <c r="U160">
        <v>4815495.8880000003</v>
      </c>
      <c r="V160">
        <v>2808627.2340000002</v>
      </c>
      <c r="W160">
        <v>2612098.327</v>
      </c>
      <c r="X160">
        <v>2554576.659</v>
      </c>
      <c r="Y160">
        <v>2530502.446</v>
      </c>
      <c r="Z160">
        <v>2503842.1740000001</v>
      </c>
      <c r="AA160">
        <v>2474684.0430000001</v>
      </c>
      <c r="AB160">
        <v>2445914.0090000001</v>
      </c>
      <c r="AC160">
        <v>2417927.753</v>
      </c>
      <c r="AD160">
        <v>2399972.7769999998</v>
      </c>
      <c r="AE160">
        <v>2386253.5639999998</v>
      </c>
      <c r="AF160">
        <v>2375960.71</v>
      </c>
      <c r="AG160">
        <v>2367923.66</v>
      </c>
      <c r="AH160">
        <v>2362144.1639999999</v>
      </c>
      <c r="AI160">
        <v>2371057.2200000002</v>
      </c>
      <c r="AJ160">
        <v>2380814.764</v>
      </c>
      <c r="AK160">
        <v>2391177.5839999998</v>
      </c>
      <c r="AL160">
        <v>2401609.6329999999</v>
      </c>
      <c r="AM160">
        <v>2412087.4070000001</v>
      </c>
      <c r="AN160">
        <v>2419501.63</v>
      </c>
      <c r="AO160">
        <v>2425414.0120000001</v>
      </c>
      <c r="AP160">
        <v>2430240.946</v>
      </c>
      <c r="AQ160">
        <v>2434321.0520000001</v>
      </c>
      <c r="AR160">
        <v>2437500.3709999998</v>
      </c>
      <c r="AS160">
        <v>3246530.6719999998</v>
      </c>
      <c r="AT160">
        <v>4155131.7629999998</v>
      </c>
      <c r="AU160">
        <v>5073101.9579999996</v>
      </c>
      <c r="AV160">
        <v>5986365.1940000001</v>
      </c>
      <c r="AW160">
        <v>6894053.6229999997</v>
      </c>
    </row>
    <row r="161" spans="2:49" x14ac:dyDescent="0.25">
      <c r="B161" t="s">
        <v>359</v>
      </c>
      <c r="C161">
        <v>20174774.421468802</v>
      </c>
      <c r="D161">
        <v>20498686.950521201</v>
      </c>
      <c r="E161">
        <v>20827800</v>
      </c>
      <c r="F161">
        <v>19906901.43</v>
      </c>
      <c r="G161">
        <v>18927616.350000001</v>
      </c>
      <c r="H161">
        <v>16952023.460000001</v>
      </c>
      <c r="I161">
        <v>16081139.77</v>
      </c>
      <c r="J161">
        <v>15386804.449999999</v>
      </c>
      <c r="K161">
        <v>14525931.18</v>
      </c>
      <c r="L161">
        <v>13508332.130000001</v>
      </c>
      <c r="M161">
        <v>12550483.439999999</v>
      </c>
      <c r="N161">
        <v>11556878.859999999</v>
      </c>
      <c r="O161">
        <v>10373355.26</v>
      </c>
      <c r="P161">
        <v>9378401.0879999995</v>
      </c>
      <c r="Q161">
        <v>8521406.8450000007</v>
      </c>
      <c r="R161">
        <v>7580847.1679999996</v>
      </c>
      <c r="S161">
        <v>3084147.4010000001</v>
      </c>
      <c r="T161">
        <v>2284850.031</v>
      </c>
      <c r="U161">
        <v>1755926.4029999999</v>
      </c>
      <c r="V161">
        <v>1287824.392</v>
      </c>
      <c r="W161">
        <v>1037916.296</v>
      </c>
      <c r="X161">
        <v>793243.19270000001</v>
      </c>
      <c r="Y161">
        <v>773504.73849999998</v>
      </c>
      <c r="Z161">
        <v>772012.1716</v>
      </c>
      <c r="AA161">
        <v>771631.00639999995</v>
      </c>
      <c r="AB161">
        <v>771686.17599999998</v>
      </c>
      <c r="AC161">
        <v>771919.84640000004</v>
      </c>
      <c r="AD161">
        <v>774219.87479999999</v>
      </c>
      <c r="AE161">
        <v>777825.28370000003</v>
      </c>
      <c r="AF161">
        <v>782512.10109999997</v>
      </c>
      <c r="AG161">
        <v>788102.81019999995</v>
      </c>
      <c r="AH161">
        <v>794457.47340000002</v>
      </c>
      <c r="AI161">
        <v>801537.19</v>
      </c>
      <c r="AJ161">
        <v>808926.83499999996</v>
      </c>
      <c r="AK161">
        <v>816539.06499999994</v>
      </c>
      <c r="AL161">
        <v>824279.39630000002</v>
      </c>
      <c r="AM161">
        <v>832061.07200000004</v>
      </c>
      <c r="AN161">
        <v>839899.59779999999</v>
      </c>
      <c r="AO161">
        <v>847277.01249999995</v>
      </c>
      <c r="AP161">
        <v>854333.15319999994</v>
      </c>
      <c r="AQ161">
        <v>861183.89359999995</v>
      </c>
      <c r="AR161">
        <v>867772.5344</v>
      </c>
      <c r="AS161">
        <v>874723.16720000003</v>
      </c>
      <c r="AT161">
        <v>881668.09900000005</v>
      </c>
      <c r="AU161">
        <v>888362.12399999995</v>
      </c>
      <c r="AV161">
        <v>894735.55949999997</v>
      </c>
      <c r="AW161">
        <v>901036.3125</v>
      </c>
    </row>
    <row r="162" spans="2:49" x14ac:dyDescent="0.25">
      <c r="B162" t="s">
        <v>360</v>
      </c>
      <c r="C162">
        <v>463787.91773491597</v>
      </c>
      <c r="D162">
        <v>471234.182770602</v>
      </c>
      <c r="E162">
        <v>478800</v>
      </c>
      <c r="F162">
        <v>480598.68070000003</v>
      </c>
      <c r="G162">
        <v>469285.34399999998</v>
      </c>
      <c r="H162">
        <v>452528.85129999998</v>
      </c>
      <c r="I162">
        <v>461123.51409999997</v>
      </c>
      <c r="J162">
        <v>522324.22070000001</v>
      </c>
      <c r="K162">
        <v>571573.85919999995</v>
      </c>
      <c r="L162">
        <v>634658.82550000004</v>
      </c>
      <c r="M162">
        <v>717609.19460000005</v>
      </c>
      <c r="N162">
        <v>822821.80530000001</v>
      </c>
      <c r="O162">
        <v>787691.36880000005</v>
      </c>
      <c r="P162">
        <v>725018.72640000004</v>
      </c>
      <c r="Q162">
        <v>638051.68500000006</v>
      </c>
      <c r="R162">
        <v>555932.84609999997</v>
      </c>
      <c r="S162">
        <v>271341.36060000001</v>
      </c>
      <c r="T162">
        <v>247893.7568</v>
      </c>
      <c r="U162">
        <v>228451.7665</v>
      </c>
      <c r="V162">
        <v>210865.23480000001</v>
      </c>
      <c r="W162">
        <v>214055.04689999999</v>
      </c>
      <c r="X162">
        <v>216570.77230000001</v>
      </c>
      <c r="Y162">
        <v>212766.9143</v>
      </c>
      <c r="Z162">
        <v>209747.45379999999</v>
      </c>
      <c r="AA162">
        <v>207032.1967</v>
      </c>
      <c r="AB162">
        <v>204565.6586</v>
      </c>
      <c r="AC162">
        <v>202202.9762</v>
      </c>
      <c r="AD162">
        <v>200365.4558</v>
      </c>
      <c r="AE162">
        <v>198390.04689999999</v>
      </c>
      <c r="AF162">
        <v>197008.97380000001</v>
      </c>
      <c r="AG162">
        <v>195209.9932</v>
      </c>
      <c r="AH162">
        <v>193494.99739999999</v>
      </c>
      <c r="AI162">
        <v>192292.00690000001</v>
      </c>
      <c r="AJ162">
        <v>191183.00049999999</v>
      </c>
      <c r="AK162">
        <v>190178.3198</v>
      </c>
      <c r="AL162">
        <v>189228.7047</v>
      </c>
      <c r="AM162">
        <v>188304.29620000001</v>
      </c>
      <c r="AN162">
        <v>187273.99460000001</v>
      </c>
      <c r="AO162">
        <v>186196.07209999999</v>
      </c>
      <c r="AP162">
        <v>185103.13310000001</v>
      </c>
      <c r="AQ162">
        <v>184034.75659999999</v>
      </c>
      <c r="AR162">
        <v>182935.6617</v>
      </c>
      <c r="AS162">
        <v>182340.49239999999</v>
      </c>
      <c r="AT162">
        <v>181725.10279999999</v>
      </c>
      <c r="AU162">
        <v>181064.34400000001</v>
      </c>
      <c r="AV162">
        <v>180368.5085</v>
      </c>
      <c r="AW162">
        <v>179772.19149999999</v>
      </c>
    </row>
    <row r="163" spans="2:49" x14ac:dyDescent="0.2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784194.0736</v>
      </c>
      <c r="G163">
        <v>759149.03890000004</v>
      </c>
      <c r="H163">
        <v>740394.2524</v>
      </c>
      <c r="I163">
        <v>775073.0686</v>
      </c>
      <c r="J163">
        <v>761565.96120000002</v>
      </c>
      <c r="K163">
        <v>750065.99580000003</v>
      </c>
      <c r="L163">
        <v>705670.78319999995</v>
      </c>
      <c r="M163">
        <v>718605.73109999998</v>
      </c>
      <c r="N163">
        <v>697008.62179999996</v>
      </c>
      <c r="O163">
        <v>679075.31429999997</v>
      </c>
      <c r="P163">
        <v>658360.05059999996</v>
      </c>
      <c r="Q163">
        <v>623855.29169999994</v>
      </c>
      <c r="R163">
        <v>576265.36450000003</v>
      </c>
      <c r="S163">
        <v>521276.01010000001</v>
      </c>
      <c r="T163">
        <v>510977.17200000002</v>
      </c>
      <c r="U163">
        <v>510104.27679999999</v>
      </c>
      <c r="V163">
        <v>514783.75380000001</v>
      </c>
      <c r="W163">
        <v>515026.32929999998</v>
      </c>
      <c r="X163">
        <v>513490.5258</v>
      </c>
      <c r="Y163">
        <v>513493.61629999999</v>
      </c>
      <c r="Z163">
        <v>513537.5258</v>
      </c>
      <c r="AA163">
        <v>513150.31040000002</v>
      </c>
      <c r="AB163">
        <v>512337.9069</v>
      </c>
      <c r="AC163">
        <v>511496.02759999997</v>
      </c>
      <c r="AD163">
        <v>511587.8187</v>
      </c>
      <c r="AE163">
        <v>511698.59179999999</v>
      </c>
      <c r="AF163">
        <v>511904.7635</v>
      </c>
      <c r="AG163">
        <v>512093.46470000001</v>
      </c>
      <c r="AH163">
        <v>512433.54479999997</v>
      </c>
      <c r="AI163">
        <v>516339.67589999997</v>
      </c>
      <c r="AJ163">
        <v>520600.92099999997</v>
      </c>
      <c r="AK163">
        <v>525041.0588</v>
      </c>
      <c r="AL163">
        <v>529467.34069999994</v>
      </c>
      <c r="AM163">
        <v>533900.44530000002</v>
      </c>
      <c r="AN163">
        <v>537743.95030000003</v>
      </c>
      <c r="AO163">
        <v>541655.8064</v>
      </c>
      <c r="AP163">
        <v>545567.70669999998</v>
      </c>
      <c r="AQ163">
        <v>549483.35080000001</v>
      </c>
      <c r="AR163">
        <v>553311.27029999997</v>
      </c>
      <c r="AS163">
        <v>557127.27850000001</v>
      </c>
      <c r="AT163">
        <v>560847.43640000001</v>
      </c>
      <c r="AU163">
        <v>564433.37780000002</v>
      </c>
      <c r="AV163">
        <v>567914.51670000004</v>
      </c>
      <c r="AW163">
        <v>571494.52890000003</v>
      </c>
    </row>
    <row r="164" spans="2:49" x14ac:dyDescent="0.25">
      <c r="B164" s="249" t="s">
        <v>305</v>
      </c>
      <c r="C164">
        <v>5051155.6907064496</v>
      </c>
      <c r="D164">
        <v>5132253.62916335</v>
      </c>
      <c r="E164">
        <v>5214653.6210000003</v>
      </c>
      <c r="F164">
        <v>5229459.2050000001</v>
      </c>
      <c r="G164">
        <v>4997769.5460000001</v>
      </c>
      <c r="H164">
        <v>4908868.71</v>
      </c>
      <c r="I164">
        <v>4892207.3619999997</v>
      </c>
      <c r="J164">
        <v>4880515.6390000004</v>
      </c>
      <c r="K164">
        <v>4621149.6380000003</v>
      </c>
      <c r="L164">
        <v>4447041.8099999996</v>
      </c>
      <c r="M164">
        <v>4437603.6890000002</v>
      </c>
      <c r="N164">
        <v>4436171.2529999996</v>
      </c>
      <c r="O164">
        <v>4345709.8080000002</v>
      </c>
      <c r="P164">
        <v>4134732.0589999999</v>
      </c>
      <c r="Q164">
        <v>3786489.8849999998</v>
      </c>
      <c r="R164">
        <v>3435320.5619999999</v>
      </c>
      <c r="S164">
        <v>3260505.2059999998</v>
      </c>
      <c r="T164">
        <v>3189147.8169999998</v>
      </c>
      <c r="U164">
        <v>3138441.5980000002</v>
      </c>
      <c r="V164">
        <v>3103882.85</v>
      </c>
      <c r="W164">
        <v>3046370.8309999998</v>
      </c>
      <c r="X164">
        <v>2992266.8390000002</v>
      </c>
      <c r="Y164">
        <v>2986413.7119999998</v>
      </c>
      <c r="Z164">
        <v>3005566.395</v>
      </c>
      <c r="AA164">
        <v>3034969.1</v>
      </c>
      <c r="AB164">
        <v>3066910.31</v>
      </c>
      <c r="AC164">
        <v>3098783.318</v>
      </c>
      <c r="AD164">
        <v>3131217.1430000002</v>
      </c>
      <c r="AE164">
        <v>3158809.78</v>
      </c>
      <c r="AF164">
        <v>3182107.5350000001</v>
      </c>
      <c r="AG164">
        <v>3200941.3390000002</v>
      </c>
      <c r="AH164">
        <v>3216994.469</v>
      </c>
      <c r="AI164">
        <v>3250552.8879999998</v>
      </c>
      <c r="AJ164">
        <v>3283874.8110000002</v>
      </c>
      <c r="AK164">
        <v>3316974.656</v>
      </c>
      <c r="AL164">
        <v>3349653.8760000002</v>
      </c>
      <c r="AM164">
        <v>3382518.3560000001</v>
      </c>
      <c r="AN164">
        <v>3411227.3280000002</v>
      </c>
      <c r="AO164">
        <v>3440677.372</v>
      </c>
      <c r="AP164">
        <v>3470738.7220000001</v>
      </c>
      <c r="AQ164">
        <v>3501457.1370000001</v>
      </c>
      <c r="AR164">
        <v>3532632.8489999999</v>
      </c>
      <c r="AS164">
        <v>3563599.2769999998</v>
      </c>
      <c r="AT164">
        <v>3594651.8679999998</v>
      </c>
      <c r="AU164">
        <v>3625892.0260000001</v>
      </c>
      <c r="AV164">
        <v>3657518.2760000001</v>
      </c>
      <c r="AW164">
        <v>3690343.7680000002</v>
      </c>
    </row>
    <row r="165" spans="2:49" x14ac:dyDescent="0.25">
      <c r="B165" s="249" t="s">
        <v>306</v>
      </c>
      <c r="C165">
        <v>738109.45702439197</v>
      </c>
      <c r="D165">
        <v>749960.04310518701</v>
      </c>
      <c r="E165">
        <v>762000.89419999998</v>
      </c>
      <c r="F165">
        <v>736384.02879999997</v>
      </c>
      <c r="G165">
        <v>688113.95990000002</v>
      </c>
      <c r="H165">
        <v>586724.10609999998</v>
      </c>
      <c r="I165">
        <v>619010.34010000003</v>
      </c>
      <c r="J165">
        <v>603900.1409</v>
      </c>
      <c r="K165">
        <v>570594.36659999995</v>
      </c>
      <c r="L165">
        <v>540638.76459999999</v>
      </c>
      <c r="M165">
        <v>527688.72560000001</v>
      </c>
      <c r="N165">
        <v>532499.90430000005</v>
      </c>
      <c r="O165">
        <v>532948.03020000004</v>
      </c>
      <c r="P165">
        <v>518012.12689999997</v>
      </c>
      <c r="Q165">
        <v>484097.61780000001</v>
      </c>
      <c r="R165">
        <v>448279.31800000003</v>
      </c>
      <c r="S165">
        <v>411459.26819999999</v>
      </c>
      <c r="T165">
        <v>387110.71669999999</v>
      </c>
      <c r="U165">
        <v>369963.49660000001</v>
      </c>
      <c r="V165">
        <v>358798.64150000003</v>
      </c>
      <c r="W165">
        <v>347701.18579999998</v>
      </c>
      <c r="X165">
        <v>338348.96480000002</v>
      </c>
      <c r="Y165">
        <v>336836.33679999999</v>
      </c>
      <c r="Z165">
        <v>338114.50900000002</v>
      </c>
      <c r="AA165">
        <v>340374.91859999998</v>
      </c>
      <c r="AB165">
        <v>342774.56420000002</v>
      </c>
      <c r="AC165">
        <v>345174.19660000002</v>
      </c>
      <c r="AD165">
        <v>347753.17550000001</v>
      </c>
      <c r="AE165">
        <v>350025.8308</v>
      </c>
      <c r="AF165">
        <v>352151.73739999998</v>
      </c>
      <c r="AG165">
        <v>354146.70069999999</v>
      </c>
      <c r="AH165">
        <v>356188.78960000002</v>
      </c>
      <c r="AI165">
        <v>360486.87949999998</v>
      </c>
      <c r="AJ165">
        <v>365011.31640000001</v>
      </c>
      <c r="AK165">
        <v>369681.54749999999</v>
      </c>
      <c r="AL165">
        <v>374384.7499</v>
      </c>
      <c r="AM165">
        <v>379105.81109999999</v>
      </c>
      <c r="AN165">
        <v>383389.59370000003</v>
      </c>
      <c r="AO165">
        <v>387665.97009999998</v>
      </c>
      <c r="AP165">
        <v>391862.9976</v>
      </c>
      <c r="AQ165">
        <v>395990.3898</v>
      </c>
      <c r="AR165">
        <v>399998.25180000003</v>
      </c>
      <c r="AS165">
        <v>403843.24469999998</v>
      </c>
      <c r="AT165">
        <v>407532.97360000003</v>
      </c>
      <c r="AU165">
        <v>411080.0992</v>
      </c>
      <c r="AV165">
        <v>414512.99660000001</v>
      </c>
      <c r="AW165">
        <v>417973.29619999998</v>
      </c>
    </row>
    <row r="166" spans="2:49" x14ac:dyDescent="0.25">
      <c r="B166" s="249" t="s">
        <v>307</v>
      </c>
      <c r="C166">
        <v>1453742.3069470399</v>
      </c>
      <c r="D166">
        <v>1477082.6099113501</v>
      </c>
      <c r="E166">
        <v>1500797.649</v>
      </c>
      <c r="F166">
        <v>1502496.878</v>
      </c>
      <c r="G166">
        <v>1385450.2879999999</v>
      </c>
      <c r="H166">
        <v>1185288.385</v>
      </c>
      <c r="I166">
        <v>1216804.02</v>
      </c>
      <c r="J166">
        <v>1338778.237</v>
      </c>
      <c r="K166">
        <v>1216323.7560000001</v>
      </c>
      <c r="L166">
        <v>1150128.371</v>
      </c>
      <c r="M166">
        <v>1155152.818</v>
      </c>
      <c r="N166">
        <v>1143137.3829999999</v>
      </c>
      <c r="O166">
        <v>1168310.706</v>
      </c>
      <c r="P166">
        <v>1171343.3659999999</v>
      </c>
      <c r="Q166">
        <v>1140319.173</v>
      </c>
      <c r="R166">
        <v>1089810.862</v>
      </c>
      <c r="S166">
        <v>1055127.3419999999</v>
      </c>
      <c r="T166">
        <v>1035869.455</v>
      </c>
      <c r="U166">
        <v>1018419.193</v>
      </c>
      <c r="V166">
        <v>1004773.227</v>
      </c>
      <c r="W166">
        <v>979429.93059999996</v>
      </c>
      <c r="X166">
        <v>952145.2807</v>
      </c>
      <c r="Y166">
        <v>939396.81279999996</v>
      </c>
      <c r="Z166">
        <v>934390.26809999999</v>
      </c>
      <c r="AA166">
        <v>932649.42</v>
      </c>
      <c r="AB166">
        <v>932141.76670000004</v>
      </c>
      <c r="AC166">
        <v>932460.95669999998</v>
      </c>
      <c r="AD166">
        <v>934074.59100000001</v>
      </c>
      <c r="AE166">
        <v>935159.28410000005</v>
      </c>
      <c r="AF166">
        <v>935997.51879999996</v>
      </c>
      <c r="AG166">
        <v>936522.69920000003</v>
      </c>
      <c r="AH166">
        <v>937266.19270000001</v>
      </c>
      <c r="AI166">
        <v>943664.86179999996</v>
      </c>
      <c r="AJ166">
        <v>950540.56050000002</v>
      </c>
      <c r="AK166">
        <v>958000.51029999997</v>
      </c>
      <c r="AL166">
        <v>965668.29110000003</v>
      </c>
      <c r="AM166">
        <v>973560.41570000001</v>
      </c>
      <c r="AN166">
        <v>978911.43209999998</v>
      </c>
      <c r="AO166">
        <v>983251.69220000005</v>
      </c>
      <c r="AP166">
        <v>986760.43039999995</v>
      </c>
      <c r="AQ166">
        <v>989684.23770000006</v>
      </c>
      <c r="AR166">
        <v>991748.33770000003</v>
      </c>
      <c r="AS166">
        <v>994164.40260000003</v>
      </c>
      <c r="AT166">
        <v>996750.8321</v>
      </c>
      <c r="AU166">
        <v>999241.61939999997</v>
      </c>
      <c r="AV166">
        <v>1001592.554</v>
      </c>
      <c r="AW166">
        <v>1004423.764</v>
      </c>
    </row>
    <row r="167" spans="2:49" x14ac:dyDescent="0.25">
      <c r="B167" s="249" t="s">
        <v>308</v>
      </c>
      <c r="C167">
        <v>1819036.8432423901</v>
      </c>
      <c r="D167">
        <v>1848242.0681447799</v>
      </c>
      <c r="E167">
        <v>1877916.192</v>
      </c>
      <c r="F167">
        <v>1884122.42</v>
      </c>
      <c r="G167">
        <v>1747573.696</v>
      </c>
      <c r="H167">
        <v>1475044.469</v>
      </c>
      <c r="I167">
        <v>1519338.5589999999</v>
      </c>
      <c r="J167">
        <v>1698158.5360000001</v>
      </c>
      <c r="K167">
        <v>1538811.696</v>
      </c>
      <c r="L167">
        <v>1448692.9539999999</v>
      </c>
      <c r="M167">
        <v>1447735.7930000001</v>
      </c>
      <c r="N167">
        <v>1408075.5560000001</v>
      </c>
      <c r="O167">
        <v>1450103.26</v>
      </c>
      <c r="P167">
        <v>1486664.9580000001</v>
      </c>
      <c r="Q167">
        <v>1483921.84</v>
      </c>
      <c r="R167">
        <v>1439090.365</v>
      </c>
      <c r="S167">
        <v>1413517.2150000001</v>
      </c>
      <c r="T167">
        <v>1366883.0789999999</v>
      </c>
      <c r="U167">
        <v>1329485.5530000001</v>
      </c>
      <c r="V167">
        <v>1328095.6270000001</v>
      </c>
      <c r="W167">
        <v>1289759.1399999999</v>
      </c>
      <c r="X167">
        <v>1251157.892</v>
      </c>
      <c r="Y167">
        <v>1220476.368</v>
      </c>
      <c r="Z167">
        <v>1204332.2379999999</v>
      </c>
      <c r="AA167">
        <v>1190571.4750000001</v>
      </c>
      <c r="AB167">
        <v>1176412.29</v>
      </c>
      <c r="AC167">
        <v>1162857.602</v>
      </c>
      <c r="AD167">
        <v>1153378.125</v>
      </c>
      <c r="AE167">
        <v>1142500.138</v>
      </c>
      <c r="AF167">
        <v>1131450.6429999999</v>
      </c>
      <c r="AG167">
        <v>1120478.7220000001</v>
      </c>
      <c r="AH167">
        <v>1112104.8740000001</v>
      </c>
      <c r="AI167">
        <v>1108847.7069999999</v>
      </c>
      <c r="AJ167">
        <v>1105676.175</v>
      </c>
      <c r="AK167">
        <v>1105474.074</v>
      </c>
      <c r="AL167">
        <v>1105452.659</v>
      </c>
      <c r="AM167">
        <v>1105218.4709999999</v>
      </c>
      <c r="AN167">
        <v>1102773.1569999999</v>
      </c>
      <c r="AO167">
        <v>1098029.361</v>
      </c>
      <c r="AP167">
        <v>1092317.483</v>
      </c>
      <c r="AQ167">
        <v>1087761.3259999999</v>
      </c>
      <c r="AR167">
        <v>1081010.23</v>
      </c>
      <c r="AS167">
        <v>1075530.1189999999</v>
      </c>
      <c r="AT167">
        <v>1071210.446</v>
      </c>
      <c r="AU167">
        <v>1066376.0789999999</v>
      </c>
      <c r="AV167">
        <v>1061521.4410000001</v>
      </c>
      <c r="AW167">
        <v>1063766.3149999999</v>
      </c>
    </row>
    <row r="168" spans="2:49" x14ac:dyDescent="0.25">
      <c r="B168" s="249" t="s">
        <v>309</v>
      </c>
      <c r="C168">
        <v>2313078.33193391</v>
      </c>
      <c r="D168">
        <v>2350215.5527395001</v>
      </c>
      <c r="E168">
        <v>2387949.0240000002</v>
      </c>
      <c r="F168">
        <v>2377671.1779999998</v>
      </c>
      <c r="G168">
        <v>2236319.2039999999</v>
      </c>
      <c r="H168">
        <v>1981324.166</v>
      </c>
      <c r="I168">
        <v>2076147.9790000001</v>
      </c>
      <c r="J168">
        <v>1976852.9609999999</v>
      </c>
      <c r="K168">
        <v>1820383.727</v>
      </c>
      <c r="L168">
        <v>1772850.7849999999</v>
      </c>
      <c r="M168">
        <v>1734703.1640000001</v>
      </c>
      <c r="N168">
        <v>1763894.058</v>
      </c>
      <c r="O168">
        <v>1769782.202</v>
      </c>
      <c r="P168">
        <v>1742408.6429999999</v>
      </c>
      <c r="Q168">
        <v>1662263.41</v>
      </c>
      <c r="R168">
        <v>1558766.7620000001</v>
      </c>
      <c r="S168">
        <v>1520545.541</v>
      </c>
      <c r="T168">
        <v>1501134.629</v>
      </c>
      <c r="U168">
        <v>1483370.037</v>
      </c>
      <c r="V168">
        <v>1467813.432</v>
      </c>
      <c r="W168">
        <v>1430638.6569999999</v>
      </c>
      <c r="X168">
        <v>1388066.503</v>
      </c>
      <c r="Y168">
        <v>1366135.06</v>
      </c>
      <c r="Z168">
        <v>1353642.676</v>
      </c>
      <c r="AA168">
        <v>1344911.862</v>
      </c>
      <c r="AB168">
        <v>1337468.172</v>
      </c>
      <c r="AC168">
        <v>1331012.388</v>
      </c>
      <c r="AD168">
        <v>1327100.9650000001</v>
      </c>
      <c r="AE168">
        <v>1322755.1529999999</v>
      </c>
      <c r="AF168">
        <v>1318323.6610000001</v>
      </c>
      <c r="AG168">
        <v>1313714.47</v>
      </c>
      <c r="AH168">
        <v>1309602.6839999999</v>
      </c>
      <c r="AI168">
        <v>1313837.564</v>
      </c>
      <c r="AJ168">
        <v>1319022.432</v>
      </c>
      <c r="AK168">
        <v>1325152.4069999999</v>
      </c>
      <c r="AL168">
        <v>1331747.1259999999</v>
      </c>
      <c r="AM168">
        <v>1338793.7350000001</v>
      </c>
      <c r="AN168">
        <v>1343465.233</v>
      </c>
      <c r="AO168">
        <v>1347802.0490000001</v>
      </c>
      <c r="AP168">
        <v>1351796.2790000001</v>
      </c>
      <c r="AQ168">
        <v>1355590.175</v>
      </c>
      <c r="AR168">
        <v>1358832.6529999999</v>
      </c>
      <c r="AS168">
        <v>1362205.1070000001</v>
      </c>
      <c r="AT168">
        <v>1365535.345</v>
      </c>
      <c r="AU168">
        <v>1368615.5279999999</v>
      </c>
      <c r="AV168">
        <v>1371424.078</v>
      </c>
      <c r="AW168">
        <v>1374606.6869999999</v>
      </c>
    </row>
    <row r="169" spans="2:49" x14ac:dyDescent="0.25">
      <c r="B169" s="249" t="s">
        <v>310</v>
      </c>
      <c r="C169">
        <v>4643279.3828946501</v>
      </c>
      <c r="D169">
        <v>4717828.7352982899</v>
      </c>
      <c r="E169">
        <v>4793575.0020000003</v>
      </c>
      <c r="F169">
        <v>4801654.4419999998</v>
      </c>
      <c r="G169">
        <v>4785834.8569999998</v>
      </c>
      <c r="H169">
        <v>4446070.2379999999</v>
      </c>
      <c r="I169">
        <v>4604107.1370000001</v>
      </c>
      <c r="J169">
        <v>4616319.1380000003</v>
      </c>
      <c r="K169">
        <v>4425915.5860000001</v>
      </c>
      <c r="L169">
        <v>4355298.2010000004</v>
      </c>
      <c r="M169">
        <v>4314020.6380000003</v>
      </c>
      <c r="N169">
        <v>4372748.932</v>
      </c>
      <c r="O169">
        <v>4491390.0920000002</v>
      </c>
      <c r="P169">
        <v>4518125.0470000003</v>
      </c>
      <c r="Q169">
        <v>4428631.5369999995</v>
      </c>
      <c r="R169">
        <v>4284090.148</v>
      </c>
      <c r="S169">
        <v>4118477.92</v>
      </c>
      <c r="T169">
        <v>4056413.4270000001</v>
      </c>
      <c r="U169">
        <v>4007098.662</v>
      </c>
      <c r="V169">
        <v>3969231.213</v>
      </c>
      <c r="W169">
        <v>3892954.0060000001</v>
      </c>
      <c r="X169">
        <v>3807178</v>
      </c>
      <c r="Y169">
        <v>3767449.8020000001</v>
      </c>
      <c r="Z169">
        <v>3751625.094</v>
      </c>
      <c r="AA169">
        <v>3747603.2949999999</v>
      </c>
      <c r="AB169">
        <v>3748868.38</v>
      </c>
      <c r="AC169">
        <v>3754202.4160000002</v>
      </c>
      <c r="AD169">
        <v>3765620.9980000001</v>
      </c>
      <c r="AE169">
        <v>3776695.5839999998</v>
      </c>
      <c r="AF169">
        <v>3788216.534</v>
      </c>
      <c r="AG169">
        <v>3799695.0440000002</v>
      </c>
      <c r="AH169">
        <v>3812595.5279999999</v>
      </c>
      <c r="AI169">
        <v>3848762.1609999998</v>
      </c>
      <c r="AJ169">
        <v>3887182.534</v>
      </c>
      <c r="AK169">
        <v>3927659.3289999999</v>
      </c>
      <c r="AL169">
        <v>3969188.3870000001</v>
      </c>
      <c r="AM169">
        <v>4011824.7259999998</v>
      </c>
      <c r="AN169">
        <v>4048184.361</v>
      </c>
      <c r="AO169">
        <v>4083856.0490000001</v>
      </c>
      <c r="AP169">
        <v>4118659.767</v>
      </c>
      <c r="AQ169">
        <v>4152759.273</v>
      </c>
      <c r="AR169">
        <v>4185415.997</v>
      </c>
      <c r="AS169">
        <v>4217310.3190000001</v>
      </c>
      <c r="AT169">
        <v>4248434.7460000003</v>
      </c>
      <c r="AU169">
        <v>4278411.5319999997</v>
      </c>
      <c r="AV169">
        <v>4307184.5760000004</v>
      </c>
      <c r="AW169">
        <v>4335934.5049999999</v>
      </c>
    </row>
    <row r="170" spans="2:49" x14ac:dyDescent="0.25">
      <c r="B170" s="249" t="s">
        <v>311</v>
      </c>
      <c r="C170">
        <v>3833938.33697946</v>
      </c>
      <c r="D170">
        <v>3895493.45710216</v>
      </c>
      <c r="E170">
        <v>3958037.3569999998</v>
      </c>
      <c r="F170">
        <v>3972388.2790000001</v>
      </c>
      <c r="G170">
        <v>3998216.2030000002</v>
      </c>
      <c r="H170">
        <v>3701447.2340000002</v>
      </c>
      <c r="I170">
        <v>3854126.2680000002</v>
      </c>
      <c r="J170">
        <v>3933344.7069999999</v>
      </c>
      <c r="K170">
        <v>3878476.3849999998</v>
      </c>
      <c r="L170">
        <v>3863020.1069999998</v>
      </c>
      <c r="M170">
        <v>3848290.6949999998</v>
      </c>
      <c r="N170">
        <v>3856538.1329999999</v>
      </c>
      <c r="O170">
        <v>3903173.2280000001</v>
      </c>
      <c r="P170">
        <v>3920528.6740000001</v>
      </c>
      <c r="Q170">
        <v>3877107.4339999999</v>
      </c>
      <c r="R170">
        <v>3768359.3560000001</v>
      </c>
      <c r="S170">
        <v>3673727.5929999999</v>
      </c>
      <c r="T170">
        <v>3643211.6069999998</v>
      </c>
      <c r="U170">
        <v>3605080.4819999998</v>
      </c>
      <c r="V170">
        <v>3574067.517</v>
      </c>
      <c r="W170">
        <v>3515459.1209999998</v>
      </c>
      <c r="X170">
        <v>3451478.24</v>
      </c>
      <c r="Y170">
        <v>3431157.9539999999</v>
      </c>
      <c r="Z170">
        <v>3430348.1430000002</v>
      </c>
      <c r="AA170">
        <v>3438813.1009999998</v>
      </c>
      <c r="AB170">
        <v>3450819.162</v>
      </c>
      <c r="AC170">
        <v>3465309.6090000002</v>
      </c>
      <c r="AD170">
        <v>3485610.142</v>
      </c>
      <c r="AE170">
        <v>3506842.9840000002</v>
      </c>
      <c r="AF170">
        <v>3529240.5359999998</v>
      </c>
      <c r="AG170">
        <v>3552005.9369999999</v>
      </c>
      <c r="AH170">
        <v>3575934.2459999998</v>
      </c>
      <c r="AI170">
        <v>3621239.327</v>
      </c>
      <c r="AJ170">
        <v>3667984.1120000002</v>
      </c>
      <c r="AK170">
        <v>3715799.2990000001</v>
      </c>
      <c r="AL170">
        <v>3764070.1120000002</v>
      </c>
      <c r="AM170">
        <v>3813041.2779999999</v>
      </c>
      <c r="AN170">
        <v>3857277.5449999999</v>
      </c>
      <c r="AO170">
        <v>3901607.4810000001</v>
      </c>
      <c r="AP170">
        <v>3945846.4709999999</v>
      </c>
      <c r="AQ170">
        <v>3989878.0060000001</v>
      </c>
      <c r="AR170">
        <v>4033500.3080000002</v>
      </c>
      <c r="AS170">
        <v>4075481.9950000001</v>
      </c>
      <c r="AT170">
        <v>4116298.0490000001</v>
      </c>
      <c r="AU170">
        <v>4156071.6090000002</v>
      </c>
      <c r="AV170">
        <v>4194910.9270000001</v>
      </c>
      <c r="AW170">
        <v>4232966.4519999996</v>
      </c>
    </row>
    <row r="171" spans="2:49" x14ac:dyDescent="0.25">
      <c r="B171" s="249" t="s">
        <v>312</v>
      </c>
      <c r="C171">
        <v>271678.64339116903</v>
      </c>
      <c r="D171">
        <v>276040.53188776103</v>
      </c>
      <c r="E171">
        <v>280472.45189999999</v>
      </c>
      <c r="F171">
        <v>286018.77600000001</v>
      </c>
      <c r="G171">
        <v>271287.53169999999</v>
      </c>
      <c r="H171">
        <v>232209.75210000001</v>
      </c>
      <c r="I171">
        <v>243626.51139999999</v>
      </c>
      <c r="J171">
        <v>245728.0275</v>
      </c>
      <c r="K171">
        <v>225550.5637</v>
      </c>
      <c r="L171">
        <v>208580.76569999999</v>
      </c>
      <c r="M171">
        <v>202074.35889999999</v>
      </c>
      <c r="N171">
        <v>210365.1404</v>
      </c>
      <c r="O171">
        <v>209518.9467</v>
      </c>
      <c r="P171">
        <v>201065.95430000001</v>
      </c>
      <c r="Q171">
        <v>185287.87969999999</v>
      </c>
      <c r="R171">
        <v>168599.99710000001</v>
      </c>
      <c r="S171">
        <v>158974.75820000001</v>
      </c>
      <c r="T171">
        <v>152642.1986</v>
      </c>
      <c r="U171">
        <v>147912.45629999999</v>
      </c>
      <c r="V171">
        <v>144801.19579999999</v>
      </c>
      <c r="W171">
        <v>140387.3057</v>
      </c>
      <c r="X171">
        <v>136099.25450000001</v>
      </c>
      <c r="Y171">
        <v>134446.2157</v>
      </c>
      <c r="Z171">
        <v>134222.2677</v>
      </c>
      <c r="AA171">
        <v>134565.40400000001</v>
      </c>
      <c r="AB171">
        <v>135082.83470000001</v>
      </c>
      <c r="AC171">
        <v>135677.79259999999</v>
      </c>
      <c r="AD171">
        <v>136352.36249999999</v>
      </c>
      <c r="AE171">
        <v>136816.5459</v>
      </c>
      <c r="AF171">
        <v>137154.41320000001</v>
      </c>
      <c r="AG171">
        <v>137387.6133</v>
      </c>
      <c r="AH171">
        <v>137638.02230000001</v>
      </c>
      <c r="AI171">
        <v>138673.8499</v>
      </c>
      <c r="AJ171">
        <v>139754.40590000001</v>
      </c>
      <c r="AK171">
        <v>140933.30110000001</v>
      </c>
      <c r="AL171">
        <v>142132.63370000001</v>
      </c>
      <c r="AM171">
        <v>143349.55069999999</v>
      </c>
      <c r="AN171">
        <v>144380.8216</v>
      </c>
      <c r="AO171">
        <v>145396.3333</v>
      </c>
      <c r="AP171">
        <v>146404.7469</v>
      </c>
      <c r="AQ171">
        <v>147449.9094</v>
      </c>
      <c r="AR171">
        <v>148447.21460000001</v>
      </c>
      <c r="AS171">
        <v>149428.06599999999</v>
      </c>
      <c r="AT171">
        <v>150404.11809999999</v>
      </c>
      <c r="AU171">
        <v>151345.46460000001</v>
      </c>
      <c r="AV171">
        <v>152270.33739999999</v>
      </c>
      <c r="AW171">
        <v>153370.70680000001</v>
      </c>
    </row>
    <row r="172" spans="2:49" x14ac:dyDescent="0.25">
      <c r="B172" s="249" t="s">
        <v>313</v>
      </c>
      <c r="C172">
        <v>2033071.8879050901</v>
      </c>
      <c r="D172">
        <v>2065713.51468114</v>
      </c>
      <c r="E172">
        <v>2098879.213</v>
      </c>
      <c r="F172">
        <v>2086451.925</v>
      </c>
      <c r="G172">
        <v>1899647.5819999999</v>
      </c>
      <c r="H172">
        <v>1547020.2250000001</v>
      </c>
      <c r="I172">
        <v>1689793.2779999999</v>
      </c>
      <c r="J172">
        <v>1694904.287</v>
      </c>
      <c r="K172">
        <v>1562786.7479999999</v>
      </c>
      <c r="L172">
        <v>1533797.5290000001</v>
      </c>
      <c r="M172">
        <v>1540527.956</v>
      </c>
      <c r="N172">
        <v>1517613.122</v>
      </c>
      <c r="O172">
        <v>1521871.97</v>
      </c>
      <c r="P172">
        <v>1483128.37</v>
      </c>
      <c r="Q172">
        <v>1400295.8970000001</v>
      </c>
      <c r="R172">
        <v>1315382.571</v>
      </c>
      <c r="S172">
        <v>1270151.4439999999</v>
      </c>
      <c r="T172">
        <v>1245563.263</v>
      </c>
      <c r="U172">
        <v>1225665.307</v>
      </c>
      <c r="V172">
        <v>1210181</v>
      </c>
      <c r="W172">
        <v>1181167.3359999999</v>
      </c>
      <c r="X172">
        <v>1149557.0190000001</v>
      </c>
      <c r="Y172">
        <v>1136159.709</v>
      </c>
      <c r="Z172">
        <v>1131889.2649999999</v>
      </c>
      <c r="AA172">
        <v>1131468.7339999999</v>
      </c>
      <c r="AB172">
        <v>1132502.1580000001</v>
      </c>
      <c r="AC172">
        <v>1134497.443</v>
      </c>
      <c r="AD172">
        <v>1137533.956</v>
      </c>
      <c r="AE172">
        <v>1139491.7620000001</v>
      </c>
      <c r="AF172">
        <v>1140932.132</v>
      </c>
      <c r="AG172">
        <v>1141902.4410000001</v>
      </c>
      <c r="AH172">
        <v>1143141.6880000001</v>
      </c>
      <c r="AI172">
        <v>1151097.1129999999</v>
      </c>
      <c r="AJ172">
        <v>1159566.1299999999</v>
      </c>
      <c r="AK172">
        <v>1168802.1869999999</v>
      </c>
      <c r="AL172">
        <v>1178322.527</v>
      </c>
      <c r="AM172">
        <v>1188118.96</v>
      </c>
      <c r="AN172">
        <v>1195847.79</v>
      </c>
      <c r="AO172">
        <v>1203173.0060000001</v>
      </c>
      <c r="AP172">
        <v>1210162.453</v>
      </c>
      <c r="AQ172">
        <v>1217047.6189999999</v>
      </c>
      <c r="AR172">
        <v>1223382.1159999999</v>
      </c>
      <c r="AS172">
        <v>1229698.709</v>
      </c>
      <c r="AT172">
        <v>1235943.324</v>
      </c>
      <c r="AU172">
        <v>1241873.2819999999</v>
      </c>
      <c r="AV172">
        <v>1247511.4620000001</v>
      </c>
      <c r="AW172">
        <v>1253773.7439999999</v>
      </c>
    </row>
    <row r="173" spans="2:49" x14ac:dyDescent="0.25">
      <c r="B173" s="249" t="s">
        <v>314</v>
      </c>
      <c r="C173">
        <v>611949.61832884501</v>
      </c>
      <c r="D173">
        <v>621774.66739182698</v>
      </c>
      <c r="E173">
        <v>631757.4608</v>
      </c>
      <c r="F173">
        <v>623751.20849999995</v>
      </c>
      <c r="G173">
        <v>573270.86179999996</v>
      </c>
      <c r="H173">
        <v>484753.43530000001</v>
      </c>
      <c r="I173">
        <v>523318.37929999997</v>
      </c>
      <c r="J173">
        <v>514965.58130000002</v>
      </c>
      <c r="K173">
        <v>474703.80820000003</v>
      </c>
      <c r="L173">
        <v>453354.46759999997</v>
      </c>
      <c r="M173">
        <v>452628.96389999997</v>
      </c>
      <c r="N173">
        <v>433925.86580000003</v>
      </c>
      <c r="O173">
        <v>419564.14439999999</v>
      </c>
      <c r="P173">
        <v>387608.21460000001</v>
      </c>
      <c r="Q173">
        <v>341904.86249999999</v>
      </c>
      <c r="R173">
        <v>304506.80320000002</v>
      </c>
      <c r="S173">
        <v>279832.9106</v>
      </c>
      <c r="T173">
        <v>266109.63079999998</v>
      </c>
      <c r="U173">
        <v>257085.53</v>
      </c>
      <c r="V173">
        <v>251285.2279</v>
      </c>
      <c r="W173">
        <v>244850.24950000001</v>
      </c>
      <c r="X173">
        <v>239113.81760000001</v>
      </c>
      <c r="Y173">
        <v>238254.5405</v>
      </c>
      <c r="Z173">
        <v>239760.88209999999</v>
      </c>
      <c r="AA173">
        <v>242258.04920000001</v>
      </c>
      <c r="AB173">
        <v>245019.29569999999</v>
      </c>
      <c r="AC173">
        <v>247793.3621</v>
      </c>
      <c r="AD173">
        <v>250475.476</v>
      </c>
      <c r="AE173">
        <v>252668.4326</v>
      </c>
      <c r="AF173">
        <v>254529.63370000001</v>
      </c>
      <c r="AG173">
        <v>256120.0141</v>
      </c>
      <c r="AH173">
        <v>257633.0931</v>
      </c>
      <c r="AI173">
        <v>260612.9847</v>
      </c>
      <c r="AJ173">
        <v>263665.78330000001</v>
      </c>
      <c r="AK173">
        <v>266822.90169999999</v>
      </c>
      <c r="AL173">
        <v>270006.94020000001</v>
      </c>
      <c r="AM173">
        <v>273224.6153</v>
      </c>
      <c r="AN173">
        <v>276106.91570000001</v>
      </c>
      <c r="AO173">
        <v>279014.48259999999</v>
      </c>
      <c r="AP173">
        <v>281939.19549999997</v>
      </c>
      <c r="AQ173">
        <v>284912.81430000003</v>
      </c>
      <c r="AR173">
        <v>287879.2267</v>
      </c>
      <c r="AS173">
        <v>290795.80599999998</v>
      </c>
      <c r="AT173">
        <v>293702.49459999998</v>
      </c>
      <c r="AU173">
        <v>296587.27029999997</v>
      </c>
      <c r="AV173">
        <v>299476.72110000002</v>
      </c>
      <c r="AW173">
        <v>302535.98430000001</v>
      </c>
    </row>
    <row r="174" spans="2:49" x14ac:dyDescent="0.25">
      <c r="B174" s="249" t="s">
        <v>315</v>
      </c>
      <c r="C174">
        <v>8749188.7351059392</v>
      </c>
      <c r="D174">
        <v>8889659.7902533505</v>
      </c>
      <c r="E174">
        <v>9032386.1539999899</v>
      </c>
      <c r="F174">
        <v>9120038.5920000002</v>
      </c>
      <c r="G174">
        <v>8861640.9269999899</v>
      </c>
      <c r="H174">
        <v>7933292.1639999999</v>
      </c>
      <c r="I174">
        <v>8077333.1950000003</v>
      </c>
      <c r="J174">
        <v>8111680.3789999997</v>
      </c>
      <c r="K174">
        <v>7758651.6370000001</v>
      </c>
      <c r="L174">
        <v>7411427.3140000002</v>
      </c>
      <c r="M174">
        <v>7248559.4009999996</v>
      </c>
      <c r="N174">
        <v>7125030.676</v>
      </c>
      <c r="O174">
        <v>7209689.0219999999</v>
      </c>
      <c r="P174">
        <v>7182761.0269999998</v>
      </c>
      <c r="Q174">
        <v>6869354.693</v>
      </c>
      <c r="R174">
        <v>6529869.9800000004</v>
      </c>
      <c r="S174">
        <v>6290445.5599999996</v>
      </c>
      <c r="T174">
        <v>6103048.3650000002</v>
      </c>
      <c r="U174">
        <v>5993466.6909999996</v>
      </c>
      <c r="V174">
        <v>5932853.0609999998</v>
      </c>
      <c r="W174">
        <v>5820313.5159999998</v>
      </c>
      <c r="X174">
        <v>5703596.1169999996</v>
      </c>
      <c r="Y174">
        <v>5665295.1150000002</v>
      </c>
      <c r="Z174">
        <v>5657441.2929999996</v>
      </c>
      <c r="AA174">
        <v>5657474.6100000003</v>
      </c>
      <c r="AB174">
        <v>5656833.818</v>
      </c>
      <c r="AC174">
        <v>5655942.0429999996</v>
      </c>
      <c r="AD174">
        <v>5661103.9850000003</v>
      </c>
      <c r="AE174">
        <v>5660838.9029999999</v>
      </c>
      <c r="AF174">
        <v>5659210.665</v>
      </c>
      <c r="AG174">
        <v>5656577.699</v>
      </c>
      <c r="AH174">
        <v>5656272.3449999997</v>
      </c>
      <c r="AI174">
        <v>5691728.2410000004</v>
      </c>
      <c r="AJ174">
        <v>5731186.0789999999</v>
      </c>
      <c r="AK174">
        <v>5774911.9850000003</v>
      </c>
      <c r="AL174">
        <v>5820215.6119999997</v>
      </c>
      <c r="AM174">
        <v>5866808.0120000001</v>
      </c>
      <c r="AN174">
        <v>5906435.6409999998</v>
      </c>
      <c r="AO174">
        <v>5948485.9639999997</v>
      </c>
      <c r="AP174">
        <v>5991437.6339999996</v>
      </c>
      <c r="AQ174">
        <v>6035778.3569999998</v>
      </c>
      <c r="AR174">
        <v>6079023.6289999997</v>
      </c>
      <c r="AS174">
        <v>6122024.7759999996</v>
      </c>
      <c r="AT174">
        <v>6162666.8310000002</v>
      </c>
      <c r="AU174">
        <v>6201053</v>
      </c>
      <c r="AV174">
        <v>6237685.7189999996</v>
      </c>
      <c r="AW174">
        <v>6277254.7010000004</v>
      </c>
    </row>
    <row r="175" spans="2:49" x14ac:dyDescent="0.25">
      <c r="B175" s="249" t="s">
        <v>316</v>
      </c>
      <c r="C175">
        <v>583434.83019375498</v>
      </c>
      <c r="D175">
        <v>592802.06510985899</v>
      </c>
      <c r="E175">
        <v>602319.69400000002</v>
      </c>
      <c r="F175">
        <v>620585.71310000005</v>
      </c>
      <c r="G175">
        <v>602137.47649999999</v>
      </c>
      <c r="H175">
        <v>534995.20810000005</v>
      </c>
      <c r="I175">
        <v>531262.7156</v>
      </c>
      <c r="J175">
        <v>545035.85860000004</v>
      </c>
      <c r="K175">
        <v>531242.61259999999</v>
      </c>
      <c r="L175">
        <v>522809.65500000003</v>
      </c>
      <c r="M175">
        <v>487958.03840000002</v>
      </c>
      <c r="N175">
        <v>445885.79719999997</v>
      </c>
      <c r="O175">
        <v>422422.53419999999</v>
      </c>
      <c r="P175">
        <v>404605.61780000001</v>
      </c>
      <c r="Q175">
        <v>382588.00650000002</v>
      </c>
      <c r="R175">
        <v>360708.28769999999</v>
      </c>
      <c r="S175">
        <v>340287.25919999997</v>
      </c>
      <c r="T175">
        <v>330914.60190000001</v>
      </c>
      <c r="U175">
        <v>330328.50170000002</v>
      </c>
      <c r="V175">
        <v>348166.98430000001</v>
      </c>
      <c r="W175">
        <v>354212.94890000002</v>
      </c>
      <c r="X175">
        <v>360752.58510000003</v>
      </c>
      <c r="Y175">
        <v>358630.2059</v>
      </c>
      <c r="Z175">
        <v>357265.55170000001</v>
      </c>
      <c r="AA175">
        <v>354151.83029999997</v>
      </c>
      <c r="AB175">
        <v>349602.65130000003</v>
      </c>
      <c r="AC175">
        <v>344780.61810000002</v>
      </c>
      <c r="AD175">
        <v>341703.33059999999</v>
      </c>
      <c r="AE175">
        <v>338066.52</v>
      </c>
      <c r="AF175">
        <v>334367.07059999998</v>
      </c>
      <c r="AG175">
        <v>330709.42450000002</v>
      </c>
      <c r="AH175">
        <v>328255.24310000002</v>
      </c>
      <c r="AI175">
        <v>326906.86940000003</v>
      </c>
      <c r="AJ175">
        <v>325379.92989999999</v>
      </c>
      <c r="AK175">
        <v>325189.91960000002</v>
      </c>
      <c r="AL175">
        <v>324959.1115</v>
      </c>
      <c r="AM175">
        <v>324476.91979999997</v>
      </c>
      <c r="AN175">
        <v>324405.45069999999</v>
      </c>
      <c r="AO175">
        <v>323967.13309999998</v>
      </c>
      <c r="AP175">
        <v>323673.57069999998</v>
      </c>
      <c r="AQ175">
        <v>324551.28200000001</v>
      </c>
      <c r="AR175">
        <v>324725.80910000001</v>
      </c>
      <c r="AS175">
        <v>325248.76329999999</v>
      </c>
      <c r="AT175">
        <v>326196.7672</v>
      </c>
      <c r="AU175">
        <v>326721.75919999997</v>
      </c>
      <c r="AV175">
        <v>327163.45250000001</v>
      </c>
      <c r="AW175">
        <v>331684.54790000001</v>
      </c>
    </row>
    <row r="176" spans="2:49" x14ac:dyDescent="0.25">
      <c r="B176" s="249" t="s">
        <v>317</v>
      </c>
      <c r="C176">
        <v>40605.282443966003</v>
      </c>
      <c r="D176">
        <v>41257.2133877546</v>
      </c>
      <c r="E176">
        <v>41919.611290000001</v>
      </c>
      <c r="F176">
        <v>42649.770680000001</v>
      </c>
      <c r="G176">
        <v>40922.493499999997</v>
      </c>
      <c r="H176">
        <v>38344.681040000003</v>
      </c>
      <c r="I176">
        <v>39745.953280000002</v>
      </c>
      <c r="J176">
        <v>39627.3894</v>
      </c>
      <c r="K176">
        <v>38198.649700000002</v>
      </c>
      <c r="L176">
        <v>38145.55485</v>
      </c>
      <c r="M176">
        <v>38721.625769999999</v>
      </c>
      <c r="N176">
        <v>37650.183429999997</v>
      </c>
      <c r="O176">
        <v>39277.27521</v>
      </c>
      <c r="P176">
        <v>39772.397360000003</v>
      </c>
      <c r="Q176">
        <v>39001.108370000002</v>
      </c>
      <c r="R176">
        <v>37558.175020000002</v>
      </c>
      <c r="S176">
        <v>35379.96026</v>
      </c>
      <c r="T176">
        <v>34766.251380000002</v>
      </c>
      <c r="U176">
        <v>34339.256000000001</v>
      </c>
      <c r="V176">
        <v>34191.006710000001</v>
      </c>
      <c r="W176">
        <v>33725.488680000002</v>
      </c>
      <c r="X176">
        <v>33181.58238</v>
      </c>
      <c r="Y176">
        <v>33099.204859999998</v>
      </c>
      <c r="Z176">
        <v>33183.958659999997</v>
      </c>
      <c r="AA176">
        <v>33302.316400000003</v>
      </c>
      <c r="AB176">
        <v>33357.739240000003</v>
      </c>
      <c r="AC176">
        <v>33354.414810000002</v>
      </c>
      <c r="AD176">
        <v>33312.351479999998</v>
      </c>
      <c r="AE176">
        <v>33198.3462</v>
      </c>
      <c r="AF176">
        <v>33045.596380000003</v>
      </c>
      <c r="AG176">
        <v>32868.893320000003</v>
      </c>
      <c r="AH176">
        <v>32696.545839999999</v>
      </c>
      <c r="AI176">
        <v>32740.60687</v>
      </c>
      <c r="AJ176">
        <v>32810.911489999999</v>
      </c>
      <c r="AK176">
        <v>32903.891040000002</v>
      </c>
      <c r="AL176">
        <v>33007.293230000003</v>
      </c>
      <c r="AM176">
        <v>33119.040760000004</v>
      </c>
      <c r="AN176">
        <v>33198.666279999998</v>
      </c>
      <c r="AO176">
        <v>33284.42497</v>
      </c>
      <c r="AP176">
        <v>33370.277099999999</v>
      </c>
      <c r="AQ176">
        <v>33457.259189999997</v>
      </c>
      <c r="AR176">
        <v>33535.940210000001</v>
      </c>
      <c r="AS176">
        <v>33602.850559999999</v>
      </c>
      <c r="AT176">
        <v>33657.676749999999</v>
      </c>
      <c r="AU176">
        <v>33697.467969999998</v>
      </c>
      <c r="AV176">
        <v>33724.026270000002</v>
      </c>
      <c r="AW176">
        <v>33756.286970000001</v>
      </c>
    </row>
    <row r="177" spans="2:49" x14ac:dyDescent="0.25">
      <c r="B177" s="249" t="s">
        <v>318</v>
      </c>
      <c r="C177">
        <v>55091.732691944802</v>
      </c>
      <c r="D177">
        <v>55976.248280239903</v>
      </c>
      <c r="E177">
        <v>56874.965049999999</v>
      </c>
      <c r="F177">
        <v>56507.895409999997</v>
      </c>
      <c r="G177">
        <v>53582.86361</v>
      </c>
      <c r="H177">
        <v>47510.776709999998</v>
      </c>
      <c r="I177">
        <v>48086.23532</v>
      </c>
      <c r="J177">
        <v>47514.925060000001</v>
      </c>
      <c r="K177">
        <v>45690.090049999999</v>
      </c>
      <c r="L177">
        <v>44290.695679999997</v>
      </c>
      <c r="M177">
        <v>42828.963159999999</v>
      </c>
      <c r="N177">
        <v>38514.682930000003</v>
      </c>
      <c r="O177">
        <v>38205.976909999998</v>
      </c>
      <c r="P177">
        <v>38228.445379999997</v>
      </c>
      <c r="Q177">
        <v>38125.488830000002</v>
      </c>
      <c r="R177">
        <v>36202.446759999999</v>
      </c>
      <c r="S177">
        <v>32416.987730000001</v>
      </c>
      <c r="T177">
        <v>31240.859670000002</v>
      </c>
      <c r="U177">
        <v>30923.100620000001</v>
      </c>
      <c r="V177">
        <v>31107.871650000001</v>
      </c>
      <c r="W177">
        <v>31259.562259999999</v>
      </c>
      <c r="X177">
        <v>31488.102699999999</v>
      </c>
      <c r="Y177">
        <v>31624.955859999998</v>
      </c>
      <c r="Z177">
        <v>31561.836190000002</v>
      </c>
      <c r="AA177">
        <v>31325.926449999999</v>
      </c>
      <c r="AB177">
        <v>30968.676479999998</v>
      </c>
      <c r="AC177">
        <v>30559.071889999999</v>
      </c>
      <c r="AD177">
        <v>91825.822899999999</v>
      </c>
      <c r="AE177">
        <v>151725.90059999999</v>
      </c>
      <c r="AF177">
        <v>210380.32939999999</v>
      </c>
      <c r="AG177">
        <v>267849.60979999998</v>
      </c>
      <c r="AH177">
        <v>324298.1214</v>
      </c>
      <c r="AI177">
        <v>382297.69510000001</v>
      </c>
      <c r="AJ177">
        <v>440264.21340000001</v>
      </c>
      <c r="AK177">
        <v>498143.29989999998</v>
      </c>
      <c r="AL177">
        <v>555807.69799999997</v>
      </c>
      <c r="AM177">
        <v>613260.89690000005</v>
      </c>
      <c r="AN177">
        <v>612663.57059999998</v>
      </c>
      <c r="AO177">
        <v>612397.16610000003</v>
      </c>
      <c r="AP177">
        <v>612307.54819999996</v>
      </c>
      <c r="AQ177">
        <v>612350.51210000005</v>
      </c>
      <c r="AR177">
        <v>612403.25780000002</v>
      </c>
      <c r="AS177">
        <v>612419.24360000005</v>
      </c>
      <c r="AT177">
        <v>612422.27029999997</v>
      </c>
      <c r="AU177">
        <v>612369.96519999998</v>
      </c>
      <c r="AV177">
        <v>612267.04579999996</v>
      </c>
      <c r="AW177">
        <v>612310.42099999997</v>
      </c>
    </row>
    <row r="178" spans="2:49" x14ac:dyDescent="0.25">
      <c r="B178" s="249" t="s">
        <v>319</v>
      </c>
      <c r="C178">
        <v>53959.065015136701</v>
      </c>
      <c r="D178">
        <v>54825.395257508797</v>
      </c>
      <c r="E178">
        <v>55705.634709999998</v>
      </c>
      <c r="F178">
        <v>55426.793640000004</v>
      </c>
      <c r="G178">
        <v>52852.673349999997</v>
      </c>
      <c r="H178">
        <v>45763.418189999997</v>
      </c>
      <c r="I178">
        <v>46576.025589999997</v>
      </c>
      <c r="J178">
        <v>47108.160259999997</v>
      </c>
      <c r="K178">
        <v>45248.039470000003</v>
      </c>
      <c r="L178">
        <v>43394.5268</v>
      </c>
      <c r="M178">
        <v>43072.807739999997</v>
      </c>
      <c r="N178">
        <v>41213.225749999998</v>
      </c>
      <c r="O178">
        <v>41414.304969999997</v>
      </c>
      <c r="P178">
        <v>41950.542750000001</v>
      </c>
      <c r="Q178">
        <v>42335.198770000003</v>
      </c>
      <c r="R178">
        <v>39680.530749999998</v>
      </c>
      <c r="S178">
        <v>35634.201309999997</v>
      </c>
      <c r="T178">
        <v>34186.683579999997</v>
      </c>
      <c r="U178">
        <v>33508.278299999998</v>
      </c>
      <c r="V178">
        <v>33386.336799999997</v>
      </c>
      <c r="W178">
        <v>33068.030919999997</v>
      </c>
      <c r="X178">
        <v>32750.75891</v>
      </c>
      <c r="Y178">
        <v>32562.53254</v>
      </c>
      <c r="Z178">
        <v>32290.718379999998</v>
      </c>
      <c r="AA178">
        <v>31920.66259</v>
      </c>
      <c r="AB178">
        <v>31497.530060000001</v>
      </c>
      <c r="AC178">
        <v>31089.99668</v>
      </c>
      <c r="AD178">
        <v>76910.582370000004</v>
      </c>
      <c r="AE178">
        <v>121990.5946</v>
      </c>
      <c r="AF178">
        <v>166541.61009999999</v>
      </c>
      <c r="AG178">
        <v>210687.08619999999</v>
      </c>
      <c r="AH178">
        <v>254608.6948</v>
      </c>
      <c r="AI178">
        <v>300457.13579999999</v>
      </c>
      <c r="AJ178">
        <v>347035.66859999998</v>
      </c>
      <c r="AK178">
        <v>394309.10479999997</v>
      </c>
      <c r="AL178">
        <v>442122.55290000001</v>
      </c>
      <c r="AM178">
        <v>490452.64049999998</v>
      </c>
      <c r="AN178">
        <v>538739.65819999995</v>
      </c>
      <c r="AO178">
        <v>587532.66960000002</v>
      </c>
      <c r="AP178">
        <v>636661.04859999998</v>
      </c>
      <c r="AQ178">
        <v>686043.34939999995</v>
      </c>
      <c r="AR178">
        <v>735374.31590000005</v>
      </c>
      <c r="AS178">
        <v>784753.85149999999</v>
      </c>
      <c r="AT178">
        <v>833848.98060000001</v>
      </c>
      <c r="AU178">
        <v>882487.6422</v>
      </c>
      <c r="AV178">
        <v>930596.94720000005</v>
      </c>
      <c r="AW178">
        <v>978529.05180000002</v>
      </c>
    </row>
    <row r="179" spans="2:49" x14ac:dyDescent="0.25">
      <c r="B179" s="249" t="s">
        <v>320</v>
      </c>
      <c r="C179">
        <v>216238.436565001</v>
      </c>
      <c r="D179">
        <v>219710.21460835601</v>
      </c>
      <c r="E179">
        <v>223237.73319999999</v>
      </c>
      <c r="F179">
        <v>269253.01770000003</v>
      </c>
      <c r="G179">
        <v>243948.05300000001</v>
      </c>
      <c r="H179">
        <v>176276.14869999999</v>
      </c>
      <c r="I179">
        <v>226659.7978</v>
      </c>
      <c r="J179">
        <v>193355.95019999999</v>
      </c>
      <c r="K179">
        <v>244798.5773</v>
      </c>
      <c r="L179">
        <v>229603.17739999999</v>
      </c>
      <c r="M179">
        <v>206369.43909999999</v>
      </c>
      <c r="N179">
        <v>175460.69500000001</v>
      </c>
      <c r="O179">
        <v>135848.8713</v>
      </c>
      <c r="P179">
        <v>112090.0062</v>
      </c>
      <c r="Q179">
        <v>93152.764819999997</v>
      </c>
      <c r="R179">
        <v>83248.594819999998</v>
      </c>
      <c r="S179">
        <v>81901.467499999999</v>
      </c>
      <c r="T179">
        <v>78704.702000000005</v>
      </c>
      <c r="U179">
        <v>78634.639060000001</v>
      </c>
      <c r="V179">
        <v>80507.624020000003</v>
      </c>
      <c r="W179">
        <v>83781.135370000004</v>
      </c>
      <c r="X179">
        <v>87355.695049999995</v>
      </c>
      <c r="Y179">
        <v>89500.631030000004</v>
      </c>
      <c r="Z179">
        <v>90662.422990000006</v>
      </c>
      <c r="AA179">
        <v>91274.961049999998</v>
      </c>
      <c r="AB179">
        <v>91624.758140000005</v>
      </c>
      <c r="AC179">
        <v>91921.43303</v>
      </c>
      <c r="AD179">
        <v>92404.322889999996</v>
      </c>
      <c r="AE179">
        <v>92949.040940000006</v>
      </c>
      <c r="AF179">
        <v>93572.248389999906</v>
      </c>
      <c r="AG179">
        <v>94250.436679999999</v>
      </c>
      <c r="AH179">
        <v>94999.501139999906</v>
      </c>
      <c r="AI179">
        <v>96369.735339999999</v>
      </c>
      <c r="AJ179">
        <v>97829.825580000004</v>
      </c>
      <c r="AK179">
        <v>99360.526859999998</v>
      </c>
      <c r="AL179">
        <v>100926.4785</v>
      </c>
      <c r="AM179">
        <v>102522.5444</v>
      </c>
      <c r="AN179">
        <v>104105.44289999999</v>
      </c>
      <c r="AO179">
        <v>105762.96890000001</v>
      </c>
      <c r="AP179">
        <v>107456.1528</v>
      </c>
      <c r="AQ179">
        <v>109174.3636</v>
      </c>
      <c r="AR179">
        <v>110890.0484</v>
      </c>
      <c r="AS179">
        <v>112662.8407</v>
      </c>
      <c r="AT179">
        <v>114451.791</v>
      </c>
      <c r="AU179">
        <v>116237.7377</v>
      </c>
      <c r="AV179">
        <v>118013.93240000001</v>
      </c>
      <c r="AW179">
        <v>119812.6171</v>
      </c>
    </row>
    <row r="180" spans="2:49" x14ac:dyDescent="0.25">
      <c r="B180" s="249" t="s">
        <v>321</v>
      </c>
      <c r="C180">
        <v>215538.66868192199</v>
      </c>
      <c r="D180">
        <v>218999.21172556799</v>
      </c>
      <c r="E180">
        <v>222515.3149</v>
      </c>
      <c r="F180">
        <v>229215.06969999999</v>
      </c>
      <c r="G180">
        <v>229388.72949999999</v>
      </c>
      <c r="H180">
        <v>178379.7648</v>
      </c>
      <c r="I180">
        <v>185907.7929</v>
      </c>
      <c r="J180">
        <v>199083.9626</v>
      </c>
      <c r="K180">
        <v>196660.86480000001</v>
      </c>
      <c r="L180">
        <v>188247.42499999999</v>
      </c>
      <c r="M180">
        <v>183298.94270000001</v>
      </c>
      <c r="N180">
        <v>178742.484</v>
      </c>
      <c r="O180">
        <v>170469.7763</v>
      </c>
      <c r="P180">
        <v>165052.5913</v>
      </c>
      <c r="Q180">
        <v>159555.74979999999</v>
      </c>
      <c r="R180">
        <v>146278.03279999999</v>
      </c>
      <c r="S180">
        <v>128506.1954</v>
      </c>
      <c r="T180">
        <v>123081.6534</v>
      </c>
      <c r="U180">
        <v>121099.4148</v>
      </c>
      <c r="V180">
        <v>121410.4936</v>
      </c>
      <c r="W180">
        <v>122507.1566</v>
      </c>
      <c r="X180">
        <v>123585.3846</v>
      </c>
      <c r="Y180">
        <v>124372.4102</v>
      </c>
      <c r="Z180">
        <v>124369.85490000001</v>
      </c>
      <c r="AA180">
        <v>123750.9078</v>
      </c>
      <c r="AB180">
        <v>122744.9973</v>
      </c>
      <c r="AC180">
        <v>121632.0634</v>
      </c>
      <c r="AD180">
        <v>120794.4743</v>
      </c>
      <c r="AE180">
        <v>120066.0064</v>
      </c>
      <c r="AF180">
        <v>119465.5867</v>
      </c>
      <c r="AG180">
        <v>118958.0417</v>
      </c>
      <c r="AH180">
        <v>118567.9237</v>
      </c>
      <c r="AI180">
        <v>119159.0974</v>
      </c>
      <c r="AJ180">
        <v>119942.8518</v>
      </c>
      <c r="AK180">
        <v>120838.21950000001</v>
      </c>
      <c r="AL180">
        <v>121796.15429999999</v>
      </c>
      <c r="AM180">
        <v>122805.19779999999</v>
      </c>
      <c r="AN180">
        <v>123714.0303</v>
      </c>
      <c r="AO180">
        <v>124662.0751</v>
      </c>
      <c r="AP180">
        <v>125611.70699999999</v>
      </c>
      <c r="AQ180">
        <v>126552.8939</v>
      </c>
      <c r="AR180">
        <v>127459.5171</v>
      </c>
      <c r="AS180">
        <v>128402.5916</v>
      </c>
      <c r="AT180">
        <v>129340.3391</v>
      </c>
      <c r="AU180">
        <v>130248.24</v>
      </c>
      <c r="AV180">
        <v>131112.25210000001</v>
      </c>
      <c r="AW180">
        <v>131963.16450000001</v>
      </c>
    </row>
    <row r="181" spans="2:49" x14ac:dyDescent="0.25">
      <c r="B181" s="249" t="s">
        <v>322</v>
      </c>
      <c r="C181">
        <v>7946676.0051002903</v>
      </c>
      <c r="D181">
        <v>8074262.4587873695</v>
      </c>
      <c r="E181">
        <v>8203897.3540000003</v>
      </c>
      <c r="F181">
        <v>8693332.0319999997</v>
      </c>
      <c r="G181">
        <v>8973604.5010000002</v>
      </c>
      <c r="H181">
        <v>9059289.9370000008</v>
      </c>
      <c r="I181">
        <v>9770952.6879999898</v>
      </c>
      <c r="J181">
        <v>10133201.33</v>
      </c>
      <c r="K181">
        <v>10062524.66</v>
      </c>
      <c r="L181">
        <v>10162034.07</v>
      </c>
      <c r="M181">
        <v>10597180</v>
      </c>
      <c r="N181">
        <v>11502472.449999999</v>
      </c>
      <c r="O181">
        <v>12013569.609999999</v>
      </c>
      <c r="P181">
        <v>11519850</v>
      </c>
      <c r="Q181">
        <v>10174670.42</v>
      </c>
      <c r="R181">
        <v>8874695.8220000006</v>
      </c>
      <c r="S181">
        <v>7932084.8329999996</v>
      </c>
      <c r="T181">
        <v>7396631.0990000004</v>
      </c>
      <c r="U181">
        <v>6947009.5800000001</v>
      </c>
      <c r="V181">
        <v>6593033.4840000002</v>
      </c>
      <c r="W181">
        <v>6344594.8540000003</v>
      </c>
      <c r="X181">
        <v>6129456.2280000001</v>
      </c>
      <c r="Y181">
        <v>6142247.2359999996</v>
      </c>
      <c r="Z181">
        <v>6175312.7769999998</v>
      </c>
      <c r="AA181">
        <v>6198623.6459999997</v>
      </c>
      <c r="AB181">
        <v>6203754.5159999998</v>
      </c>
      <c r="AC181">
        <v>6194017.0259999996</v>
      </c>
      <c r="AD181">
        <v>6175858.7079999996</v>
      </c>
      <c r="AE181">
        <v>6143562.8320000004</v>
      </c>
      <c r="AF181">
        <v>6102001.8130000001</v>
      </c>
      <c r="AG181">
        <v>6052790.0029999996</v>
      </c>
      <c r="AH181">
        <v>5999645.8109999998</v>
      </c>
      <c r="AI181">
        <v>5980702.0300000003</v>
      </c>
      <c r="AJ181">
        <v>5961050.0729999999</v>
      </c>
      <c r="AK181">
        <v>5940146.0290000001</v>
      </c>
      <c r="AL181">
        <v>5916705.9809999997</v>
      </c>
      <c r="AM181">
        <v>5891109.7539999997</v>
      </c>
      <c r="AN181">
        <v>5816349.9790000003</v>
      </c>
      <c r="AO181">
        <v>5727200.3420000002</v>
      </c>
      <c r="AP181">
        <v>5633571.273</v>
      </c>
      <c r="AQ181">
        <v>5539234.0829999996</v>
      </c>
      <c r="AR181">
        <v>5445007.9040000001</v>
      </c>
      <c r="AS181">
        <v>5349778.7010000004</v>
      </c>
      <c r="AT181">
        <v>5254150.4270000001</v>
      </c>
      <c r="AU181">
        <v>5158112.2539999997</v>
      </c>
      <c r="AV181">
        <v>5061926.0659999996</v>
      </c>
      <c r="AW181">
        <v>4966437.318</v>
      </c>
    </row>
    <row r="182" spans="2:49" x14ac:dyDescent="0.25">
      <c r="B182" s="249" t="s">
        <v>323</v>
      </c>
      <c r="C182">
        <v>4498800.2848123703</v>
      </c>
      <c r="D182">
        <v>4571029.97856321</v>
      </c>
      <c r="E182">
        <v>4644419.3430000003</v>
      </c>
      <c r="F182">
        <v>4798070.8839999996</v>
      </c>
      <c r="G182">
        <v>4859951.892</v>
      </c>
      <c r="H182">
        <v>5158262.4649999999</v>
      </c>
      <c r="I182">
        <v>5355459.5039999997</v>
      </c>
      <c r="J182">
        <v>5419514.0049999999</v>
      </c>
      <c r="K182">
        <v>5382173.4479999999</v>
      </c>
      <c r="L182">
        <v>5436746.5269999998</v>
      </c>
      <c r="M182">
        <v>5571908.0810000002</v>
      </c>
      <c r="N182">
        <v>5888929.9129999997</v>
      </c>
      <c r="O182">
        <v>5925458.9189999998</v>
      </c>
      <c r="P182">
        <v>5519322.3480000002</v>
      </c>
      <c r="Q182">
        <v>4799026.9819999998</v>
      </c>
      <c r="R182">
        <v>4142543.35</v>
      </c>
      <c r="S182">
        <v>3671705.2370000002</v>
      </c>
      <c r="T182">
        <v>3432839.4730000002</v>
      </c>
      <c r="U182">
        <v>3250991.017</v>
      </c>
      <c r="V182">
        <v>3118128.233</v>
      </c>
      <c r="W182">
        <v>3006942.145</v>
      </c>
      <c r="X182">
        <v>2905140.4070000001</v>
      </c>
      <c r="Y182">
        <v>2870052.6639999999</v>
      </c>
      <c r="Z182">
        <v>2849131.72</v>
      </c>
      <c r="AA182">
        <v>2829828.4580000001</v>
      </c>
      <c r="AB182">
        <v>2807393.9019999998</v>
      </c>
      <c r="AC182">
        <v>2781829.8259999999</v>
      </c>
      <c r="AD182">
        <v>2753465.9139999999</v>
      </c>
      <c r="AE182">
        <v>2719320.3459999999</v>
      </c>
      <c r="AF182">
        <v>2681548.2540000002</v>
      </c>
      <c r="AG182">
        <v>2640993.7420000001</v>
      </c>
      <c r="AH182">
        <v>2599533.3489999999</v>
      </c>
      <c r="AI182">
        <v>2573660.39</v>
      </c>
      <c r="AJ182">
        <v>2548416.5490000001</v>
      </c>
      <c r="AK182">
        <v>2523764.594</v>
      </c>
      <c r="AL182">
        <v>2499170.1439999999</v>
      </c>
      <c r="AM182">
        <v>2474772.46</v>
      </c>
      <c r="AN182">
        <v>2442166.486</v>
      </c>
      <c r="AO182">
        <v>2408341.0090000001</v>
      </c>
      <c r="AP182">
        <v>2374499.287</v>
      </c>
      <c r="AQ182">
        <v>2341148.5109999999</v>
      </c>
      <c r="AR182">
        <v>2308165.2769999998</v>
      </c>
      <c r="AS182">
        <v>2275007.2519999999</v>
      </c>
      <c r="AT182">
        <v>2241953.2209999999</v>
      </c>
      <c r="AU182">
        <v>2208886.0610000002</v>
      </c>
      <c r="AV182">
        <v>2175873.13</v>
      </c>
      <c r="AW182">
        <v>2143432.2250000001</v>
      </c>
    </row>
    <row r="183" spans="2:49" x14ac:dyDescent="0.25">
      <c r="B183" t="s">
        <v>361</v>
      </c>
      <c r="C183">
        <v>0.96864644472622397</v>
      </c>
      <c r="D183">
        <v>0.984198376713873</v>
      </c>
      <c r="E183">
        <v>1</v>
      </c>
      <c r="F183">
        <v>0.99390500540000004</v>
      </c>
      <c r="G183">
        <v>0.96010805030000002</v>
      </c>
      <c r="H183">
        <v>0.92135276330000004</v>
      </c>
      <c r="I183">
        <v>0.90827865610000003</v>
      </c>
      <c r="J183">
        <v>0.88359798000000001</v>
      </c>
      <c r="K183">
        <v>0.84943166079999999</v>
      </c>
      <c r="L183">
        <v>0.82232242259999999</v>
      </c>
      <c r="M183">
        <v>0.80591342079999995</v>
      </c>
      <c r="N183">
        <v>0.79918993360000001</v>
      </c>
      <c r="O183">
        <v>0.77663291560000003</v>
      </c>
      <c r="P183">
        <v>0.73676578820000005</v>
      </c>
      <c r="Q183">
        <v>0.68431607959999996</v>
      </c>
      <c r="R183">
        <v>0.63537637619999998</v>
      </c>
      <c r="S183">
        <v>0.61445464090000002</v>
      </c>
      <c r="T183">
        <v>0.60964662759999999</v>
      </c>
      <c r="U183">
        <v>0.60262493210000001</v>
      </c>
      <c r="V183">
        <v>0.59748580539999996</v>
      </c>
      <c r="W183">
        <v>0.5852103353</v>
      </c>
      <c r="X183">
        <v>0.57090580950000003</v>
      </c>
      <c r="Y183">
        <v>0.55831936410000005</v>
      </c>
      <c r="Z183">
        <v>0.54817984470000003</v>
      </c>
      <c r="AA183">
        <v>0.53983360300000005</v>
      </c>
      <c r="AB183">
        <v>0.53247005940000003</v>
      </c>
      <c r="AC183">
        <v>0.52579205340000001</v>
      </c>
      <c r="AD183">
        <v>0.51923100680000001</v>
      </c>
      <c r="AE183">
        <v>0.51256572469999995</v>
      </c>
      <c r="AF183">
        <v>0.50584040080000003</v>
      </c>
      <c r="AG183">
        <v>0.49894170859999998</v>
      </c>
      <c r="AH183">
        <v>0.49210994149999998</v>
      </c>
      <c r="AI183">
        <v>0.48773937049999999</v>
      </c>
      <c r="AJ183">
        <v>0.48320668880000001</v>
      </c>
      <c r="AK183">
        <v>0.47872323859999999</v>
      </c>
      <c r="AL183">
        <v>0.47419603919999997</v>
      </c>
      <c r="AM183">
        <v>0.46967889670000001</v>
      </c>
      <c r="AN183">
        <v>0.46550655860000001</v>
      </c>
      <c r="AO183">
        <v>0.46157426509999999</v>
      </c>
      <c r="AP183">
        <v>0.45777318249999999</v>
      </c>
      <c r="AQ183">
        <v>0.45418116619999999</v>
      </c>
      <c r="AR183">
        <v>0.4506425577</v>
      </c>
      <c r="AS183">
        <v>0.44713330530000001</v>
      </c>
      <c r="AT183">
        <v>0.44376108590000002</v>
      </c>
      <c r="AU183">
        <v>0.44047971629999999</v>
      </c>
      <c r="AV183">
        <v>0.43733108599999998</v>
      </c>
      <c r="AW183">
        <v>0.43472685220000001</v>
      </c>
    </row>
    <row r="184" spans="2:49" x14ac:dyDescent="0.25">
      <c r="B184" t="s">
        <v>362</v>
      </c>
      <c r="C184">
        <v>8232235.5397947598</v>
      </c>
      <c r="D184">
        <v>8364406.7441781899</v>
      </c>
      <c r="E184">
        <v>8498700</v>
      </c>
      <c r="F184">
        <v>8257684.2309999997</v>
      </c>
      <c r="G184">
        <v>8002152.5990000004</v>
      </c>
      <c r="H184">
        <v>7306254.0920000002</v>
      </c>
      <c r="I184">
        <v>7065670.9460000005</v>
      </c>
      <c r="J184">
        <v>6891905.8540000003</v>
      </c>
      <c r="K184">
        <v>6632542.2680000002</v>
      </c>
      <c r="L184">
        <v>6287450.0199999996</v>
      </c>
      <c r="M184">
        <v>5954735.9919999996</v>
      </c>
      <c r="N184">
        <v>5589398.5760000004</v>
      </c>
      <c r="O184">
        <v>5783328.2139999997</v>
      </c>
      <c r="P184">
        <v>6074339.9179999996</v>
      </c>
      <c r="Q184">
        <v>6363578.5140000004</v>
      </c>
      <c r="R184">
        <v>6457586.3700000001</v>
      </c>
      <c r="S184">
        <v>8857796.63199999</v>
      </c>
      <c r="T184">
        <v>6975063.4510000004</v>
      </c>
      <c r="U184">
        <v>4815495.8880000003</v>
      </c>
      <c r="V184">
        <v>2808627.2340000002</v>
      </c>
      <c r="W184">
        <v>2612098.327</v>
      </c>
      <c r="X184">
        <v>2554576.659</v>
      </c>
      <c r="Y184">
        <v>2530502.446</v>
      </c>
      <c r="Z184">
        <v>2503842.1740000001</v>
      </c>
      <c r="AA184">
        <v>2474684.0430000001</v>
      </c>
      <c r="AB184">
        <v>2445914.0090000001</v>
      </c>
      <c r="AC184">
        <v>2417927.753</v>
      </c>
      <c r="AD184">
        <v>2399972.7769999998</v>
      </c>
      <c r="AE184">
        <v>2386253.5639999998</v>
      </c>
      <c r="AF184">
        <v>2375960.71</v>
      </c>
      <c r="AG184">
        <v>2367923.66</v>
      </c>
      <c r="AH184">
        <v>2362144.1639999999</v>
      </c>
      <c r="AI184">
        <v>2371057.2200000002</v>
      </c>
      <c r="AJ184">
        <v>2380814.764</v>
      </c>
      <c r="AK184">
        <v>2391177.5839999998</v>
      </c>
      <c r="AL184">
        <v>2401609.6329999999</v>
      </c>
      <c r="AM184">
        <v>2412087.4070000001</v>
      </c>
      <c r="AN184">
        <v>2419501.63</v>
      </c>
      <c r="AO184">
        <v>2425414.0120000001</v>
      </c>
      <c r="AP184">
        <v>2430240.946</v>
      </c>
      <c r="AQ184">
        <v>2434321.0520000001</v>
      </c>
      <c r="AR184">
        <v>2437500.3709999998</v>
      </c>
      <c r="AS184">
        <v>3246530.6719999998</v>
      </c>
      <c r="AT184">
        <v>4155131.7629999998</v>
      </c>
      <c r="AU184">
        <v>5073101.9579999996</v>
      </c>
      <c r="AV184">
        <v>5986365.1940000001</v>
      </c>
      <c r="AW184">
        <v>6894053.6229999997</v>
      </c>
    </row>
    <row r="185" spans="2:49" x14ac:dyDescent="0.25">
      <c r="B185" t="s">
        <v>363</v>
      </c>
      <c r="C185">
        <v>463787.91773491597</v>
      </c>
      <c r="D185">
        <v>471234.182770602</v>
      </c>
      <c r="E185">
        <v>478800</v>
      </c>
      <c r="F185">
        <v>480598.68070000003</v>
      </c>
      <c r="G185">
        <v>469285.34399999998</v>
      </c>
      <c r="H185">
        <v>452528.85129999998</v>
      </c>
      <c r="I185">
        <v>461123.51409999997</v>
      </c>
      <c r="J185">
        <v>522324.22070000001</v>
      </c>
      <c r="K185">
        <v>571573.85919999995</v>
      </c>
      <c r="L185">
        <v>634658.82550000004</v>
      </c>
      <c r="M185">
        <v>717609.19460000005</v>
      </c>
      <c r="N185">
        <v>822821.80530000001</v>
      </c>
      <c r="O185">
        <v>787691.36880000005</v>
      </c>
      <c r="P185">
        <v>725018.72640000004</v>
      </c>
      <c r="Q185">
        <v>638051.68500000006</v>
      </c>
      <c r="R185">
        <v>555932.84609999997</v>
      </c>
      <c r="S185">
        <v>271341.36060000001</v>
      </c>
      <c r="T185">
        <v>247893.7568</v>
      </c>
      <c r="U185">
        <v>228451.7665</v>
      </c>
      <c r="V185">
        <v>210865.23480000001</v>
      </c>
      <c r="W185">
        <v>214055.04689999999</v>
      </c>
      <c r="X185">
        <v>216570.77230000001</v>
      </c>
      <c r="Y185">
        <v>212766.9143</v>
      </c>
      <c r="Z185">
        <v>209747.45379999999</v>
      </c>
      <c r="AA185">
        <v>207032.1967</v>
      </c>
      <c r="AB185">
        <v>204565.6586</v>
      </c>
      <c r="AC185">
        <v>202202.9762</v>
      </c>
      <c r="AD185">
        <v>200365.4558</v>
      </c>
      <c r="AE185">
        <v>198390.04689999999</v>
      </c>
      <c r="AF185">
        <v>197008.97380000001</v>
      </c>
      <c r="AG185">
        <v>195209.9932</v>
      </c>
      <c r="AH185">
        <v>193494.99739999999</v>
      </c>
      <c r="AI185">
        <v>192292.00690000001</v>
      </c>
      <c r="AJ185">
        <v>191183.00049999999</v>
      </c>
      <c r="AK185">
        <v>190178.3198</v>
      </c>
      <c r="AL185">
        <v>189228.7047</v>
      </c>
      <c r="AM185">
        <v>188304.29620000001</v>
      </c>
      <c r="AN185">
        <v>187273.99460000001</v>
      </c>
      <c r="AO185">
        <v>186196.07209999999</v>
      </c>
      <c r="AP185">
        <v>185103.13310000001</v>
      </c>
      <c r="AQ185">
        <v>184034.75659999999</v>
      </c>
      <c r="AR185">
        <v>182935.6617</v>
      </c>
      <c r="AS185">
        <v>182340.49239999999</v>
      </c>
      <c r="AT185">
        <v>181725.10279999999</v>
      </c>
      <c r="AU185">
        <v>181064.34400000001</v>
      </c>
      <c r="AV185">
        <v>180368.5085</v>
      </c>
      <c r="AW185">
        <v>179772.19149999999</v>
      </c>
    </row>
    <row r="186" spans="2:49" x14ac:dyDescent="0.2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257691817.40000001</v>
      </c>
      <c r="G186">
        <v>243686558.69999999</v>
      </c>
      <c r="H186">
        <v>223719577.90000001</v>
      </c>
      <c r="I186">
        <v>226813103.90000001</v>
      </c>
      <c r="J186">
        <v>222777720.59999999</v>
      </c>
      <c r="K186">
        <v>209541620.59999999</v>
      </c>
      <c r="L186">
        <v>202617667.19999999</v>
      </c>
      <c r="M186">
        <v>200962237.40000001</v>
      </c>
      <c r="N186">
        <v>200129813.30000001</v>
      </c>
      <c r="O186">
        <v>198821321.90000001</v>
      </c>
      <c r="P186">
        <v>192041381.19999999</v>
      </c>
      <c r="Q186">
        <v>182477607.19999999</v>
      </c>
      <c r="R186">
        <v>175652349.40000001</v>
      </c>
      <c r="S186">
        <v>169502573.80000001</v>
      </c>
      <c r="T186">
        <v>167561474.90000001</v>
      </c>
      <c r="U186">
        <v>166032797.5</v>
      </c>
      <c r="V186">
        <v>165317526.80000001</v>
      </c>
      <c r="W186">
        <v>163521589.5</v>
      </c>
      <c r="X186">
        <v>161217238.59999999</v>
      </c>
      <c r="Y186">
        <v>160497156.59999999</v>
      </c>
      <c r="Z186">
        <v>160829954.80000001</v>
      </c>
      <c r="AA186">
        <v>161828629.40000001</v>
      </c>
      <c r="AB186">
        <v>163316851.69999999</v>
      </c>
      <c r="AC186">
        <v>165133848.69999999</v>
      </c>
      <c r="AD186">
        <v>166544705.69999999</v>
      </c>
      <c r="AE186">
        <v>167977977.90000001</v>
      </c>
      <c r="AF186">
        <v>169086419.5</v>
      </c>
      <c r="AG186">
        <v>170456455.40000001</v>
      </c>
      <c r="AH186">
        <v>171883103.80000001</v>
      </c>
      <c r="AI186">
        <v>173285969.90000001</v>
      </c>
      <c r="AJ186">
        <v>174656420.69999999</v>
      </c>
      <c r="AK186">
        <v>176084076</v>
      </c>
      <c r="AL186">
        <v>177554764.40000001</v>
      </c>
      <c r="AM186">
        <v>179035259.30000001</v>
      </c>
      <c r="AN186">
        <v>180576934.80000001</v>
      </c>
      <c r="AO186">
        <v>182085464.59999999</v>
      </c>
      <c r="AP186">
        <v>183576783.30000001</v>
      </c>
      <c r="AQ186">
        <v>185107001.40000001</v>
      </c>
      <c r="AR186">
        <v>186594294.59999999</v>
      </c>
      <c r="AS186">
        <v>188792570.40000001</v>
      </c>
      <c r="AT186">
        <v>191124319</v>
      </c>
      <c r="AU186">
        <v>193472437.80000001</v>
      </c>
      <c r="AV186">
        <v>195840080.09999999</v>
      </c>
      <c r="AW186">
        <v>198431440.30000001</v>
      </c>
    </row>
    <row r="187" spans="2:49" x14ac:dyDescent="0.2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41572599.229999997</v>
      </c>
      <c r="G187">
        <v>37518829.280000001</v>
      </c>
      <c r="H187">
        <v>32585872.09</v>
      </c>
      <c r="I187">
        <v>32810425.010000002</v>
      </c>
      <c r="J187">
        <v>31683660.84</v>
      </c>
      <c r="K187">
        <v>30061221.030000001</v>
      </c>
      <c r="L187">
        <v>29975911.41</v>
      </c>
      <c r="M187">
        <v>29707435.460000001</v>
      </c>
      <c r="N187">
        <v>28769075.07</v>
      </c>
      <c r="O187">
        <v>24935426.550000001</v>
      </c>
      <c r="P187">
        <v>21298433.32</v>
      </c>
      <c r="Q187">
        <v>18793358.34</v>
      </c>
      <c r="R187">
        <v>17073624.260000002</v>
      </c>
      <c r="S187">
        <v>11964888.83</v>
      </c>
      <c r="T187">
        <v>10911239.24</v>
      </c>
      <c r="U187">
        <v>10378052.65</v>
      </c>
      <c r="V187">
        <v>10032293.59</v>
      </c>
      <c r="W187">
        <v>9904808.2050000001</v>
      </c>
      <c r="X187">
        <v>9790389.0490000006</v>
      </c>
      <c r="Y187">
        <v>9907396.9069999997</v>
      </c>
      <c r="Z187">
        <v>10064821.98</v>
      </c>
      <c r="AA187">
        <v>10241851.439999999</v>
      </c>
      <c r="AB187">
        <v>10436813.720000001</v>
      </c>
      <c r="AC187">
        <v>10646644.18</v>
      </c>
      <c r="AD187">
        <v>10862714.199999999</v>
      </c>
      <c r="AE187">
        <v>11075852</v>
      </c>
      <c r="AF187">
        <v>11286788.07</v>
      </c>
      <c r="AG187">
        <v>11496043.140000001</v>
      </c>
      <c r="AH187">
        <v>11707370.67</v>
      </c>
      <c r="AI187">
        <v>11912509.720000001</v>
      </c>
      <c r="AJ187">
        <v>12117591.689999999</v>
      </c>
      <c r="AK187">
        <v>12328456.369999999</v>
      </c>
      <c r="AL187">
        <v>12542681.1</v>
      </c>
      <c r="AM187">
        <v>12759766.310000001</v>
      </c>
      <c r="AN187">
        <v>12978602.76</v>
      </c>
      <c r="AO187">
        <v>13197270.289999999</v>
      </c>
      <c r="AP187">
        <v>13416511.859999999</v>
      </c>
      <c r="AQ187">
        <v>13639862.83</v>
      </c>
      <c r="AR187">
        <v>13862575.970000001</v>
      </c>
      <c r="AS187">
        <v>14098235.1</v>
      </c>
      <c r="AT187">
        <v>14344495.810000001</v>
      </c>
      <c r="AU187">
        <v>14597774.449999999</v>
      </c>
      <c r="AV187">
        <v>14858057.119999999</v>
      </c>
      <c r="AW187">
        <v>15138152.539999999</v>
      </c>
    </row>
    <row r="188" spans="2:49" x14ac:dyDescent="0.2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163103572.69999999</v>
      </c>
      <c r="G188">
        <v>154353933.59999999</v>
      </c>
      <c r="H188">
        <v>142540102.80000001</v>
      </c>
      <c r="I188">
        <v>143956515.09999999</v>
      </c>
      <c r="J188">
        <v>140533271.69999999</v>
      </c>
      <c r="K188">
        <v>130688093.90000001</v>
      </c>
      <c r="L188">
        <v>124950614</v>
      </c>
      <c r="M188">
        <v>123555344.90000001</v>
      </c>
      <c r="N188">
        <v>122921225.3</v>
      </c>
      <c r="O188">
        <v>124650406.5</v>
      </c>
      <c r="P188">
        <v>122538525.5</v>
      </c>
      <c r="Q188">
        <v>118469580.3</v>
      </c>
      <c r="R188">
        <v>116618631</v>
      </c>
      <c r="S188">
        <v>115776029.59999999</v>
      </c>
      <c r="T188">
        <v>118076240.40000001</v>
      </c>
      <c r="U188">
        <v>120230090.2</v>
      </c>
      <c r="V188">
        <v>122547359.5</v>
      </c>
      <c r="W188">
        <v>121821584.3</v>
      </c>
      <c r="X188">
        <v>120412403.3</v>
      </c>
      <c r="Y188">
        <v>119792068.40000001</v>
      </c>
      <c r="Z188">
        <v>120025276</v>
      </c>
      <c r="AA188">
        <v>120872635.40000001</v>
      </c>
      <c r="AB188">
        <v>122203602.59999999</v>
      </c>
      <c r="AC188">
        <v>123858856.90000001</v>
      </c>
      <c r="AD188">
        <v>124969504.8</v>
      </c>
      <c r="AE188">
        <v>126138964</v>
      </c>
      <c r="AF188">
        <v>127003097.59999999</v>
      </c>
      <c r="AG188">
        <v>128147471.7</v>
      </c>
      <c r="AH188">
        <v>129344041</v>
      </c>
      <c r="AI188">
        <v>130340777.5</v>
      </c>
      <c r="AJ188">
        <v>131294710.40000001</v>
      </c>
      <c r="AK188">
        <v>132285954.8</v>
      </c>
      <c r="AL188">
        <v>133315414.40000001</v>
      </c>
      <c r="AM188">
        <v>134350156.09999999</v>
      </c>
      <c r="AN188">
        <v>135590937</v>
      </c>
      <c r="AO188">
        <v>136816810.09999999</v>
      </c>
      <c r="AP188">
        <v>138031702.90000001</v>
      </c>
      <c r="AQ188">
        <v>139279121.19999999</v>
      </c>
      <c r="AR188">
        <v>140492000.19999999</v>
      </c>
      <c r="AS188">
        <v>141597053.69999999</v>
      </c>
      <c r="AT188">
        <v>142727708.40000001</v>
      </c>
      <c r="AU188">
        <v>143864539.59999999</v>
      </c>
      <c r="AV188">
        <v>145022996</v>
      </c>
      <c r="AW188">
        <v>146372340.30000001</v>
      </c>
    </row>
    <row r="189" spans="2:49" x14ac:dyDescent="0.25">
      <c r="B189" t="s">
        <v>153</v>
      </c>
      <c r="C189">
        <v>50816086.547106199</v>
      </c>
      <c r="D189">
        <v>51631955.253548898</v>
      </c>
      <c r="E189">
        <v>52460923</v>
      </c>
      <c r="F189">
        <v>53015645.520000003</v>
      </c>
      <c r="G189">
        <v>51813795.859999999</v>
      </c>
      <c r="H189">
        <v>48593603.039999999</v>
      </c>
      <c r="I189">
        <v>50046163.850000001</v>
      </c>
      <c r="J189">
        <v>50560788.149999999</v>
      </c>
      <c r="K189">
        <v>48792305.710000001</v>
      </c>
      <c r="L189">
        <v>47691141.799999997</v>
      </c>
      <c r="M189">
        <v>47699456.950000003</v>
      </c>
      <c r="N189">
        <v>48439512.939999998</v>
      </c>
      <c r="O189">
        <v>49235488.799999997</v>
      </c>
      <c r="P189">
        <v>48204422.390000001</v>
      </c>
      <c r="Q189">
        <v>45214668.490000002</v>
      </c>
      <c r="R189">
        <v>41960094.149999999</v>
      </c>
      <c r="S189">
        <v>41761655.390000001</v>
      </c>
      <c r="T189">
        <v>38573995.240000002</v>
      </c>
      <c r="U189">
        <v>35424654.600000001</v>
      </c>
      <c r="V189">
        <v>32737873.670000002</v>
      </c>
      <c r="W189">
        <v>31795196.989999998</v>
      </c>
      <c r="X189">
        <v>31014446.219999999</v>
      </c>
      <c r="Y189">
        <v>30797691.27</v>
      </c>
      <c r="Z189">
        <v>30739856.84</v>
      </c>
      <c r="AA189">
        <v>30714142.629999999</v>
      </c>
      <c r="AB189">
        <v>30676435.440000001</v>
      </c>
      <c r="AC189">
        <v>30628347.579999998</v>
      </c>
      <c r="AD189">
        <v>30712486.670000002</v>
      </c>
      <c r="AE189">
        <v>30763161.829999998</v>
      </c>
      <c r="AF189">
        <v>30796533.899999999</v>
      </c>
      <c r="AG189">
        <v>30812940.530000001</v>
      </c>
      <c r="AH189">
        <v>30831692.09</v>
      </c>
      <c r="AI189">
        <v>31032682.609999999</v>
      </c>
      <c r="AJ189">
        <v>31244118.609999999</v>
      </c>
      <c r="AK189">
        <v>31469664.800000001</v>
      </c>
      <c r="AL189">
        <v>31696668.850000001</v>
      </c>
      <c r="AM189">
        <v>31925336.940000001</v>
      </c>
      <c r="AN189">
        <v>32007395.09</v>
      </c>
      <c r="AO189">
        <v>32071384.23</v>
      </c>
      <c r="AP189">
        <v>32128568.52</v>
      </c>
      <c r="AQ189">
        <v>32188017.379999999</v>
      </c>
      <c r="AR189">
        <v>32239718.440000001</v>
      </c>
      <c r="AS189">
        <v>33097281.620000001</v>
      </c>
      <c r="AT189">
        <v>34052114.810000002</v>
      </c>
      <c r="AU189">
        <v>35010123.780000001</v>
      </c>
      <c r="AV189">
        <v>35959026.93</v>
      </c>
      <c r="AW189">
        <v>36920947.43</v>
      </c>
    </row>
    <row r="190" spans="2:49" x14ac:dyDescent="0.2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415499564</v>
      </c>
      <c r="G190">
        <v>396874544.80000001</v>
      </c>
      <c r="H190">
        <v>376397078.5</v>
      </c>
      <c r="I190">
        <v>376231519.89999998</v>
      </c>
      <c r="J190">
        <v>368348858.39999998</v>
      </c>
      <c r="K190">
        <v>350568854.10000002</v>
      </c>
      <c r="L190">
        <v>340194968.89999998</v>
      </c>
      <c r="M190">
        <v>335625044.80000001</v>
      </c>
      <c r="N190">
        <v>333435748.19999999</v>
      </c>
      <c r="O190">
        <v>330195503</v>
      </c>
      <c r="P190">
        <v>319850000.69999999</v>
      </c>
      <c r="Q190">
        <v>305672474.10000002</v>
      </c>
      <c r="R190">
        <v>295240149.5</v>
      </c>
      <c r="S190">
        <v>288755246.60000002</v>
      </c>
      <c r="T190">
        <v>284885937.60000002</v>
      </c>
      <c r="U190">
        <v>281125933.60000002</v>
      </c>
      <c r="V190">
        <v>277880369.19999999</v>
      </c>
      <c r="W190">
        <v>273226479.39999998</v>
      </c>
      <c r="X190">
        <v>267823716.19999999</v>
      </c>
      <c r="Y190">
        <v>264693926.90000001</v>
      </c>
      <c r="Z190">
        <v>262824377.69999999</v>
      </c>
      <c r="AA190">
        <v>261777409</v>
      </c>
      <c r="AB190">
        <v>261307815.59999999</v>
      </c>
      <c r="AC190">
        <v>261200169.69999999</v>
      </c>
      <c r="AD190">
        <v>260628380.5</v>
      </c>
      <c r="AE190">
        <v>259999560.90000001</v>
      </c>
      <c r="AF190">
        <v>258969420.5</v>
      </c>
      <c r="AG190">
        <v>258119625</v>
      </c>
      <c r="AH190">
        <v>257260297.09999999</v>
      </c>
      <c r="AI190">
        <v>256388061.19999999</v>
      </c>
      <c r="AJ190">
        <v>255423205</v>
      </c>
      <c r="AK190">
        <v>254468984.90000001</v>
      </c>
      <c r="AL190">
        <v>253517493.09999999</v>
      </c>
      <c r="AM190">
        <v>252548393.69999999</v>
      </c>
      <c r="AN190">
        <v>251594957.80000001</v>
      </c>
      <c r="AO190">
        <v>250611255.19999999</v>
      </c>
      <c r="AP190">
        <v>249623840.90000001</v>
      </c>
      <c r="AQ190">
        <v>248705217</v>
      </c>
      <c r="AR190">
        <v>247780538.80000001</v>
      </c>
      <c r="AS190">
        <v>247608536.5</v>
      </c>
      <c r="AT190">
        <v>247628883.40000001</v>
      </c>
      <c r="AU190">
        <v>247727266.40000001</v>
      </c>
      <c r="AV190">
        <v>247914221.40000001</v>
      </c>
      <c r="AW190">
        <v>248417264.40000001</v>
      </c>
    </row>
    <row r="191" spans="2:49" x14ac:dyDescent="0.2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42679634.659999996</v>
      </c>
      <c r="G191">
        <v>38596812.719999999</v>
      </c>
      <c r="H191">
        <v>33634421.850000001</v>
      </c>
      <c r="I191">
        <v>33834699.509999998</v>
      </c>
      <c r="J191">
        <v>32683783.190000001</v>
      </c>
      <c r="K191">
        <v>31034585.620000001</v>
      </c>
      <c r="L191">
        <v>30920104.940000001</v>
      </c>
      <c r="M191">
        <v>30623464.75</v>
      </c>
      <c r="N191">
        <v>29660723.739999998</v>
      </c>
      <c r="O191">
        <v>25809198.73</v>
      </c>
      <c r="P191">
        <v>22157935.629999999</v>
      </c>
      <c r="Q191">
        <v>19637216.550000001</v>
      </c>
      <c r="R191">
        <v>17895551.93</v>
      </c>
      <c r="S191">
        <v>12764901.439999999</v>
      </c>
      <c r="T191">
        <v>11690424.4</v>
      </c>
      <c r="U191">
        <v>11136706.18</v>
      </c>
      <c r="V191">
        <v>10767186.35</v>
      </c>
      <c r="W191">
        <v>10615093.15</v>
      </c>
      <c r="X191">
        <v>10474396.140000001</v>
      </c>
      <c r="Y191">
        <v>10565535.220000001</v>
      </c>
      <c r="Z191">
        <v>10699425.83</v>
      </c>
      <c r="AA191">
        <v>10855821.93</v>
      </c>
      <c r="AB191">
        <v>11032797.73</v>
      </c>
      <c r="AC191">
        <v>11226817.98</v>
      </c>
      <c r="AD191">
        <v>11428813.98</v>
      </c>
      <c r="AE191">
        <v>11629229.49</v>
      </c>
      <c r="AF191">
        <v>11828497.689999999</v>
      </c>
      <c r="AG191">
        <v>12026929.18</v>
      </c>
      <c r="AH191">
        <v>12228145.689999999</v>
      </c>
      <c r="AI191">
        <v>12423744.720000001</v>
      </c>
      <c r="AJ191">
        <v>12619701.27</v>
      </c>
      <c r="AK191">
        <v>12821768.460000001</v>
      </c>
      <c r="AL191">
        <v>13027463.220000001</v>
      </c>
      <c r="AM191">
        <v>13236242.050000001</v>
      </c>
      <c r="AN191">
        <v>13446961.75</v>
      </c>
      <c r="AO191">
        <v>13657634.210000001</v>
      </c>
      <c r="AP191">
        <v>13868966.77</v>
      </c>
      <c r="AQ191">
        <v>14084491.619999999</v>
      </c>
      <c r="AR191">
        <v>14299453.02</v>
      </c>
      <c r="AS191">
        <v>14527423.970000001</v>
      </c>
      <c r="AT191">
        <v>14766029.66</v>
      </c>
      <c r="AU191">
        <v>15011663.48</v>
      </c>
      <c r="AV191">
        <v>15264302.869999999</v>
      </c>
      <c r="AW191">
        <v>15536863.09</v>
      </c>
    </row>
    <row r="192" spans="2:49" x14ac:dyDescent="0.2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281123576</v>
      </c>
      <c r="G192">
        <v>268801551.60000002</v>
      </c>
      <c r="H192">
        <v>256887159.5</v>
      </c>
      <c r="I192">
        <v>255273806.90000001</v>
      </c>
      <c r="J192">
        <v>248929130.5</v>
      </c>
      <c r="K192">
        <v>235960816</v>
      </c>
      <c r="L192">
        <v>227745814.90000001</v>
      </c>
      <c r="M192">
        <v>224111040.90000001</v>
      </c>
      <c r="N192">
        <v>222492892.90000001</v>
      </c>
      <c r="O192">
        <v>223183079.19999999</v>
      </c>
      <c r="P192">
        <v>219238984.69999999</v>
      </c>
      <c r="Q192">
        <v>213134308.40000001</v>
      </c>
      <c r="R192">
        <v>210204458.19999999</v>
      </c>
      <c r="S192">
        <v>211094168.80000001</v>
      </c>
      <c r="T192">
        <v>212353639.80000001</v>
      </c>
      <c r="U192">
        <v>212797455</v>
      </c>
      <c r="V192">
        <v>213141644</v>
      </c>
      <c r="W192">
        <v>210313675.90000001</v>
      </c>
      <c r="X192">
        <v>206613146</v>
      </c>
      <c r="Y192">
        <v>204107884.5</v>
      </c>
      <c r="Z192">
        <v>202651864.19999999</v>
      </c>
      <c r="AA192">
        <v>201933484.59999999</v>
      </c>
      <c r="AB192">
        <v>201752601.30000001</v>
      </c>
      <c r="AC192">
        <v>201894522.90000001</v>
      </c>
      <c r="AD192">
        <v>201413740.59999999</v>
      </c>
      <c r="AE192">
        <v>200906236.19999999</v>
      </c>
      <c r="AF192">
        <v>200002021</v>
      </c>
      <c r="AG192">
        <v>199285244.30000001</v>
      </c>
      <c r="AH192">
        <v>198535941.09999999</v>
      </c>
      <c r="AI192">
        <v>197475301.90000001</v>
      </c>
      <c r="AJ192">
        <v>196299296.40000001</v>
      </c>
      <c r="AK192">
        <v>195102889.30000001</v>
      </c>
      <c r="AL192">
        <v>193899265.5</v>
      </c>
      <c r="AM192">
        <v>192668523.90000001</v>
      </c>
      <c r="AN192">
        <v>191611357.09999999</v>
      </c>
      <c r="AO192">
        <v>190537346.90000001</v>
      </c>
      <c r="AP192">
        <v>189464329.59999999</v>
      </c>
      <c r="AQ192">
        <v>188451579.30000001</v>
      </c>
      <c r="AR192">
        <v>187442288.09999999</v>
      </c>
      <c r="AS192">
        <v>186367471.30000001</v>
      </c>
      <c r="AT192">
        <v>185379675.09999999</v>
      </c>
      <c r="AU192">
        <v>184464395.80000001</v>
      </c>
      <c r="AV192">
        <v>183643819.90000001</v>
      </c>
      <c r="AW192">
        <v>183101314.90000001</v>
      </c>
    </row>
    <row r="193" spans="2:49" x14ac:dyDescent="0.2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91696353.329999998</v>
      </c>
      <c r="G193">
        <v>89476180.560000002</v>
      </c>
      <c r="H193">
        <v>85875497.120000005</v>
      </c>
      <c r="I193">
        <v>87123013.420000002</v>
      </c>
      <c r="J193">
        <v>86735944.769999996</v>
      </c>
      <c r="K193">
        <v>83573452.459999904</v>
      </c>
      <c r="L193">
        <v>81529049.099999994</v>
      </c>
      <c r="M193">
        <v>80890539.109999999</v>
      </c>
      <c r="N193">
        <v>81282131.599999994</v>
      </c>
      <c r="O193">
        <v>81203224.989999995</v>
      </c>
      <c r="P193">
        <v>78453080.420000002</v>
      </c>
      <c r="Q193">
        <v>72900949.170000002</v>
      </c>
      <c r="R193">
        <v>67140139.450000003</v>
      </c>
      <c r="S193">
        <v>64896176.420000002</v>
      </c>
      <c r="T193">
        <v>60841873.450000003</v>
      </c>
      <c r="U193">
        <v>57191772.5</v>
      </c>
      <c r="V193">
        <v>53971538.890000001</v>
      </c>
      <c r="W193">
        <v>52297710.43</v>
      </c>
      <c r="X193">
        <v>50736174.130000003</v>
      </c>
      <c r="Y193">
        <v>50020507.140000001</v>
      </c>
      <c r="Z193">
        <v>49473087.740000002</v>
      </c>
      <c r="AA193">
        <v>48988102.490000002</v>
      </c>
      <c r="AB193">
        <v>48522416.509999998</v>
      </c>
      <c r="AC193">
        <v>48078828.840000004</v>
      </c>
      <c r="AD193">
        <v>47785825.880000003</v>
      </c>
      <c r="AE193">
        <v>47464095.170000002</v>
      </c>
      <c r="AF193">
        <v>47138901.789999999</v>
      </c>
      <c r="AG193">
        <v>46807451.530000001</v>
      </c>
      <c r="AH193">
        <v>46496210.310000002</v>
      </c>
      <c r="AI193">
        <v>46489014.57</v>
      </c>
      <c r="AJ193">
        <v>46504207.350000001</v>
      </c>
      <c r="AK193">
        <v>46544327.18</v>
      </c>
      <c r="AL193">
        <v>46590764.32</v>
      </c>
      <c r="AM193">
        <v>46643627.759999998</v>
      </c>
      <c r="AN193">
        <v>46536638.960000001</v>
      </c>
      <c r="AO193">
        <v>46416274.119999997</v>
      </c>
      <c r="AP193">
        <v>46290544.57</v>
      </c>
      <c r="AQ193">
        <v>46169146</v>
      </c>
      <c r="AR193">
        <v>46038797.630000003</v>
      </c>
      <c r="AS193">
        <v>46713641.210000001</v>
      </c>
      <c r="AT193">
        <v>47483178.659999996</v>
      </c>
      <c r="AU193">
        <v>48251207.109999999</v>
      </c>
      <c r="AV193">
        <v>49006098.700000003</v>
      </c>
      <c r="AW193">
        <v>49779086.43</v>
      </c>
    </row>
    <row r="194" spans="2:49" x14ac:dyDescent="0.25">
      <c r="B194" t="s">
        <v>158</v>
      </c>
      <c r="C194">
        <v>431252676.25727201</v>
      </c>
      <c r="D194">
        <v>438176577.46721298</v>
      </c>
      <c r="E194">
        <v>445211644.60000002</v>
      </c>
      <c r="F194">
        <v>443095867.30000001</v>
      </c>
      <c r="G194">
        <v>423919521.10000002</v>
      </c>
      <c r="H194">
        <v>400741610.80000001</v>
      </c>
      <c r="I194">
        <v>401542340.39999998</v>
      </c>
      <c r="J194">
        <v>394360638.10000002</v>
      </c>
      <c r="K194">
        <v>375999046.5</v>
      </c>
      <c r="L194">
        <v>365380892.19999999</v>
      </c>
      <c r="M194">
        <v>360868575.30000001</v>
      </c>
      <c r="N194">
        <v>358786320.69999999</v>
      </c>
      <c r="O194">
        <v>356148233.39999998</v>
      </c>
      <c r="P194">
        <v>346296259.5</v>
      </c>
      <c r="Q194">
        <v>332531936.30000001</v>
      </c>
      <c r="R194">
        <v>322486744.69999999</v>
      </c>
      <c r="S194">
        <v>316684505.10000002</v>
      </c>
      <c r="T194">
        <v>312874704.39999998</v>
      </c>
      <c r="U194">
        <v>309170203</v>
      </c>
      <c r="V194">
        <v>306375565.60000002</v>
      </c>
      <c r="W194">
        <v>301806685.5</v>
      </c>
      <c r="X194">
        <v>296463675.89999998</v>
      </c>
      <c r="Y194">
        <v>293333920.69999999</v>
      </c>
      <c r="Z194">
        <v>291618024.19999999</v>
      </c>
      <c r="AA194">
        <v>290774445.89999998</v>
      </c>
      <c r="AB194">
        <v>290534050.39999998</v>
      </c>
      <c r="AC194">
        <v>290687110.60000002</v>
      </c>
      <c r="AD194">
        <v>290439400.60000002</v>
      </c>
      <c r="AE194">
        <v>290135936</v>
      </c>
      <c r="AF194">
        <v>289440529.39999998</v>
      </c>
      <c r="AG194">
        <v>288936139.30000001</v>
      </c>
      <c r="AH194">
        <v>288462893.60000002</v>
      </c>
      <c r="AI194">
        <v>287966720.19999999</v>
      </c>
      <c r="AJ194">
        <v>287373496.60000002</v>
      </c>
      <c r="AK194">
        <v>286833073.39999998</v>
      </c>
      <c r="AL194">
        <v>286301421.39999998</v>
      </c>
      <c r="AM194">
        <v>285752417.39999998</v>
      </c>
      <c r="AN194">
        <v>285234428.80000001</v>
      </c>
      <c r="AO194">
        <v>284677562.5</v>
      </c>
      <c r="AP194">
        <v>284124042.80000001</v>
      </c>
      <c r="AQ194">
        <v>283676957.30000001</v>
      </c>
      <c r="AR194">
        <v>283206618.19999999</v>
      </c>
      <c r="AS194">
        <v>283500523.10000002</v>
      </c>
      <c r="AT194">
        <v>284002052.60000002</v>
      </c>
      <c r="AU194">
        <v>284573596.69999999</v>
      </c>
      <c r="AV194">
        <v>285236107</v>
      </c>
      <c r="AW194">
        <v>286342482.60000002</v>
      </c>
    </row>
    <row r="195" spans="2:49" x14ac:dyDescent="0.2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274.72021289999998</v>
      </c>
      <c r="G195">
        <v>275.22298590000003</v>
      </c>
      <c r="H195">
        <v>264.4273834</v>
      </c>
      <c r="I195">
        <v>273.27161419999999</v>
      </c>
      <c r="J195">
        <v>274.24474559999999</v>
      </c>
      <c r="K195">
        <v>268.39945399999999</v>
      </c>
      <c r="L195">
        <v>263.32219700000002</v>
      </c>
      <c r="M195">
        <v>260.89241379999999</v>
      </c>
      <c r="N195">
        <v>258.2113296</v>
      </c>
      <c r="O195">
        <v>256.20314819999999</v>
      </c>
      <c r="P195">
        <v>252.79607730000001</v>
      </c>
      <c r="Q195">
        <v>248.17971120000001</v>
      </c>
      <c r="R195">
        <v>242.03553350000001</v>
      </c>
      <c r="S195">
        <v>230.6334756</v>
      </c>
      <c r="T195">
        <v>225.18633070000001</v>
      </c>
      <c r="U195">
        <v>221.2859976</v>
      </c>
      <c r="V195">
        <v>218.25839590000001</v>
      </c>
      <c r="W195">
        <v>225.3912713</v>
      </c>
      <c r="X195">
        <v>232.78011129999999</v>
      </c>
      <c r="Y195">
        <v>233.0679332</v>
      </c>
      <c r="Z195">
        <v>233.50277270000001</v>
      </c>
      <c r="AA195">
        <v>234.0747978</v>
      </c>
      <c r="AB195">
        <v>234.50168729999999</v>
      </c>
      <c r="AC195">
        <v>235.07334019999999</v>
      </c>
      <c r="AD195">
        <v>231.91903070000001</v>
      </c>
      <c r="AE195">
        <v>229.0364275</v>
      </c>
      <c r="AF195">
        <v>227.68940649999999</v>
      </c>
      <c r="AG195">
        <v>225.62445030000001</v>
      </c>
      <c r="AH195">
        <v>223.716239</v>
      </c>
      <c r="AI195">
        <v>222.1113914</v>
      </c>
      <c r="AJ195">
        <v>220.53107170000001</v>
      </c>
      <c r="AK195">
        <v>218.9926303</v>
      </c>
      <c r="AL195">
        <v>217.5244447</v>
      </c>
      <c r="AM195">
        <v>216.0643346</v>
      </c>
      <c r="AN195">
        <v>214.6749078</v>
      </c>
      <c r="AO195">
        <v>213.1913548</v>
      </c>
      <c r="AP195">
        <v>211.67755579999999</v>
      </c>
      <c r="AQ195">
        <v>210.17951339999999</v>
      </c>
      <c r="AR195">
        <v>208.66841049999999</v>
      </c>
      <c r="AS195">
        <v>207.8598585</v>
      </c>
      <c r="AT195">
        <v>207.04116049999999</v>
      </c>
      <c r="AU195">
        <v>206.2040126</v>
      </c>
      <c r="AV195">
        <v>205.35663389999999</v>
      </c>
      <c r="AW195">
        <v>204.60400179999999</v>
      </c>
    </row>
    <row r="196" spans="2:49" x14ac:dyDescent="0.2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5.7774927590000003</v>
      </c>
      <c r="G196">
        <v>4.9993960059999996</v>
      </c>
      <c r="H196">
        <v>4.2504549039999997</v>
      </c>
      <c r="I196">
        <v>4.5163964910000001</v>
      </c>
      <c r="J196">
        <v>4.4004118659999998</v>
      </c>
      <c r="K196">
        <v>4.2012929750000003</v>
      </c>
      <c r="L196">
        <v>4.424850964</v>
      </c>
      <c r="M196">
        <v>4.5880081590000001</v>
      </c>
      <c r="N196">
        <v>4.5938672729999999</v>
      </c>
      <c r="O196">
        <v>3.9255054870000001</v>
      </c>
      <c r="P196">
        <v>3.2603414910000001</v>
      </c>
      <c r="Q196">
        <v>2.8432188639999998</v>
      </c>
      <c r="R196">
        <v>2.6412724430000001</v>
      </c>
      <c r="S196">
        <v>2.4811157599999998</v>
      </c>
      <c r="T196">
        <v>2.4107346679999999</v>
      </c>
      <c r="U196">
        <v>2.402972374</v>
      </c>
      <c r="V196">
        <v>2.4258083510000001</v>
      </c>
      <c r="W196">
        <v>2.448387994</v>
      </c>
      <c r="X196">
        <v>2.4723807529999999</v>
      </c>
      <c r="Y196">
        <v>2.4981300260000001</v>
      </c>
      <c r="Z196">
        <v>2.5301834849999998</v>
      </c>
      <c r="AA196">
        <v>2.5678064100000002</v>
      </c>
      <c r="AB196">
        <v>2.6106667560000001</v>
      </c>
      <c r="AC196">
        <v>2.6579093280000001</v>
      </c>
      <c r="AD196">
        <v>2.706761475</v>
      </c>
      <c r="AE196">
        <v>2.7549950980000002</v>
      </c>
      <c r="AF196">
        <v>2.8027518439999999</v>
      </c>
      <c r="AG196">
        <v>2.850137739</v>
      </c>
      <c r="AH196">
        <v>2.8980831660000002</v>
      </c>
      <c r="AI196">
        <v>2.9444864470000001</v>
      </c>
      <c r="AJ196">
        <v>2.9909332009999998</v>
      </c>
      <c r="AK196">
        <v>3.0388769419999999</v>
      </c>
      <c r="AL196">
        <v>3.0877159239999998</v>
      </c>
      <c r="AM196">
        <v>3.1373326179999999</v>
      </c>
      <c r="AN196">
        <v>3.187434756</v>
      </c>
      <c r="AO196">
        <v>3.2376496299999999</v>
      </c>
      <c r="AP196">
        <v>3.2881164009999999</v>
      </c>
      <c r="AQ196">
        <v>3.33968891</v>
      </c>
      <c r="AR196">
        <v>3.3911917439999999</v>
      </c>
      <c r="AS196">
        <v>3.4458613059999998</v>
      </c>
      <c r="AT196">
        <v>3.503193505</v>
      </c>
      <c r="AU196">
        <v>3.5623462429999999</v>
      </c>
      <c r="AV196">
        <v>3.6233306349999999</v>
      </c>
      <c r="AW196">
        <v>3.689321638</v>
      </c>
    </row>
    <row r="197" spans="2:49" x14ac:dyDescent="0.2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5.7774927590000003</v>
      </c>
      <c r="G197">
        <v>4.9993960059999996</v>
      </c>
      <c r="H197">
        <v>4.2504549039999997</v>
      </c>
      <c r="I197">
        <v>4.5163964910000001</v>
      </c>
      <c r="J197">
        <v>4.4004118659999998</v>
      </c>
      <c r="K197">
        <v>4.2012929750000003</v>
      </c>
      <c r="L197">
        <v>4.424850964</v>
      </c>
      <c r="M197">
        <v>4.5880081590000001</v>
      </c>
      <c r="N197">
        <v>4.5938672729999999</v>
      </c>
      <c r="O197">
        <v>3.9255054870000001</v>
      </c>
      <c r="P197">
        <v>3.2603414910000001</v>
      </c>
      <c r="Q197">
        <v>2.8432188639999998</v>
      </c>
      <c r="R197">
        <v>2.6412724430000001</v>
      </c>
      <c r="S197">
        <v>2.4811157599999998</v>
      </c>
      <c r="T197">
        <v>2.4107346679999999</v>
      </c>
      <c r="U197">
        <v>2.402972374</v>
      </c>
      <c r="V197">
        <v>2.4258083510000001</v>
      </c>
      <c r="W197">
        <v>2.448387994</v>
      </c>
      <c r="X197">
        <v>2.4723807529999999</v>
      </c>
      <c r="Y197">
        <v>2.4981300260000001</v>
      </c>
      <c r="Z197">
        <v>2.5301834849999998</v>
      </c>
      <c r="AA197">
        <v>2.5678064100000002</v>
      </c>
      <c r="AB197">
        <v>2.6106667560000001</v>
      </c>
      <c r="AC197">
        <v>2.6579093280000001</v>
      </c>
      <c r="AD197">
        <v>2.706761475</v>
      </c>
      <c r="AE197">
        <v>2.7549950980000002</v>
      </c>
      <c r="AF197">
        <v>2.8027518439999999</v>
      </c>
      <c r="AG197">
        <v>2.850137739</v>
      </c>
      <c r="AH197">
        <v>2.8980831660000002</v>
      </c>
      <c r="AI197">
        <v>2.9444864470000001</v>
      </c>
      <c r="AJ197">
        <v>2.9909332009999998</v>
      </c>
      <c r="AK197">
        <v>3.0388769419999999</v>
      </c>
      <c r="AL197">
        <v>3.0877159239999998</v>
      </c>
      <c r="AM197">
        <v>3.1373326179999999</v>
      </c>
      <c r="AN197">
        <v>3.187434756</v>
      </c>
      <c r="AO197">
        <v>3.2376496299999999</v>
      </c>
      <c r="AP197">
        <v>3.2881164009999999</v>
      </c>
      <c r="AQ197">
        <v>3.33968891</v>
      </c>
      <c r="AR197">
        <v>3.3911917439999999</v>
      </c>
      <c r="AS197">
        <v>3.4458613059999998</v>
      </c>
      <c r="AT197">
        <v>3.503193505</v>
      </c>
      <c r="AU197">
        <v>3.5623462429999999</v>
      </c>
      <c r="AV197">
        <v>3.6233306349999999</v>
      </c>
      <c r="AW197">
        <v>3.689321638</v>
      </c>
    </row>
    <row r="198" spans="2:49" x14ac:dyDescent="0.2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88.317586399999996</v>
      </c>
      <c r="G198">
        <v>84.473529339999999</v>
      </c>
      <c r="H198">
        <v>80.765240219999995</v>
      </c>
      <c r="I198">
        <v>80.377160590000003</v>
      </c>
      <c r="J198">
        <v>78.492928660000004</v>
      </c>
      <c r="K198">
        <v>74.449836340000004</v>
      </c>
      <c r="L198">
        <v>71.9402781</v>
      </c>
      <c r="M198">
        <v>70.905884639999996</v>
      </c>
      <c r="N198">
        <v>70.502560200000005</v>
      </c>
      <c r="O198">
        <v>70.793156429999996</v>
      </c>
      <c r="P198">
        <v>69.572284539999998</v>
      </c>
      <c r="Q198">
        <v>67.642977950000002</v>
      </c>
      <c r="R198">
        <v>66.739395139999999</v>
      </c>
      <c r="S198">
        <v>67.152696840000004</v>
      </c>
      <c r="T198">
        <v>67.320377930000006</v>
      </c>
      <c r="U198">
        <v>67.217744850000003</v>
      </c>
      <c r="V198">
        <v>67.095555649999994</v>
      </c>
      <c r="W198">
        <v>66.258561409999999</v>
      </c>
      <c r="X198">
        <v>65.177303769999995</v>
      </c>
      <c r="Y198">
        <v>64.396246500000004</v>
      </c>
      <c r="Z198">
        <v>63.946863020000002</v>
      </c>
      <c r="AA198">
        <v>63.73581909</v>
      </c>
      <c r="AB198">
        <v>63.697068690000002</v>
      </c>
      <c r="AC198">
        <v>63.763146570000004</v>
      </c>
      <c r="AD198">
        <v>63.60958479</v>
      </c>
      <c r="AE198">
        <v>63.44608599</v>
      </c>
      <c r="AF198">
        <v>63.16647811</v>
      </c>
      <c r="AG198">
        <v>62.93829341</v>
      </c>
      <c r="AH198">
        <v>62.700096960000003</v>
      </c>
      <c r="AI198">
        <v>62.379459869999998</v>
      </c>
      <c r="AJ198">
        <v>62.023898750000001</v>
      </c>
      <c r="AK198">
        <v>61.66260011</v>
      </c>
      <c r="AL198">
        <v>61.298831569999997</v>
      </c>
      <c r="AM198">
        <v>60.926834599999999</v>
      </c>
      <c r="AN198">
        <v>60.59868694</v>
      </c>
      <c r="AO198">
        <v>60.263806440000003</v>
      </c>
      <c r="AP198">
        <v>59.929226839999998</v>
      </c>
      <c r="AQ198">
        <v>59.614031330000003</v>
      </c>
      <c r="AR198">
        <v>59.299681679999999</v>
      </c>
      <c r="AS198">
        <v>58.972236500000001</v>
      </c>
      <c r="AT198">
        <v>58.672644030000001</v>
      </c>
      <c r="AU198">
        <v>58.395882690000001</v>
      </c>
      <c r="AV198">
        <v>58.149079630000003</v>
      </c>
      <c r="AW198">
        <v>57.991332849999999</v>
      </c>
    </row>
    <row r="199" spans="2:49" x14ac:dyDescent="0.2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1.1064569339999999</v>
      </c>
      <c r="G199">
        <v>1.4521841980000001</v>
      </c>
      <c r="H199">
        <v>1.766863104</v>
      </c>
      <c r="I199">
        <v>2.1368160820000002</v>
      </c>
      <c r="J199">
        <v>2.4726853950000001</v>
      </c>
      <c r="K199">
        <v>2.7157531160000001</v>
      </c>
      <c r="L199">
        <v>2.9859513899999999</v>
      </c>
      <c r="M199">
        <v>3.3029453869999998</v>
      </c>
      <c r="N199">
        <v>3.6451046009999999</v>
      </c>
      <c r="O199">
        <v>3.8701138629999998</v>
      </c>
      <c r="P199">
        <v>4.0215821089999997</v>
      </c>
      <c r="Q199">
        <v>4.1343996230000002</v>
      </c>
      <c r="R199">
        <v>4.3132229110000004</v>
      </c>
      <c r="S199">
        <v>3.3432450039999999</v>
      </c>
      <c r="T199">
        <v>3.5435358140000002</v>
      </c>
      <c r="U199">
        <v>3.7261183510000002</v>
      </c>
      <c r="V199">
        <v>3.9034130949999999</v>
      </c>
      <c r="W199">
        <v>3.9744838979999999</v>
      </c>
      <c r="X199">
        <v>4.0284033600000004</v>
      </c>
      <c r="Y199">
        <v>3.9757202839999999</v>
      </c>
      <c r="Z199">
        <v>3.9435952219999999</v>
      </c>
      <c r="AA199">
        <v>3.9262094379999999</v>
      </c>
      <c r="AB199">
        <v>3.9200321599999999</v>
      </c>
      <c r="AC199">
        <v>3.9203804369999999</v>
      </c>
      <c r="AD199">
        <v>3.9014073759999999</v>
      </c>
      <c r="AE199">
        <v>3.8817133510000001</v>
      </c>
      <c r="AF199">
        <v>3.86076481</v>
      </c>
      <c r="AG199">
        <v>3.8387918480000001</v>
      </c>
      <c r="AH199">
        <v>3.8160818170000002</v>
      </c>
      <c r="AI199">
        <v>3.7943633270000001</v>
      </c>
      <c r="AJ199">
        <v>3.7706381430000002</v>
      </c>
      <c r="AK199">
        <v>3.7466883470000001</v>
      </c>
      <c r="AL199">
        <v>3.7215074119999998</v>
      </c>
      <c r="AM199">
        <v>3.6959439239999998</v>
      </c>
      <c r="AN199">
        <v>3.687377444</v>
      </c>
      <c r="AO199">
        <v>3.678807672</v>
      </c>
      <c r="AP199">
        <v>3.6706839609999999</v>
      </c>
      <c r="AQ199">
        <v>3.6642037900000002</v>
      </c>
      <c r="AR199">
        <v>3.6582630030000001</v>
      </c>
      <c r="AS199">
        <v>3.6562040320000002</v>
      </c>
      <c r="AT199">
        <v>3.6560988609999998</v>
      </c>
      <c r="AU199">
        <v>3.6576672459999999</v>
      </c>
      <c r="AV199">
        <v>3.6613888879999998</v>
      </c>
      <c r="AW199">
        <v>3.6710445269999998</v>
      </c>
    </row>
    <row r="200" spans="2:49" x14ac:dyDescent="0.2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88.317586399999996</v>
      </c>
      <c r="G200">
        <v>84.473529339999999</v>
      </c>
      <c r="H200">
        <v>80.765240219999995</v>
      </c>
      <c r="I200">
        <v>80.377160590000003</v>
      </c>
      <c r="J200">
        <v>78.492928660000004</v>
      </c>
      <c r="K200">
        <v>74.449836340000004</v>
      </c>
      <c r="L200">
        <v>71.9402781</v>
      </c>
      <c r="M200">
        <v>70.905884639999996</v>
      </c>
      <c r="N200">
        <v>70.502560200000005</v>
      </c>
      <c r="O200">
        <v>70.793156429999996</v>
      </c>
      <c r="P200">
        <v>69.572284539999998</v>
      </c>
      <c r="Q200">
        <v>67.642977950000002</v>
      </c>
      <c r="R200">
        <v>66.739395139999999</v>
      </c>
      <c r="S200">
        <v>67.152696840000004</v>
      </c>
      <c r="T200">
        <v>67.320377930000006</v>
      </c>
      <c r="U200">
        <v>67.217744850000003</v>
      </c>
      <c r="V200">
        <v>67.095555649999994</v>
      </c>
      <c r="W200">
        <v>66.258561409999999</v>
      </c>
      <c r="X200">
        <v>65.177303769999995</v>
      </c>
      <c r="Y200">
        <v>64.396246500000004</v>
      </c>
      <c r="Z200">
        <v>63.946863020000002</v>
      </c>
      <c r="AA200">
        <v>63.73581909</v>
      </c>
      <c r="AB200">
        <v>63.697068690000002</v>
      </c>
      <c r="AC200">
        <v>63.763146570000004</v>
      </c>
      <c r="AD200">
        <v>63.60958479</v>
      </c>
      <c r="AE200">
        <v>63.44608599</v>
      </c>
      <c r="AF200">
        <v>63.16647811</v>
      </c>
      <c r="AG200">
        <v>62.93829341</v>
      </c>
      <c r="AH200">
        <v>62.700096960000003</v>
      </c>
      <c r="AI200">
        <v>62.379459869999998</v>
      </c>
      <c r="AJ200">
        <v>62.023898750000001</v>
      </c>
      <c r="AK200">
        <v>61.66260011</v>
      </c>
      <c r="AL200">
        <v>61.298831569999997</v>
      </c>
      <c r="AM200">
        <v>60.926834599999999</v>
      </c>
      <c r="AN200">
        <v>60.59868694</v>
      </c>
      <c r="AO200">
        <v>60.263806440000003</v>
      </c>
      <c r="AP200">
        <v>59.929226839999998</v>
      </c>
      <c r="AQ200">
        <v>59.614031330000003</v>
      </c>
      <c r="AR200">
        <v>59.299681679999999</v>
      </c>
      <c r="AS200">
        <v>58.972236500000001</v>
      </c>
      <c r="AT200">
        <v>58.672644030000001</v>
      </c>
      <c r="AU200">
        <v>58.395882690000001</v>
      </c>
      <c r="AV200">
        <v>58.149079630000003</v>
      </c>
      <c r="AW200">
        <v>57.991332849999999</v>
      </c>
    </row>
    <row r="201" spans="2:49" x14ac:dyDescent="0.2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1.1064569339999999</v>
      </c>
      <c r="G201">
        <v>1.4521841980000001</v>
      </c>
      <c r="H201">
        <v>1.766863104</v>
      </c>
      <c r="I201">
        <v>2.1368160820000002</v>
      </c>
      <c r="J201">
        <v>2.4726853950000001</v>
      </c>
      <c r="K201">
        <v>2.7157531160000001</v>
      </c>
      <c r="L201">
        <v>2.9859513899999999</v>
      </c>
      <c r="M201">
        <v>3.3029453869999998</v>
      </c>
      <c r="N201">
        <v>3.6451046009999999</v>
      </c>
      <c r="O201">
        <v>3.8701138629999998</v>
      </c>
      <c r="P201">
        <v>4.0215821089999997</v>
      </c>
      <c r="Q201">
        <v>4.1343996230000002</v>
      </c>
      <c r="R201">
        <v>4.3132229110000004</v>
      </c>
      <c r="S201">
        <v>3.3432450039999999</v>
      </c>
      <c r="T201">
        <v>3.5435358140000002</v>
      </c>
      <c r="U201">
        <v>3.7261183510000002</v>
      </c>
      <c r="V201">
        <v>3.9034130949999999</v>
      </c>
      <c r="W201">
        <v>3.9744838979999999</v>
      </c>
      <c r="X201">
        <v>4.0284033600000004</v>
      </c>
      <c r="Y201">
        <v>3.9757202839999999</v>
      </c>
      <c r="Z201">
        <v>3.9435952219999999</v>
      </c>
      <c r="AA201">
        <v>3.9262094379999999</v>
      </c>
      <c r="AB201">
        <v>3.9200321599999999</v>
      </c>
      <c r="AC201">
        <v>3.9203804369999999</v>
      </c>
      <c r="AD201">
        <v>3.9014073759999999</v>
      </c>
      <c r="AE201">
        <v>3.8817133510000001</v>
      </c>
      <c r="AF201">
        <v>3.86076481</v>
      </c>
      <c r="AG201">
        <v>3.8387918480000001</v>
      </c>
      <c r="AH201">
        <v>3.8160818170000002</v>
      </c>
      <c r="AI201">
        <v>3.7943633270000001</v>
      </c>
      <c r="AJ201">
        <v>3.7706381430000002</v>
      </c>
      <c r="AK201">
        <v>3.7466883470000001</v>
      </c>
      <c r="AL201">
        <v>3.7215074119999998</v>
      </c>
      <c r="AM201">
        <v>3.6959439239999998</v>
      </c>
      <c r="AN201">
        <v>3.687377444</v>
      </c>
      <c r="AO201">
        <v>3.678807672</v>
      </c>
      <c r="AP201">
        <v>3.6706839609999999</v>
      </c>
      <c r="AQ201">
        <v>3.6642037900000002</v>
      </c>
      <c r="AR201">
        <v>3.6582630030000001</v>
      </c>
      <c r="AS201">
        <v>3.6562040320000002</v>
      </c>
      <c r="AT201">
        <v>3.6560988609999998</v>
      </c>
      <c r="AU201">
        <v>3.6576672459999999</v>
      </c>
      <c r="AV201">
        <v>3.6613888879999998</v>
      </c>
      <c r="AW201">
        <v>3.6710445269999998</v>
      </c>
    </row>
    <row r="202" spans="2:49" x14ac:dyDescent="0.2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123.551569</v>
      </c>
      <c r="G202">
        <v>128.69002330000001</v>
      </c>
      <c r="H202">
        <v>124.1361656</v>
      </c>
      <c r="I202">
        <v>131.21027169999999</v>
      </c>
      <c r="J202">
        <v>133.32419530000001</v>
      </c>
      <c r="K202">
        <v>132.59197929999999</v>
      </c>
      <c r="L202">
        <v>130.24361830000001</v>
      </c>
      <c r="M202">
        <v>128.30797860000001</v>
      </c>
      <c r="N202">
        <v>125.195652</v>
      </c>
      <c r="O202">
        <v>121.8359798</v>
      </c>
      <c r="P202">
        <v>119.5649518</v>
      </c>
      <c r="Q202">
        <v>117.6849642</v>
      </c>
      <c r="R202">
        <v>113.114419</v>
      </c>
      <c r="S202">
        <v>103.28964329999999</v>
      </c>
      <c r="T202">
        <v>99.55357789</v>
      </c>
      <c r="U202">
        <v>96.99529665</v>
      </c>
      <c r="V202">
        <v>95.059298819999995</v>
      </c>
      <c r="W202">
        <v>102.61781190000001</v>
      </c>
      <c r="X202">
        <v>110.6873732</v>
      </c>
      <c r="Y202">
        <v>111.36744349999999</v>
      </c>
      <c r="Z202">
        <v>111.7857387</v>
      </c>
      <c r="AA202">
        <v>112.0764432</v>
      </c>
      <c r="AB202">
        <v>112.119474</v>
      </c>
      <c r="AC202">
        <v>112.18516289999999</v>
      </c>
      <c r="AD202">
        <v>108.543172</v>
      </c>
      <c r="AE202">
        <v>105.1863221</v>
      </c>
      <c r="AF202">
        <v>103.2775226</v>
      </c>
      <c r="AG202">
        <v>100.6658429</v>
      </c>
      <c r="AH202">
        <v>98.198903079999994</v>
      </c>
      <c r="AI202">
        <v>95.936464760000007</v>
      </c>
      <c r="AJ202">
        <v>93.737506789999998</v>
      </c>
      <c r="AK202">
        <v>91.587210900000002</v>
      </c>
      <c r="AL202">
        <v>89.434467589999997</v>
      </c>
      <c r="AM202">
        <v>87.311406590000004</v>
      </c>
      <c r="AN202">
        <v>85.261628869999996</v>
      </c>
      <c r="AO202">
        <v>83.159569779999998</v>
      </c>
      <c r="AP202">
        <v>81.044619699999998</v>
      </c>
      <c r="AQ202">
        <v>78.930864920000005</v>
      </c>
      <c r="AR202">
        <v>76.820271360000007</v>
      </c>
      <c r="AS202">
        <v>74.924495789999995</v>
      </c>
      <c r="AT202">
        <v>72.999868759999998</v>
      </c>
      <c r="AU202">
        <v>71.049277649999894</v>
      </c>
      <c r="AV202">
        <v>69.07321159</v>
      </c>
      <c r="AW202">
        <v>67.082045550000004</v>
      </c>
    </row>
    <row r="203" spans="2:49" x14ac:dyDescent="0.25">
      <c r="B203" t="s">
        <v>210</v>
      </c>
      <c r="C203">
        <v>1.2736350545564401</v>
      </c>
      <c r="D203">
        <v>1.2940836773262701</v>
      </c>
      <c r="E203">
        <v>1.321055477</v>
      </c>
      <c r="F203">
        <v>1.246876581</v>
      </c>
      <c r="G203">
        <v>1.175457134</v>
      </c>
      <c r="H203">
        <v>1.026256308</v>
      </c>
      <c r="I203">
        <v>0.98181576709999996</v>
      </c>
      <c r="J203">
        <v>0.91268976700000004</v>
      </c>
      <c r="K203">
        <v>0.83036227309999999</v>
      </c>
      <c r="L203">
        <v>0.74615123999999999</v>
      </c>
      <c r="M203">
        <v>0.67240023049999997</v>
      </c>
      <c r="N203">
        <v>0.60013747719999999</v>
      </c>
      <c r="O203">
        <v>0.53357749269999999</v>
      </c>
      <c r="P203">
        <v>0.47836902019999999</v>
      </c>
      <c r="Q203">
        <v>0.43012380690000002</v>
      </c>
      <c r="R203">
        <v>0.37764114430000001</v>
      </c>
      <c r="S203">
        <v>0.32753528009999999</v>
      </c>
      <c r="T203">
        <v>0.5138060069</v>
      </c>
      <c r="U203">
        <v>0.68501829999999997</v>
      </c>
      <c r="V203">
        <v>0.84410526529999996</v>
      </c>
      <c r="W203">
        <v>0.78752464980000003</v>
      </c>
      <c r="X203">
        <v>0.71781479749999999</v>
      </c>
      <c r="Y203">
        <v>0.71659294129999995</v>
      </c>
      <c r="Z203">
        <v>0.71361775620000001</v>
      </c>
      <c r="AA203">
        <v>0.70977824140000001</v>
      </c>
      <c r="AB203">
        <v>0.70455707479999996</v>
      </c>
      <c r="AC203">
        <v>0.69947406420000002</v>
      </c>
      <c r="AD203">
        <v>0.69960758430000003</v>
      </c>
      <c r="AE203">
        <v>0.70059182220000005</v>
      </c>
      <c r="AF203">
        <v>0.70971941869999999</v>
      </c>
      <c r="AG203">
        <v>0.71518910010000003</v>
      </c>
      <c r="AH203">
        <v>0.72105211489999999</v>
      </c>
      <c r="AI203">
        <v>0.71248185249999996</v>
      </c>
      <c r="AJ203">
        <v>0.70425543000000002</v>
      </c>
      <c r="AK203">
        <v>0.69627094369999998</v>
      </c>
      <c r="AL203">
        <v>0.68839018060000001</v>
      </c>
      <c r="AM203">
        <v>0.68063048449999997</v>
      </c>
      <c r="AN203">
        <v>0.6893344575</v>
      </c>
      <c r="AO203">
        <v>0.69737150260000003</v>
      </c>
      <c r="AP203">
        <v>0.70502136849999997</v>
      </c>
      <c r="AQ203">
        <v>0.71238160920000004</v>
      </c>
      <c r="AR203">
        <v>0.71945292000000005</v>
      </c>
      <c r="AS203">
        <v>0.72424886730000004</v>
      </c>
      <c r="AT203">
        <v>0.72883943750000002</v>
      </c>
      <c r="AU203">
        <v>0.73323326600000005</v>
      </c>
      <c r="AV203">
        <v>0.73741500329999998</v>
      </c>
      <c r="AW203">
        <v>0.74147681340000005</v>
      </c>
    </row>
    <row r="204" spans="2:49" x14ac:dyDescent="0.2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3.5670692700000002</v>
      </c>
      <c r="G204">
        <v>3.5439028530000001</v>
      </c>
      <c r="H204">
        <v>3.2608788949999998</v>
      </c>
      <c r="I204">
        <v>3.2879912280000001</v>
      </c>
      <c r="J204">
        <v>3.2382088819999999</v>
      </c>
      <c r="K204">
        <v>3.121277976</v>
      </c>
      <c r="L204">
        <v>2.9715084690000002</v>
      </c>
      <c r="M204">
        <v>2.8370390620000001</v>
      </c>
      <c r="N204">
        <v>2.6827340959999999</v>
      </c>
      <c r="O204">
        <v>2.9058255179999999</v>
      </c>
      <c r="P204">
        <v>3.1740230309999999</v>
      </c>
      <c r="Q204">
        <v>3.4773300759999999</v>
      </c>
      <c r="R204">
        <v>3.7202158910000001</v>
      </c>
      <c r="S204">
        <v>5.7528590199999998</v>
      </c>
      <c r="T204">
        <v>4.2140884229999998</v>
      </c>
      <c r="U204">
        <v>2.8632353880000001</v>
      </c>
      <c r="V204">
        <v>1.6382203829999999</v>
      </c>
      <c r="W204">
        <v>1.6813947410000001</v>
      </c>
      <c r="X204">
        <v>1.7226473689999999</v>
      </c>
      <c r="Y204">
        <v>1.718425635</v>
      </c>
      <c r="Z204">
        <v>1.7100945830000001</v>
      </c>
      <c r="AA204">
        <v>1.699793184</v>
      </c>
      <c r="AB204">
        <v>1.6869232000000001</v>
      </c>
      <c r="AC204">
        <v>1.6743880929999999</v>
      </c>
      <c r="AD204">
        <v>1.646041833</v>
      </c>
      <c r="AE204">
        <v>1.620502216</v>
      </c>
      <c r="AF204">
        <v>1.6239041279999999</v>
      </c>
      <c r="AG204">
        <v>1.61246629</v>
      </c>
      <c r="AH204">
        <v>1.602337854</v>
      </c>
      <c r="AI204">
        <v>1.5958364169999999</v>
      </c>
      <c r="AJ204">
        <v>1.589705057</v>
      </c>
      <c r="AK204">
        <v>1.5837298550000001</v>
      </c>
      <c r="AL204">
        <v>1.578787943</v>
      </c>
      <c r="AM204">
        <v>1.573756887</v>
      </c>
      <c r="AN204">
        <v>1.5709762229999999</v>
      </c>
      <c r="AO204">
        <v>1.5667763130000001</v>
      </c>
      <c r="AP204">
        <v>1.5618298909999999</v>
      </c>
      <c r="AQ204">
        <v>1.5563746039999999</v>
      </c>
      <c r="AR204">
        <v>1.550426501</v>
      </c>
      <c r="AS204">
        <v>2.1228971670000001</v>
      </c>
      <c r="AT204">
        <v>2.6909222939999999</v>
      </c>
      <c r="AU204">
        <v>3.2540275209999998</v>
      </c>
      <c r="AV204">
        <v>3.81165844</v>
      </c>
      <c r="AW204">
        <v>4.3638668709999999</v>
      </c>
    </row>
    <row r="205" spans="2:49" x14ac:dyDescent="0.2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5.123442077</v>
      </c>
      <c r="G205">
        <v>4.9806303889999999</v>
      </c>
      <c r="H205">
        <v>4.4840713289999998</v>
      </c>
      <c r="I205">
        <v>4.4237016660000004</v>
      </c>
      <c r="J205">
        <v>4.2405107129999999</v>
      </c>
      <c r="K205">
        <v>3.978338639</v>
      </c>
      <c r="L205">
        <v>3.686380491</v>
      </c>
      <c r="M205">
        <v>3.4256288129999999</v>
      </c>
      <c r="N205">
        <v>3.152843056</v>
      </c>
      <c r="O205">
        <v>2.864625406</v>
      </c>
      <c r="P205">
        <v>2.6241516040000001</v>
      </c>
      <c r="Q205">
        <v>2.410543734</v>
      </c>
      <c r="R205">
        <v>2.1619210600000001</v>
      </c>
      <c r="S205">
        <v>0.90270262980000004</v>
      </c>
      <c r="T205">
        <v>0.70888455240000003</v>
      </c>
      <c r="U205">
        <v>0.54091501789999996</v>
      </c>
      <c r="V205">
        <v>0.39009340139999998</v>
      </c>
      <c r="W205">
        <v>0.33253215679999998</v>
      </c>
      <c r="X205">
        <v>0.26351735939999998</v>
      </c>
      <c r="Y205">
        <v>0.26505624919999998</v>
      </c>
      <c r="Z205">
        <v>0.26597475780000002</v>
      </c>
      <c r="AA205">
        <v>0.26659264970000002</v>
      </c>
      <c r="AB205">
        <v>0.26660853109999999</v>
      </c>
      <c r="AC205">
        <v>0.26667923830000001</v>
      </c>
      <c r="AD205">
        <v>0.26319872329999999</v>
      </c>
      <c r="AE205">
        <v>0.26016969610000001</v>
      </c>
      <c r="AF205">
        <v>0.26065290549999998</v>
      </c>
      <c r="AG205">
        <v>0.25945504819999998</v>
      </c>
      <c r="AH205">
        <v>0.25847498099999999</v>
      </c>
      <c r="AI205">
        <v>0.25814260480000001</v>
      </c>
      <c r="AJ205">
        <v>0.25787840610000001</v>
      </c>
      <c r="AK205">
        <v>0.2576483242</v>
      </c>
      <c r="AL205">
        <v>0.25754678320000002</v>
      </c>
      <c r="AM205">
        <v>0.25743951189999997</v>
      </c>
      <c r="AN205">
        <v>0.25776298660000002</v>
      </c>
      <c r="AO205">
        <v>0.25786255990000001</v>
      </c>
      <c r="AP205">
        <v>0.25784734190000003</v>
      </c>
      <c r="AQ205">
        <v>0.25775572190000001</v>
      </c>
      <c r="AR205">
        <v>0.25758974340000002</v>
      </c>
      <c r="AS205">
        <v>0.25836592079999998</v>
      </c>
      <c r="AT205">
        <v>0.25906710550000001</v>
      </c>
      <c r="AU205">
        <v>0.25969716479999999</v>
      </c>
      <c r="AV205">
        <v>0.26025144020000002</v>
      </c>
      <c r="AW205">
        <v>0.26076314309999998</v>
      </c>
    </row>
    <row r="206" spans="2:49" x14ac:dyDescent="0.2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0.60907173920000002</v>
      </c>
      <c r="G206">
        <v>0.83692291760000004</v>
      </c>
      <c r="H206">
        <v>0.97351521750000003</v>
      </c>
      <c r="I206">
        <v>1.1750326310000001</v>
      </c>
      <c r="J206">
        <v>1.365845714</v>
      </c>
      <c r="K206">
        <v>1.5106075450000001</v>
      </c>
      <c r="L206">
        <v>1.612095171</v>
      </c>
      <c r="M206">
        <v>1.6895861080000001</v>
      </c>
      <c r="N206">
        <v>1.718354344</v>
      </c>
      <c r="O206">
        <v>1.9345705550000001</v>
      </c>
      <c r="P206">
        <v>2.1963780160000002</v>
      </c>
      <c r="Q206">
        <v>2.501076216</v>
      </c>
      <c r="R206">
        <v>2.7812188180000001</v>
      </c>
      <c r="S206">
        <v>3.6757253009999999</v>
      </c>
      <c r="T206">
        <v>3.7484893530000001</v>
      </c>
      <c r="U206">
        <v>3.848018272</v>
      </c>
      <c r="V206">
        <v>3.958980618</v>
      </c>
      <c r="W206">
        <v>4.5351094170000001</v>
      </c>
      <c r="X206">
        <v>5.1573992630000003</v>
      </c>
      <c r="Y206">
        <v>5.5383042790000001</v>
      </c>
      <c r="Z206">
        <v>5.9104063309999999</v>
      </c>
      <c r="AA206">
        <v>6.2787910560000002</v>
      </c>
      <c r="AB206">
        <v>6.5233344039999999</v>
      </c>
      <c r="AC206">
        <v>6.7695415590000003</v>
      </c>
      <c r="AD206">
        <v>7.09264005</v>
      </c>
      <c r="AE206">
        <v>7.4204790420000002</v>
      </c>
      <c r="AF206">
        <v>7.7542928619999998</v>
      </c>
      <c r="AG206">
        <v>8.1074062009999999</v>
      </c>
      <c r="AH206">
        <v>8.4632854430000002</v>
      </c>
      <c r="AI206">
        <v>8.8436303160000005</v>
      </c>
      <c r="AJ206">
        <v>9.2246102370000003</v>
      </c>
      <c r="AK206">
        <v>9.6054078650000001</v>
      </c>
      <c r="AL206">
        <v>10.00035213</v>
      </c>
      <c r="AM206">
        <v>10.39405446</v>
      </c>
      <c r="AN206">
        <v>10.80359204</v>
      </c>
      <c r="AO206">
        <v>11.20369013</v>
      </c>
      <c r="AP206">
        <v>11.59829777</v>
      </c>
      <c r="AQ206">
        <v>11.98874537</v>
      </c>
      <c r="AR206">
        <v>12.374852799999999</v>
      </c>
      <c r="AS206">
        <v>12.78621798</v>
      </c>
      <c r="AT206">
        <v>13.19574531</v>
      </c>
      <c r="AU206">
        <v>13.60331944</v>
      </c>
      <c r="AV206">
        <v>14.00838896</v>
      </c>
      <c r="AW206">
        <v>14.412469140000001</v>
      </c>
    </row>
    <row r="207" spans="2:49" x14ac:dyDescent="0.2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0.1047925492</v>
      </c>
      <c r="G207">
        <v>0.13230218630000001</v>
      </c>
      <c r="H207">
        <v>0.15466130880000001</v>
      </c>
      <c r="I207">
        <v>0.19807786099999999</v>
      </c>
      <c r="J207">
        <v>0.25364041459999997</v>
      </c>
      <c r="K207">
        <v>0.31797762489999998</v>
      </c>
      <c r="L207">
        <v>0.39386283490000001</v>
      </c>
      <c r="M207">
        <v>0.48944348729999998</v>
      </c>
      <c r="N207">
        <v>0.60264559949999996</v>
      </c>
      <c r="O207">
        <v>0.70009191159999995</v>
      </c>
      <c r="P207">
        <v>0.82016040150000002</v>
      </c>
      <c r="Q207">
        <v>0.96369555849999999</v>
      </c>
      <c r="R207">
        <v>1.105781482</v>
      </c>
      <c r="S207">
        <v>1.6199109899999999</v>
      </c>
      <c r="T207">
        <v>1.651978481</v>
      </c>
      <c r="U207">
        <v>1.6958413859999999</v>
      </c>
      <c r="V207">
        <v>1.7447430610000001</v>
      </c>
      <c r="W207">
        <v>1.918812524</v>
      </c>
      <c r="X207">
        <v>2.1054575560000002</v>
      </c>
      <c r="Y207">
        <v>2.275308221</v>
      </c>
      <c r="Z207">
        <v>2.4416994769999998</v>
      </c>
      <c r="AA207">
        <v>2.6066594940000001</v>
      </c>
      <c r="AB207">
        <v>2.769617277</v>
      </c>
      <c r="AC207">
        <v>2.9333593659999999</v>
      </c>
      <c r="AD207">
        <v>3.2762311679999998</v>
      </c>
      <c r="AE207">
        <v>3.6170185940000001</v>
      </c>
      <c r="AF207">
        <v>3.9573520229999999</v>
      </c>
      <c r="AG207">
        <v>4.3133790789999997</v>
      </c>
      <c r="AH207">
        <v>4.6686080539999999</v>
      </c>
      <c r="AI207">
        <v>5.0429768069999996</v>
      </c>
      <c r="AJ207">
        <v>5.4166135469999999</v>
      </c>
      <c r="AK207">
        <v>5.7891962880000003</v>
      </c>
      <c r="AL207">
        <v>6.1755607960000001</v>
      </c>
      <c r="AM207">
        <v>6.5604163120000001</v>
      </c>
      <c r="AN207">
        <v>6.9613166739999999</v>
      </c>
      <c r="AO207">
        <v>7.3558961180000004</v>
      </c>
      <c r="AP207">
        <v>7.746484304</v>
      </c>
      <c r="AQ207">
        <v>8.1338434020000001</v>
      </c>
      <c r="AR207">
        <v>8.5177669970000007</v>
      </c>
      <c r="AS207">
        <v>8.749671932</v>
      </c>
      <c r="AT207">
        <v>8.9800841899999995</v>
      </c>
      <c r="AU207">
        <v>9.2089657129999996</v>
      </c>
      <c r="AV207">
        <v>9.4359818999999998</v>
      </c>
      <c r="AW207">
        <v>9.6621867699999999</v>
      </c>
    </row>
    <row r="208" spans="2:49" x14ac:dyDescent="0.2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4.7494946889999996</v>
      </c>
      <c r="G208">
        <v>4.8481677059999999</v>
      </c>
      <c r="H208">
        <v>4.5827959370000002</v>
      </c>
      <c r="I208">
        <v>4.7464454119999999</v>
      </c>
      <c r="J208">
        <v>4.8921559739999996</v>
      </c>
      <c r="K208">
        <v>4.9364153579999996</v>
      </c>
      <c r="L208">
        <v>4.9212611549999998</v>
      </c>
      <c r="M208">
        <v>4.9218929559999998</v>
      </c>
      <c r="N208">
        <v>4.8772007659999996</v>
      </c>
      <c r="O208">
        <v>4.9798829299999996</v>
      </c>
      <c r="P208">
        <v>5.1276049610000003</v>
      </c>
      <c r="Q208">
        <v>5.2954581970000003</v>
      </c>
      <c r="R208">
        <v>5.3404411759999997</v>
      </c>
      <c r="S208">
        <v>4.8272901069999996</v>
      </c>
      <c r="T208">
        <v>4.9196350300000002</v>
      </c>
      <c r="U208">
        <v>5.0469643020000001</v>
      </c>
      <c r="V208">
        <v>5.189114311</v>
      </c>
      <c r="W208">
        <v>5.2565314020000002</v>
      </c>
      <c r="X208">
        <v>5.3168296829999999</v>
      </c>
      <c r="Y208">
        <v>5.3345803979999999</v>
      </c>
      <c r="Z208">
        <v>5.3397658379999999</v>
      </c>
      <c r="AA208">
        <v>5.3388830010000001</v>
      </c>
      <c r="AB208">
        <v>5.3361640399999999</v>
      </c>
      <c r="AC208">
        <v>5.3345416849999996</v>
      </c>
      <c r="AD208">
        <v>5.3101087309999997</v>
      </c>
      <c r="AE208">
        <v>5.2948122069999997</v>
      </c>
      <c r="AF208">
        <v>5.3023992480000004</v>
      </c>
      <c r="AG208">
        <v>5.3066197900000001</v>
      </c>
      <c r="AH208">
        <v>5.3155371210000002</v>
      </c>
      <c r="AI208">
        <v>5.3332203199999997</v>
      </c>
      <c r="AJ208">
        <v>5.3526145400000003</v>
      </c>
      <c r="AK208">
        <v>5.3730344289999996</v>
      </c>
      <c r="AL208">
        <v>5.3949448670000004</v>
      </c>
      <c r="AM208">
        <v>5.4170488499999996</v>
      </c>
      <c r="AN208">
        <v>5.4405343359999998</v>
      </c>
      <c r="AO208">
        <v>5.4594968650000002</v>
      </c>
      <c r="AP208">
        <v>5.4762121869999998</v>
      </c>
      <c r="AQ208">
        <v>5.4914776200000004</v>
      </c>
      <c r="AR208">
        <v>5.5053236109999997</v>
      </c>
      <c r="AS208">
        <v>5.52636299</v>
      </c>
      <c r="AT208">
        <v>5.5458431460000002</v>
      </c>
      <c r="AU208">
        <v>5.5638432880000002</v>
      </c>
      <c r="AV208">
        <v>5.5802600509999998</v>
      </c>
      <c r="AW208">
        <v>5.5958023810000004</v>
      </c>
    </row>
    <row r="209" spans="2:49" x14ac:dyDescent="0.25">
      <c r="B209" t="s">
        <v>216</v>
      </c>
      <c r="C209">
        <v>1.4169855567767899</v>
      </c>
      <c r="D209">
        <v>1.4397357182278101</v>
      </c>
      <c r="E209">
        <v>1.469743255</v>
      </c>
      <c r="F209">
        <v>1.604724171</v>
      </c>
      <c r="G209">
        <v>1.749847779</v>
      </c>
      <c r="H209">
        <v>1.766955665</v>
      </c>
      <c r="I209">
        <v>1.9549504179999999</v>
      </c>
      <c r="J209">
        <v>2.09112264</v>
      </c>
      <c r="K209">
        <v>2.189134573</v>
      </c>
      <c r="L209">
        <v>2.2634880970000002</v>
      </c>
      <c r="M209">
        <v>2.3470573159999999</v>
      </c>
      <c r="N209">
        <v>2.4103998710000001</v>
      </c>
      <c r="O209">
        <v>2.6724341119999999</v>
      </c>
      <c r="P209">
        <v>2.985298834</v>
      </c>
      <c r="Q209">
        <v>3.341595597</v>
      </c>
      <c r="R209">
        <v>3.648964893</v>
      </c>
      <c r="S209">
        <v>2.629838414</v>
      </c>
      <c r="T209">
        <v>3.2045990830000002</v>
      </c>
      <c r="U209">
        <v>3.687642522</v>
      </c>
      <c r="V209">
        <v>4.0865309549999997</v>
      </c>
      <c r="W209">
        <v>4.2492510140000004</v>
      </c>
      <c r="X209">
        <v>4.4177172220000003</v>
      </c>
      <c r="Y209">
        <v>4.4026266280000002</v>
      </c>
      <c r="Z209">
        <v>4.3598578809999999</v>
      </c>
      <c r="AA209">
        <v>4.2947256979999997</v>
      </c>
      <c r="AB209">
        <v>4.2534785849999999</v>
      </c>
      <c r="AC209">
        <v>4.1988338399999998</v>
      </c>
      <c r="AD209">
        <v>4.0923475500000004</v>
      </c>
      <c r="AE209">
        <v>3.99016539</v>
      </c>
      <c r="AF209">
        <v>4.0273917890000002</v>
      </c>
      <c r="AG209">
        <v>3.9884615600000002</v>
      </c>
      <c r="AH209">
        <v>3.950856886</v>
      </c>
      <c r="AI209">
        <v>4.0186977370000001</v>
      </c>
      <c r="AJ209">
        <v>4.0661790619999998</v>
      </c>
      <c r="AK209">
        <v>4.0930195779999998</v>
      </c>
      <c r="AL209">
        <v>4.155994014</v>
      </c>
      <c r="AM209">
        <v>4.2021295240000001</v>
      </c>
      <c r="AN209">
        <v>4.202700632</v>
      </c>
      <c r="AO209">
        <v>4.1982298519999999</v>
      </c>
      <c r="AP209">
        <v>4.190510035</v>
      </c>
      <c r="AQ209">
        <v>4.1801788020000004</v>
      </c>
      <c r="AR209">
        <v>4.1672828400000004</v>
      </c>
      <c r="AS209">
        <v>4.1837520689999996</v>
      </c>
      <c r="AT209">
        <v>4.1976300279999998</v>
      </c>
      <c r="AU209">
        <v>4.2089676459999996</v>
      </c>
      <c r="AV209">
        <v>4.2176800380000001</v>
      </c>
      <c r="AW209">
        <v>4.2242981659999996</v>
      </c>
    </row>
    <row r="210" spans="2:49" x14ac:dyDescent="0.2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123.551569</v>
      </c>
      <c r="G210">
        <v>128.69002330000001</v>
      </c>
      <c r="H210">
        <v>124.1361656</v>
      </c>
      <c r="I210">
        <v>131.21027169999999</v>
      </c>
      <c r="J210">
        <v>133.32419530000001</v>
      </c>
      <c r="K210">
        <v>132.59197929999999</v>
      </c>
      <c r="L210">
        <v>130.24361830000001</v>
      </c>
      <c r="M210">
        <v>128.30797860000001</v>
      </c>
      <c r="N210">
        <v>125.195652</v>
      </c>
      <c r="O210">
        <v>121.8359798</v>
      </c>
      <c r="P210">
        <v>119.5649518</v>
      </c>
      <c r="Q210">
        <v>117.6849642</v>
      </c>
      <c r="R210">
        <v>113.114419</v>
      </c>
      <c r="S210">
        <v>103.28964329999999</v>
      </c>
      <c r="T210">
        <v>99.55357789</v>
      </c>
      <c r="U210">
        <v>96.99529665</v>
      </c>
      <c r="V210">
        <v>95.059298819999995</v>
      </c>
      <c r="W210">
        <v>102.61781190000001</v>
      </c>
      <c r="X210">
        <v>110.6873732</v>
      </c>
      <c r="Y210">
        <v>111.36744349999999</v>
      </c>
      <c r="Z210">
        <v>111.7857387</v>
      </c>
      <c r="AA210">
        <v>112.0764432</v>
      </c>
      <c r="AB210">
        <v>112.119474</v>
      </c>
      <c r="AC210">
        <v>112.18516289999999</v>
      </c>
      <c r="AD210">
        <v>108.543172</v>
      </c>
      <c r="AE210">
        <v>105.1863221</v>
      </c>
      <c r="AF210">
        <v>103.2775226</v>
      </c>
      <c r="AG210">
        <v>100.6658429</v>
      </c>
      <c r="AH210">
        <v>98.198903079999994</v>
      </c>
      <c r="AI210">
        <v>95.936464760000007</v>
      </c>
      <c r="AJ210">
        <v>93.737506789999998</v>
      </c>
      <c r="AK210">
        <v>91.587210900000002</v>
      </c>
      <c r="AL210">
        <v>89.434467589999997</v>
      </c>
      <c r="AM210">
        <v>87.311406590000004</v>
      </c>
      <c r="AN210">
        <v>85.261628869999996</v>
      </c>
      <c r="AO210">
        <v>83.159569779999998</v>
      </c>
      <c r="AP210">
        <v>81.044619699999998</v>
      </c>
      <c r="AQ210">
        <v>78.930864920000005</v>
      </c>
      <c r="AR210">
        <v>76.820271360000007</v>
      </c>
      <c r="AS210">
        <v>74.924495789999995</v>
      </c>
      <c r="AT210">
        <v>72.999868759999998</v>
      </c>
      <c r="AU210">
        <v>71.049277649999894</v>
      </c>
      <c r="AV210">
        <v>69.07321159</v>
      </c>
      <c r="AW210">
        <v>67.082045550000004</v>
      </c>
    </row>
    <row r="211" spans="2:49" x14ac:dyDescent="0.25">
      <c r="B211" t="s">
        <v>245</v>
      </c>
      <c r="C211">
        <v>1.2736350545564401</v>
      </c>
      <c r="D211">
        <v>1.2940836773262701</v>
      </c>
      <c r="E211">
        <v>1.321055477</v>
      </c>
      <c r="F211">
        <v>1.246876581</v>
      </c>
      <c r="G211">
        <v>1.175457134</v>
      </c>
      <c r="H211">
        <v>1.026256308</v>
      </c>
      <c r="I211">
        <v>0.98181576709999996</v>
      </c>
      <c r="J211">
        <v>0.91268976700000004</v>
      </c>
      <c r="K211">
        <v>0.83036227309999999</v>
      </c>
      <c r="L211">
        <v>0.74615123999999999</v>
      </c>
      <c r="M211">
        <v>0.67240023049999997</v>
      </c>
      <c r="N211">
        <v>0.60013747719999999</v>
      </c>
      <c r="O211">
        <v>0.53357749269999999</v>
      </c>
      <c r="P211">
        <v>0.47836902019999999</v>
      </c>
      <c r="Q211">
        <v>0.43012380690000002</v>
      </c>
      <c r="R211">
        <v>0.37764114430000001</v>
      </c>
      <c r="S211">
        <v>0.32753528009999999</v>
      </c>
      <c r="T211">
        <v>0.5138060069</v>
      </c>
      <c r="U211">
        <v>0.68501829999999997</v>
      </c>
      <c r="V211">
        <v>0.84410526529999996</v>
      </c>
      <c r="W211">
        <v>0.78752464980000003</v>
      </c>
      <c r="X211">
        <v>0.71781479749999999</v>
      </c>
      <c r="Y211">
        <v>0.71659294129999995</v>
      </c>
      <c r="Z211">
        <v>0.71361775620000001</v>
      </c>
      <c r="AA211">
        <v>0.70977824140000001</v>
      </c>
      <c r="AB211">
        <v>0.70455707479999996</v>
      </c>
      <c r="AC211">
        <v>0.69947406420000002</v>
      </c>
      <c r="AD211">
        <v>0.69960758430000003</v>
      </c>
      <c r="AE211">
        <v>0.70059182220000005</v>
      </c>
      <c r="AF211">
        <v>0.70971941869999999</v>
      </c>
      <c r="AG211">
        <v>0.71518910010000003</v>
      </c>
      <c r="AH211">
        <v>0.72105211489999999</v>
      </c>
      <c r="AI211">
        <v>0.71248185249999996</v>
      </c>
      <c r="AJ211">
        <v>0.70425543000000002</v>
      </c>
      <c r="AK211">
        <v>0.69627094369999998</v>
      </c>
      <c r="AL211">
        <v>0.68839018060000001</v>
      </c>
      <c r="AM211">
        <v>0.68063048449999997</v>
      </c>
      <c r="AN211">
        <v>0.6893344575</v>
      </c>
      <c r="AO211">
        <v>0.69737150260000003</v>
      </c>
      <c r="AP211">
        <v>0.70502136849999997</v>
      </c>
      <c r="AQ211">
        <v>0.71238160920000004</v>
      </c>
      <c r="AR211">
        <v>0.71945292000000005</v>
      </c>
      <c r="AS211">
        <v>0.72424886730000004</v>
      </c>
      <c r="AT211">
        <v>0.72883943750000002</v>
      </c>
      <c r="AU211">
        <v>0.73323326600000005</v>
      </c>
      <c r="AV211">
        <v>0.73741500329999998</v>
      </c>
      <c r="AW211">
        <v>0.74147681340000005</v>
      </c>
    </row>
    <row r="212" spans="2:49" x14ac:dyDescent="0.2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3.5670692700000002</v>
      </c>
      <c r="G212">
        <v>3.5439028530000001</v>
      </c>
      <c r="H212">
        <v>3.2608788949999998</v>
      </c>
      <c r="I212">
        <v>3.2879912280000001</v>
      </c>
      <c r="J212">
        <v>3.2382088819999999</v>
      </c>
      <c r="K212">
        <v>3.121277976</v>
      </c>
      <c r="L212">
        <v>2.9715084690000002</v>
      </c>
      <c r="M212">
        <v>2.8370390620000001</v>
      </c>
      <c r="N212">
        <v>2.6827340959999999</v>
      </c>
      <c r="O212">
        <v>2.9058255179999999</v>
      </c>
      <c r="P212">
        <v>3.1740230309999999</v>
      </c>
      <c r="Q212">
        <v>3.4773300759999999</v>
      </c>
      <c r="R212">
        <v>3.7202158910000001</v>
      </c>
      <c r="S212">
        <v>5.7528590199999998</v>
      </c>
      <c r="T212">
        <v>4.2140884229999998</v>
      </c>
      <c r="U212">
        <v>2.8632353880000001</v>
      </c>
      <c r="V212">
        <v>1.6382203829999999</v>
      </c>
      <c r="W212">
        <v>1.6813947410000001</v>
      </c>
      <c r="X212">
        <v>1.7226473689999999</v>
      </c>
      <c r="Y212">
        <v>1.718425635</v>
      </c>
      <c r="Z212">
        <v>1.7100945830000001</v>
      </c>
      <c r="AA212">
        <v>1.699793184</v>
      </c>
      <c r="AB212">
        <v>1.6869232000000001</v>
      </c>
      <c r="AC212">
        <v>1.6743880929999999</v>
      </c>
      <c r="AD212">
        <v>1.646041833</v>
      </c>
      <c r="AE212">
        <v>1.620502216</v>
      </c>
      <c r="AF212">
        <v>1.6239041279999999</v>
      </c>
      <c r="AG212">
        <v>1.61246629</v>
      </c>
      <c r="AH212">
        <v>1.602337854</v>
      </c>
      <c r="AI212">
        <v>1.5958364169999999</v>
      </c>
      <c r="AJ212">
        <v>1.589705057</v>
      </c>
      <c r="AK212">
        <v>1.5837298550000001</v>
      </c>
      <c r="AL212">
        <v>1.578787943</v>
      </c>
      <c r="AM212">
        <v>1.573756887</v>
      </c>
      <c r="AN212">
        <v>1.5709762229999999</v>
      </c>
      <c r="AO212">
        <v>1.5667763130000001</v>
      </c>
      <c r="AP212">
        <v>1.5618298909999999</v>
      </c>
      <c r="AQ212">
        <v>1.5563746039999999</v>
      </c>
      <c r="AR212">
        <v>1.550426501</v>
      </c>
      <c r="AS212">
        <v>2.1228971670000001</v>
      </c>
      <c r="AT212">
        <v>2.6909222939999999</v>
      </c>
      <c r="AU212">
        <v>3.2540275209999998</v>
      </c>
      <c r="AV212">
        <v>3.81165844</v>
      </c>
      <c r="AW212">
        <v>4.3638668709999999</v>
      </c>
    </row>
    <row r="213" spans="2:49" x14ac:dyDescent="0.2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5.123442077</v>
      </c>
      <c r="G213">
        <v>4.9806303889999999</v>
      </c>
      <c r="H213">
        <v>4.4840713289999998</v>
      </c>
      <c r="I213">
        <v>4.4237016660000004</v>
      </c>
      <c r="J213">
        <v>4.2405107129999999</v>
      </c>
      <c r="K213">
        <v>3.978338639</v>
      </c>
      <c r="L213">
        <v>3.686380491</v>
      </c>
      <c r="M213">
        <v>3.4256288129999999</v>
      </c>
      <c r="N213">
        <v>3.152843056</v>
      </c>
      <c r="O213">
        <v>2.864625406</v>
      </c>
      <c r="P213">
        <v>2.6241516040000001</v>
      </c>
      <c r="Q213">
        <v>2.410543734</v>
      </c>
      <c r="R213">
        <v>2.1619210600000001</v>
      </c>
      <c r="S213">
        <v>0.90270262980000004</v>
      </c>
      <c r="T213">
        <v>0.70888455240000003</v>
      </c>
      <c r="U213">
        <v>0.54091501789999996</v>
      </c>
      <c r="V213">
        <v>0.39009340139999998</v>
      </c>
      <c r="W213">
        <v>0.33253215679999998</v>
      </c>
      <c r="X213">
        <v>0.26351735939999998</v>
      </c>
      <c r="Y213">
        <v>0.26505624919999998</v>
      </c>
      <c r="Z213">
        <v>0.26597475780000002</v>
      </c>
      <c r="AA213">
        <v>0.26659264970000002</v>
      </c>
      <c r="AB213">
        <v>0.26660853109999999</v>
      </c>
      <c r="AC213">
        <v>0.26667923830000001</v>
      </c>
      <c r="AD213">
        <v>0.26319872329999999</v>
      </c>
      <c r="AE213">
        <v>0.26016969610000001</v>
      </c>
      <c r="AF213">
        <v>0.26065290549999998</v>
      </c>
      <c r="AG213">
        <v>0.25945504819999998</v>
      </c>
      <c r="AH213">
        <v>0.25847498099999999</v>
      </c>
      <c r="AI213">
        <v>0.25814260480000001</v>
      </c>
      <c r="AJ213">
        <v>0.25787840610000001</v>
      </c>
      <c r="AK213">
        <v>0.2576483242</v>
      </c>
      <c r="AL213">
        <v>0.25754678320000002</v>
      </c>
      <c r="AM213">
        <v>0.25743951189999997</v>
      </c>
      <c r="AN213">
        <v>0.25776298660000002</v>
      </c>
      <c r="AO213">
        <v>0.25786255990000001</v>
      </c>
      <c r="AP213">
        <v>0.25784734190000003</v>
      </c>
      <c r="AQ213">
        <v>0.25775572190000001</v>
      </c>
      <c r="AR213">
        <v>0.25758974340000002</v>
      </c>
      <c r="AS213">
        <v>0.25836592079999998</v>
      </c>
      <c r="AT213">
        <v>0.25906710550000001</v>
      </c>
      <c r="AU213">
        <v>0.25969716479999999</v>
      </c>
      <c r="AV213">
        <v>0.26025144020000002</v>
      </c>
      <c r="AW213">
        <v>0.26076314309999998</v>
      </c>
    </row>
    <row r="214" spans="2:49" x14ac:dyDescent="0.2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0.60907173920000002</v>
      </c>
      <c r="G214">
        <v>0.83692291760000004</v>
      </c>
      <c r="H214">
        <v>0.97351521750000003</v>
      </c>
      <c r="I214">
        <v>1.1750326310000001</v>
      </c>
      <c r="J214">
        <v>1.365845714</v>
      </c>
      <c r="K214">
        <v>1.5106075450000001</v>
      </c>
      <c r="L214">
        <v>1.612095171</v>
      </c>
      <c r="M214">
        <v>1.6895861080000001</v>
      </c>
      <c r="N214">
        <v>1.718354344</v>
      </c>
      <c r="O214">
        <v>1.9345705550000001</v>
      </c>
      <c r="P214">
        <v>2.1963780160000002</v>
      </c>
      <c r="Q214">
        <v>2.501076216</v>
      </c>
      <c r="R214">
        <v>2.7812188180000001</v>
      </c>
      <c r="S214">
        <v>3.6757253009999999</v>
      </c>
      <c r="T214">
        <v>3.7484893530000001</v>
      </c>
      <c r="U214">
        <v>3.848018272</v>
      </c>
      <c r="V214">
        <v>3.958980618</v>
      </c>
      <c r="W214">
        <v>4.5351094170000001</v>
      </c>
      <c r="X214">
        <v>5.1573992630000003</v>
      </c>
      <c r="Y214">
        <v>5.5383042790000001</v>
      </c>
      <c r="Z214">
        <v>5.9104063309999999</v>
      </c>
      <c r="AA214">
        <v>6.2787910560000002</v>
      </c>
      <c r="AB214">
        <v>6.5233344039999999</v>
      </c>
      <c r="AC214">
        <v>6.7695415590000003</v>
      </c>
      <c r="AD214">
        <v>7.09264005</v>
      </c>
      <c r="AE214">
        <v>7.4204790420000002</v>
      </c>
      <c r="AF214">
        <v>7.7542928619999998</v>
      </c>
      <c r="AG214">
        <v>8.1074062009999999</v>
      </c>
      <c r="AH214">
        <v>8.4632854430000002</v>
      </c>
      <c r="AI214">
        <v>8.8436303160000005</v>
      </c>
      <c r="AJ214">
        <v>9.2246102370000003</v>
      </c>
      <c r="AK214">
        <v>9.6054078650000001</v>
      </c>
      <c r="AL214">
        <v>10.00035213</v>
      </c>
      <c r="AM214">
        <v>10.39405446</v>
      </c>
      <c r="AN214">
        <v>10.80359204</v>
      </c>
      <c r="AO214">
        <v>11.20369013</v>
      </c>
      <c r="AP214">
        <v>11.59829777</v>
      </c>
      <c r="AQ214">
        <v>11.98874537</v>
      </c>
      <c r="AR214">
        <v>12.374852799999999</v>
      </c>
      <c r="AS214">
        <v>12.78621798</v>
      </c>
      <c r="AT214">
        <v>13.19574531</v>
      </c>
      <c r="AU214">
        <v>13.60331944</v>
      </c>
      <c r="AV214">
        <v>14.00838896</v>
      </c>
      <c r="AW214">
        <v>14.412469140000001</v>
      </c>
    </row>
    <row r="215" spans="2:49" x14ac:dyDescent="0.2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0.1047925492</v>
      </c>
      <c r="G215">
        <v>0.13230218630000001</v>
      </c>
      <c r="H215">
        <v>0.15466130880000001</v>
      </c>
      <c r="I215">
        <v>0.19807786099999999</v>
      </c>
      <c r="J215">
        <v>0.25364041459999997</v>
      </c>
      <c r="K215">
        <v>0.31797762489999998</v>
      </c>
      <c r="L215">
        <v>0.39386283490000001</v>
      </c>
      <c r="M215">
        <v>0.48944348729999998</v>
      </c>
      <c r="N215">
        <v>0.60264559949999996</v>
      </c>
      <c r="O215">
        <v>0.70009191159999995</v>
      </c>
      <c r="P215">
        <v>0.82016040150000002</v>
      </c>
      <c r="Q215">
        <v>0.96369555849999999</v>
      </c>
      <c r="R215">
        <v>1.105781482</v>
      </c>
      <c r="S215">
        <v>1.6199109899999999</v>
      </c>
      <c r="T215">
        <v>1.651978481</v>
      </c>
      <c r="U215">
        <v>1.6958413859999999</v>
      </c>
      <c r="V215">
        <v>1.7447430610000001</v>
      </c>
      <c r="W215">
        <v>1.918812524</v>
      </c>
      <c r="X215">
        <v>2.1054575560000002</v>
      </c>
      <c r="Y215">
        <v>2.275308221</v>
      </c>
      <c r="Z215">
        <v>2.4416994769999998</v>
      </c>
      <c r="AA215">
        <v>2.6066594940000001</v>
      </c>
      <c r="AB215">
        <v>2.769617277</v>
      </c>
      <c r="AC215">
        <v>2.9333593659999999</v>
      </c>
      <c r="AD215">
        <v>3.2762311679999998</v>
      </c>
      <c r="AE215">
        <v>3.6170185940000001</v>
      </c>
      <c r="AF215">
        <v>3.9573520229999999</v>
      </c>
      <c r="AG215">
        <v>4.3133790789999997</v>
      </c>
      <c r="AH215">
        <v>4.6686080539999999</v>
      </c>
      <c r="AI215">
        <v>5.0429768069999996</v>
      </c>
      <c r="AJ215">
        <v>5.4166135469999999</v>
      </c>
      <c r="AK215">
        <v>5.7891962880000003</v>
      </c>
      <c r="AL215">
        <v>6.1755607960000001</v>
      </c>
      <c r="AM215">
        <v>6.5604163120000001</v>
      </c>
      <c r="AN215">
        <v>6.9613166739999999</v>
      </c>
      <c r="AO215">
        <v>7.3558961180000004</v>
      </c>
      <c r="AP215">
        <v>7.746484304</v>
      </c>
      <c r="AQ215">
        <v>8.1338434020000001</v>
      </c>
      <c r="AR215">
        <v>8.5177669970000007</v>
      </c>
      <c r="AS215">
        <v>8.749671932</v>
      </c>
      <c r="AT215">
        <v>8.9800841899999995</v>
      </c>
      <c r="AU215">
        <v>9.2089657129999996</v>
      </c>
      <c r="AV215">
        <v>9.4359818999999998</v>
      </c>
      <c r="AW215">
        <v>9.6621867699999999</v>
      </c>
    </row>
    <row r="216" spans="2:49" x14ac:dyDescent="0.2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4.7494946889999996</v>
      </c>
      <c r="G216">
        <v>4.8481677059999999</v>
      </c>
      <c r="H216">
        <v>4.5827959370000002</v>
      </c>
      <c r="I216">
        <v>4.7464454119999999</v>
      </c>
      <c r="J216">
        <v>4.8921559739999996</v>
      </c>
      <c r="K216">
        <v>4.9364153579999996</v>
      </c>
      <c r="L216">
        <v>4.9212611549999998</v>
      </c>
      <c r="M216">
        <v>4.9218929559999998</v>
      </c>
      <c r="N216">
        <v>4.8772007659999996</v>
      </c>
      <c r="O216">
        <v>4.9798829299999996</v>
      </c>
      <c r="P216">
        <v>5.1276049610000003</v>
      </c>
      <c r="Q216">
        <v>5.2954581970000003</v>
      </c>
      <c r="R216">
        <v>5.3404411759999997</v>
      </c>
      <c r="S216">
        <v>4.8272901069999996</v>
      </c>
      <c r="T216">
        <v>4.9196350300000002</v>
      </c>
      <c r="U216">
        <v>5.0469643020000001</v>
      </c>
      <c r="V216">
        <v>5.189114311</v>
      </c>
      <c r="W216">
        <v>5.2565314020000002</v>
      </c>
      <c r="X216">
        <v>5.3168296829999999</v>
      </c>
      <c r="Y216">
        <v>5.3345803979999999</v>
      </c>
      <c r="Z216">
        <v>5.3397658379999999</v>
      </c>
      <c r="AA216">
        <v>5.3388830010000001</v>
      </c>
      <c r="AB216">
        <v>5.3361640399999999</v>
      </c>
      <c r="AC216">
        <v>5.3345416849999996</v>
      </c>
      <c r="AD216">
        <v>5.3101087309999997</v>
      </c>
      <c r="AE216">
        <v>5.2948122069999997</v>
      </c>
      <c r="AF216">
        <v>5.3023992480000004</v>
      </c>
      <c r="AG216">
        <v>5.3066197900000001</v>
      </c>
      <c r="AH216">
        <v>5.3155371210000002</v>
      </c>
      <c r="AI216">
        <v>5.3332203199999997</v>
      </c>
      <c r="AJ216">
        <v>5.3526145400000003</v>
      </c>
      <c r="AK216">
        <v>5.3730344289999996</v>
      </c>
      <c r="AL216">
        <v>5.3949448670000004</v>
      </c>
      <c r="AM216">
        <v>5.4170488499999996</v>
      </c>
      <c r="AN216">
        <v>5.4405343359999998</v>
      </c>
      <c r="AO216">
        <v>5.4594968650000002</v>
      </c>
      <c r="AP216">
        <v>5.4762121869999998</v>
      </c>
      <c r="AQ216">
        <v>5.4914776200000004</v>
      </c>
      <c r="AR216">
        <v>5.5053236109999997</v>
      </c>
      <c r="AS216">
        <v>5.52636299</v>
      </c>
      <c r="AT216">
        <v>5.5458431460000002</v>
      </c>
      <c r="AU216">
        <v>5.5638432880000002</v>
      </c>
      <c r="AV216">
        <v>5.5802600509999998</v>
      </c>
      <c r="AW216">
        <v>5.5958023810000004</v>
      </c>
    </row>
    <row r="217" spans="2:49" x14ac:dyDescent="0.25">
      <c r="B217" t="s">
        <v>251</v>
      </c>
      <c r="C217">
        <v>1.4169855567767899</v>
      </c>
      <c r="D217">
        <v>1.4397357182278101</v>
      </c>
      <c r="E217">
        <v>1.469743255</v>
      </c>
      <c r="F217">
        <v>1.604724171</v>
      </c>
      <c r="G217">
        <v>1.749847779</v>
      </c>
      <c r="H217">
        <v>1.766955665</v>
      </c>
      <c r="I217">
        <v>1.9549504179999999</v>
      </c>
      <c r="J217">
        <v>2.09112264</v>
      </c>
      <c r="K217">
        <v>2.189134573</v>
      </c>
      <c r="L217">
        <v>2.2634880970000002</v>
      </c>
      <c r="M217">
        <v>2.3470573159999999</v>
      </c>
      <c r="N217">
        <v>2.4103998710000001</v>
      </c>
      <c r="O217">
        <v>2.6724341119999999</v>
      </c>
      <c r="P217">
        <v>2.985298834</v>
      </c>
      <c r="Q217">
        <v>3.341595597</v>
      </c>
      <c r="R217">
        <v>3.648964893</v>
      </c>
      <c r="S217">
        <v>2.629838414</v>
      </c>
      <c r="T217">
        <v>3.2045990830000002</v>
      </c>
      <c r="U217">
        <v>3.687642522</v>
      </c>
      <c r="V217">
        <v>4.0865309549999997</v>
      </c>
      <c r="W217">
        <v>4.2492510140000004</v>
      </c>
      <c r="X217">
        <v>4.4177172220000003</v>
      </c>
      <c r="Y217">
        <v>4.4026266280000002</v>
      </c>
      <c r="Z217">
        <v>4.3598578809999999</v>
      </c>
      <c r="AA217">
        <v>4.2947256979999997</v>
      </c>
      <c r="AB217">
        <v>4.2534785849999999</v>
      </c>
      <c r="AC217">
        <v>4.1988338399999998</v>
      </c>
      <c r="AD217">
        <v>4.0923475500000004</v>
      </c>
      <c r="AE217">
        <v>3.99016539</v>
      </c>
      <c r="AF217">
        <v>4.0273917890000002</v>
      </c>
      <c r="AG217">
        <v>3.9884615600000002</v>
      </c>
      <c r="AH217">
        <v>3.950856886</v>
      </c>
      <c r="AI217">
        <v>4.0186977370000001</v>
      </c>
      <c r="AJ217">
        <v>4.0661790619999998</v>
      </c>
      <c r="AK217">
        <v>4.0930195779999998</v>
      </c>
      <c r="AL217">
        <v>4.155994014</v>
      </c>
      <c r="AM217">
        <v>4.2021295240000001</v>
      </c>
      <c r="AN217">
        <v>4.202700632</v>
      </c>
      <c r="AO217">
        <v>4.1982298519999999</v>
      </c>
      <c r="AP217">
        <v>4.190510035</v>
      </c>
      <c r="AQ217">
        <v>4.1801788020000004</v>
      </c>
      <c r="AR217">
        <v>4.1672828400000004</v>
      </c>
      <c r="AS217">
        <v>4.1837520689999996</v>
      </c>
      <c r="AT217">
        <v>4.1976300279999998</v>
      </c>
      <c r="AU217">
        <v>4.2089676459999996</v>
      </c>
      <c r="AV217">
        <v>4.2176800380000001</v>
      </c>
      <c r="AW217">
        <v>4.2242981659999996</v>
      </c>
    </row>
    <row r="218" spans="2:49" x14ac:dyDescent="0.2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35.492060449999997</v>
      </c>
      <c r="G218">
        <v>34.656574120000002</v>
      </c>
      <c r="H218">
        <v>33.419112429999998</v>
      </c>
      <c r="I218">
        <v>34.05382556</v>
      </c>
      <c r="J218">
        <v>34.068371089999999</v>
      </c>
      <c r="K218">
        <v>32.943219370000001</v>
      </c>
      <c r="L218">
        <v>32.341805229999999</v>
      </c>
      <c r="M218">
        <v>32.353482829999997</v>
      </c>
      <c r="N218">
        <v>32.844403499999999</v>
      </c>
      <c r="O218">
        <v>32.673978599999998</v>
      </c>
      <c r="P218">
        <v>31.305898689999999</v>
      </c>
      <c r="Q218">
        <v>28.732271369999999</v>
      </c>
      <c r="R218">
        <v>26.160993390000002</v>
      </c>
      <c r="S218">
        <v>23.75674729</v>
      </c>
      <c r="T218">
        <v>22.814586240000001</v>
      </c>
      <c r="U218">
        <v>22.162158940000001</v>
      </c>
      <c r="V218">
        <v>21.628364090000002</v>
      </c>
      <c r="W218">
        <v>21.01950184</v>
      </c>
      <c r="X218">
        <v>20.398481400000001</v>
      </c>
      <c r="Y218">
        <v>20.10493511</v>
      </c>
      <c r="Z218">
        <v>19.883855709999999</v>
      </c>
      <c r="AA218">
        <v>19.690279830000001</v>
      </c>
      <c r="AB218">
        <v>19.504938060000001</v>
      </c>
      <c r="AC218">
        <v>19.32858878</v>
      </c>
      <c r="AD218">
        <v>19.211641719999999</v>
      </c>
      <c r="AE218">
        <v>19.08072177</v>
      </c>
      <c r="AF218">
        <v>18.94789317</v>
      </c>
      <c r="AG218">
        <v>18.81080283</v>
      </c>
      <c r="AH218">
        <v>18.681298219999999</v>
      </c>
      <c r="AI218">
        <v>18.67297889</v>
      </c>
      <c r="AJ218">
        <v>18.673769950000001</v>
      </c>
      <c r="AK218">
        <v>18.684848110000001</v>
      </c>
      <c r="AL218">
        <v>18.698612010000002</v>
      </c>
      <c r="AM218">
        <v>18.715067399999999</v>
      </c>
      <c r="AN218">
        <v>18.666043120000001</v>
      </c>
      <c r="AO218">
        <v>18.611983250000002</v>
      </c>
      <c r="AP218">
        <v>18.556112689999999</v>
      </c>
      <c r="AQ218">
        <v>18.502394819999999</v>
      </c>
      <c r="AR218">
        <v>18.445274399999999</v>
      </c>
      <c r="AS218">
        <v>18.388718229999998</v>
      </c>
      <c r="AT218">
        <v>18.330101249999998</v>
      </c>
      <c r="AU218">
        <v>18.26688515</v>
      </c>
      <c r="AV218">
        <v>18.200105879999999</v>
      </c>
      <c r="AW218">
        <v>18.143345350000001</v>
      </c>
    </row>
    <row r="219" spans="2:49" x14ac:dyDescent="0.25">
      <c r="B219" t="s">
        <v>218</v>
      </c>
      <c r="C219">
        <v>1.54983431156195</v>
      </c>
      <c r="D219">
        <v>1.57471740274219</v>
      </c>
      <c r="E219">
        <v>1.60860863</v>
      </c>
      <c r="F219">
        <v>1.873045428</v>
      </c>
      <c r="G219">
        <v>2.0754839629999999</v>
      </c>
      <c r="H219">
        <v>2.2326587369999999</v>
      </c>
      <c r="I219">
        <v>2.5031579580000001</v>
      </c>
      <c r="J219">
        <v>2.713248047</v>
      </c>
      <c r="K219">
        <v>2.8130972179999998</v>
      </c>
      <c r="L219">
        <v>2.933568374</v>
      </c>
      <c r="M219">
        <v>3.0904058409999999</v>
      </c>
      <c r="N219">
        <v>3.2769184330000001</v>
      </c>
      <c r="O219">
        <v>4.2821670090000001</v>
      </c>
      <c r="P219">
        <v>5.3894810370000004</v>
      </c>
      <c r="Q219">
        <v>6.4975823899999998</v>
      </c>
      <c r="R219">
        <v>7.7713954410000001</v>
      </c>
      <c r="S219">
        <v>6.5733574289999996</v>
      </c>
      <c r="T219">
        <v>6.555309566</v>
      </c>
      <c r="U219">
        <v>6.6015330829999996</v>
      </c>
      <c r="V219">
        <v>6.6686515149999996</v>
      </c>
      <c r="W219">
        <v>6.5626127729999997</v>
      </c>
      <c r="X219">
        <v>6.4508288340000002</v>
      </c>
      <c r="Y219">
        <v>6.5037299669999999</v>
      </c>
      <c r="Z219">
        <v>6.5796094079999996</v>
      </c>
      <c r="AA219">
        <v>6.6648614449999997</v>
      </c>
      <c r="AB219">
        <v>6.7556895570000002</v>
      </c>
      <c r="AC219">
        <v>6.8503687690000001</v>
      </c>
      <c r="AD219">
        <v>6.9625389919999998</v>
      </c>
      <c r="AE219">
        <v>7.0696519599999998</v>
      </c>
      <c r="AF219">
        <v>7.1754472380000003</v>
      </c>
      <c r="AG219">
        <v>7.2815507180000001</v>
      </c>
      <c r="AH219">
        <v>7.3904693139999997</v>
      </c>
      <c r="AI219">
        <v>7.4380552660000001</v>
      </c>
      <c r="AJ219">
        <v>7.4894999569999996</v>
      </c>
      <c r="AK219">
        <v>7.5453552290000001</v>
      </c>
      <c r="AL219">
        <v>7.6028901409999996</v>
      </c>
      <c r="AM219">
        <v>7.6618778479999996</v>
      </c>
      <c r="AN219">
        <v>7.7219666220000001</v>
      </c>
      <c r="AO219">
        <v>7.7804138209999998</v>
      </c>
      <c r="AP219">
        <v>7.8385230400000001</v>
      </c>
      <c r="AQ219">
        <v>7.8979690710000003</v>
      </c>
      <c r="AR219">
        <v>7.9563916170000004</v>
      </c>
      <c r="AS219">
        <v>7.983918461</v>
      </c>
      <c r="AT219">
        <v>8.0110849010000003</v>
      </c>
      <c r="AU219">
        <v>8.0367696980000005</v>
      </c>
      <c r="AV219">
        <v>8.0614044929999995</v>
      </c>
      <c r="AW219">
        <v>8.0910273660000005</v>
      </c>
    </row>
    <row r="220" spans="2:49" x14ac:dyDescent="0.2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0.1902792512</v>
      </c>
      <c r="G220">
        <v>0.175165448</v>
      </c>
      <c r="H220">
        <v>0.1592429887</v>
      </c>
      <c r="I220">
        <v>0.15297973670000001</v>
      </c>
      <c r="J220">
        <v>0.14373262389999999</v>
      </c>
      <c r="K220">
        <v>0.13046261989999999</v>
      </c>
      <c r="L220">
        <v>0.1201579775</v>
      </c>
      <c r="M220">
        <v>0.1126934901</v>
      </c>
      <c r="N220">
        <v>0.1071803511</v>
      </c>
      <c r="O220">
        <v>0.1069929949</v>
      </c>
      <c r="P220">
        <v>0.10286814079999999</v>
      </c>
      <c r="Q220">
        <v>9.4738812500000005E-2</v>
      </c>
      <c r="R220">
        <v>8.6560020099999996E-2</v>
      </c>
      <c r="S220">
        <v>0.36762176600000002</v>
      </c>
      <c r="T220">
        <v>0.33216920129999999</v>
      </c>
      <c r="U220">
        <v>0.30257919459999999</v>
      </c>
      <c r="V220">
        <v>0.27586186439999999</v>
      </c>
      <c r="W220">
        <v>0.34772136259999997</v>
      </c>
      <c r="X220">
        <v>0.41729059120000001</v>
      </c>
      <c r="Y220">
        <v>0.41527106089999999</v>
      </c>
      <c r="Z220">
        <v>0.41473527360000001</v>
      </c>
      <c r="AA220">
        <v>0.41478019350000001</v>
      </c>
      <c r="AB220">
        <v>0.41501358249999998</v>
      </c>
      <c r="AC220">
        <v>0.41545784590000001</v>
      </c>
      <c r="AD220">
        <v>0.43253268519999999</v>
      </c>
      <c r="AE220">
        <v>0.4492941889</v>
      </c>
      <c r="AF220">
        <v>0.46596380079999999</v>
      </c>
      <c r="AG220">
        <v>0.48274606879999998</v>
      </c>
      <c r="AH220">
        <v>0.49970779500000001</v>
      </c>
      <c r="AI220">
        <v>0.52124146090000001</v>
      </c>
      <c r="AJ220">
        <v>0.54312929889999995</v>
      </c>
      <c r="AK220">
        <v>0.56543971410000005</v>
      </c>
      <c r="AL220">
        <v>0.58837897790000004</v>
      </c>
      <c r="AM220">
        <v>0.61155996430000004</v>
      </c>
      <c r="AN220">
        <v>0.6316676765</v>
      </c>
      <c r="AO220">
        <v>0.65172555929999998</v>
      </c>
      <c r="AP220">
        <v>0.67183448980000005</v>
      </c>
      <c r="AQ220">
        <v>0.69213812539999997</v>
      </c>
      <c r="AR220">
        <v>0.71243164969999995</v>
      </c>
      <c r="AS220">
        <v>0.7296308601</v>
      </c>
      <c r="AT220">
        <v>0.74694793059999998</v>
      </c>
      <c r="AU220">
        <v>0.76427499320000003</v>
      </c>
      <c r="AV220">
        <v>0.78164637960000005</v>
      </c>
      <c r="AW220">
        <v>0.799653697</v>
      </c>
    </row>
    <row r="221" spans="2:49" x14ac:dyDescent="0.2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0.73782271310000003</v>
      </c>
      <c r="G221">
        <v>0.71181624259999998</v>
      </c>
      <c r="H221">
        <v>0.67817009049999999</v>
      </c>
      <c r="I221">
        <v>0.68276473900000001</v>
      </c>
      <c r="J221">
        <v>0.67228185789999995</v>
      </c>
      <c r="K221">
        <v>0.63950065860000005</v>
      </c>
      <c r="L221">
        <v>0.61725749620000003</v>
      </c>
      <c r="M221">
        <v>0.60669645179999998</v>
      </c>
      <c r="N221">
        <v>0.60470932249999998</v>
      </c>
      <c r="O221">
        <v>0.61982612640000001</v>
      </c>
      <c r="P221">
        <v>0.61186537860000001</v>
      </c>
      <c r="Q221">
        <v>0.57854941979999996</v>
      </c>
      <c r="R221">
        <v>0.5426804234</v>
      </c>
      <c r="S221">
        <v>1.418279163</v>
      </c>
      <c r="T221">
        <v>1.196107716</v>
      </c>
      <c r="U221">
        <v>1.0027462279999999</v>
      </c>
      <c r="V221">
        <v>0.82521294720000005</v>
      </c>
      <c r="W221">
        <v>0.81948442939999999</v>
      </c>
      <c r="X221">
        <v>0.81280102740000004</v>
      </c>
      <c r="Y221">
        <v>0.80776878569999999</v>
      </c>
      <c r="Z221">
        <v>0.80562578510000005</v>
      </c>
      <c r="AA221">
        <v>0.80460846060000002</v>
      </c>
      <c r="AB221">
        <v>0.8038061165</v>
      </c>
      <c r="AC221">
        <v>0.80340781100000003</v>
      </c>
      <c r="AD221">
        <v>0.79998688979999999</v>
      </c>
      <c r="AE221">
        <v>0.79599080980000003</v>
      </c>
      <c r="AF221">
        <v>0.79295754959999998</v>
      </c>
      <c r="AG221">
        <v>0.7891278437</v>
      </c>
      <c r="AH221">
        <v>0.78561928950000004</v>
      </c>
      <c r="AI221">
        <v>0.78546008609999995</v>
      </c>
      <c r="AJ221">
        <v>0.78568643410000005</v>
      </c>
      <c r="AK221">
        <v>0.78634815570000005</v>
      </c>
      <c r="AL221">
        <v>0.78719148770000003</v>
      </c>
      <c r="AM221">
        <v>0.78815151380000004</v>
      </c>
      <c r="AN221">
        <v>0.78902648419999999</v>
      </c>
      <c r="AO221">
        <v>0.789705714</v>
      </c>
      <c r="AP221">
        <v>0.79032440930000003</v>
      </c>
      <c r="AQ221">
        <v>0.7910514032</v>
      </c>
      <c r="AR221">
        <v>0.79164959889999997</v>
      </c>
      <c r="AS221">
        <v>0.79479417910000005</v>
      </c>
      <c r="AT221">
        <v>0.79790748489999996</v>
      </c>
      <c r="AU221">
        <v>0.80087775549999995</v>
      </c>
      <c r="AV221">
        <v>0.80374782609999995</v>
      </c>
      <c r="AW221">
        <v>0.80711988899999998</v>
      </c>
    </row>
    <row r="222" spans="2:49" x14ac:dyDescent="0.2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0.21079329229999999</v>
      </c>
      <c r="G222">
        <v>0.21497064090000001</v>
      </c>
      <c r="H222">
        <v>0.21649924200000001</v>
      </c>
      <c r="I222">
        <v>0.23040681630000001</v>
      </c>
      <c r="J222">
        <v>0.2398181902</v>
      </c>
      <c r="K222">
        <v>0.2411449749</v>
      </c>
      <c r="L222">
        <v>0.2460424732</v>
      </c>
      <c r="M222">
        <v>0.25563579009999998</v>
      </c>
      <c r="N222">
        <v>0.2693415509</v>
      </c>
      <c r="O222">
        <v>0.28780940310000003</v>
      </c>
      <c r="P222">
        <v>0.29620472250000002</v>
      </c>
      <c r="Q222">
        <v>0.29201185130000001</v>
      </c>
      <c r="R222">
        <v>0.28559548890000003</v>
      </c>
      <c r="S222">
        <v>0.32150161030000002</v>
      </c>
      <c r="T222">
        <v>0.30071451069999999</v>
      </c>
      <c r="U222">
        <v>0.28438163189999999</v>
      </c>
      <c r="V222">
        <v>0.27005550509999998</v>
      </c>
      <c r="W222">
        <v>0.26949070400000003</v>
      </c>
      <c r="X222">
        <v>0.268592846</v>
      </c>
      <c r="Y222">
        <v>0.27052010110000002</v>
      </c>
      <c r="Z222">
        <v>0.27340396760000002</v>
      </c>
      <c r="AA222">
        <v>0.27667678550000002</v>
      </c>
      <c r="AB222">
        <v>0.28007340009999998</v>
      </c>
      <c r="AC222">
        <v>0.28362789779999997</v>
      </c>
      <c r="AD222">
        <v>0.28303814500000002</v>
      </c>
      <c r="AE222">
        <v>0.28224238109999999</v>
      </c>
      <c r="AF222">
        <v>0.28139816340000001</v>
      </c>
      <c r="AG222">
        <v>0.28053760389999999</v>
      </c>
      <c r="AH222">
        <v>0.27978914570000002</v>
      </c>
      <c r="AI222">
        <v>0.28017750860000001</v>
      </c>
      <c r="AJ222">
        <v>0.28070476059999999</v>
      </c>
      <c r="AK222">
        <v>0.28138939439999999</v>
      </c>
      <c r="AL222">
        <v>0.28215860409999999</v>
      </c>
      <c r="AM222">
        <v>0.28297217619999998</v>
      </c>
      <c r="AN222">
        <v>0.28383101150000001</v>
      </c>
      <c r="AO222">
        <v>0.28462200510000002</v>
      </c>
      <c r="AP222">
        <v>0.28539358390000003</v>
      </c>
      <c r="AQ222">
        <v>0.2862067157</v>
      </c>
      <c r="AR222">
        <v>0.28697568769999998</v>
      </c>
      <c r="AS222">
        <v>0.2884854221</v>
      </c>
      <c r="AT222">
        <v>0.28998742379999998</v>
      </c>
      <c r="AU222">
        <v>0.29144098940000002</v>
      </c>
      <c r="AV222">
        <v>0.29286153580000002</v>
      </c>
      <c r="AW222">
        <v>0.29446863540000001</v>
      </c>
    </row>
    <row r="223" spans="2:49" x14ac:dyDescent="0.2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0.45763562050000001</v>
      </c>
      <c r="G223">
        <v>0.50661170879999995</v>
      </c>
      <c r="H223">
        <v>0.55384149400000005</v>
      </c>
      <c r="I223">
        <v>0.63981949839999996</v>
      </c>
      <c r="J223">
        <v>0.72289847279999997</v>
      </c>
      <c r="K223">
        <v>0.78905348180000001</v>
      </c>
      <c r="L223">
        <v>0.87391933129999999</v>
      </c>
      <c r="M223">
        <v>0.9856346373</v>
      </c>
      <c r="N223">
        <v>1.1272771269999999</v>
      </c>
      <c r="O223">
        <v>1.216610537</v>
      </c>
      <c r="P223">
        <v>1.264613545</v>
      </c>
      <c r="Q223">
        <v>1.259173528</v>
      </c>
      <c r="R223">
        <v>1.243814762</v>
      </c>
      <c r="S223">
        <v>2.1934056810000002</v>
      </c>
      <c r="T223">
        <v>2.1977361979999999</v>
      </c>
      <c r="U223">
        <v>2.2228311270000001</v>
      </c>
      <c r="V223">
        <v>2.2543860850000002</v>
      </c>
      <c r="W223">
        <v>2.312059058</v>
      </c>
      <c r="X223">
        <v>2.3652721809999999</v>
      </c>
      <c r="Y223">
        <v>2.4772734519999999</v>
      </c>
      <c r="Z223">
        <v>2.5977455209999998</v>
      </c>
      <c r="AA223">
        <v>2.722089591</v>
      </c>
      <c r="AB223">
        <v>2.8542418669999998</v>
      </c>
      <c r="AC223">
        <v>2.9884720979999999</v>
      </c>
      <c r="AD223">
        <v>3.088191009</v>
      </c>
      <c r="AE223">
        <v>3.1856709360000002</v>
      </c>
      <c r="AF223">
        <v>3.2825168069999999</v>
      </c>
      <c r="AG223">
        <v>3.383642273</v>
      </c>
      <c r="AH223">
        <v>3.4860377379999998</v>
      </c>
      <c r="AI223">
        <v>3.5537176860000002</v>
      </c>
      <c r="AJ223">
        <v>3.6234481000000001</v>
      </c>
      <c r="AK223">
        <v>3.6955660680000002</v>
      </c>
      <c r="AL223">
        <v>3.771114292</v>
      </c>
      <c r="AM223">
        <v>3.8477118990000001</v>
      </c>
      <c r="AN223">
        <v>3.9210275640000001</v>
      </c>
      <c r="AO223">
        <v>3.993747623</v>
      </c>
      <c r="AP223">
        <v>4.0665177840000002</v>
      </c>
      <c r="AQ223">
        <v>4.140207223</v>
      </c>
      <c r="AR223">
        <v>4.2135843590000004</v>
      </c>
      <c r="AS223">
        <v>4.3239968099999997</v>
      </c>
      <c r="AT223">
        <v>4.4351948720000003</v>
      </c>
      <c r="AU223">
        <v>4.5465361690000003</v>
      </c>
      <c r="AV223">
        <v>4.6582212040000002</v>
      </c>
      <c r="AW223">
        <v>4.773779008</v>
      </c>
    </row>
    <row r="224" spans="2:49" x14ac:dyDescent="0.2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35.492060449999997</v>
      </c>
      <c r="G224">
        <v>34.656574120000002</v>
      </c>
      <c r="H224">
        <v>33.419112429999998</v>
      </c>
      <c r="I224">
        <v>34.05382556</v>
      </c>
      <c r="J224">
        <v>34.068371089999999</v>
      </c>
      <c r="K224">
        <v>32.943219370000001</v>
      </c>
      <c r="L224">
        <v>32.341805229999999</v>
      </c>
      <c r="M224">
        <v>32.353482829999997</v>
      </c>
      <c r="N224">
        <v>32.844403499999999</v>
      </c>
      <c r="O224">
        <v>32.673978599999998</v>
      </c>
      <c r="P224">
        <v>31.305898689999999</v>
      </c>
      <c r="Q224">
        <v>28.732271369999999</v>
      </c>
      <c r="R224">
        <v>26.160993390000002</v>
      </c>
      <c r="S224">
        <v>23.75674729</v>
      </c>
      <c r="T224">
        <v>22.814586240000001</v>
      </c>
      <c r="U224">
        <v>22.162158940000001</v>
      </c>
      <c r="V224">
        <v>21.628364090000002</v>
      </c>
      <c r="W224">
        <v>21.01950184</v>
      </c>
      <c r="X224">
        <v>20.398481400000001</v>
      </c>
      <c r="Y224">
        <v>20.10493511</v>
      </c>
      <c r="Z224">
        <v>19.883855709999999</v>
      </c>
      <c r="AA224">
        <v>19.690279830000001</v>
      </c>
      <c r="AB224">
        <v>19.504938060000001</v>
      </c>
      <c r="AC224">
        <v>19.32858878</v>
      </c>
      <c r="AD224">
        <v>19.211641719999999</v>
      </c>
      <c r="AE224">
        <v>19.08072177</v>
      </c>
      <c r="AF224">
        <v>18.94789317</v>
      </c>
      <c r="AG224">
        <v>18.81080283</v>
      </c>
      <c r="AH224">
        <v>18.681298219999999</v>
      </c>
      <c r="AI224">
        <v>18.67297889</v>
      </c>
      <c r="AJ224">
        <v>18.673769950000001</v>
      </c>
      <c r="AK224">
        <v>18.684848110000001</v>
      </c>
      <c r="AL224">
        <v>18.698612010000002</v>
      </c>
      <c r="AM224">
        <v>18.715067399999999</v>
      </c>
      <c r="AN224">
        <v>18.666043120000001</v>
      </c>
      <c r="AO224">
        <v>18.611983250000002</v>
      </c>
      <c r="AP224">
        <v>18.556112689999999</v>
      </c>
      <c r="AQ224">
        <v>18.502394819999999</v>
      </c>
      <c r="AR224">
        <v>18.445274399999999</v>
      </c>
      <c r="AS224">
        <v>18.388718229999998</v>
      </c>
      <c r="AT224">
        <v>18.330101249999998</v>
      </c>
      <c r="AU224">
        <v>18.26688515</v>
      </c>
      <c r="AV224">
        <v>18.200105879999999</v>
      </c>
      <c r="AW224">
        <v>18.143345350000001</v>
      </c>
    </row>
    <row r="225" spans="2:49" x14ac:dyDescent="0.25">
      <c r="B225" t="s">
        <v>253</v>
      </c>
      <c r="C225">
        <v>1.54983431156195</v>
      </c>
      <c r="D225">
        <v>1.57471740274219</v>
      </c>
      <c r="E225">
        <v>1.60860863</v>
      </c>
      <c r="F225">
        <v>1.873045428</v>
      </c>
      <c r="G225">
        <v>2.0754839629999999</v>
      </c>
      <c r="H225">
        <v>2.2326587369999999</v>
      </c>
      <c r="I225">
        <v>2.5031579580000001</v>
      </c>
      <c r="J225">
        <v>2.713248047</v>
      </c>
      <c r="K225">
        <v>2.8130972179999998</v>
      </c>
      <c r="L225">
        <v>2.933568374</v>
      </c>
      <c r="M225">
        <v>3.0904058409999999</v>
      </c>
      <c r="N225">
        <v>3.2769184330000001</v>
      </c>
      <c r="O225">
        <v>4.2821670090000001</v>
      </c>
      <c r="P225">
        <v>5.3894810370000004</v>
      </c>
      <c r="Q225">
        <v>6.4975823899999998</v>
      </c>
      <c r="R225">
        <v>7.7713954410000001</v>
      </c>
      <c r="S225">
        <v>6.5733574289999996</v>
      </c>
      <c r="T225">
        <v>6.555309566</v>
      </c>
      <c r="U225">
        <v>6.6015330829999996</v>
      </c>
      <c r="V225">
        <v>6.6686515149999996</v>
      </c>
      <c r="W225">
        <v>6.5626127729999997</v>
      </c>
      <c r="X225">
        <v>6.4508288340000002</v>
      </c>
      <c r="Y225">
        <v>6.5037299669999999</v>
      </c>
      <c r="Z225">
        <v>6.5796094079999996</v>
      </c>
      <c r="AA225">
        <v>6.6648614449999997</v>
      </c>
      <c r="AB225">
        <v>6.7556895570000002</v>
      </c>
      <c r="AC225">
        <v>6.8503687690000001</v>
      </c>
      <c r="AD225">
        <v>6.9625389919999998</v>
      </c>
      <c r="AE225">
        <v>7.0696519599999998</v>
      </c>
      <c r="AF225">
        <v>7.1754472380000003</v>
      </c>
      <c r="AG225">
        <v>7.2815507180000001</v>
      </c>
      <c r="AH225">
        <v>7.3904693139999997</v>
      </c>
      <c r="AI225">
        <v>7.4380552660000001</v>
      </c>
      <c r="AJ225">
        <v>7.4894999569999996</v>
      </c>
      <c r="AK225">
        <v>7.5453552290000001</v>
      </c>
      <c r="AL225">
        <v>7.6028901409999996</v>
      </c>
      <c r="AM225">
        <v>7.6618778479999996</v>
      </c>
      <c r="AN225">
        <v>7.7219666220000001</v>
      </c>
      <c r="AO225">
        <v>7.7804138209999998</v>
      </c>
      <c r="AP225">
        <v>7.8385230400000001</v>
      </c>
      <c r="AQ225">
        <v>7.8979690710000003</v>
      </c>
      <c r="AR225">
        <v>7.9563916170000004</v>
      </c>
      <c r="AS225">
        <v>7.983918461</v>
      </c>
      <c r="AT225">
        <v>8.0110849010000003</v>
      </c>
      <c r="AU225">
        <v>8.0367696980000005</v>
      </c>
      <c r="AV225">
        <v>8.0614044929999995</v>
      </c>
      <c r="AW225">
        <v>8.0910273660000005</v>
      </c>
    </row>
    <row r="226" spans="2:49" x14ac:dyDescent="0.2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0.1902792512</v>
      </c>
      <c r="G226">
        <v>0.175165448</v>
      </c>
      <c r="H226">
        <v>0.1592429887</v>
      </c>
      <c r="I226">
        <v>0.15297973670000001</v>
      </c>
      <c r="J226">
        <v>0.14373262389999999</v>
      </c>
      <c r="K226">
        <v>0.13046261989999999</v>
      </c>
      <c r="L226">
        <v>0.1201579775</v>
      </c>
      <c r="M226">
        <v>0.1126934901</v>
      </c>
      <c r="N226">
        <v>0.1071803511</v>
      </c>
      <c r="O226">
        <v>0.1069929949</v>
      </c>
      <c r="P226">
        <v>0.10286814079999999</v>
      </c>
      <c r="Q226">
        <v>9.4738812500000005E-2</v>
      </c>
      <c r="R226">
        <v>8.6560020099999996E-2</v>
      </c>
      <c r="S226">
        <v>0.36762176600000002</v>
      </c>
      <c r="T226">
        <v>0.33216920129999999</v>
      </c>
      <c r="U226">
        <v>0.30257919459999999</v>
      </c>
      <c r="V226">
        <v>0.27586186439999999</v>
      </c>
      <c r="W226">
        <v>0.34772136259999997</v>
      </c>
      <c r="X226">
        <v>0.41729059120000001</v>
      </c>
      <c r="Y226">
        <v>0.41527106089999999</v>
      </c>
      <c r="Z226">
        <v>0.41473527360000001</v>
      </c>
      <c r="AA226">
        <v>0.41478019350000001</v>
      </c>
      <c r="AB226">
        <v>0.41501358249999998</v>
      </c>
      <c r="AC226">
        <v>0.41545784590000001</v>
      </c>
      <c r="AD226">
        <v>0.43253268519999999</v>
      </c>
      <c r="AE226">
        <v>0.4492941889</v>
      </c>
      <c r="AF226">
        <v>0.46596380079999999</v>
      </c>
      <c r="AG226">
        <v>0.48274606879999998</v>
      </c>
      <c r="AH226">
        <v>0.49970779500000001</v>
      </c>
      <c r="AI226">
        <v>0.52124146090000001</v>
      </c>
      <c r="AJ226">
        <v>0.54312929889999995</v>
      </c>
      <c r="AK226">
        <v>0.56543971410000005</v>
      </c>
      <c r="AL226">
        <v>0.58837897790000004</v>
      </c>
      <c r="AM226">
        <v>0.61155996430000004</v>
      </c>
      <c r="AN226">
        <v>0.6316676765</v>
      </c>
      <c r="AO226">
        <v>0.65172555929999998</v>
      </c>
      <c r="AP226">
        <v>0.67183448980000005</v>
      </c>
      <c r="AQ226">
        <v>0.69213812539999997</v>
      </c>
      <c r="AR226">
        <v>0.71243164969999995</v>
      </c>
      <c r="AS226">
        <v>0.7296308601</v>
      </c>
      <c r="AT226">
        <v>0.74694793059999998</v>
      </c>
      <c r="AU226">
        <v>0.76427499320000003</v>
      </c>
      <c r="AV226">
        <v>0.78164637960000005</v>
      </c>
      <c r="AW226">
        <v>0.799653697</v>
      </c>
    </row>
    <row r="227" spans="2:49" x14ac:dyDescent="0.2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0.73782271310000003</v>
      </c>
      <c r="G227">
        <v>0.71181624259999998</v>
      </c>
      <c r="H227">
        <v>0.67817009049999999</v>
      </c>
      <c r="I227">
        <v>0.68276473900000001</v>
      </c>
      <c r="J227">
        <v>0.67228185789999995</v>
      </c>
      <c r="K227">
        <v>0.63950065860000005</v>
      </c>
      <c r="L227">
        <v>0.61725749620000003</v>
      </c>
      <c r="M227">
        <v>0.60669645179999998</v>
      </c>
      <c r="N227">
        <v>0.60470932249999998</v>
      </c>
      <c r="O227">
        <v>0.61982612640000001</v>
      </c>
      <c r="P227">
        <v>0.61186537860000001</v>
      </c>
      <c r="Q227">
        <v>0.57854941979999996</v>
      </c>
      <c r="R227">
        <v>0.5426804234</v>
      </c>
      <c r="S227">
        <v>1.418279163</v>
      </c>
      <c r="T227">
        <v>1.196107716</v>
      </c>
      <c r="U227">
        <v>1.0027462279999999</v>
      </c>
      <c r="V227">
        <v>0.82521294720000005</v>
      </c>
      <c r="W227">
        <v>0.81948442939999999</v>
      </c>
      <c r="X227">
        <v>0.81280102740000004</v>
      </c>
      <c r="Y227">
        <v>0.80776878569999999</v>
      </c>
      <c r="Z227">
        <v>0.80562578510000005</v>
      </c>
      <c r="AA227">
        <v>0.80460846060000002</v>
      </c>
      <c r="AB227">
        <v>0.8038061165</v>
      </c>
      <c r="AC227">
        <v>0.80340781100000003</v>
      </c>
      <c r="AD227">
        <v>0.79998688979999999</v>
      </c>
      <c r="AE227">
        <v>0.79599080980000003</v>
      </c>
      <c r="AF227">
        <v>0.79295754959999998</v>
      </c>
      <c r="AG227">
        <v>0.7891278437</v>
      </c>
      <c r="AH227">
        <v>0.78561928950000004</v>
      </c>
      <c r="AI227">
        <v>0.78546008609999995</v>
      </c>
      <c r="AJ227">
        <v>0.78568643410000005</v>
      </c>
      <c r="AK227">
        <v>0.78634815570000005</v>
      </c>
      <c r="AL227">
        <v>0.78719148770000003</v>
      </c>
      <c r="AM227">
        <v>0.78815151380000004</v>
      </c>
      <c r="AN227">
        <v>0.78902648419999999</v>
      </c>
      <c r="AO227">
        <v>0.789705714</v>
      </c>
      <c r="AP227">
        <v>0.79032440930000003</v>
      </c>
      <c r="AQ227">
        <v>0.7910514032</v>
      </c>
      <c r="AR227">
        <v>0.79164959889999997</v>
      </c>
      <c r="AS227">
        <v>0.79479417910000005</v>
      </c>
      <c r="AT227">
        <v>0.79790748489999996</v>
      </c>
      <c r="AU227">
        <v>0.80087775549999995</v>
      </c>
      <c r="AV227">
        <v>0.80374782609999995</v>
      </c>
      <c r="AW227">
        <v>0.80711988899999998</v>
      </c>
    </row>
    <row r="228" spans="2:49" x14ac:dyDescent="0.2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0.21079329229999999</v>
      </c>
      <c r="G228">
        <v>0.21497064090000001</v>
      </c>
      <c r="H228">
        <v>0.21649924200000001</v>
      </c>
      <c r="I228">
        <v>0.23040681630000001</v>
      </c>
      <c r="J228">
        <v>0.2398181902</v>
      </c>
      <c r="K228">
        <v>0.2411449749</v>
      </c>
      <c r="L228">
        <v>0.2460424732</v>
      </c>
      <c r="M228">
        <v>0.25563579009999998</v>
      </c>
      <c r="N228">
        <v>0.2693415509</v>
      </c>
      <c r="O228">
        <v>0.28780940310000003</v>
      </c>
      <c r="P228">
        <v>0.29620472250000002</v>
      </c>
      <c r="Q228">
        <v>0.29201185130000001</v>
      </c>
      <c r="R228">
        <v>0.28559548890000003</v>
      </c>
      <c r="S228">
        <v>0.32150161030000002</v>
      </c>
      <c r="T228">
        <v>0.30071451069999999</v>
      </c>
      <c r="U228">
        <v>0.28438163189999999</v>
      </c>
      <c r="V228">
        <v>0.27005550509999998</v>
      </c>
      <c r="W228">
        <v>0.26949070400000003</v>
      </c>
      <c r="X228">
        <v>0.268592846</v>
      </c>
      <c r="Y228">
        <v>0.27052010110000002</v>
      </c>
      <c r="Z228">
        <v>0.27340396760000002</v>
      </c>
      <c r="AA228">
        <v>0.27667678550000002</v>
      </c>
      <c r="AB228">
        <v>0.28007340009999998</v>
      </c>
      <c r="AC228">
        <v>0.28362789779999997</v>
      </c>
      <c r="AD228">
        <v>0.28303814500000002</v>
      </c>
      <c r="AE228">
        <v>0.28224238109999999</v>
      </c>
      <c r="AF228">
        <v>0.28139816340000001</v>
      </c>
      <c r="AG228">
        <v>0.28053760389999999</v>
      </c>
      <c r="AH228">
        <v>0.27978914570000002</v>
      </c>
      <c r="AI228">
        <v>0.28017750860000001</v>
      </c>
      <c r="AJ228">
        <v>0.28070476059999999</v>
      </c>
      <c r="AK228">
        <v>0.28138939439999999</v>
      </c>
      <c r="AL228">
        <v>0.28215860409999999</v>
      </c>
      <c r="AM228">
        <v>0.28297217619999998</v>
      </c>
      <c r="AN228">
        <v>0.28383101150000001</v>
      </c>
      <c r="AO228">
        <v>0.28462200510000002</v>
      </c>
      <c r="AP228">
        <v>0.28539358390000003</v>
      </c>
      <c r="AQ228">
        <v>0.2862067157</v>
      </c>
      <c r="AR228">
        <v>0.28697568769999998</v>
      </c>
      <c r="AS228">
        <v>0.2884854221</v>
      </c>
      <c r="AT228">
        <v>0.28998742379999998</v>
      </c>
      <c r="AU228">
        <v>0.29144098940000002</v>
      </c>
      <c r="AV228">
        <v>0.29286153580000002</v>
      </c>
      <c r="AW228">
        <v>0.29446863540000001</v>
      </c>
    </row>
    <row r="229" spans="2:49" x14ac:dyDescent="0.2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0.45763562050000001</v>
      </c>
      <c r="G229">
        <v>0.50661170879999995</v>
      </c>
      <c r="H229">
        <v>0.55384149400000005</v>
      </c>
      <c r="I229">
        <v>0.63981949839999996</v>
      </c>
      <c r="J229">
        <v>0.72289847279999997</v>
      </c>
      <c r="K229">
        <v>0.78905348180000001</v>
      </c>
      <c r="L229">
        <v>0.87391933129999999</v>
      </c>
      <c r="M229">
        <v>0.9856346373</v>
      </c>
      <c r="N229">
        <v>1.1272771269999999</v>
      </c>
      <c r="O229">
        <v>1.216610537</v>
      </c>
      <c r="P229">
        <v>1.264613545</v>
      </c>
      <c r="Q229">
        <v>1.259173528</v>
      </c>
      <c r="R229">
        <v>1.243814762</v>
      </c>
      <c r="S229">
        <v>2.1934056810000002</v>
      </c>
      <c r="T229">
        <v>2.1977361979999999</v>
      </c>
      <c r="U229">
        <v>2.2228311270000001</v>
      </c>
      <c r="V229">
        <v>2.2543860850000002</v>
      </c>
      <c r="W229">
        <v>2.312059058</v>
      </c>
      <c r="X229">
        <v>2.3652721809999999</v>
      </c>
      <c r="Y229">
        <v>2.4772734519999999</v>
      </c>
      <c r="Z229">
        <v>2.5977455209999998</v>
      </c>
      <c r="AA229">
        <v>2.722089591</v>
      </c>
      <c r="AB229">
        <v>2.8542418669999998</v>
      </c>
      <c r="AC229">
        <v>2.9884720979999999</v>
      </c>
      <c r="AD229">
        <v>3.088191009</v>
      </c>
      <c r="AE229">
        <v>3.1856709360000002</v>
      </c>
      <c r="AF229">
        <v>3.2825168069999999</v>
      </c>
      <c r="AG229">
        <v>3.383642273</v>
      </c>
      <c r="AH229">
        <v>3.4860377379999998</v>
      </c>
      <c r="AI229">
        <v>3.5537176860000002</v>
      </c>
      <c r="AJ229">
        <v>3.6234481000000001</v>
      </c>
      <c r="AK229">
        <v>3.6955660680000002</v>
      </c>
      <c r="AL229">
        <v>3.771114292</v>
      </c>
      <c r="AM229">
        <v>3.8477118990000001</v>
      </c>
      <c r="AN229">
        <v>3.9210275640000001</v>
      </c>
      <c r="AO229">
        <v>3.993747623</v>
      </c>
      <c r="AP229">
        <v>4.0665177840000002</v>
      </c>
      <c r="AQ229">
        <v>4.140207223</v>
      </c>
      <c r="AR229">
        <v>4.2135843590000004</v>
      </c>
      <c r="AS229">
        <v>4.3239968099999997</v>
      </c>
      <c r="AT229">
        <v>4.4351948720000003</v>
      </c>
      <c r="AU229">
        <v>4.5465361690000003</v>
      </c>
      <c r="AV229">
        <v>4.6582212040000002</v>
      </c>
      <c r="AW229">
        <v>4.773779008</v>
      </c>
    </row>
    <row r="230" spans="2:49" x14ac:dyDescent="0.25">
      <c r="B230" t="s">
        <v>263</v>
      </c>
      <c r="C230">
        <v>1.1905732046364299</v>
      </c>
      <c r="D230">
        <v>1.2096882425386799</v>
      </c>
      <c r="E230">
        <v>1.229110199</v>
      </c>
      <c r="F230">
        <v>1.231521087</v>
      </c>
      <c r="G230">
        <v>1.1449187439999999</v>
      </c>
      <c r="H230">
        <v>0.92601530710000002</v>
      </c>
      <c r="I230">
        <v>1.0179874470000001</v>
      </c>
      <c r="J230">
        <v>1.042558673</v>
      </c>
      <c r="K230">
        <v>0.98423607619999998</v>
      </c>
      <c r="L230">
        <v>0.97519033239999997</v>
      </c>
      <c r="M230">
        <v>0.97964770840000004</v>
      </c>
      <c r="N230">
        <v>0.95446486350000004</v>
      </c>
      <c r="O230">
        <v>0.94806624319999999</v>
      </c>
      <c r="P230">
        <v>0.93623604069999999</v>
      </c>
      <c r="Q230">
        <v>0.92345923740000002</v>
      </c>
      <c r="R230">
        <v>0.91245304920000003</v>
      </c>
      <c r="S230">
        <v>0.90580522900000005</v>
      </c>
      <c r="T230">
        <v>0.89593769059999995</v>
      </c>
      <c r="U230">
        <v>0.89598210369999998</v>
      </c>
      <c r="V230">
        <v>0.90147511339999997</v>
      </c>
      <c r="W230">
        <v>0.90476325710000005</v>
      </c>
      <c r="X230">
        <v>0.90737603030000002</v>
      </c>
      <c r="Y230">
        <v>0.91215474549999997</v>
      </c>
      <c r="Z230">
        <v>0.91967322890000003</v>
      </c>
      <c r="AA230">
        <v>0.92899712509999999</v>
      </c>
      <c r="AB230">
        <v>0.93975342360000003</v>
      </c>
      <c r="AC230">
        <v>0.95181095790000003</v>
      </c>
      <c r="AD230">
        <v>0.96526018570000005</v>
      </c>
      <c r="AE230">
        <v>0.97958882680000003</v>
      </c>
      <c r="AF230">
        <v>0.99478332469999997</v>
      </c>
      <c r="AG230">
        <v>1.0107632550000001</v>
      </c>
      <c r="AH230">
        <v>1.0276040239999999</v>
      </c>
      <c r="AI230">
        <v>1.0447434980000001</v>
      </c>
      <c r="AJ230">
        <v>1.0623179039999999</v>
      </c>
      <c r="AK230">
        <v>1.0805356639999999</v>
      </c>
      <c r="AL230">
        <v>1.0991581079999999</v>
      </c>
      <c r="AM230">
        <v>1.118114692</v>
      </c>
      <c r="AN230">
        <v>1.136720642</v>
      </c>
      <c r="AO230">
        <v>1.1550026870000001</v>
      </c>
      <c r="AP230">
        <v>1.1730477930000001</v>
      </c>
      <c r="AQ230">
        <v>1.1910496589999999</v>
      </c>
      <c r="AR230">
        <v>1.20868602</v>
      </c>
      <c r="AS230">
        <v>1.2267495719999999</v>
      </c>
      <c r="AT230">
        <v>1.24504462</v>
      </c>
      <c r="AU230">
        <v>1.2634043509999999</v>
      </c>
      <c r="AV230">
        <v>1.2818331089999999</v>
      </c>
      <c r="AW230">
        <v>1.301002518</v>
      </c>
    </row>
    <row r="231" spans="2:49" x14ac:dyDescent="0.25">
      <c r="B231" t="s">
        <v>264</v>
      </c>
      <c r="C231">
        <v>1.7112081308179601</v>
      </c>
      <c r="D231">
        <v>1.7386821308642</v>
      </c>
      <c r="E231">
        <v>1.766597204</v>
      </c>
      <c r="F231">
        <v>1.7874173</v>
      </c>
      <c r="G231">
        <v>1.8102049140000001</v>
      </c>
      <c r="H231">
        <v>1.7022870960000001</v>
      </c>
      <c r="I231">
        <v>1.7767754929999999</v>
      </c>
      <c r="J231">
        <v>1.8105801399999999</v>
      </c>
      <c r="K231">
        <v>1.791703525</v>
      </c>
      <c r="L231">
        <v>1.799214453</v>
      </c>
      <c r="M231">
        <v>1.8081051349999999</v>
      </c>
      <c r="N231">
        <v>1.846006977</v>
      </c>
      <c r="O231">
        <v>1.8929714070000001</v>
      </c>
      <c r="P231">
        <v>1.9151731320000001</v>
      </c>
      <c r="Q231">
        <v>1.9258867399999999</v>
      </c>
      <c r="R231">
        <v>1.9410522589999999</v>
      </c>
      <c r="S231">
        <v>1.96103881</v>
      </c>
      <c r="T231">
        <v>1.9607122020000001</v>
      </c>
      <c r="U231">
        <v>1.962381226</v>
      </c>
      <c r="V231">
        <v>1.9682330020000001</v>
      </c>
      <c r="W231">
        <v>1.970523858</v>
      </c>
      <c r="X231">
        <v>1.9696962469999999</v>
      </c>
      <c r="Y231">
        <v>1.9821482699999999</v>
      </c>
      <c r="Z231">
        <v>2.0050163219999999</v>
      </c>
      <c r="AA231">
        <v>2.0353484439999998</v>
      </c>
      <c r="AB231">
        <v>2.0707335640000002</v>
      </c>
      <c r="AC231">
        <v>2.1095193289999998</v>
      </c>
      <c r="AD231">
        <v>2.1505529160000001</v>
      </c>
      <c r="AE231">
        <v>2.1930986240000001</v>
      </c>
      <c r="AF231">
        <v>2.2368268050000002</v>
      </c>
      <c r="AG231">
        <v>2.281590939</v>
      </c>
      <c r="AH231">
        <v>2.3273530529999999</v>
      </c>
      <c r="AI231">
        <v>2.373076658</v>
      </c>
      <c r="AJ231">
        <v>2.41916018</v>
      </c>
      <c r="AK231">
        <v>2.4657759769999998</v>
      </c>
      <c r="AL231">
        <v>2.5130295610000002</v>
      </c>
      <c r="AM231">
        <v>2.5609723760000001</v>
      </c>
      <c r="AN231">
        <v>2.6091591310000002</v>
      </c>
      <c r="AO231">
        <v>2.657724736</v>
      </c>
      <c r="AP231">
        <v>2.706719171</v>
      </c>
      <c r="AQ231">
        <v>2.7562112970000001</v>
      </c>
      <c r="AR231">
        <v>2.80617691</v>
      </c>
      <c r="AS231">
        <v>2.8562569560000002</v>
      </c>
      <c r="AT231">
        <v>2.9065882360000002</v>
      </c>
      <c r="AU231">
        <v>2.9573006409999998</v>
      </c>
      <c r="AV231">
        <v>3.008495055</v>
      </c>
      <c r="AW231">
        <v>3.060343553</v>
      </c>
    </row>
    <row r="232" spans="2:49" x14ac:dyDescent="0.2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266</v>
      </c>
      <c r="C233">
        <v>1.5692072404564801</v>
      </c>
      <c r="D233">
        <v>1.5944013702764701</v>
      </c>
      <c r="E233">
        <v>1.6200002060000001</v>
      </c>
      <c r="F233">
        <v>1.6389765730000001</v>
      </c>
      <c r="G233">
        <v>1.663232466</v>
      </c>
      <c r="H233">
        <v>1.551760222</v>
      </c>
      <c r="I233">
        <v>1.62886401</v>
      </c>
      <c r="J233">
        <v>1.676107923</v>
      </c>
      <c r="K233">
        <v>1.6664689850000001</v>
      </c>
      <c r="L233">
        <v>1.67327509</v>
      </c>
      <c r="M233">
        <v>1.6801263360000001</v>
      </c>
      <c r="N233">
        <v>1.6967187770000001</v>
      </c>
      <c r="O233">
        <v>1.770988781</v>
      </c>
      <c r="P233">
        <v>1.848845122</v>
      </c>
      <c r="Q233">
        <v>1.917891228</v>
      </c>
      <c r="R233">
        <v>1.9761282689999999</v>
      </c>
      <c r="S233">
        <v>2.0199594420000002</v>
      </c>
      <c r="T233">
        <v>2.012346602</v>
      </c>
      <c r="U233">
        <v>2.0003880970000001</v>
      </c>
      <c r="V233">
        <v>1.992187304</v>
      </c>
      <c r="W233">
        <v>1.98009792</v>
      </c>
      <c r="X233">
        <v>1.965025451</v>
      </c>
      <c r="Y233">
        <v>1.973854325</v>
      </c>
      <c r="Z233">
        <v>1.994125331</v>
      </c>
      <c r="AA233">
        <v>2.0202434409999999</v>
      </c>
      <c r="AB233">
        <v>2.0495877290000002</v>
      </c>
      <c r="AC233">
        <v>2.0810952380000001</v>
      </c>
      <c r="AD233">
        <v>2.1137029919999999</v>
      </c>
      <c r="AE233">
        <v>2.1474191729999998</v>
      </c>
      <c r="AF233">
        <v>2.1824088499999998</v>
      </c>
      <c r="AG233">
        <v>2.2187194039999998</v>
      </c>
      <c r="AH233">
        <v>2.256364338</v>
      </c>
      <c r="AI233">
        <v>2.2955461389999998</v>
      </c>
      <c r="AJ233">
        <v>2.3359696200000002</v>
      </c>
      <c r="AK233">
        <v>2.377407797</v>
      </c>
      <c r="AL233">
        <v>2.419728348</v>
      </c>
      <c r="AM233">
        <v>2.462854128</v>
      </c>
      <c r="AN233">
        <v>2.5065182699999999</v>
      </c>
      <c r="AO233">
        <v>2.5507572629999999</v>
      </c>
      <c r="AP233">
        <v>2.5954578330000002</v>
      </c>
      <c r="AQ233">
        <v>2.6405481669999999</v>
      </c>
      <c r="AR233">
        <v>2.6859011659999998</v>
      </c>
      <c r="AS233">
        <v>2.7311636670000001</v>
      </c>
      <c r="AT233">
        <v>2.7762836929999999</v>
      </c>
      <c r="AU233">
        <v>2.8213459369999998</v>
      </c>
      <c r="AV233">
        <v>2.8664260420000001</v>
      </c>
      <c r="AW233">
        <v>2.911625227</v>
      </c>
    </row>
    <row r="234" spans="2:49" x14ac:dyDescent="0.2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0.98719299760000001</v>
      </c>
      <c r="G234">
        <v>0.9825309123</v>
      </c>
      <c r="H234">
        <v>0.97786704410000003</v>
      </c>
      <c r="I234">
        <v>0.97325872589999995</v>
      </c>
      <c r="J234">
        <v>0.96867471719999998</v>
      </c>
      <c r="K234">
        <v>0.96412077439999999</v>
      </c>
      <c r="L234">
        <v>0.95959348479999995</v>
      </c>
      <c r="M234">
        <v>0.95507471290000001</v>
      </c>
      <c r="N234">
        <v>0.95058949699999995</v>
      </c>
      <c r="O234">
        <v>0.94786272760000001</v>
      </c>
      <c r="P234">
        <v>0.94500641190000001</v>
      </c>
      <c r="Q234">
        <v>0.94201181119999999</v>
      </c>
      <c r="R234">
        <v>0.93884565080000004</v>
      </c>
      <c r="S234">
        <v>0.95295101820000006</v>
      </c>
      <c r="T234">
        <v>0.95005660729999997</v>
      </c>
      <c r="U234">
        <v>0.94720043779999996</v>
      </c>
      <c r="V234">
        <v>0.94437925810000001</v>
      </c>
      <c r="W234">
        <v>0.94264712949999996</v>
      </c>
      <c r="X234">
        <v>0.94090627940000005</v>
      </c>
      <c r="Y234">
        <v>0.94094269100000005</v>
      </c>
      <c r="Z234">
        <v>0.9409800948</v>
      </c>
      <c r="AA234">
        <v>0.94101804280000001</v>
      </c>
      <c r="AB234">
        <v>0.941038292</v>
      </c>
      <c r="AC234">
        <v>0.94105763409999998</v>
      </c>
      <c r="AD234">
        <v>0.94115093490000001</v>
      </c>
      <c r="AE234">
        <v>0.94124876440000005</v>
      </c>
      <c r="AF234">
        <v>0.94135134850000002</v>
      </c>
      <c r="AG234">
        <v>0.94145082800000002</v>
      </c>
      <c r="AH234">
        <v>0.94155478349999999</v>
      </c>
      <c r="AI234">
        <v>0.94158357100000001</v>
      </c>
      <c r="AJ234">
        <v>0.94161320209999999</v>
      </c>
      <c r="AK234">
        <v>0.9416427973</v>
      </c>
      <c r="AL234">
        <v>0.94168257830000002</v>
      </c>
      <c r="AM234">
        <v>0.9417229533</v>
      </c>
      <c r="AN234">
        <v>0.94157165300000001</v>
      </c>
      <c r="AO234">
        <v>0.94141386270000005</v>
      </c>
      <c r="AP234">
        <v>0.94124892410000005</v>
      </c>
      <c r="AQ234">
        <v>0.94107559809999997</v>
      </c>
      <c r="AR234">
        <v>0.94089411440000004</v>
      </c>
      <c r="AS234">
        <v>0.94066911239999995</v>
      </c>
      <c r="AT234">
        <v>0.94043782119999997</v>
      </c>
      <c r="AU234">
        <v>0.94020032109999996</v>
      </c>
      <c r="AV234">
        <v>0.93995606639999996</v>
      </c>
      <c r="AW234">
        <v>0.93970181419999999</v>
      </c>
    </row>
    <row r="235" spans="2:49" x14ac:dyDescent="0.25">
      <c r="B235" t="s">
        <v>271</v>
      </c>
      <c r="C235">
        <v>8.10466597198101E-3</v>
      </c>
      <c r="D235">
        <v>8.10466597198101E-3</v>
      </c>
      <c r="E235">
        <v>8.1046741600000003E-3</v>
      </c>
      <c r="F235">
        <v>1.28070024E-2</v>
      </c>
      <c r="G235">
        <v>1.74690877E-2</v>
      </c>
      <c r="H235">
        <v>2.2132955900000001E-2</v>
      </c>
      <c r="I235">
        <v>2.67412741E-2</v>
      </c>
      <c r="J235">
        <v>3.13252828E-2</v>
      </c>
      <c r="K235">
        <v>3.5879225600000002E-2</v>
      </c>
      <c r="L235">
        <v>4.04065152E-2</v>
      </c>
      <c r="M235">
        <v>4.4925287100000003E-2</v>
      </c>
      <c r="N235">
        <v>4.9410503000000001E-2</v>
      </c>
      <c r="O235">
        <v>5.2137272399999997E-2</v>
      </c>
      <c r="P235">
        <v>5.4993588099999997E-2</v>
      </c>
      <c r="Q235">
        <v>5.79881888E-2</v>
      </c>
      <c r="R235">
        <v>6.1154349199999999E-2</v>
      </c>
      <c r="S235">
        <v>4.70489818E-2</v>
      </c>
      <c r="T235">
        <v>4.9943392699999999E-2</v>
      </c>
      <c r="U235">
        <v>5.2799562199999997E-2</v>
      </c>
      <c r="V235">
        <v>5.5620741899999999E-2</v>
      </c>
      <c r="W235">
        <v>5.73528705E-2</v>
      </c>
      <c r="X235">
        <v>5.9093720600000003E-2</v>
      </c>
      <c r="Y235">
        <v>5.9057309000000002E-2</v>
      </c>
      <c r="Z235">
        <v>5.90199052E-2</v>
      </c>
      <c r="AA235">
        <v>5.8981957199999997E-2</v>
      </c>
      <c r="AB235">
        <v>5.8961708000000002E-2</v>
      </c>
      <c r="AC235">
        <v>5.8942365900000002E-2</v>
      </c>
      <c r="AD235">
        <v>5.88490651E-2</v>
      </c>
      <c r="AE235">
        <v>5.87512356E-2</v>
      </c>
      <c r="AF235">
        <v>5.8648651500000003E-2</v>
      </c>
      <c r="AG235">
        <v>5.8549171999999997E-2</v>
      </c>
      <c r="AH235">
        <v>5.8445216500000001E-2</v>
      </c>
      <c r="AI235">
        <v>5.8416428999999999E-2</v>
      </c>
      <c r="AJ235">
        <v>5.8386797900000002E-2</v>
      </c>
      <c r="AK235">
        <v>5.8357202699999999E-2</v>
      </c>
      <c r="AL235">
        <v>5.8317421699999997E-2</v>
      </c>
      <c r="AM235">
        <v>5.8277046700000001E-2</v>
      </c>
      <c r="AN235">
        <v>5.8428346999999999E-2</v>
      </c>
      <c r="AO235">
        <v>5.85861373E-2</v>
      </c>
      <c r="AP235">
        <v>5.8751075899999998E-2</v>
      </c>
      <c r="AQ235">
        <v>5.8924401899999999E-2</v>
      </c>
      <c r="AR235">
        <v>5.9105885599999998E-2</v>
      </c>
      <c r="AS235">
        <v>5.93308876E-2</v>
      </c>
      <c r="AT235">
        <v>5.9562178799999997E-2</v>
      </c>
      <c r="AU235">
        <v>5.97996789E-2</v>
      </c>
      <c r="AV235">
        <v>6.0043933600000002E-2</v>
      </c>
      <c r="AW235">
        <v>6.0298185800000001E-2</v>
      </c>
    </row>
    <row r="236" spans="2:49" x14ac:dyDescent="0.2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280</v>
      </c>
      <c r="C244">
        <v>0.92287069498865704</v>
      </c>
      <c r="D244">
        <v>0.92287069498865704</v>
      </c>
      <c r="E244">
        <v>0.92285345399999996</v>
      </c>
      <c r="F244">
        <v>0.91580034509999997</v>
      </c>
      <c r="G244">
        <v>0.90892120880000005</v>
      </c>
      <c r="H244">
        <v>0.90182099569999996</v>
      </c>
      <c r="I244">
        <v>0.89502773629999999</v>
      </c>
      <c r="J244">
        <v>0.88831503030000003</v>
      </c>
      <c r="K244">
        <v>0.88167422770000003</v>
      </c>
      <c r="L244">
        <v>0.87507793840000003</v>
      </c>
      <c r="M244">
        <v>0.86844089150000003</v>
      </c>
      <c r="N244">
        <v>0.86180687919999999</v>
      </c>
      <c r="O244">
        <v>0.83691506230000001</v>
      </c>
      <c r="P244">
        <v>0.80739077049999997</v>
      </c>
      <c r="Q244">
        <v>0.77289297359999998</v>
      </c>
      <c r="R244">
        <v>0.73287770029999999</v>
      </c>
      <c r="S244">
        <v>0.70217569199999996</v>
      </c>
      <c r="T244">
        <v>0.69974554330000005</v>
      </c>
      <c r="U244">
        <v>0.69715705240000003</v>
      </c>
      <c r="V244">
        <v>0.69458761329999996</v>
      </c>
      <c r="W244">
        <v>0.68830974420000002</v>
      </c>
      <c r="X244">
        <v>0.6819491526</v>
      </c>
      <c r="Y244">
        <v>0.67573918099999997</v>
      </c>
      <c r="Z244">
        <v>0.66957201489999996</v>
      </c>
      <c r="AA244">
        <v>0.66343510890000001</v>
      </c>
      <c r="AB244">
        <v>0.65715369079999997</v>
      </c>
      <c r="AC244">
        <v>0.65088615080000001</v>
      </c>
      <c r="AD244">
        <v>0.64547137259999998</v>
      </c>
      <c r="AE244">
        <v>0.64013003970000004</v>
      </c>
      <c r="AF244">
        <v>0.63485170930000001</v>
      </c>
      <c r="AG244">
        <v>0.62950040389999995</v>
      </c>
      <c r="AH244">
        <v>0.62420070110000003</v>
      </c>
      <c r="AI244">
        <v>0.62198087459999996</v>
      </c>
      <c r="AJ244">
        <v>0.61977420049999998</v>
      </c>
      <c r="AK244">
        <v>0.61757555289999999</v>
      </c>
      <c r="AL244">
        <v>0.615334257</v>
      </c>
      <c r="AM244">
        <v>0.61310848399999995</v>
      </c>
      <c r="AN244">
        <v>0.61026738780000001</v>
      </c>
      <c r="AO244">
        <v>0.60744650180000004</v>
      </c>
      <c r="AP244">
        <v>0.60463981280000001</v>
      </c>
      <c r="AQ244">
        <v>0.60184008710000003</v>
      </c>
      <c r="AR244">
        <v>0.59905488610000002</v>
      </c>
      <c r="AS244">
        <v>0.59618205800000001</v>
      </c>
      <c r="AT244">
        <v>0.59330004270000003</v>
      </c>
      <c r="AU244">
        <v>0.59041440899999997</v>
      </c>
      <c r="AV244">
        <v>0.58752445720000002</v>
      </c>
      <c r="AW244">
        <v>0.58460598399999997</v>
      </c>
    </row>
    <row r="245" spans="2:49" x14ac:dyDescent="0.25">
      <c r="B245" t="s">
        <v>281</v>
      </c>
      <c r="C245">
        <v>4.1245617653124303E-2</v>
      </c>
      <c r="D245">
        <v>4.1245617653124303E-2</v>
      </c>
      <c r="E245">
        <v>4.1254837400000001E-2</v>
      </c>
      <c r="F245">
        <v>4.7474178300000003E-2</v>
      </c>
      <c r="G245">
        <v>5.3373629700000001E-2</v>
      </c>
      <c r="H245">
        <v>5.9166886699999997E-2</v>
      </c>
      <c r="I245">
        <v>6.4519893600000003E-2</v>
      </c>
      <c r="J245">
        <v>6.9541581000000005E-2</v>
      </c>
      <c r="K245">
        <v>7.4210763099999896E-2</v>
      </c>
      <c r="L245">
        <v>7.8514808399999997E-2</v>
      </c>
      <c r="M245">
        <v>8.2473338600000001E-2</v>
      </c>
      <c r="N245">
        <v>8.6019352699999996E-2</v>
      </c>
      <c r="O245">
        <v>0.1092374599</v>
      </c>
      <c r="P245">
        <v>0.1374960536</v>
      </c>
      <c r="Q245">
        <v>0.17125810499999999</v>
      </c>
      <c r="R245">
        <v>0.21108880529999999</v>
      </c>
      <c r="S245">
        <v>0.18306893220000001</v>
      </c>
      <c r="T245">
        <v>0.1886772669</v>
      </c>
      <c r="U245">
        <v>0.19429140210000001</v>
      </c>
      <c r="V245">
        <v>0.19980681480000001</v>
      </c>
      <c r="W245">
        <v>0.20027425139999999</v>
      </c>
      <c r="X245">
        <v>0.200751922</v>
      </c>
      <c r="Y245">
        <v>0.20312097709999999</v>
      </c>
      <c r="Z245">
        <v>0.20546267579999999</v>
      </c>
      <c r="AA245">
        <v>0.20778537350000001</v>
      </c>
      <c r="AB245">
        <v>0.21011256349999999</v>
      </c>
      <c r="AC245">
        <v>0.21243207049999999</v>
      </c>
      <c r="AD245">
        <v>0.21493887589999999</v>
      </c>
      <c r="AE245">
        <v>0.21740754849999999</v>
      </c>
      <c r="AF245">
        <v>0.21984448140000001</v>
      </c>
      <c r="AG245">
        <v>0.22225568060000001</v>
      </c>
      <c r="AH245">
        <v>0.2246428224</v>
      </c>
      <c r="AI245">
        <v>0.2249198043</v>
      </c>
      <c r="AJ245">
        <v>0.22519547610000001</v>
      </c>
      <c r="AK245">
        <v>0.2254727943</v>
      </c>
      <c r="AL245">
        <v>0.22573340820000001</v>
      </c>
      <c r="AM245">
        <v>0.2259912832</v>
      </c>
      <c r="AN245">
        <v>0.2267433023</v>
      </c>
      <c r="AO245">
        <v>0.22748645470000001</v>
      </c>
      <c r="AP245">
        <v>0.22822427349999999</v>
      </c>
      <c r="AQ245">
        <v>0.22896093810000001</v>
      </c>
      <c r="AR245">
        <v>0.2296920891</v>
      </c>
      <c r="AS245">
        <v>0.22949265390000001</v>
      </c>
      <c r="AT245">
        <v>0.22929543590000001</v>
      </c>
      <c r="AU245">
        <v>0.22909725249999999</v>
      </c>
      <c r="AV245">
        <v>0.2288985</v>
      </c>
      <c r="AW245">
        <v>0.2287125029</v>
      </c>
    </row>
    <row r="246" spans="2:49" x14ac:dyDescent="0.25">
      <c r="B246" t="s">
        <v>282</v>
      </c>
      <c r="C246">
        <v>5.1557022066405396E-3</v>
      </c>
      <c r="D246">
        <v>5.1557022066405396E-3</v>
      </c>
      <c r="E246">
        <v>5.1568546799999997E-3</v>
      </c>
      <c r="F246">
        <v>4.8228147400000004E-3</v>
      </c>
      <c r="G246">
        <v>4.5045955199999998E-3</v>
      </c>
      <c r="H246">
        <v>4.2200412099999999E-3</v>
      </c>
      <c r="I246">
        <v>3.9431136599999998E-3</v>
      </c>
      <c r="J246">
        <v>3.6839219E-3</v>
      </c>
      <c r="K246">
        <v>3.44166228E-3</v>
      </c>
      <c r="L246">
        <v>3.2159402399999999E-3</v>
      </c>
      <c r="M246">
        <v>3.0074394299999998E-3</v>
      </c>
      <c r="N246">
        <v>2.81349219E-3</v>
      </c>
      <c r="O246">
        <v>2.7293757999999999E-3</v>
      </c>
      <c r="P246">
        <v>2.6243646300000002E-3</v>
      </c>
      <c r="Q246">
        <v>2.4970502099999998E-3</v>
      </c>
      <c r="R246">
        <v>2.3511673499999998E-3</v>
      </c>
      <c r="S246">
        <v>1.0238318099999999E-2</v>
      </c>
      <c r="T246">
        <v>9.5606128799999995E-3</v>
      </c>
      <c r="U246">
        <v>8.90528537E-3</v>
      </c>
      <c r="V246">
        <v>8.2654012300000003E-3</v>
      </c>
      <c r="W246">
        <v>1.06115716E-2</v>
      </c>
      <c r="X246">
        <v>1.29862209E-2</v>
      </c>
      <c r="Y246">
        <v>1.29695212E-2</v>
      </c>
      <c r="Z246">
        <v>1.2951014800000001E-2</v>
      </c>
      <c r="AA246">
        <v>1.2931290200000001E-2</v>
      </c>
      <c r="AB246">
        <v>1.29075747E-2</v>
      </c>
      <c r="AC246">
        <v>1.28834773E-2</v>
      </c>
      <c r="AD246">
        <v>1.3352613100000001E-2</v>
      </c>
      <c r="AE246">
        <v>1.3816797299999999E-2</v>
      </c>
      <c r="AF246">
        <v>1.42764021E-2</v>
      </c>
      <c r="AG246">
        <v>1.4734918499999999E-2</v>
      </c>
      <c r="AH246">
        <v>1.51892613E-2</v>
      </c>
      <c r="AI246">
        <v>1.5761852100000001E-2</v>
      </c>
      <c r="AJ246">
        <v>1.6330898199999999E-2</v>
      </c>
      <c r="AK246">
        <v>1.6896656100000001E-2</v>
      </c>
      <c r="AL246">
        <v>1.7469250400000001E-2</v>
      </c>
      <c r="AM246">
        <v>1.80382961E-2</v>
      </c>
      <c r="AN246">
        <v>1.8547919499999999E-2</v>
      </c>
      <c r="AO246">
        <v>1.9055379399999999E-2</v>
      </c>
      <c r="AP246">
        <v>1.95609476E-2</v>
      </c>
      <c r="AQ246">
        <v>2.0064980400000001E-2</v>
      </c>
      <c r="AR246">
        <v>2.0567101500000001E-2</v>
      </c>
      <c r="AS246">
        <v>2.0972774600000001E-2</v>
      </c>
      <c r="AT246">
        <v>2.1379345399999999E-2</v>
      </c>
      <c r="AU246">
        <v>2.1786527100000001E-2</v>
      </c>
      <c r="AV246">
        <v>2.2194356299999999E-2</v>
      </c>
      <c r="AW246">
        <v>2.26041503E-2</v>
      </c>
    </row>
    <row r="247" spans="2:49" x14ac:dyDescent="0.2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1.4960673799999999E-2</v>
      </c>
      <c r="G247">
        <v>1.4644186E-2</v>
      </c>
      <c r="H247">
        <v>1.4377553499999999E-2</v>
      </c>
      <c r="I247">
        <v>1.4078826500000001E-2</v>
      </c>
      <c r="J247">
        <v>1.3784672099999999E-2</v>
      </c>
      <c r="K247">
        <v>1.34962508E-2</v>
      </c>
      <c r="L247">
        <v>1.32163557E-2</v>
      </c>
      <c r="M247">
        <v>1.2952676E-2</v>
      </c>
      <c r="N247">
        <v>1.26989318E-2</v>
      </c>
      <c r="O247">
        <v>1.27405673E-2</v>
      </c>
      <c r="P247">
        <v>1.2669327500000001E-2</v>
      </c>
      <c r="Q247">
        <v>1.24669616E-2</v>
      </c>
      <c r="R247">
        <v>1.21400603E-2</v>
      </c>
      <c r="S247">
        <v>3.4476534699999999E-2</v>
      </c>
      <c r="T247">
        <v>3.0105274099999999E-2</v>
      </c>
      <c r="U247">
        <v>2.5855842600000001E-2</v>
      </c>
      <c r="V247">
        <v>2.1702595099999999E-2</v>
      </c>
      <c r="W247">
        <v>2.20220995E-2</v>
      </c>
      <c r="X247">
        <v>2.23459557E-2</v>
      </c>
      <c r="Y247">
        <v>2.2352718399999999E-2</v>
      </c>
      <c r="Z247">
        <v>2.23563801E-2</v>
      </c>
      <c r="AA247">
        <v>2.23579431E-2</v>
      </c>
      <c r="AB247">
        <v>2.2344039900000001E-2</v>
      </c>
      <c r="AC247">
        <v>2.2329460799999999E-2</v>
      </c>
      <c r="AD247">
        <v>2.2164729500000001E-2</v>
      </c>
      <c r="AE247">
        <v>2.1999553599999999E-2</v>
      </c>
      <c r="AF247">
        <v>2.1834626199999999E-2</v>
      </c>
      <c r="AG247">
        <v>2.1666777700000001E-2</v>
      </c>
      <c r="AH247">
        <v>2.15000625E-2</v>
      </c>
      <c r="AI247">
        <v>2.1404079699999998E-2</v>
      </c>
      <c r="AJ247">
        <v>2.1308736000000002E-2</v>
      </c>
      <c r="AK247">
        <v>2.1214301599999999E-2</v>
      </c>
      <c r="AL247">
        <v>2.1119492900000002E-2</v>
      </c>
      <c r="AM247">
        <v>2.1025147800000001E-2</v>
      </c>
      <c r="AN247">
        <v>2.0972387499999998E-2</v>
      </c>
      <c r="AO247">
        <v>2.0919199699999998E-2</v>
      </c>
      <c r="AP247">
        <v>2.0865915799999999E-2</v>
      </c>
      <c r="AQ247">
        <v>2.0812918499999999E-2</v>
      </c>
      <c r="AR247">
        <v>2.075981E-2</v>
      </c>
      <c r="AS247">
        <v>2.0769647799999999E-2</v>
      </c>
      <c r="AT247">
        <v>2.07797321E-2</v>
      </c>
      <c r="AU247">
        <v>2.0789775E-2</v>
      </c>
      <c r="AV247">
        <v>2.0799812399999999E-2</v>
      </c>
      <c r="AW247">
        <v>2.08110567E-2</v>
      </c>
    </row>
    <row r="248" spans="2:49" x14ac:dyDescent="0.25">
      <c r="B248" t="s">
        <v>284</v>
      </c>
      <c r="C248">
        <v>5.1557022066405396E-3</v>
      </c>
      <c r="D248">
        <v>5.1557022066405396E-3</v>
      </c>
      <c r="E248">
        <v>5.1568546799999997E-3</v>
      </c>
      <c r="F248">
        <v>5.3427632800000001E-3</v>
      </c>
      <c r="G248">
        <v>5.5282351399999997E-3</v>
      </c>
      <c r="H248">
        <v>5.7373685999999998E-3</v>
      </c>
      <c r="I248">
        <v>5.9388274799999996E-3</v>
      </c>
      <c r="J248">
        <v>6.14663156E-3</v>
      </c>
      <c r="K248">
        <v>6.3615123200000002E-3</v>
      </c>
      <c r="L248">
        <v>6.5851465399999996E-3</v>
      </c>
      <c r="M248">
        <v>6.8221256899999999E-3</v>
      </c>
      <c r="N248">
        <v>7.0702357499999998E-3</v>
      </c>
      <c r="O248">
        <v>7.3419761700000002E-3</v>
      </c>
      <c r="P248">
        <v>7.5567536300000003E-3</v>
      </c>
      <c r="Q248">
        <v>7.69661596E-3</v>
      </c>
      <c r="R248">
        <v>7.7574241300000001E-3</v>
      </c>
      <c r="S248">
        <v>8.95386523E-3</v>
      </c>
      <c r="T248">
        <v>8.6552727100000001E-3</v>
      </c>
      <c r="U248">
        <v>8.3697082600000007E-3</v>
      </c>
      <c r="V248">
        <v>8.0914304999999999E-3</v>
      </c>
      <c r="W248">
        <v>8.2241708999999906E-3</v>
      </c>
      <c r="X248">
        <v>8.3586979999999995E-3</v>
      </c>
      <c r="Y248">
        <v>8.4487374999999906E-3</v>
      </c>
      <c r="Z248">
        <v>8.53763609E-3</v>
      </c>
      <c r="AA248">
        <v>8.6257440899999999E-3</v>
      </c>
      <c r="AB248">
        <v>8.7107229499999994E-3</v>
      </c>
      <c r="AC248">
        <v>8.7953895099999995E-3</v>
      </c>
      <c r="AD248">
        <v>8.7376028800000005E-3</v>
      </c>
      <c r="AE248">
        <v>8.6795820399999998E-3</v>
      </c>
      <c r="AF248">
        <v>8.6215996399999998E-3</v>
      </c>
      <c r="AG248">
        <v>8.5628842699999996E-3</v>
      </c>
      <c r="AH248">
        <v>8.5045510200000007E-3</v>
      </c>
      <c r="AI248">
        <v>8.4723046699999999E-3</v>
      </c>
      <c r="AJ248">
        <v>8.4402753899999999E-3</v>
      </c>
      <c r="AK248">
        <v>8.4085707199999995E-3</v>
      </c>
      <c r="AL248">
        <v>8.3774225499999907E-3</v>
      </c>
      <c r="AM248">
        <v>8.3464193100000004E-3</v>
      </c>
      <c r="AN248">
        <v>8.3342474799999906E-3</v>
      </c>
      <c r="AO248">
        <v>8.3218775199999998E-3</v>
      </c>
      <c r="AP248">
        <v>8.3094408199999997E-3</v>
      </c>
      <c r="AQ248">
        <v>8.2970897399999907E-3</v>
      </c>
      <c r="AR248">
        <v>8.2846657600000005E-3</v>
      </c>
      <c r="AS248">
        <v>8.2923298199999995E-3</v>
      </c>
      <c r="AT248">
        <v>8.3000983699999999E-3</v>
      </c>
      <c r="AU248">
        <v>8.3078565699999905E-3</v>
      </c>
      <c r="AV248">
        <v>8.3156187400000008E-3</v>
      </c>
      <c r="AW248">
        <v>8.3238698300000004E-3</v>
      </c>
    </row>
    <row r="249" spans="2:49" x14ac:dyDescent="0.2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1.15992248E-2</v>
      </c>
      <c r="G249">
        <v>1.30281449E-2</v>
      </c>
      <c r="H249">
        <v>1.46771544E-2</v>
      </c>
      <c r="I249">
        <v>1.6491602500000001E-2</v>
      </c>
      <c r="J249">
        <v>1.8528163199999999E-2</v>
      </c>
      <c r="K249">
        <v>2.0815583799999999E-2</v>
      </c>
      <c r="L249">
        <v>2.3389810699999999E-2</v>
      </c>
      <c r="M249">
        <v>2.63035288E-2</v>
      </c>
      <c r="N249">
        <v>2.95911084E-2</v>
      </c>
      <c r="O249">
        <v>3.1035558500000001E-2</v>
      </c>
      <c r="P249">
        <v>3.2262730099999998E-2</v>
      </c>
      <c r="Q249">
        <v>3.3188293600000002E-2</v>
      </c>
      <c r="R249">
        <v>3.3784842599999997E-2</v>
      </c>
      <c r="S249">
        <v>6.1086657799999999E-2</v>
      </c>
      <c r="T249">
        <v>6.3256030099999999E-2</v>
      </c>
      <c r="U249">
        <v>6.5420709199999996E-2</v>
      </c>
      <c r="V249">
        <v>6.7546145099999996E-2</v>
      </c>
      <c r="W249">
        <v>7.0558162300000005E-2</v>
      </c>
      <c r="X249">
        <v>7.3608050800000005E-2</v>
      </c>
      <c r="Y249">
        <v>7.7368864699999998E-2</v>
      </c>
      <c r="Z249">
        <v>8.1120278200000007E-2</v>
      </c>
      <c r="AA249">
        <v>8.4864540200000005E-2</v>
      </c>
      <c r="AB249">
        <v>8.8771408199999999E-2</v>
      </c>
      <c r="AC249">
        <v>9.2673451099999998E-2</v>
      </c>
      <c r="AD249">
        <v>9.5334805999999994E-2</v>
      </c>
      <c r="AE249">
        <v>9.7966478800000006E-2</v>
      </c>
      <c r="AF249">
        <v>0.10057118130000001</v>
      </c>
      <c r="AG249">
        <v>0.10327933509999999</v>
      </c>
      <c r="AH249">
        <v>0.10596260170000001</v>
      </c>
      <c r="AI249">
        <v>0.10746108460000001</v>
      </c>
      <c r="AJ249">
        <v>0.1089504139</v>
      </c>
      <c r="AK249">
        <v>0.11043212450000001</v>
      </c>
      <c r="AL249">
        <v>0.1119661689</v>
      </c>
      <c r="AM249">
        <v>0.1134903697</v>
      </c>
      <c r="AN249">
        <v>0.1151347554</v>
      </c>
      <c r="AO249">
        <v>0.1167705869</v>
      </c>
      <c r="AP249">
        <v>0.1183996095</v>
      </c>
      <c r="AQ249">
        <v>0.12002398609999999</v>
      </c>
      <c r="AR249">
        <v>0.12164144759999999</v>
      </c>
      <c r="AS249">
        <v>0.1242905358</v>
      </c>
      <c r="AT249">
        <v>0.12694534560000001</v>
      </c>
      <c r="AU249">
        <v>0.1296041798</v>
      </c>
      <c r="AV249">
        <v>0.1322672553</v>
      </c>
      <c r="AW249">
        <v>0.1349424363</v>
      </c>
    </row>
    <row r="250" spans="2:49" x14ac:dyDescent="0.2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488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25">
      <c r="B253" t="s">
        <v>489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25">
      <c r="B254" t="s">
        <v>490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25">
      <c r="B255" t="s">
        <v>491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25">
      <c r="B256" t="s">
        <v>492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25">
      <c r="B257" t="s">
        <v>493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25">
      <c r="B258" t="s">
        <v>494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25">
      <c r="B259" t="s">
        <v>495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25">
      <c r="B260" t="s">
        <v>496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25">
      <c r="B261" t="s">
        <v>497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25">
      <c r="B262" t="s">
        <v>498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25">
      <c r="B263" t="s">
        <v>499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25">
      <c r="B264" t="s">
        <v>500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25">
      <c r="B265" t="s">
        <v>501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502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25">
      <c r="B267" t="s">
        <v>503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25">
      <c r="B268" t="s">
        <v>504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25">
      <c r="B269" t="s">
        <v>505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506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507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508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509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510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511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512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513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25">
      <c r="B278" t="s">
        <v>514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25">
      <c r="B279" t="s">
        <v>515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25">
      <c r="B280" t="s">
        <v>516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25">
      <c r="B281" t="s">
        <v>517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25">
      <c r="B282" t="s">
        <v>518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25">
      <c r="B283" t="s">
        <v>519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520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521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25">
      <c r="B286" t="s">
        <v>522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25">
      <c r="B287" t="s">
        <v>523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25">
      <c r="B288" t="s">
        <v>524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25">
      <c r="B289" t="s">
        <v>525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25">
      <c r="B290" t="s">
        <v>526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25">
      <c r="B291" t="s">
        <v>527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25">
      <c r="B292" t="s">
        <v>528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25">
      <c r="B293" t="s">
        <v>529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25">
      <c r="B294" t="s">
        <v>530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25">
      <c r="B295" t="s">
        <v>531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25">
      <c r="B296" t="s">
        <v>532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25">
      <c r="B297" t="s">
        <v>533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25">
      <c r="B298" t="s">
        <v>534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25">
      <c r="B299" t="s">
        <v>535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25">
      <c r="B300" t="s">
        <v>536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W5" sqref="W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6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7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5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9">
        <v>4</v>
      </c>
      <c r="F5" s="239">
        <f>E5+9</f>
        <v>13</v>
      </c>
      <c r="G5" s="239">
        <f>F5+3</f>
        <v>16</v>
      </c>
      <c r="H5" s="239">
        <f t="shared" ref="H5:S5" si="0">G5+1</f>
        <v>17</v>
      </c>
      <c r="I5" s="239">
        <f t="shared" si="0"/>
        <v>18</v>
      </c>
      <c r="J5" s="239">
        <f t="shared" si="0"/>
        <v>19</v>
      </c>
      <c r="K5" s="239">
        <f t="shared" si="0"/>
        <v>20</v>
      </c>
      <c r="L5" s="239">
        <f t="shared" si="0"/>
        <v>21</v>
      </c>
      <c r="M5" s="239">
        <f t="shared" si="0"/>
        <v>22</v>
      </c>
      <c r="N5" s="239">
        <f t="shared" si="0"/>
        <v>23</v>
      </c>
      <c r="O5" s="239">
        <f t="shared" si="0"/>
        <v>24</v>
      </c>
      <c r="P5" s="239">
        <f t="shared" si="0"/>
        <v>25</v>
      </c>
      <c r="Q5" s="239">
        <f t="shared" si="0"/>
        <v>26</v>
      </c>
      <c r="R5" s="239">
        <f t="shared" si="0"/>
        <v>27</v>
      </c>
      <c r="S5" s="239">
        <f t="shared" si="0"/>
        <v>28</v>
      </c>
      <c r="T5" s="239">
        <f>S5+5</f>
        <v>33</v>
      </c>
      <c r="U5" s="239">
        <f>T5+5</f>
        <v>38</v>
      </c>
      <c r="V5" s="239">
        <f>U5+5</f>
        <v>43</v>
      </c>
      <c r="W5" s="239">
        <f>V5+5</f>
        <v>48</v>
      </c>
      <c r="X5" s="3"/>
    </row>
    <row r="6" spans="1:29" x14ac:dyDescent="0.25">
      <c r="A6" s="3"/>
      <c r="B6" s="206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9">
        <v>2020</v>
      </c>
      <c r="J6" s="117">
        <v>2021</v>
      </c>
      <c r="K6" s="33">
        <v>2022</v>
      </c>
      <c r="L6" s="33">
        <v>2023</v>
      </c>
      <c r="M6" s="33">
        <v>2024</v>
      </c>
      <c r="N6" s="109">
        <v>2025</v>
      </c>
      <c r="O6" s="117">
        <v>2026</v>
      </c>
      <c r="P6" s="33">
        <v>2027</v>
      </c>
      <c r="Q6" s="33">
        <v>2028</v>
      </c>
      <c r="R6" s="33">
        <v>2029</v>
      </c>
      <c r="S6" s="118">
        <v>2030</v>
      </c>
      <c r="T6" s="119">
        <v>2035</v>
      </c>
      <c r="U6" s="119">
        <v>2040</v>
      </c>
      <c r="V6" s="119">
        <v>2045</v>
      </c>
      <c r="W6" s="119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25">
      <c r="A7" s="3"/>
      <c r="B7" s="273" t="s">
        <v>0</v>
      </c>
      <c r="C7" s="5" t="s">
        <v>1</v>
      </c>
      <c r="D7" s="2"/>
      <c r="E7" s="6">
        <f>SUM(E8:E9)</f>
        <v>89.447820110999999</v>
      </c>
      <c r="F7" s="6">
        <f>SUM(F8:F9)</f>
        <v>74.147664801000005</v>
      </c>
      <c r="G7" s="110">
        <f t="shared" ref="G7:R7" si="1">SUM(G8:G9)</f>
        <v>71.777377572999995</v>
      </c>
      <c r="H7" s="6">
        <f t="shared" si="1"/>
        <v>71.052618050999996</v>
      </c>
      <c r="I7" s="111">
        <f t="shared" si="1"/>
        <v>70.495941844000001</v>
      </c>
      <c r="J7" s="110">
        <f t="shared" si="1"/>
        <v>70.863913744000001</v>
      </c>
      <c r="K7" s="6">
        <f t="shared" si="1"/>
        <v>70.943863200999999</v>
      </c>
      <c r="L7" s="6">
        <f t="shared" si="1"/>
        <v>70.998968744999999</v>
      </c>
      <c r="M7" s="6">
        <f t="shared" si="1"/>
        <v>70.233045308000001</v>
      </c>
      <c r="N7" s="111">
        <f t="shared" si="1"/>
        <v>69.205707129999993</v>
      </c>
      <c r="O7" s="110">
        <f t="shared" si="1"/>
        <v>68.371966784000008</v>
      </c>
      <c r="P7" s="6">
        <f t="shared" si="1"/>
        <v>67.890458242000008</v>
      </c>
      <c r="Q7" s="6">
        <f t="shared" si="1"/>
        <v>67.662028527999993</v>
      </c>
      <c r="R7" s="6">
        <f t="shared" si="1"/>
        <v>67.61710085</v>
      </c>
      <c r="S7" s="111">
        <f>SUM(S8:S9)</f>
        <v>67.683527007000009</v>
      </c>
      <c r="T7" s="120">
        <f>SUM(T8:T9)</f>
        <v>66.516178777000007</v>
      </c>
      <c r="U7" s="120">
        <f>SUM(U8:U9)</f>
        <v>64.622778523999997</v>
      </c>
      <c r="V7" s="120">
        <f>SUM(V8:V9)</f>
        <v>62.957944683000001</v>
      </c>
      <c r="W7" s="120">
        <f>SUM(W8:W9)</f>
        <v>61.662377376999999</v>
      </c>
      <c r="X7" s="3"/>
      <c r="Y7" s="34"/>
      <c r="Z7" s="209"/>
      <c r="AA7" s="210">
        <v>2020</v>
      </c>
      <c r="AB7" s="210">
        <v>2030</v>
      </c>
      <c r="AC7" s="211">
        <v>2050</v>
      </c>
    </row>
    <row r="8" spans="1:29" x14ac:dyDescent="0.25">
      <c r="A8" s="3"/>
      <c r="B8" s="274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70.502560200000005</v>
      </c>
      <c r="G8" s="28">
        <f>VLOOKUP($D8,Résultats!$B$2:$AX$476,G$5,FALSE)</f>
        <v>67.642977950000002</v>
      </c>
      <c r="H8" s="19">
        <f>VLOOKUP($D8,Résultats!$B$2:$AX$476,H$5,FALSE)</f>
        <v>66.739395139999999</v>
      </c>
      <c r="I8" s="112">
        <f>VLOOKUP($D8,Résultats!$B$2:$AX$476,I$5,FALSE)</f>
        <v>67.152696840000004</v>
      </c>
      <c r="J8" s="28">
        <f>VLOOKUP($D8,Résultats!$B$2:$AX$476,J$5,FALSE)</f>
        <v>67.320377930000006</v>
      </c>
      <c r="K8" s="19">
        <f>VLOOKUP($D8,Résultats!$B$2:$AX$476,K$5,FALSE)</f>
        <v>67.217744850000003</v>
      </c>
      <c r="L8" s="19">
        <f>VLOOKUP($D8,Résultats!$B$2:$AX$476,L$5,FALSE)</f>
        <v>67.095555649999994</v>
      </c>
      <c r="M8" s="19">
        <f>VLOOKUP($D8,Résultats!$B$2:$AX$476,M$5,FALSE)</f>
        <v>66.258561409999999</v>
      </c>
      <c r="N8" s="112">
        <f>VLOOKUP($D8,Résultats!$B$2:$AX$476,N$5,FALSE)</f>
        <v>65.177303769999995</v>
      </c>
      <c r="O8" s="28">
        <f>VLOOKUP($D8,Résultats!$B$2:$AX$476,O$5,FALSE)</f>
        <v>64.396246500000004</v>
      </c>
      <c r="P8" s="19">
        <f>VLOOKUP($D8,Résultats!$B$2:$AX$476,P$5,FALSE)</f>
        <v>63.946863020000002</v>
      </c>
      <c r="Q8" s="19">
        <f>VLOOKUP($D8,Résultats!$B$2:$AX$476,Q$5,FALSE)</f>
        <v>63.73581909</v>
      </c>
      <c r="R8" s="19">
        <f>VLOOKUP($D8,Résultats!$B$2:$AX$476,R$5,FALSE)</f>
        <v>63.697068690000002</v>
      </c>
      <c r="S8" s="112">
        <f>VLOOKUP($D8,Résultats!$B$2:$AX$476,S$5,FALSE)</f>
        <v>63.763146570000004</v>
      </c>
      <c r="T8" s="121">
        <f>VLOOKUP($D8,Résultats!$B$2:$AX$476,T$5,FALSE)</f>
        <v>62.700096960000003</v>
      </c>
      <c r="U8" s="121">
        <f>VLOOKUP($D8,Résultats!$B$2:$AX$476,U$5,FALSE)</f>
        <v>60.926834599999999</v>
      </c>
      <c r="V8" s="121">
        <f>VLOOKUP($D8,Résultats!$B$2:$AX$476,V$5,FALSE)</f>
        <v>59.299681679999999</v>
      </c>
      <c r="W8" s="121">
        <f>VLOOKUP($D8,Résultats!$B$2:$AX$476,W$5,FALSE)</f>
        <v>57.991332849999999</v>
      </c>
      <c r="X8" s="3"/>
      <c r="Y8" s="34"/>
      <c r="Z8" s="214" t="s">
        <v>383</v>
      </c>
      <c r="AA8" s="216">
        <f>I27</f>
        <v>230.63347558520002</v>
      </c>
      <c r="AB8" s="216">
        <f>S27</f>
        <v>235.07334028220001</v>
      </c>
      <c r="AC8" s="217">
        <f>W27</f>
        <v>204.6040017949</v>
      </c>
    </row>
    <row r="9" spans="1:29" x14ac:dyDescent="0.25">
      <c r="A9" s="3"/>
      <c r="B9" s="275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3.6451046009999999</v>
      </c>
      <c r="G9" s="28">
        <f>VLOOKUP($D9,Résultats!$B$2:$AX$476,G$5,FALSE)</f>
        <v>4.1343996230000002</v>
      </c>
      <c r="H9" s="19">
        <f>VLOOKUP($D9,Résultats!$B$2:$AX$476,H$5,FALSE)</f>
        <v>4.3132229110000004</v>
      </c>
      <c r="I9" s="112">
        <f>VLOOKUP($D9,Résultats!$B$2:$AX$476,I$5,FALSE)</f>
        <v>3.3432450039999999</v>
      </c>
      <c r="J9" s="28">
        <f>VLOOKUP($D9,Résultats!$B$2:$AX$476,J$5,FALSE)</f>
        <v>3.5435358140000002</v>
      </c>
      <c r="K9" s="19">
        <f>VLOOKUP($D9,Résultats!$B$2:$AX$476,K$5,FALSE)</f>
        <v>3.7261183510000002</v>
      </c>
      <c r="L9" s="19">
        <f>VLOOKUP($D9,Résultats!$B$2:$AX$476,L$5,FALSE)</f>
        <v>3.9034130949999999</v>
      </c>
      <c r="M9" s="19">
        <f>VLOOKUP($D9,Résultats!$B$2:$AX$476,M$5,FALSE)</f>
        <v>3.9744838979999999</v>
      </c>
      <c r="N9" s="112">
        <f>VLOOKUP($D9,Résultats!$B$2:$AX$476,N$5,FALSE)</f>
        <v>4.0284033600000004</v>
      </c>
      <c r="O9" s="28">
        <f>VLOOKUP($D9,Résultats!$B$2:$AX$476,O$5,FALSE)</f>
        <v>3.9757202839999999</v>
      </c>
      <c r="P9" s="19">
        <f>VLOOKUP($D9,Résultats!$B$2:$AX$476,P$5,FALSE)</f>
        <v>3.9435952219999999</v>
      </c>
      <c r="Q9" s="19">
        <f>VLOOKUP($D9,Résultats!$B$2:$AX$476,Q$5,FALSE)</f>
        <v>3.9262094379999999</v>
      </c>
      <c r="R9" s="19">
        <f>VLOOKUP($D9,Résultats!$B$2:$AX$476,R$5,FALSE)</f>
        <v>3.9200321599999999</v>
      </c>
      <c r="S9" s="112">
        <f>VLOOKUP($D9,Résultats!$B$2:$AX$476,S$5,FALSE)</f>
        <v>3.9203804369999999</v>
      </c>
      <c r="T9" s="121">
        <f>VLOOKUP($D9,Résultats!$B$2:$AX$476,T$5,FALSE)</f>
        <v>3.8160818170000002</v>
      </c>
      <c r="U9" s="121">
        <f>VLOOKUP($D9,Résultats!$B$2:$AX$476,U$5,FALSE)</f>
        <v>3.6959439239999998</v>
      </c>
      <c r="V9" s="121">
        <f>VLOOKUP($D9,Résultats!$B$2:$AX$476,V$5,FALSE)</f>
        <v>3.6582630030000001</v>
      </c>
      <c r="W9" s="121">
        <f>VLOOKUP($D9,Résultats!$B$2:$AX$476,W$5,FALSE)</f>
        <v>3.6710445269999998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3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141.23996720969998</v>
      </c>
      <c r="G10" s="27">
        <f t="shared" ref="G10:R10" si="2">SUM(G11:G18)</f>
        <v>136.10478738540002</v>
      </c>
      <c r="H10" s="8">
        <f t="shared" si="2"/>
        <v>132.25060346429999</v>
      </c>
      <c r="I10" s="113">
        <f t="shared" si="2"/>
        <v>123.02550504189999</v>
      </c>
      <c r="J10" s="27">
        <f t="shared" si="2"/>
        <v>118.51505881929998</v>
      </c>
      <c r="K10" s="8">
        <f t="shared" si="2"/>
        <v>115.36293183790002</v>
      </c>
      <c r="L10" s="8">
        <f t="shared" si="2"/>
        <v>112.91108681469998</v>
      </c>
      <c r="M10" s="8">
        <f t="shared" si="2"/>
        <v>121.37896780460001</v>
      </c>
      <c r="N10" s="113">
        <f t="shared" si="2"/>
        <v>130.3887564499</v>
      </c>
      <c r="O10" s="27">
        <f t="shared" si="2"/>
        <v>131.6183378515</v>
      </c>
      <c r="P10" s="8">
        <f t="shared" si="2"/>
        <v>132.52715532400001</v>
      </c>
      <c r="Q10" s="8">
        <f t="shared" si="2"/>
        <v>133.27166652410003</v>
      </c>
      <c r="R10" s="8">
        <f t="shared" si="2"/>
        <v>133.66015711189999</v>
      </c>
      <c r="S10" s="113">
        <f>SUM(S11:S18)</f>
        <v>134.06198074549999</v>
      </c>
      <c r="T10" s="122">
        <f>SUM(T11:T18)</f>
        <v>123.17905553390001</v>
      </c>
      <c r="U10" s="122">
        <f>SUM(U11:U18)</f>
        <v>116.3968826194</v>
      </c>
      <c r="V10" s="122">
        <f>SUM(V11:V18)</f>
        <v>109.9129667724</v>
      </c>
      <c r="W10" s="122">
        <f>SUM(W11:W18)</f>
        <v>106.34290883449999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4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125.195652</v>
      </c>
      <c r="G11" s="28">
        <f>VLOOKUP($D11,Résultats!$B$2:$AX$476,G$5,FALSE)</f>
        <v>117.6849642</v>
      </c>
      <c r="H11" s="19">
        <f>VLOOKUP($D11,Résultats!$B$2:$AX$476,H$5,FALSE)</f>
        <v>113.114419</v>
      </c>
      <c r="I11" s="112">
        <f>VLOOKUP($D11,Résultats!$B$2:$AX$476,I$5,FALSE)</f>
        <v>103.28964329999999</v>
      </c>
      <c r="J11" s="28">
        <f>VLOOKUP($D11,Résultats!$B$2:$AX$476,J$5,FALSE)</f>
        <v>99.55357789</v>
      </c>
      <c r="K11" s="19">
        <f>VLOOKUP($D11,Résultats!$B$2:$AX$476,K$5,FALSE)</f>
        <v>96.99529665</v>
      </c>
      <c r="L11" s="19">
        <f>VLOOKUP($D11,Résultats!$B$2:$AX$476,L$5,FALSE)</f>
        <v>95.059298819999995</v>
      </c>
      <c r="M11" s="19">
        <f>VLOOKUP($D11,Résultats!$B$2:$AX$476,M$5,FALSE)</f>
        <v>102.61781190000001</v>
      </c>
      <c r="N11" s="112">
        <f>VLOOKUP($D11,Résultats!$B$2:$AX$476,N$5,FALSE)</f>
        <v>110.6873732</v>
      </c>
      <c r="O11" s="28">
        <f>VLOOKUP($D11,Résultats!$B$2:$AX$476,O$5,FALSE)</f>
        <v>111.36744349999999</v>
      </c>
      <c r="P11" s="19">
        <f>VLOOKUP($D11,Résultats!$B$2:$AX$476,P$5,FALSE)</f>
        <v>111.7857387</v>
      </c>
      <c r="Q11" s="19">
        <f>VLOOKUP($D11,Résultats!$B$2:$AX$476,Q$5,FALSE)</f>
        <v>112.0764432</v>
      </c>
      <c r="R11" s="19">
        <f>VLOOKUP($D11,Résultats!$B$2:$AX$476,R$5,FALSE)</f>
        <v>112.119474</v>
      </c>
      <c r="S11" s="112">
        <f>VLOOKUP($D11,Résultats!$B$2:$AX$476,S$5,FALSE)</f>
        <v>112.18516289999999</v>
      </c>
      <c r="T11" s="121">
        <f>VLOOKUP($D11,Résultats!$B$2:$AX$476,T$5,FALSE)</f>
        <v>98.198903079999994</v>
      </c>
      <c r="U11" s="121">
        <f>VLOOKUP($D11,Résultats!$B$2:$AX$476,U$5,FALSE)</f>
        <v>87.311406590000004</v>
      </c>
      <c r="V11" s="121">
        <f>VLOOKUP($D11,Résultats!$B$2:$AX$476,V$5,FALSE)</f>
        <v>76.820271360000007</v>
      </c>
      <c r="W11" s="121">
        <f>VLOOKUP($D11,Résultats!$B$2:$AX$476,W$5,FALSE)</f>
        <v>67.082045550000004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4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0.60013747719999999</v>
      </c>
      <c r="G12" s="28">
        <f>VLOOKUP($D12,Résultats!$B$2:$AX$476,G$5,FALSE)</f>
        <v>0.43012380690000002</v>
      </c>
      <c r="H12" s="19">
        <f>VLOOKUP($D12,Résultats!$B$2:$AX$476,H$5,FALSE)</f>
        <v>0.37764114430000001</v>
      </c>
      <c r="I12" s="112">
        <f>VLOOKUP($D12,Résultats!$B$2:$AX$476,I$5,FALSE)</f>
        <v>0.32753528009999999</v>
      </c>
      <c r="J12" s="28">
        <f>VLOOKUP($D12,Résultats!$B$2:$AX$476,J$5,FALSE)</f>
        <v>0.5138060069</v>
      </c>
      <c r="K12" s="19">
        <f>VLOOKUP($D12,Résultats!$B$2:$AX$476,K$5,FALSE)</f>
        <v>0.68501829999999997</v>
      </c>
      <c r="L12" s="19">
        <f>VLOOKUP($D12,Résultats!$B$2:$AX$476,L$5,FALSE)</f>
        <v>0.84410526529999996</v>
      </c>
      <c r="M12" s="19">
        <f>VLOOKUP($D12,Résultats!$B$2:$AX$476,M$5,FALSE)</f>
        <v>0.78752464980000003</v>
      </c>
      <c r="N12" s="112">
        <f>VLOOKUP($D12,Résultats!$B$2:$AX$476,N$5,FALSE)</f>
        <v>0.71781479749999999</v>
      </c>
      <c r="O12" s="28">
        <f>VLOOKUP($D12,Résultats!$B$2:$AX$476,O$5,FALSE)</f>
        <v>0.71659294129999995</v>
      </c>
      <c r="P12" s="19">
        <f>VLOOKUP($D12,Résultats!$B$2:$AX$476,P$5,FALSE)</f>
        <v>0.71361775620000001</v>
      </c>
      <c r="Q12" s="19">
        <f>VLOOKUP($D12,Résultats!$B$2:$AX$476,Q$5,FALSE)</f>
        <v>0.70977824140000001</v>
      </c>
      <c r="R12" s="19">
        <f>VLOOKUP($D12,Résultats!$B$2:$AX$476,R$5,FALSE)</f>
        <v>0.70455707479999996</v>
      </c>
      <c r="S12" s="112">
        <f>VLOOKUP($D12,Résultats!$B$2:$AX$476,S$5,FALSE)</f>
        <v>0.69947406420000002</v>
      </c>
      <c r="T12" s="121">
        <f>VLOOKUP($D12,Résultats!$B$2:$AX$476,T$5,FALSE)</f>
        <v>0.72105211489999999</v>
      </c>
      <c r="U12" s="121">
        <f>VLOOKUP($D12,Résultats!$B$2:$AX$476,U$5,FALSE)</f>
        <v>0.68063048449999997</v>
      </c>
      <c r="V12" s="121">
        <f>VLOOKUP($D12,Résultats!$B$2:$AX$476,V$5,FALSE)</f>
        <v>0.71945292000000005</v>
      </c>
      <c r="W12" s="121">
        <f>VLOOKUP($D12,Résultats!$B$2:$AX$476,W$5,FALSE)</f>
        <v>0.74147681340000005</v>
      </c>
      <c r="X12" s="3"/>
      <c r="Y12" s="34"/>
      <c r="Z12" s="218"/>
      <c r="AA12" s="219"/>
      <c r="AB12" s="219"/>
      <c r="AC12" s="219"/>
    </row>
    <row r="13" spans="1:29" x14ac:dyDescent="0.25">
      <c r="A13" s="3"/>
      <c r="B13" s="274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2.6827340959999999</v>
      </c>
      <c r="G13" s="28">
        <f>VLOOKUP($D13,Résultats!$B$2:$AX$476,G$5,FALSE)</f>
        <v>3.4773300759999999</v>
      </c>
      <c r="H13" s="19">
        <f>VLOOKUP($D13,Résultats!$B$2:$AX$476,H$5,FALSE)</f>
        <v>3.7202158910000001</v>
      </c>
      <c r="I13" s="112">
        <f>VLOOKUP($D13,Résultats!$B$2:$AX$476,I$5,FALSE)</f>
        <v>5.7528590199999998</v>
      </c>
      <c r="J13" s="28">
        <f>VLOOKUP($D13,Résultats!$B$2:$AX$476,J$5,FALSE)</f>
        <v>4.2140884229999998</v>
      </c>
      <c r="K13" s="19">
        <f>VLOOKUP($D13,Résultats!$B$2:$AX$476,K$5,FALSE)</f>
        <v>2.8632353880000001</v>
      </c>
      <c r="L13" s="19">
        <f>VLOOKUP($D13,Résultats!$B$2:$AX$476,L$5,FALSE)</f>
        <v>1.6382203829999999</v>
      </c>
      <c r="M13" s="19">
        <f>VLOOKUP($D13,Résultats!$B$2:$AX$476,M$5,FALSE)</f>
        <v>1.6813947410000001</v>
      </c>
      <c r="N13" s="112">
        <f>VLOOKUP($D13,Résultats!$B$2:$AX$476,N$5,FALSE)</f>
        <v>1.7226473689999999</v>
      </c>
      <c r="O13" s="28">
        <f>VLOOKUP($D13,Résultats!$B$2:$AX$476,O$5,FALSE)</f>
        <v>1.718425635</v>
      </c>
      <c r="P13" s="19">
        <f>VLOOKUP($D13,Résultats!$B$2:$AX$476,P$5,FALSE)</f>
        <v>1.7100945830000001</v>
      </c>
      <c r="Q13" s="19">
        <f>VLOOKUP($D13,Résultats!$B$2:$AX$476,Q$5,FALSE)</f>
        <v>1.699793184</v>
      </c>
      <c r="R13" s="19">
        <f>VLOOKUP($D13,Résultats!$B$2:$AX$476,R$5,FALSE)</f>
        <v>1.6869232000000001</v>
      </c>
      <c r="S13" s="112">
        <f>VLOOKUP($D13,Résultats!$B$2:$AX$476,S$5,FALSE)</f>
        <v>1.6743880929999999</v>
      </c>
      <c r="T13" s="121">
        <f>VLOOKUP($D13,Résultats!$B$2:$AX$476,T$5,FALSE)</f>
        <v>1.602337854</v>
      </c>
      <c r="U13" s="121">
        <f>VLOOKUP($D13,Résultats!$B$2:$AX$476,U$5,FALSE)</f>
        <v>1.573756887</v>
      </c>
      <c r="V13" s="121">
        <f>VLOOKUP($D13,Résultats!$B$2:$AX$476,V$5,FALSE)</f>
        <v>1.550426501</v>
      </c>
      <c r="W13" s="121">
        <f>VLOOKUP($D13,Résultats!$B$2:$AX$476,W$5,FALSE)</f>
        <v>4.3638668709999999</v>
      </c>
      <c r="X13" s="3"/>
      <c r="Y13" s="34"/>
    </row>
    <row r="14" spans="1:29" x14ac:dyDescent="0.25">
      <c r="A14" s="3"/>
      <c r="B14" s="274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3.152843056</v>
      </c>
      <c r="G14" s="28">
        <f>VLOOKUP($D14,Résultats!$B$2:$AX$476,G$5,FALSE)</f>
        <v>2.410543734</v>
      </c>
      <c r="H14" s="19">
        <f>VLOOKUP($D14,Résultats!$B$2:$AX$476,H$5,FALSE)</f>
        <v>2.1619210600000001</v>
      </c>
      <c r="I14" s="112">
        <f>VLOOKUP($D14,Résultats!$B$2:$AX$476,I$5,FALSE)</f>
        <v>0.90270262980000004</v>
      </c>
      <c r="J14" s="28">
        <f>VLOOKUP($D14,Résultats!$B$2:$AX$476,J$5,FALSE)</f>
        <v>0.70888455240000003</v>
      </c>
      <c r="K14" s="19">
        <f>VLOOKUP($D14,Résultats!$B$2:$AX$476,K$5,FALSE)</f>
        <v>0.54091501789999996</v>
      </c>
      <c r="L14" s="19">
        <f>VLOOKUP($D14,Résultats!$B$2:$AX$476,L$5,FALSE)</f>
        <v>0.39009340139999998</v>
      </c>
      <c r="M14" s="19">
        <f>VLOOKUP($D14,Résultats!$B$2:$AX$476,M$5,FALSE)</f>
        <v>0.33253215679999998</v>
      </c>
      <c r="N14" s="112">
        <f>VLOOKUP($D14,Résultats!$B$2:$AX$476,N$5,FALSE)</f>
        <v>0.26351735939999998</v>
      </c>
      <c r="O14" s="28">
        <f>VLOOKUP($D14,Résultats!$B$2:$AX$476,O$5,FALSE)</f>
        <v>0.26505624919999998</v>
      </c>
      <c r="P14" s="19">
        <f>VLOOKUP($D14,Résultats!$B$2:$AX$476,P$5,FALSE)</f>
        <v>0.26597475780000002</v>
      </c>
      <c r="Q14" s="19">
        <f>VLOOKUP($D14,Résultats!$B$2:$AX$476,Q$5,FALSE)</f>
        <v>0.26659264970000002</v>
      </c>
      <c r="R14" s="19">
        <f>VLOOKUP($D14,Résultats!$B$2:$AX$476,R$5,FALSE)</f>
        <v>0.26660853109999999</v>
      </c>
      <c r="S14" s="112">
        <f>VLOOKUP($D14,Résultats!$B$2:$AX$476,S$5,FALSE)</f>
        <v>0.26667923830000001</v>
      </c>
      <c r="T14" s="121">
        <f>VLOOKUP($D14,Résultats!$B$2:$AX$476,T$5,FALSE)</f>
        <v>0.25847498099999999</v>
      </c>
      <c r="U14" s="121">
        <f>VLOOKUP($D14,Résultats!$B$2:$AX$476,U$5,FALSE)</f>
        <v>0.25743951189999997</v>
      </c>
      <c r="V14" s="121">
        <f>VLOOKUP($D14,Résultats!$B$2:$AX$476,V$5,FALSE)</f>
        <v>0.25758974340000002</v>
      </c>
      <c r="W14" s="121">
        <f>VLOOKUP($D14,Résultats!$B$2:$AX$476,W$5,FALSE)</f>
        <v>0.26076314309999998</v>
      </c>
      <c r="X14" s="3"/>
      <c r="Y14" s="34"/>
    </row>
    <row r="15" spans="1:29" x14ac:dyDescent="0.25">
      <c r="A15" s="3"/>
      <c r="B15" s="274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1.718354344</v>
      </c>
      <c r="G15" s="28">
        <f>VLOOKUP($D15,Résultats!$B$2:$AX$476,G$5,FALSE)</f>
        <v>2.501076216</v>
      </c>
      <c r="H15" s="19">
        <f>VLOOKUP($D15,Résultats!$B$2:$AX$476,H$5,FALSE)</f>
        <v>2.7812188180000001</v>
      </c>
      <c r="I15" s="112">
        <f>VLOOKUP($D15,Résultats!$B$2:$AX$476,I$5,FALSE)</f>
        <v>3.6757253009999999</v>
      </c>
      <c r="J15" s="28">
        <f>VLOOKUP($D15,Résultats!$B$2:$AX$476,J$5,FALSE)</f>
        <v>3.7484893530000001</v>
      </c>
      <c r="K15" s="19">
        <f>VLOOKUP($D15,Résultats!$B$2:$AX$476,K$5,FALSE)</f>
        <v>3.848018272</v>
      </c>
      <c r="L15" s="19">
        <f>VLOOKUP($D15,Résultats!$B$2:$AX$476,L$5,FALSE)</f>
        <v>3.958980618</v>
      </c>
      <c r="M15" s="19">
        <f>VLOOKUP($D15,Résultats!$B$2:$AX$476,M$5,FALSE)</f>
        <v>4.5351094170000001</v>
      </c>
      <c r="N15" s="112">
        <f>VLOOKUP($D15,Résultats!$B$2:$AX$476,N$5,FALSE)</f>
        <v>5.1573992630000003</v>
      </c>
      <c r="O15" s="28">
        <f>VLOOKUP($D15,Résultats!$B$2:$AX$476,O$5,FALSE)</f>
        <v>5.5383042790000001</v>
      </c>
      <c r="P15" s="19">
        <f>VLOOKUP($D15,Résultats!$B$2:$AX$476,P$5,FALSE)</f>
        <v>5.9104063309999999</v>
      </c>
      <c r="Q15" s="19">
        <f>VLOOKUP($D15,Résultats!$B$2:$AX$476,Q$5,FALSE)</f>
        <v>6.2787910560000002</v>
      </c>
      <c r="R15" s="19">
        <f>VLOOKUP($D15,Résultats!$B$2:$AX$476,R$5,FALSE)</f>
        <v>6.5233344039999999</v>
      </c>
      <c r="S15" s="112">
        <f>VLOOKUP($D15,Résultats!$B$2:$AX$476,S$5,FALSE)</f>
        <v>6.7695415590000003</v>
      </c>
      <c r="T15" s="121">
        <f>VLOOKUP($D15,Résultats!$B$2:$AX$476,T$5,FALSE)</f>
        <v>8.4632854430000002</v>
      </c>
      <c r="U15" s="121">
        <f>VLOOKUP($D15,Résultats!$B$2:$AX$476,U$5,FALSE)</f>
        <v>10.39405446</v>
      </c>
      <c r="V15" s="121">
        <f>VLOOKUP($D15,Résultats!$B$2:$AX$476,V$5,FALSE)</f>
        <v>12.374852799999999</v>
      </c>
      <c r="W15" s="121">
        <f>VLOOKUP($D15,Résultats!$B$2:$AX$476,W$5,FALSE)</f>
        <v>14.412469140000001</v>
      </c>
      <c r="X15" s="3"/>
      <c r="Y15" s="34"/>
    </row>
    <row r="16" spans="1:29" x14ac:dyDescent="0.25">
      <c r="A16" s="3"/>
      <c r="B16" s="274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0.60264559949999996</v>
      </c>
      <c r="G16" s="28">
        <f>VLOOKUP($D16,Résultats!$B$2:$AX$476,G$5,FALSE)</f>
        <v>0.96369555849999999</v>
      </c>
      <c r="H16" s="19">
        <f>VLOOKUP($D16,Résultats!$B$2:$AX$476,H$5,FALSE)</f>
        <v>1.105781482</v>
      </c>
      <c r="I16" s="112">
        <f>VLOOKUP($D16,Résultats!$B$2:$AX$476,I$5,FALSE)</f>
        <v>1.6199109899999999</v>
      </c>
      <c r="J16" s="28">
        <f>VLOOKUP($D16,Résultats!$B$2:$AX$476,J$5,FALSE)</f>
        <v>1.651978481</v>
      </c>
      <c r="K16" s="19">
        <f>VLOOKUP($D16,Résultats!$B$2:$AX$476,K$5,FALSE)</f>
        <v>1.6958413859999999</v>
      </c>
      <c r="L16" s="19">
        <f>VLOOKUP($D16,Résultats!$B$2:$AX$476,L$5,FALSE)</f>
        <v>1.7447430610000001</v>
      </c>
      <c r="M16" s="19">
        <f>VLOOKUP($D16,Résultats!$B$2:$AX$476,M$5,FALSE)</f>
        <v>1.918812524</v>
      </c>
      <c r="N16" s="112">
        <f>VLOOKUP($D16,Résultats!$B$2:$AX$476,N$5,FALSE)</f>
        <v>2.1054575560000002</v>
      </c>
      <c r="O16" s="28">
        <f>VLOOKUP($D16,Résultats!$B$2:$AX$476,O$5,FALSE)</f>
        <v>2.275308221</v>
      </c>
      <c r="P16" s="19">
        <f>VLOOKUP($D16,Résultats!$B$2:$AX$476,P$5,FALSE)</f>
        <v>2.4416994769999998</v>
      </c>
      <c r="Q16" s="19">
        <f>VLOOKUP($D16,Résultats!$B$2:$AX$476,Q$5,FALSE)</f>
        <v>2.6066594940000001</v>
      </c>
      <c r="R16" s="19">
        <f>VLOOKUP($D16,Résultats!$B$2:$AX$476,R$5,FALSE)</f>
        <v>2.769617277</v>
      </c>
      <c r="S16" s="112">
        <f>VLOOKUP($D16,Résultats!$B$2:$AX$476,S$5,FALSE)</f>
        <v>2.9333593659999999</v>
      </c>
      <c r="T16" s="121">
        <f>VLOOKUP($D16,Résultats!$B$2:$AX$476,T$5,FALSE)</f>
        <v>4.6686080539999999</v>
      </c>
      <c r="U16" s="121">
        <f>VLOOKUP($D16,Résultats!$B$2:$AX$476,U$5,FALSE)</f>
        <v>6.5604163120000001</v>
      </c>
      <c r="V16" s="121">
        <f>VLOOKUP($D16,Résultats!$B$2:$AX$476,V$5,FALSE)</f>
        <v>8.5177669970000007</v>
      </c>
      <c r="W16" s="121">
        <f>VLOOKUP($D16,Résultats!$B$2:$AX$476,W$5,FALSE)</f>
        <v>9.6621867699999999</v>
      </c>
      <c r="X16" s="3"/>
      <c r="Y16" s="34"/>
    </row>
    <row r="17" spans="1:39" x14ac:dyDescent="0.25">
      <c r="A17" s="3"/>
      <c r="B17" s="274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4.8772007659999996</v>
      </c>
      <c r="G17" s="28">
        <f>VLOOKUP($D17,Résultats!$B$2:$AX$476,G$5,FALSE)</f>
        <v>5.2954581970000003</v>
      </c>
      <c r="H17" s="19">
        <f>VLOOKUP($D17,Résultats!$B$2:$AX$476,H$5,FALSE)</f>
        <v>5.3404411759999997</v>
      </c>
      <c r="I17" s="112">
        <f>VLOOKUP($D17,Résultats!$B$2:$AX$476,I$5,FALSE)</f>
        <v>4.8272901069999996</v>
      </c>
      <c r="J17" s="28">
        <f>VLOOKUP($D17,Résultats!$B$2:$AX$476,J$5,FALSE)</f>
        <v>4.9196350300000002</v>
      </c>
      <c r="K17" s="19">
        <f>VLOOKUP($D17,Résultats!$B$2:$AX$476,K$5,FALSE)</f>
        <v>5.0469643020000001</v>
      </c>
      <c r="L17" s="19">
        <f>VLOOKUP($D17,Résultats!$B$2:$AX$476,L$5,FALSE)</f>
        <v>5.189114311</v>
      </c>
      <c r="M17" s="19">
        <f>VLOOKUP($D17,Résultats!$B$2:$AX$476,M$5,FALSE)</f>
        <v>5.2565314020000002</v>
      </c>
      <c r="N17" s="112">
        <f>VLOOKUP($D17,Résultats!$B$2:$AX$476,N$5,FALSE)</f>
        <v>5.3168296829999999</v>
      </c>
      <c r="O17" s="28">
        <f>VLOOKUP($D17,Résultats!$B$2:$AX$476,O$5,FALSE)</f>
        <v>5.3345803979999999</v>
      </c>
      <c r="P17" s="19">
        <f>VLOOKUP($D17,Résultats!$B$2:$AX$476,P$5,FALSE)</f>
        <v>5.3397658379999999</v>
      </c>
      <c r="Q17" s="19">
        <f>VLOOKUP($D17,Résultats!$B$2:$AX$476,Q$5,FALSE)</f>
        <v>5.3388830010000001</v>
      </c>
      <c r="R17" s="19">
        <f>VLOOKUP($D17,Résultats!$B$2:$AX$476,R$5,FALSE)</f>
        <v>5.3361640399999999</v>
      </c>
      <c r="S17" s="112">
        <f>VLOOKUP($D17,Résultats!$B$2:$AX$476,S$5,FALSE)</f>
        <v>5.3345416849999996</v>
      </c>
      <c r="T17" s="121">
        <f>VLOOKUP($D17,Résultats!$B$2:$AX$476,T$5,FALSE)</f>
        <v>5.3155371210000002</v>
      </c>
      <c r="U17" s="121">
        <f>VLOOKUP($D17,Résultats!$B$2:$AX$476,U$5,FALSE)</f>
        <v>5.4170488499999996</v>
      </c>
      <c r="V17" s="121">
        <f>VLOOKUP($D17,Résultats!$B$2:$AX$476,V$5,FALSE)</f>
        <v>5.5053236109999997</v>
      </c>
      <c r="W17" s="121">
        <f>VLOOKUP($D17,Résultats!$B$2:$AX$476,W$5,FALSE)</f>
        <v>5.5958023810000004</v>
      </c>
      <c r="X17" s="3"/>
      <c r="Y17" s="34"/>
    </row>
    <row r="18" spans="1:39" x14ac:dyDescent="0.25">
      <c r="A18" s="3"/>
      <c r="B18" s="275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2.4103998710000001</v>
      </c>
      <c r="G18" s="114">
        <f>VLOOKUP($D18,Résultats!$B$2:$AX$476,G$5,FALSE)</f>
        <v>3.341595597</v>
      </c>
      <c r="H18" s="20">
        <f>VLOOKUP($D18,Résultats!$B$2:$AX$476,H$5,FALSE)</f>
        <v>3.648964893</v>
      </c>
      <c r="I18" s="115">
        <f>VLOOKUP($D18,Résultats!$B$2:$AX$476,I$5,FALSE)</f>
        <v>2.629838414</v>
      </c>
      <c r="J18" s="114">
        <f>VLOOKUP($D18,Résultats!$B$2:$AX$476,J$5,FALSE)</f>
        <v>3.2045990830000002</v>
      </c>
      <c r="K18" s="20">
        <f>VLOOKUP($D18,Résultats!$B$2:$AX$476,K$5,FALSE)</f>
        <v>3.687642522</v>
      </c>
      <c r="L18" s="20">
        <f>VLOOKUP($D18,Résultats!$B$2:$AX$476,L$5,FALSE)</f>
        <v>4.0865309549999997</v>
      </c>
      <c r="M18" s="20">
        <f>VLOOKUP($D18,Résultats!$B$2:$AX$476,M$5,FALSE)</f>
        <v>4.2492510140000004</v>
      </c>
      <c r="N18" s="115">
        <f>VLOOKUP($D18,Résultats!$B$2:$AX$476,N$5,FALSE)</f>
        <v>4.4177172220000003</v>
      </c>
      <c r="O18" s="114">
        <f>VLOOKUP($D18,Résultats!$B$2:$AX$476,O$5,FALSE)</f>
        <v>4.4026266280000002</v>
      </c>
      <c r="P18" s="20">
        <f>VLOOKUP($D18,Résultats!$B$2:$AX$476,P$5,FALSE)</f>
        <v>4.3598578809999999</v>
      </c>
      <c r="Q18" s="20">
        <f>VLOOKUP($D18,Résultats!$B$2:$AX$476,Q$5,FALSE)</f>
        <v>4.2947256979999997</v>
      </c>
      <c r="R18" s="20">
        <f>VLOOKUP($D18,Résultats!$B$2:$AX$476,R$5,FALSE)</f>
        <v>4.2534785849999999</v>
      </c>
      <c r="S18" s="115">
        <f>VLOOKUP($D18,Résultats!$B$2:$AX$476,S$5,FALSE)</f>
        <v>4.1988338399999998</v>
      </c>
      <c r="T18" s="123">
        <f>VLOOKUP($D18,Résultats!$B$2:$AX$476,T$5,FALSE)</f>
        <v>3.950856886</v>
      </c>
      <c r="U18" s="123">
        <f>VLOOKUP($D18,Résultats!$B$2:$AX$476,U$5,FALSE)</f>
        <v>4.2021295240000001</v>
      </c>
      <c r="V18" s="123">
        <f>VLOOKUP($D18,Résultats!$B$2:$AX$476,V$5,FALSE)</f>
        <v>4.1672828400000004</v>
      </c>
      <c r="W18" s="123">
        <f>VLOOKUP($D18,Résultats!$B$2:$AX$476,W$5,FALSE)</f>
        <v>4.2242981659999996</v>
      </c>
      <c r="X18" s="3"/>
      <c r="Y18" s="34"/>
    </row>
    <row r="19" spans="1:39" ht="15" customHeight="1" x14ac:dyDescent="0.25">
      <c r="A19" s="3"/>
      <c r="B19" s="273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38.229830284499997</v>
      </c>
      <c r="G19" s="110">
        <f t="shared" ref="G19:R19" si="3">SUM(G20:G25)</f>
        <v>37.454327371599994</v>
      </c>
      <c r="H19" s="6">
        <f t="shared" si="3"/>
        <v>36.091039525400006</v>
      </c>
      <c r="I19" s="111">
        <f t="shared" si="3"/>
        <v>34.630912939299996</v>
      </c>
      <c r="J19" s="110">
        <f t="shared" si="3"/>
        <v>33.396623432000005</v>
      </c>
      <c r="K19" s="6">
        <f t="shared" si="3"/>
        <v>32.5762302045</v>
      </c>
      <c r="L19" s="6">
        <f t="shared" si="3"/>
        <v>31.922532006700003</v>
      </c>
      <c r="M19" s="6">
        <f t="shared" si="3"/>
        <v>31.330870167</v>
      </c>
      <c r="N19" s="111">
        <f t="shared" si="3"/>
        <v>30.713266879599999</v>
      </c>
      <c r="O19" s="110">
        <f t="shared" si="3"/>
        <v>30.579498476699996</v>
      </c>
      <c r="P19" s="6">
        <f t="shared" si="3"/>
        <v>30.554975665299999</v>
      </c>
      <c r="Q19" s="6">
        <f t="shared" si="3"/>
        <v>30.573296305600003</v>
      </c>
      <c r="R19" s="6">
        <f t="shared" si="3"/>
        <v>30.613762583099998</v>
      </c>
      <c r="S19" s="111">
        <f>SUM(S20:S25)</f>
        <v>30.669923201699998</v>
      </c>
      <c r="T19" s="120">
        <f>SUM(T20:T25)</f>
        <v>31.122921502200001</v>
      </c>
      <c r="U19" s="120">
        <f>SUM(U20:U25)</f>
        <v>31.907340801299998</v>
      </c>
      <c r="V19" s="120">
        <f>SUM(V20:V25)</f>
        <v>32.406307312300001</v>
      </c>
      <c r="W19" s="120">
        <f>SUM(W20:W25)</f>
        <v>32.909393945400005</v>
      </c>
      <c r="X19" s="3"/>
      <c r="Y19" s="34"/>
    </row>
    <row r="20" spans="1:39" x14ac:dyDescent="0.25">
      <c r="A20" s="3"/>
      <c r="B20" s="274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32.844403499999999</v>
      </c>
      <c r="G20" s="28">
        <f>VLOOKUP($D20,Résultats!$B$2:$AX$476,G$5,FALSE)</f>
        <v>28.732271369999999</v>
      </c>
      <c r="H20" s="19">
        <f>VLOOKUP($D20,Résultats!$B$2:$AX$476,H$5,FALSE)</f>
        <v>26.160993390000002</v>
      </c>
      <c r="I20" s="112">
        <f>VLOOKUP($D20,Résultats!$B$2:$AX$476,I$5,FALSE)</f>
        <v>23.75674729</v>
      </c>
      <c r="J20" s="28">
        <f>VLOOKUP($D20,Résultats!$B$2:$AX$476,J$5,FALSE)</f>
        <v>22.814586240000001</v>
      </c>
      <c r="K20" s="19">
        <f>VLOOKUP($D20,Résultats!$B$2:$AX$476,K$5,FALSE)</f>
        <v>22.162158940000001</v>
      </c>
      <c r="L20" s="19">
        <f>VLOOKUP($D20,Résultats!$B$2:$AX$476,L$5,FALSE)</f>
        <v>21.628364090000002</v>
      </c>
      <c r="M20" s="19">
        <f>VLOOKUP($D20,Résultats!$B$2:$AX$476,M$5,FALSE)</f>
        <v>21.01950184</v>
      </c>
      <c r="N20" s="112">
        <f>VLOOKUP($D20,Résultats!$B$2:$AX$476,N$5,FALSE)</f>
        <v>20.398481400000001</v>
      </c>
      <c r="O20" s="28">
        <f>VLOOKUP($D20,Résultats!$B$2:$AX$476,O$5,FALSE)</f>
        <v>20.10493511</v>
      </c>
      <c r="P20" s="19">
        <f>VLOOKUP($D20,Résultats!$B$2:$AX$476,P$5,FALSE)</f>
        <v>19.883855709999999</v>
      </c>
      <c r="Q20" s="19">
        <f>VLOOKUP($D20,Résultats!$B$2:$AX$476,Q$5,FALSE)</f>
        <v>19.690279830000001</v>
      </c>
      <c r="R20" s="19">
        <f>VLOOKUP($D20,Résultats!$B$2:$AX$476,R$5,FALSE)</f>
        <v>19.504938060000001</v>
      </c>
      <c r="S20" s="112">
        <f>VLOOKUP($D20,Résultats!$B$2:$AX$476,S$5,FALSE)</f>
        <v>19.32858878</v>
      </c>
      <c r="T20" s="121">
        <f>VLOOKUP($D20,Résultats!$B$2:$AX$476,T$5,FALSE)</f>
        <v>18.681298219999999</v>
      </c>
      <c r="U20" s="121">
        <f>VLOOKUP($D20,Résultats!$B$2:$AX$476,U$5,FALSE)</f>
        <v>18.715067399999999</v>
      </c>
      <c r="V20" s="121">
        <f>VLOOKUP($D20,Résultats!$B$2:$AX$476,V$5,FALSE)</f>
        <v>18.445274399999999</v>
      </c>
      <c r="W20" s="121">
        <f>VLOOKUP($D20,Résultats!$B$2:$AX$476,W$5,FALSE)</f>
        <v>18.143345350000001</v>
      </c>
      <c r="X20" s="3"/>
      <c r="Y20" s="34"/>
    </row>
    <row r="21" spans="1:39" x14ac:dyDescent="0.25">
      <c r="A21" s="3"/>
      <c r="B21" s="274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3.2769184330000001</v>
      </c>
      <c r="G21" s="28">
        <f>VLOOKUP($D21,Résultats!$B$2:$AX$476,G$5,FALSE)</f>
        <v>6.4975823899999998</v>
      </c>
      <c r="H21" s="19">
        <f>VLOOKUP($D21,Résultats!$B$2:$AX$476,H$5,FALSE)</f>
        <v>7.7713954410000001</v>
      </c>
      <c r="I21" s="112">
        <f>VLOOKUP($D21,Résultats!$B$2:$AX$476,I$5,FALSE)</f>
        <v>6.5733574289999996</v>
      </c>
      <c r="J21" s="28">
        <f>VLOOKUP($D21,Résultats!$B$2:$AX$476,J$5,FALSE)</f>
        <v>6.555309566</v>
      </c>
      <c r="K21" s="19">
        <f>VLOOKUP($D21,Résultats!$B$2:$AX$476,K$5,FALSE)</f>
        <v>6.6015330829999996</v>
      </c>
      <c r="L21" s="19">
        <f>VLOOKUP($D21,Résultats!$B$2:$AX$476,L$5,FALSE)</f>
        <v>6.6686515149999996</v>
      </c>
      <c r="M21" s="19">
        <f>VLOOKUP($D21,Résultats!$B$2:$AX$476,M$5,FALSE)</f>
        <v>6.5626127729999997</v>
      </c>
      <c r="N21" s="112">
        <f>VLOOKUP($D21,Résultats!$B$2:$AX$476,N$5,FALSE)</f>
        <v>6.4508288340000002</v>
      </c>
      <c r="O21" s="28">
        <f>VLOOKUP($D21,Résultats!$B$2:$AX$476,O$5,FALSE)</f>
        <v>6.5037299669999999</v>
      </c>
      <c r="P21" s="19">
        <f>VLOOKUP($D21,Résultats!$B$2:$AX$476,P$5,FALSE)</f>
        <v>6.5796094079999996</v>
      </c>
      <c r="Q21" s="19">
        <f>VLOOKUP($D21,Résultats!$B$2:$AX$476,Q$5,FALSE)</f>
        <v>6.6648614449999997</v>
      </c>
      <c r="R21" s="19">
        <f>VLOOKUP($D21,Résultats!$B$2:$AX$476,R$5,FALSE)</f>
        <v>6.7556895570000002</v>
      </c>
      <c r="S21" s="112">
        <f>VLOOKUP($D21,Résultats!$B$2:$AX$476,S$5,FALSE)</f>
        <v>6.8503687690000001</v>
      </c>
      <c r="T21" s="121">
        <f>VLOOKUP($D21,Résultats!$B$2:$AX$476,T$5,FALSE)</f>
        <v>7.3904693139999997</v>
      </c>
      <c r="U21" s="121">
        <f>VLOOKUP($D21,Résultats!$B$2:$AX$476,U$5,FALSE)</f>
        <v>7.6618778479999996</v>
      </c>
      <c r="V21" s="121">
        <f>VLOOKUP($D21,Résultats!$B$2:$AX$476,V$5,FALSE)</f>
        <v>7.9563916170000004</v>
      </c>
      <c r="W21" s="121">
        <f>VLOOKUP($D21,Résultats!$B$2:$AX$476,W$5,FALSE)</f>
        <v>8.0910273660000005</v>
      </c>
      <c r="X21" s="3"/>
      <c r="Y21" s="34"/>
    </row>
    <row r="22" spans="1:39" x14ac:dyDescent="0.25">
      <c r="A22" s="3"/>
      <c r="B22" s="274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0.1071803511</v>
      </c>
      <c r="G22" s="28">
        <f>VLOOKUP($D22,Résultats!$B$2:$AX$476,G$5,FALSE)</f>
        <v>9.4738812500000005E-2</v>
      </c>
      <c r="H22" s="19">
        <f>VLOOKUP($D22,Résultats!$B$2:$AX$476,H$5,FALSE)</f>
        <v>8.6560020099999996E-2</v>
      </c>
      <c r="I22" s="112">
        <f>VLOOKUP($D22,Résultats!$B$2:$AX$476,I$5,FALSE)</f>
        <v>0.36762176600000002</v>
      </c>
      <c r="J22" s="28">
        <f>VLOOKUP($D22,Résultats!$B$2:$AX$476,J$5,FALSE)</f>
        <v>0.33216920129999999</v>
      </c>
      <c r="K22" s="19">
        <f>VLOOKUP($D22,Résultats!$B$2:$AX$476,K$5,FALSE)</f>
        <v>0.30257919459999999</v>
      </c>
      <c r="L22" s="19">
        <f>VLOOKUP($D22,Résultats!$B$2:$AX$476,L$5,FALSE)</f>
        <v>0.27586186439999999</v>
      </c>
      <c r="M22" s="19">
        <f>VLOOKUP($D22,Résultats!$B$2:$AX$476,M$5,FALSE)</f>
        <v>0.34772136259999997</v>
      </c>
      <c r="N22" s="112">
        <f>VLOOKUP($D22,Résultats!$B$2:$AX$476,N$5,FALSE)</f>
        <v>0.41729059120000001</v>
      </c>
      <c r="O22" s="28">
        <f>VLOOKUP($D22,Résultats!$B$2:$AX$476,O$5,FALSE)</f>
        <v>0.41527106089999999</v>
      </c>
      <c r="P22" s="19">
        <f>VLOOKUP($D22,Résultats!$B$2:$AX$476,P$5,FALSE)</f>
        <v>0.41473527360000001</v>
      </c>
      <c r="Q22" s="19">
        <f>VLOOKUP($D22,Résultats!$B$2:$AX$476,Q$5,FALSE)</f>
        <v>0.41478019350000001</v>
      </c>
      <c r="R22" s="19">
        <f>VLOOKUP($D22,Résultats!$B$2:$AX$476,R$5,FALSE)</f>
        <v>0.41501358249999998</v>
      </c>
      <c r="S22" s="112">
        <f>VLOOKUP($D22,Résultats!$B$2:$AX$476,S$5,FALSE)</f>
        <v>0.41545784590000001</v>
      </c>
      <c r="T22" s="121">
        <f>VLOOKUP($D22,Résultats!$B$2:$AX$476,T$5,FALSE)</f>
        <v>0.49970779500000001</v>
      </c>
      <c r="U22" s="121">
        <f>VLOOKUP($D22,Résultats!$B$2:$AX$476,U$5,FALSE)</f>
        <v>0.61155996430000004</v>
      </c>
      <c r="V22" s="121">
        <f>VLOOKUP($D22,Résultats!$B$2:$AX$476,V$5,FALSE)</f>
        <v>0.71243164969999995</v>
      </c>
      <c r="W22" s="121">
        <f>VLOOKUP($D22,Résultats!$B$2:$AX$476,W$5,FALSE)</f>
        <v>0.799653697</v>
      </c>
      <c r="X22" s="3"/>
      <c r="Y22" s="34"/>
      <c r="Z22" s="34"/>
      <c r="AA22" s="34"/>
    </row>
    <row r="23" spans="1:39" x14ac:dyDescent="0.25">
      <c r="A23" s="3"/>
      <c r="B23" s="274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0.60470932249999998</v>
      </c>
      <c r="G23" s="28">
        <f>VLOOKUP($D23,Résultats!$B$2:$AX$476,G$5,FALSE)</f>
        <v>0.57854941979999996</v>
      </c>
      <c r="H23" s="19">
        <f>VLOOKUP($D23,Résultats!$B$2:$AX$476,H$5,FALSE)</f>
        <v>0.5426804234</v>
      </c>
      <c r="I23" s="112">
        <f>VLOOKUP($D23,Résultats!$B$2:$AX$476,I$5,FALSE)</f>
        <v>1.418279163</v>
      </c>
      <c r="J23" s="28">
        <f>VLOOKUP($D23,Résultats!$B$2:$AX$476,J$5,FALSE)</f>
        <v>1.196107716</v>
      </c>
      <c r="K23" s="19">
        <f>VLOOKUP($D23,Résultats!$B$2:$AX$476,K$5,FALSE)</f>
        <v>1.0027462279999999</v>
      </c>
      <c r="L23" s="19">
        <f>VLOOKUP($D23,Résultats!$B$2:$AX$476,L$5,FALSE)</f>
        <v>0.82521294720000005</v>
      </c>
      <c r="M23" s="19">
        <f>VLOOKUP($D23,Résultats!$B$2:$AX$476,M$5,FALSE)</f>
        <v>0.81948442939999999</v>
      </c>
      <c r="N23" s="112">
        <f>VLOOKUP($D23,Résultats!$B$2:$AX$476,N$5,FALSE)</f>
        <v>0.81280102740000004</v>
      </c>
      <c r="O23" s="28">
        <f>VLOOKUP($D23,Résultats!$B$2:$AX$476,O$5,FALSE)</f>
        <v>0.80776878569999999</v>
      </c>
      <c r="P23" s="19">
        <f>VLOOKUP($D23,Résultats!$B$2:$AX$476,P$5,FALSE)</f>
        <v>0.80562578510000005</v>
      </c>
      <c r="Q23" s="19">
        <f>VLOOKUP($D23,Résultats!$B$2:$AX$476,Q$5,FALSE)</f>
        <v>0.80460846060000002</v>
      </c>
      <c r="R23" s="19">
        <f>VLOOKUP($D23,Résultats!$B$2:$AX$476,R$5,FALSE)</f>
        <v>0.8038061165</v>
      </c>
      <c r="S23" s="112">
        <f>VLOOKUP($D23,Résultats!$B$2:$AX$476,S$5,FALSE)</f>
        <v>0.80340781100000003</v>
      </c>
      <c r="T23" s="121">
        <f>VLOOKUP($D23,Résultats!$B$2:$AX$476,T$5,FALSE)</f>
        <v>0.78561928950000004</v>
      </c>
      <c r="U23" s="121">
        <f>VLOOKUP($D23,Résultats!$B$2:$AX$476,U$5,FALSE)</f>
        <v>0.78815151380000004</v>
      </c>
      <c r="V23" s="121">
        <f>VLOOKUP($D23,Résultats!$B$2:$AX$476,V$5,FALSE)</f>
        <v>0.79164959889999997</v>
      </c>
      <c r="W23" s="121">
        <f>VLOOKUP($D23,Résultats!$B$2:$AX$476,W$5,FALSE)</f>
        <v>0.80711988899999998</v>
      </c>
      <c r="X23" s="3"/>
      <c r="Y23" s="34"/>
      <c r="Z23" s="34"/>
      <c r="AA23" s="34"/>
    </row>
    <row r="24" spans="1:39" x14ac:dyDescent="0.25">
      <c r="A24" s="3"/>
      <c r="B24" s="274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0.2693415509</v>
      </c>
      <c r="G24" s="28">
        <f>VLOOKUP($D24,Résultats!$B$2:$AX$476,G$5,FALSE)</f>
        <v>0.29201185130000001</v>
      </c>
      <c r="H24" s="19">
        <f>VLOOKUP($D24,Résultats!$B$2:$AX$476,H$5,FALSE)</f>
        <v>0.28559548890000003</v>
      </c>
      <c r="I24" s="112">
        <f>VLOOKUP($D24,Résultats!$B$2:$AX$476,I$5,FALSE)</f>
        <v>0.32150161030000002</v>
      </c>
      <c r="J24" s="28">
        <f>VLOOKUP($D24,Résultats!$B$2:$AX$476,J$5,FALSE)</f>
        <v>0.30071451069999999</v>
      </c>
      <c r="K24" s="19">
        <f>VLOOKUP($D24,Résultats!$B$2:$AX$476,K$5,FALSE)</f>
        <v>0.28438163189999999</v>
      </c>
      <c r="L24" s="19">
        <f>VLOOKUP($D24,Résultats!$B$2:$AX$476,L$5,FALSE)</f>
        <v>0.27005550509999998</v>
      </c>
      <c r="M24" s="19">
        <f>VLOOKUP($D24,Résultats!$B$2:$AX$476,M$5,FALSE)</f>
        <v>0.26949070400000003</v>
      </c>
      <c r="N24" s="112">
        <f>VLOOKUP($D24,Résultats!$B$2:$AX$476,N$5,FALSE)</f>
        <v>0.268592846</v>
      </c>
      <c r="O24" s="28">
        <f>VLOOKUP($D24,Résultats!$B$2:$AX$476,O$5,FALSE)</f>
        <v>0.27052010110000002</v>
      </c>
      <c r="P24" s="19">
        <f>VLOOKUP($D24,Résultats!$B$2:$AX$476,P$5,FALSE)</f>
        <v>0.27340396760000002</v>
      </c>
      <c r="Q24" s="19">
        <f>VLOOKUP($D24,Résultats!$B$2:$AX$476,Q$5,FALSE)</f>
        <v>0.27667678550000002</v>
      </c>
      <c r="R24" s="19">
        <f>VLOOKUP($D24,Résultats!$B$2:$AX$476,R$5,FALSE)</f>
        <v>0.28007340009999998</v>
      </c>
      <c r="S24" s="112">
        <f>VLOOKUP($D24,Résultats!$B$2:$AX$476,S$5,FALSE)</f>
        <v>0.28362789779999997</v>
      </c>
      <c r="T24" s="121">
        <f>VLOOKUP($D24,Résultats!$B$2:$AX$476,T$5,FALSE)</f>
        <v>0.27978914570000002</v>
      </c>
      <c r="U24" s="121">
        <f>VLOOKUP($D24,Résultats!$B$2:$AX$476,U$5,FALSE)</f>
        <v>0.28297217619999998</v>
      </c>
      <c r="V24" s="121">
        <f>VLOOKUP($D24,Résultats!$B$2:$AX$476,V$5,FALSE)</f>
        <v>0.28697568769999998</v>
      </c>
      <c r="W24" s="121">
        <f>VLOOKUP($D24,Résultats!$B$2:$AX$476,W$5,FALSE)</f>
        <v>0.29446863540000001</v>
      </c>
      <c r="X24" s="3"/>
      <c r="Y24" s="34"/>
      <c r="Z24" s="34"/>
      <c r="AA24" s="34"/>
    </row>
    <row r="25" spans="1:39" x14ac:dyDescent="0.25">
      <c r="A25" s="3"/>
      <c r="B25" s="275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1.1272771269999999</v>
      </c>
      <c r="G25" s="114">
        <f>VLOOKUP($D25,Résultats!$B$2:$AX$476,G$5,FALSE)</f>
        <v>1.259173528</v>
      </c>
      <c r="H25" s="20">
        <f>VLOOKUP($D25,Résultats!$B$2:$AX$476,H$5,FALSE)</f>
        <v>1.243814762</v>
      </c>
      <c r="I25" s="115">
        <f>VLOOKUP($D25,Résultats!$B$2:$AX$476,I$5,FALSE)</f>
        <v>2.1934056810000002</v>
      </c>
      <c r="J25" s="114">
        <f>VLOOKUP($D25,Résultats!$B$2:$AX$476,J$5,FALSE)</f>
        <v>2.1977361979999999</v>
      </c>
      <c r="K25" s="20">
        <f>VLOOKUP($D25,Résultats!$B$2:$AX$476,K$5,FALSE)</f>
        <v>2.2228311270000001</v>
      </c>
      <c r="L25" s="20">
        <f>VLOOKUP($D25,Résultats!$B$2:$AX$476,L$5,FALSE)</f>
        <v>2.2543860850000002</v>
      </c>
      <c r="M25" s="20">
        <f>VLOOKUP($D25,Résultats!$B$2:$AX$476,M$5,FALSE)</f>
        <v>2.312059058</v>
      </c>
      <c r="N25" s="115">
        <f>VLOOKUP($D25,Résultats!$B$2:$AX$476,N$5,FALSE)</f>
        <v>2.3652721809999999</v>
      </c>
      <c r="O25" s="114">
        <f>VLOOKUP($D25,Résultats!$B$2:$AX$476,O$5,FALSE)</f>
        <v>2.4772734519999999</v>
      </c>
      <c r="P25" s="20">
        <f>VLOOKUP($D25,Résultats!$B$2:$AX$476,P$5,FALSE)</f>
        <v>2.5977455209999998</v>
      </c>
      <c r="Q25" s="20">
        <f>VLOOKUP($D25,Résultats!$B$2:$AX$476,Q$5,FALSE)</f>
        <v>2.722089591</v>
      </c>
      <c r="R25" s="20">
        <f>VLOOKUP($D25,Résultats!$B$2:$AX$476,R$5,FALSE)</f>
        <v>2.8542418669999998</v>
      </c>
      <c r="S25" s="115">
        <f>VLOOKUP($D25,Résultats!$B$2:$AX$476,S$5,FALSE)</f>
        <v>2.9884720979999999</v>
      </c>
      <c r="T25" s="123">
        <f>VLOOKUP($D25,Résultats!$B$2:$AX$476,T$5,FALSE)</f>
        <v>3.4860377379999998</v>
      </c>
      <c r="U25" s="123">
        <f>VLOOKUP($D25,Résultats!$B$2:$AX$476,U$5,FALSE)</f>
        <v>3.8477118990000001</v>
      </c>
      <c r="V25" s="123">
        <f>VLOOKUP($D25,Résultats!$B$2:$AX$476,V$5,FALSE)</f>
        <v>4.2135843590000004</v>
      </c>
      <c r="W25" s="123">
        <f>VLOOKUP($D25,Résultats!$B$2:$AX$476,W$5,FALSE)</f>
        <v>4.773779008</v>
      </c>
      <c r="X25" s="3"/>
      <c r="Y25" s="34"/>
      <c r="Z25" s="34"/>
      <c r="AA25" s="34"/>
    </row>
    <row r="26" spans="1:39" x14ac:dyDescent="0.25">
      <c r="A26" s="3"/>
      <c r="B26" s="208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4.5938672729999999</v>
      </c>
      <c r="G26" s="110">
        <f>VLOOKUP($D26,Résultats!$B$2:$AX$476,G$5,FALSE)</f>
        <v>2.8432188639999998</v>
      </c>
      <c r="H26" s="6">
        <f>VLOOKUP($D26,Résultats!$B$2:$AX$476,H$5,FALSE)</f>
        <v>2.6412724430000001</v>
      </c>
      <c r="I26" s="111">
        <f>VLOOKUP($D26,Résultats!$B$2:$AX$476,I$5,FALSE)</f>
        <v>2.4811157599999998</v>
      </c>
      <c r="J26" s="110">
        <f>VLOOKUP($D26,Résultats!$B$2:$AX$476,J$5,FALSE)</f>
        <v>2.4107346679999999</v>
      </c>
      <c r="K26" s="6">
        <f>VLOOKUP($D26,Résultats!$B$2:$AX$476,K$5,FALSE)</f>
        <v>2.402972374</v>
      </c>
      <c r="L26" s="6">
        <f>VLOOKUP($D26,Résultats!$B$2:$AX$476,L$5,FALSE)</f>
        <v>2.4258083510000001</v>
      </c>
      <c r="M26" s="6">
        <f>VLOOKUP($D26,Résultats!$B$2:$AX$476,M$5,FALSE)</f>
        <v>2.448387994</v>
      </c>
      <c r="N26" s="111">
        <f>VLOOKUP($D26,Résultats!$B$2:$AX$476,N$5,FALSE)</f>
        <v>2.4723807529999999</v>
      </c>
      <c r="O26" s="110">
        <f>VLOOKUP($D26,Résultats!$B$2:$AX$476,O$5,FALSE)</f>
        <v>2.4981300260000001</v>
      </c>
      <c r="P26" s="6">
        <f>VLOOKUP($D26,Résultats!$B$2:$AX$476,P$5,FALSE)</f>
        <v>2.5301834849999998</v>
      </c>
      <c r="Q26" s="6">
        <f>VLOOKUP($D26,Résultats!$B$2:$AX$476,Q$5,FALSE)</f>
        <v>2.5678064100000002</v>
      </c>
      <c r="R26" s="6">
        <f>VLOOKUP($D26,Résultats!$B$2:$AX$476,R$5,FALSE)</f>
        <v>2.6106667560000001</v>
      </c>
      <c r="S26" s="111">
        <f>VLOOKUP($D26,Résultats!$B$2:$AX$476,S$5,FALSE)</f>
        <v>2.6579093280000001</v>
      </c>
      <c r="T26" s="120">
        <f>VLOOKUP($D26,Résultats!$B$2:$AX$476,T$5,FALSE)</f>
        <v>2.8980831660000002</v>
      </c>
      <c r="U26" s="120">
        <f>VLOOKUP($D26,Résultats!$B$2:$AX$476,U$5,FALSE)</f>
        <v>3.1373326179999999</v>
      </c>
      <c r="V26" s="120">
        <f>VLOOKUP($D26,Résultats!$B$2:$AX$476,V$5,FALSE)</f>
        <v>3.3911917439999999</v>
      </c>
      <c r="W26" s="120">
        <f>VLOOKUP($D26,Résultats!$B$2:$AX$476,W$5,FALSE)</f>
        <v>3.689321638</v>
      </c>
      <c r="X26" s="3"/>
      <c r="Y26" s="34"/>
      <c r="Z26" s="34"/>
      <c r="AA26" s="34"/>
    </row>
    <row r="27" spans="1:39" x14ac:dyDescent="0.25">
      <c r="A27" s="3"/>
      <c r="B27" s="207" t="s">
        <v>1</v>
      </c>
      <c r="C27" s="2"/>
      <c r="D27" s="2"/>
      <c r="E27" s="9">
        <f>E26+E19+E10+E7</f>
        <v>268.92818924139999</v>
      </c>
      <c r="F27" s="9">
        <f>F26+F19+F10+F7</f>
        <v>258.21132956819997</v>
      </c>
      <c r="G27" s="29">
        <f t="shared" ref="G27:R27" si="4">G26+G19+G10+G7</f>
        <v>248.17971119400002</v>
      </c>
      <c r="H27" s="9">
        <f t="shared" si="4"/>
        <v>242.03553348369999</v>
      </c>
      <c r="I27" s="116">
        <f t="shared" si="4"/>
        <v>230.63347558520002</v>
      </c>
      <c r="J27" s="29">
        <f t="shared" si="4"/>
        <v>225.1863306633</v>
      </c>
      <c r="K27" s="9">
        <f t="shared" si="4"/>
        <v>221.28599761740003</v>
      </c>
      <c r="L27" s="9">
        <f t="shared" si="4"/>
        <v>218.25839591739998</v>
      </c>
      <c r="M27" s="9">
        <f t="shared" si="4"/>
        <v>225.39127127360001</v>
      </c>
      <c r="N27" s="116">
        <f t="shared" si="4"/>
        <v>232.7801112125</v>
      </c>
      <c r="O27" s="29">
        <f t="shared" si="4"/>
        <v>233.06793313819998</v>
      </c>
      <c r="P27" s="9">
        <f t="shared" si="4"/>
        <v>233.5027727163</v>
      </c>
      <c r="Q27" s="9">
        <f t="shared" si="4"/>
        <v>234.07479776770003</v>
      </c>
      <c r="R27" s="9">
        <f t="shared" si="4"/>
        <v>234.501687301</v>
      </c>
      <c r="S27" s="116">
        <f>S26+S19+S10+S7</f>
        <v>235.07334028220001</v>
      </c>
      <c r="T27" s="124">
        <f>T26+T19+T10+T7</f>
        <v>223.71623897910001</v>
      </c>
      <c r="U27" s="124">
        <f>U26+U19+U10+U7</f>
        <v>216.06433456270003</v>
      </c>
      <c r="V27" s="124">
        <f>V26+V19+V10+V7</f>
        <v>208.66841051169999</v>
      </c>
      <c r="W27" s="124">
        <f>W26+W19+W10+W7</f>
        <v>204.6040017949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7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5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25">
      <c r="A32" s="3"/>
      <c r="B32" s="206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9">
        <v>2020</v>
      </c>
      <c r="J32" s="117">
        <v>2021</v>
      </c>
      <c r="K32" s="33">
        <v>2022</v>
      </c>
      <c r="L32" s="33">
        <v>2023</v>
      </c>
      <c r="M32" s="33">
        <v>2024</v>
      </c>
      <c r="N32" s="109">
        <v>2025</v>
      </c>
      <c r="O32" s="117">
        <v>2026</v>
      </c>
      <c r="P32" s="33">
        <v>2027</v>
      </c>
      <c r="Q32" s="33">
        <v>2028</v>
      </c>
      <c r="R32" s="33">
        <v>2029</v>
      </c>
      <c r="S32" s="118">
        <v>2030</v>
      </c>
      <c r="T32" s="119">
        <v>2035</v>
      </c>
      <c r="U32" s="119">
        <v>2040</v>
      </c>
      <c r="V32" s="119">
        <v>2045</v>
      </c>
      <c r="W32" s="119">
        <v>2050</v>
      </c>
      <c r="X32" s="3"/>
      <c r="Z32" s="209"/>
      <c r="AA32" s="210">
        <v>2020</v>
      </c>
      <c r="AB32" s="210">
        <v>2030</v>
      </c>
      <c r="AC32" s="211">
        <v>2050</v>
      </c>
      <c r="AE32" s="209"/>
      <c r="AF32" s="210">
        <v>2020</v>
      </c>
      <c r="AG32" s="210">
        <v>2030</v>
      </c>
      <c r="AH32" s="211">
        <v>2050</v>
      </c>
      <c r="AJ32" s="209"/>
      <c r="AK32" s="210">
        <v>2020</v>
      </c>
      <c r="AL32" s="210">
        <v>2030</v>
      </c>
      <c r="AM32" s="211">
        <v>2050</v>
      </c>
    </row>
    <row r="33" spans="1:39" x14ac:dyDescent="0.25">
      <c r="A33" s="3"/>
      <c r="B33" s="273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71.925850811000004</v>
      </c>
      <c r="G33" s="110">
        <f t="shared" ref="G33:R33" si="5">SUM(G34:G35)</f>
        <v>69.371384403000008</v>
      </c>
      <c r="H33" s="6">
        <f t="shared" si="5"/>
        <v>68.589056720999992</v>
      </c>
      <c r="I33" s="111">
        <f t="shared" si="5"/>
        <v>69.097778554000001</v>
      </c>
      <c r="J33" s="110">
        <f t="shared" si="5"/>
        <v>68.990331053999995</v>
      </c>
      <c r="K33" s="6">
        <f t="shared" si="5"/>
        <v>68.608627231</v>
      </c>
      <c r="L33" s="6">
        <f t="shared" si="5"/>
        <v>68.21085779500001</v>
      </c>
      <c r="M33" s="6">
        <f t="shared" si="5"/>
        <v>67.328255167999998</v>
      </c>
      <c r="N33" s="111">
        <f t="shared" si="5"/>
        <v>66.200040260000009</v>
      </c>
      <c r="O33" s="110">
        <f t="shared" si="5"/>
        <v>65.337551013999999</v>
      </c>
      <c r="P33" s="6">
        <f t="shared" si="5"/>
        <v>64.813037792000003</v>
      </c>
      <c r="Q33" s="6">
        <f t="shared" si="5"/>
        <v>64.530930827999995</v>
      </c>
      <c r="R33" s="6">
        <f t="shared" si="5"/>
        <v>64.413638919999997</v>
      </c>
      <c r="S33" s="111">
        <f>SUM(S34:S35)</f>
        <v>64.402579056999997</v>
      </c>
      <c r="T33" s="120">
        <f>SUM(T34:T35)</f>
        <v>62.965959976999997</v>
      </c>
      <c r="U33" s="120">
        <f>SUM(U34:U35)</f>
        <v>60.859261323999995</v>
      </c>
      <c r="V33" s="120">
        <f>SUM(V34:V35)</f>
        <v>59.087202503</v>
      </c>
      <c r="W33" s="120">
        <f>SUM(W34:W35)</f>
        <v>57.821165246999996</v>
      </c>
      <c r="X33" s="3"/>
      <c r="Z33" s="212" t="s">
        <v>42</v>
      </c>
      <c r="AA33" s="221">
        <f>(I38+I40)/I36</f>
        <v>8.6413757778354746E-3</v>
      </c>
      <c r="AB33" s="221">
        <f>(S38+S40)/S36</f>
        <v>6.9572056932726521E-3</v>
      </c>
      <c r="AC33" s="222">
        <f>(W38+W40)/W36</f>
        <v>7.0660959983085804E-3</v>
      </c>
      <c r="AE33" s="212" t="s">
        <v>447</v>
      </c>
      <c r="AF33" s="221">
        <f>I34/I33</f>
        <v>0.95161573824855672</v>
      </c>
      <c r="AG33" s="221">
        <f>S34/S33</f>
        <v>0.93912696518674765</v>
      </c>
      <c r="AH33" s="222">
        <f>W34/W33</f>
        <v>0.93651036759086292</v>
      </c>
      <c r="AJ33" s="212" t="s">
        <v>381</v>
      </c>
      <c r="AK33" s="221">
        <f>I46/(I46+I48)</f>
        <v>0.98439656249958918</v>
      </c>
      <c r="AL33" s="221">
        <f>S46/(S46+S48)</f>
        <v>0.9785000973949628</v>
      </c>
      <c r="AM33" s="222">
        <f>W46/(W46+W48)</f>
        <v>0.95693676438470221</v>
      </c>
    </row>
    <row r="34" spans="1:39" x14ac:dyDescent="0.25">
      <c r="A34" s="3"/>
      <c r="B34" s="274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68.280746210000004</v>
      </c>
      <c r="G34" s="28">
        <f>VLOOKUP($D34,Résultats!$B$2:$AX$476,G$5,FALSE)</f>
        <v>65.23698478</v>
      </c>
      <c r="H34" s="19">
        <f>VLOOKUP($D34,Résultats!$B$2:$AX$476,H$5,FALSE)</f>
        <v>64.275833809999995</v>
      </c>
      <c r="I34" s="112">
        <f>VLOOKUP($D34,Résultats!$B$2:$AX$476,I$5,FALSE)</f>
        <v>65.754533550000005</v>
      </c>
      <c r="J34" s="28">
        <f>VLOOKUP($D34,Résultats!$B$2:$AX$476,J$5,FALSE)</f>
        <v>65.44679524</v>
      </c>
      <c r="K34" s="19">
        <f>VLOOKUP($D34,Résultats!$B$2:$AX$476,K$5,FALSE)</f>
        <v>64.882508880000003</v>
      </c>
      <c r="L34" s="19">
        <f>VLOOKUP($D34,Résultats!$B$2:$AX$476,L$5,FALSE)</f>
        <v>64.307444700000005</v>
      </c>
      <c r="M34" s="19">
        <f>VLOOKUP($D34,Résultats!$B$2:$AX$476,M$5,FALSE)</f>
        <v>63.353771270000003</v>
      </c>
      <c r="N34" s="112">
        <f>VLOOKUP($D34,Résultats!$B$2:$AX$476,N$5,FALSE)</f>
        <v>62.171636900000003</v>
      </c>
      <c r="O34" s="28">
        <f>VLOOKUP($D34,Résultats!$B$2:$AX$476,O$5,FALSE)</f>
        <v>61.361830730000001</v>
      </c>
      <c r="P34" s="19">
        <f>VLOOKUP($D34,Résultats!$B$2:$AX$476,P$5,FALSE)</f>
        <v>60.869442569999997</v>
      </c>
      <c r="Q34" s="19">
        <f>VLOOKUP($D34,Résultats!$B$2:$AX$476,Q$5,FALSE)</f>
        <v>60.604721390000002</v>
      </c>
      <c r="R34" s="19">
        <f>VLOOKUP($D34,Résultats!$B$2:$AX$476,R$5,FALSE)</f>
        <v>60.493606759999999</v>
      </c>
      <c r="S34" s="112">
        <f>VLOOKUP($D34,Résultats!$B$2:$AX$476,S$5,FALSE)</f>
        <v>60.482198619999998</v>
      </c>
      <c r="T34" s="121">
        <f>VLOOKUP($D34,Résultats!$B$2:$AX$476,T$5,FALSE)</f>
        <v>59.14987816</v>
      </c>
      <c r="U34" s="121">
        <f>VLOOKUP($D34,Résultats!$B$2:$AX$476,U$5,FALSE)</f>
        <v>57.163317399999997</v>
      </c>
      <c r="V34" s="121">
        <f>VLOOKUP($D34,Résultats!$B$2:$AX$476,V$5,FALSE)</f>
        <v>55.428939499999998</v>
      </c>
      <c r="W34" s="121">
        <f>VLOOKUP($D34,Résultats!$B$2:$AX$476,W$5,FALSE)</f>
        <v>54.150120719999997</v>
      </c>
      <c r="X34" s="3"/>
      <c r="Z34" s="212" t="s">
        <v>376</v>
      </c>
      <c r="AA34" s="221">
        <f>I37/I36</f>
        <v>0.69408091299190133</v>
      </c>
      <c r="AB34" s="221">
        <f>S37/S36</f>
        <v>0.64846858625327763</v>
      </c>
      <c r="AC34" s="222">
        <f>W37/W36</f>
        <v>0.37300389190411681</v>
      </c>
      <c r="AE34" s="214" t="s">
        <v>380</v>
      </c>
      <c r="AF34" s="223">
        <f>I35/I33</f>
        <v>4.838426175144328E-2</v>
      </c>
      <c r="AG34" s="223">
        <f>S35/S33</f>
        <v>6.0873034813252389E-2</v>
      </c>
      <c r="AH34" s="224">
        <f>W35/W33</f>
        <v>6.3489632409137048E-2</v>
      </c>
      <c r="AJ34" s="214" t="s">
        <v>382</v>
      </c>
      <c r="AK34" s="223">
        <f>I48/(I46+I48)</f>
        <v>1.5603437500410836E-2</v>
      </c>
      <c r="AL34" s="223">
        <f>S48/(S46+S48)</f>
        <v>2.1499902605037133E-2</v>
      </c>
      <c r="AM34" s="224">
        <f>W48/(W46+W48)</f>
        <v>4.3063235615297769E-2</v>
      </c>
    </row>
    <row r="35" spans="1:39" x14ac:dyDescent="0.25">
      <c r="A35" s="3"/>
      <c r="B35" s="275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3.6451046009999999</v>
      </c>
      <c r="G35" s="28">
        <f>VLOOKUP($D35,Résultats!$B$2:$AX$476,G$5,FALSE)</f>
        <v>4.1343996230000002</v>
      </c>
      <c r="H35" s="19">
        <f>VLOOKUP($D35,Résultats!$B$2:$AX$476,H$5,FALSE)</f>
        <v>4.3132229110000004</v>
      </c>
      <c r="I35" s="112">
        <f>VLOOKUP($D35,Résultats!$B$2:$AX$476,I$5,FALSE)</f>
        <v>3.3432450039999999</v>
      </c>
      <c r="J35" s="28">
        <f>VLOOKUP($D35,Résultats!$B$2:$AX$476,J$5,FALSE)</f>
        <v>3.5435358140000002</v>
      </c>
      <c r="K35" s="19">
        <f>VLOOKUP($D35,Résultats!$B$2:$AX$476,K$5,FALSE)</f>
        <v>3.7261183510000002</v>
      </c>
      <c r="L35" s="19">
        <f>VLOOKUP($D35,Résultats!$B$2:$AX$476,L$5,FALSE)</f>
        <v>3.9034130949999999</v>
      </c>
      <c r="M35" s="19">
        <f>VLOOKUP($D35,Résultats!$B$2:$AX$476,M$5,FALSE)</f>
        <v>3.9744838979999999</v>
      </c>
      <c r="N35" s="112">
        <f>VLOOKUP($D35,Résultats!$B$2:$AX$476,N$5,FALSE)</f>
        <v>4.0284033600000004</v>
      </c>
      <c r="O35" s="28">
        <f>VLOOKUP($D35,Résultats!$B$2:$AX$476,O$5,FALSE)</f>
        <v>3.9757202839999999</v>
      </c>
      <c r="P35" s="19">
        <f>VLOOKUP($D35,Résultats!$B$2:$AX$476,P$5,FALSE)</f>
        <v>3.9435952219999999</v>
      </c>
      <c r="Q35" s="19">
        <f>VLOOKUP($D35,Résultats!$B$2:$AX$476,Q$5,FALSE)</f>
        <v>3.9262094379999999</v>
      </c>
      <c r="R35" s="19">
        <f>VLOOKUP($D35,Résultats!$B$2:$AX$476,R$5,FALSE)</f>
        <v>3.9200321599999999</v>
      </c>
      <c r="S35" s="112">
        <f>VLOOKUP($D35,Résultats!$B$2:$AX$476,S$5,FALSE)</f>
        <v>3.9203804369999999</v>
      </c>
      <c r="T35" s="121">
        <f>VLOOKUP($D35,Résultats!$B$2:$AX$476,T$5,FALSE)</f>
        <v>3.8160818170000002</v>
      </c>
      <c r="U35" s="121">
        <f>VLOOKUP($D35,Résultats!$B$2:$AX$476,U$5,FALSE)</f>
        <v>3.6959439239999998</v>
      </c>
      <c r="V35" s="121">
        <f>VLOOKUP($D35,Résultats!$B$2:$AX$476,V$5,FALSE)</f>
        <v>3.6582630030000001</v>
      </c>
      <c r="W35" s="121">
        <f>VLOOKUP($D35,Résultats!$B$2:$AX$476,W$5,FALSE)</f>
        <v>3.6710445269999998</v>
      </c>
      <c r="X35" s="3"/>
      <c r="Z35" s="212" t="s">
        <v>444</v>
      </c>
      <c r="AA35" s="221">
        <f>I43/I36</f>
        <v>0.10258601324575592</v>
      </c>
      <c r="AB35" s="221">
        <f>S43/S36</f>
        <v>0.10222058430234539</v>
      </c>
      <c r="AC35" s="222">
        <f>W43/W36</f>
        <v>9.791181397290083E-2</v>
      </c>
      <c r="AE35" s="220" t="s">
        <v>443</v>
      </c>
      <c r="AF35" s="225">
        <f>SUM(AF33:AF34)</f>
        <v>1</v>
      </c>
      <c r="AG35" s="225">
        <f t="shared" ref="AG35:AH35" si="6">SUM(AG33:AG34)</f>
        <v>1</v>
      </c>
      <c r="AH35" s="225">
        <f t="shared" si="6"/>
        <v>1</v>
      </c>
      <c r="AJ35" s="220" t="s">
        <v>443</v>
      </c>
      <c r="AK35" s="225">
        <f>SUM(AK33:AK34)</f>
        <v>1</v>
      </c>
      <c r="AL35" s="225">
        <f t="shared" ref="AL35" si="7">SUM(AL33:AL34)</f>
        <v>0.99999999999999989</v>
      </c>
      <c r="AM35" s="225">
        <f t="shared" ref="AM35" si="8">SUM(AM33:AM34)</f>
        <v>1</v>
      </c>
    </row>
    <row r="36" spans="1:39" x14ac:dyDescent="0.25">
      <c r="A36" s="3"/>
      <c r="B36" s="273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37.919443399199999</v>
      </c>
      <c r="G36" s="27">
        <f t="shared" ref="G36:R36" si="9">SUM(G37:G44)</f>
        <v>38.061737558600001</v>
      </c>
      <c r="H36" s="8">
        <f t="shared" si="9"/>
        <v>37.527537548099993</v>
      </c>
      <c r="I36" s="113">
        <f t="shared" si="9"/>
        <v>36.440044073499998</v>
      </c>
      <c r="J36" s="27">
        <f t="shared" si="9"/>
        <v>35.8361375084</v>
      </c>
      <c r="K36" s="8">
        <f t="shared" si="9"/>
        <v>35.678509422600008</v>
      </c>
      <c r="L36" s="8">
        <f t="shared" si="9"/>
        <v>35.755590024500002</v>
      </c>
      <c r="M36" s="8">
        <f t="shared" si="9"/>
        <v>36.142578300000004</v>
      </c>
      <c r="N36" s="113">
        <f t="shared" si="9"/>
        <v>36.637396479499998</v>
      </c>
      <c r="O36" s="27">
        <f t="shared" si="9"/>
        <v>37.086269016400003</v>
      </c>
      <c r="P36" s="8">
        <f t="shared" si="9"/>
        <v>37.440421754799999</v>
      </c>
      <c r="Q36" s="8">
        <f t="shared" si="9"/>
        <v>37.749550702700006</v>
      </c>
      <c r="R36" s="8">
        <f t="shared" si="9"/>
        <v>38.0435880884</v>
      </c>
      <c r="S36" s="113">
        <f>SUM(S37:S44)</f>
        <v>38.347270148699991</v>
      </c>
      <c r="T36" s="122">
        <f>SUM(T37:T44)</f>
        <v>40.923902487399999</v>
      </c>
      <c r="U36" s="122">
        <f>SUM(U37:U44)</f>
        <v>44.222898250599997</v>
      </c>
      <c r="V36" s="122">
        <f>SUM(V37:V44)</f>
        <v>46.894507931200003</v>
      </c>
      <c r="W36" s="122">
        <f>SUM(W37:W44)</f>
        <v>49.254768217600002</v>
      </c>
      <c r="X36" s="3"/>
      <c r="Z36" s="212" t="s">
        <v>377</v>
      </c>
      <c r="AA36" s="221">
        <f>I42/I36</f>
        <v>3.6998234285354592E-2</v>
      </c>
      <c r="AB36" s="221">
        <f>S42/S36</f>
        <v>6.0326902202670236E-2</v>
      </c>
      <c r="AC36" s="222">
        <f>W42/W36</f>
        <v>0.17656228750443098</v>
      </c>
    </row>
    <row r="37" spans="1:39" x14ac:dyDescent="0.25">
      <c r="A37" s="3"/>
      <c r="B37" s="274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30.152831930000001</v>
      </c>
      <c r="G37" s="28">
        <f>VLOOKUP($D37,Résultats!$B$2:$AX$476,G$5,FALSE)</f>
        <v>28.61393782</v>
      </c>
      <c r="H37" s="19">
        <f>VLOOKUP($D37,Résultats!$B$2:$AX$476,H$5,FALSE)</f>
        <v>27.550997110000001</v>
      </c>
      <c r="I37" s="112">
        <f>VLOOKUP($D37,Résultats!$B$2:$AX$476,I$5,FALSE)</f>
        <v>25.29233906</v>
      </c>
      <c r="J37" s="28">
        <f>VLOOKUP($D37,Résultats!$B$2:$AX$476,J$5,FALSE)</f>
        <v>24.836614990000001</v>
      </c>
      <c r="K37" s="19">
        <f>VLOOKUP($D37,Résultats!$B$2:$AX$476,K$5,FALSE)</f>
        <v>24.692477780000001</v>
      </c>
      <c r="L37" s="19">
        <f>VLOOKUP($D37,Résultats!$B$2:$AX$476,L$5,FALSE)</f>
        <v>24.712279779999999</v>
      </c>
      <c r="M37" s="19">
        <f>VLOOKUP($D37,Résultats!$B$2:$AX$476,M$5,FALSE)</f>
        <v>24.89099302</v>
      </c>
      <c r="N37" s="112">
        <f>VLOOKUP($D37,Résultats!$B$2:$AX$476,N$5,FALSE)</f>
        <v>25.142882400000001</v>
      </c>
      <c r="O37" s="28">
        <f>VLOOKUP($D37,Résultats!$B$2:$AX$476,O$5,FALSE)</f>
        <v>25.1352361</v>
      </c>
      <c r="P37" s="19">
        <f>VLOOKUP($D37,Résultats!$B$2:$AX$476,P$5,FALSE)</f>
        <v>25.061914430000002</v>
      </c>
      <c r="Q37" s="19">
        <f>VLOOKUP($D37,Résultats!$B$2:$AX$476,Q$5,FALSE)</f>
        <v>24.958169340000001</v>
      </c>
      <c r="R37" s="19">
        <f>VLOOKUP($D37,Résultats!$B$2:$AX$476,R$5,FALSE)</f>
        <v>24.909358059999999</v>
      </c>
      <c r="S37" s="112">
        <f>VLOOKUP($D37,Résultats!$B$2:$AX$476,S$5,FALSE)</f>
        <v>24.867000059999999</v>
      </c>
      <c r="T37" s="121">
        <f>VLOOKUP($D37,Résultats!$B$2:$AX$476,T$5,FALSE)</f>
        <v>23.790489749999999</v>
      </c>
      <c r="U37" s="121">
        <f>VLOOKUP($D37,Résultats!$B$2:$AX$476,U$5,FALSE)</f>
        <v>22.524634559999999</v>
      </c>
      <c r="V37" s="121">
        <f>VLOOKUP($D37,Résultats!$B$2:$AX$476,V$5,FALSE)</f>
        <v>20.804172359999999</v>
      </c>
      <c r="W37" s="121">
        <f>VLOOKUP($D37,Résultats!$B$2:$AX$476,W$5,FALSE)</f>
        <v>18.372220240000001</v>
      </c>
      <c r="X37" s="3"/>
      <c r="Z37" s="212" t="s">
        <v>378</v>
      </c>
      <c r="AA37" s="221">
        <f>I41/I36</f>
        <v>8.3952357050652904E-2</v>
      </c>
      <c r="AB37" s="221">
        <f>S41/S36</f>
        <v>0.13922108432485092</v>
      </c>
      <c r="AC37" s="222">
        <f>W41/W36</f>
        <v>0.26336672853055365</v>
      </c>
    </row>
    <row r="38" spans="1:39" x14ac:dyDescent="0.25">
      <c r="A38" s="3"/>
      <c r="B38" s="274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0.15980013069999999</v>
      </c>
      <c r="G38" s="28">
        <f>VLOOKUP($D38,Résultats!$B$2:$AX$476,G$5,FALSE)</f>
        <v>0.1202617094</v>
      </c>
      <c r="H38" s="19">
        <f>VLOOKUP($D38,Résultats!$B$2:$AX$476,H$5,FALSE)</f>
        <v>0.1071816993</v>
      </c>
      <c r="I38" s="112">
        <f>VLOOKUP($D38,Résultats!$B$2:$AX$476,I$5,FALSE)</f>
        <v>0.1059885094</v>
      </c>
      <c r="J38" s="28">
        <f>VLOOKUP($D38,Résultats!$B$2:$AX$476,J$5,FALSE)</f>
        <v>0.16987461400000001</v>
      </c>
      <c r="K38" s="19">
        <f>VLOOKUP($D38,Résultats!$B$2:$AX$476,K$5,FALSE)</f>
        <v>0.23176713909999999</v>
      </c>
      <c r="L38" s="19">
        <f>VLOOKUP($D38,Résultats!$B$2:$AX$476,L$5,FALSE)</f>
        <v>0.292488902</v>
      </c>
      <c r="M38" s="19">
        <f>VLOOKUP($D38,Résultats!$B$2:$AX$476,M$5,FALSE)</f>
        <v>0.2555958351</v>
      </c>
      <c r="N38" s="112">
        <f>VLOOKUP($D38,Résultats!$B$2:$AX$476,N$5,FALSE)</f>
        <v>0.2189755505</v>
      </c>
      <c r="O38" s="28">
        <f>VLOOKUP($D38,Résultats!$B$2:$AX$476,O$5,FALSE)</f>
        <v>0.21756500179999999</v>
      </c>
      <c r="P38" s="19">
        <f>VLOOKUP($D38,Résultats!$B$2:$AX$476,P$5,FALSE)</f>
        <v>0.21557960640000001</v>
      </c>
      <c r="Q38" s="19">
        <f>VLOOKUP($D38,Résultats!$B$2:$AX$476,Q$5,FALSE)</f>
        <v>0.21333126690000001</v>
      </c>
      <c r="R38" s="19">
        <f>VLOOKUP($D38,Résultats!$B$2:$AX$476,R$5,FALSE)</f>
        <v>0.21155892239999999</v>
      </c>
      <c r="S38" s="112">
        <f>VLOOKUP($D38,Résultats!$B$2:$AX$476,S$5,FALSE)</f>
        <v>0.20984216489999999</v>
      </c>
      <c r="T38" s="121">
        <f>VLOOKUP($D38,Résultats!$B$2:$AX$476,T$5,FALSE)</f>
        <v>0.23552551699999999</v>
      </c>
      <c r="U38" s="121">
        <f>VLOOKUP($D38,Résultats!$B$2:$AX$476,U$5,FALSE)</f>
        <v>0.2387026877</v>
      </c>
      <c r="V38" s="121">
        <f>VLOOKUP($D38,Résultats!$B$2:$AX$476,V$5,FALSE)</f>
        <v>0.26499198159999998</v>
      </c>
      <c r="W38" s="121">
        <f>VLOOKUP($D38,Résultats!$B$2:$AX$476,W$5,FALSE)</f>
        <v>0.27763890670000002</v>
      </c>
      <c r="X38" s="3"/>
      <c r="Z38" s="214" t="s">
        <v>379</v>
      </c>
      <c r="AA38" s="223">
        <f>(I39+I44)/I36</f>
        <v>7.3741106648499893E-2</v>
      </c>
      <c r="AB38" s="223">
        <f>(S39+S44)/S36</f>
        <v>4.2805637223583382E-2</v>
      </c>
      <c r="AC38" s="224">
        <f>(W39+W44)/W36</f>
        <v>8.2089182089689142E-2</v>
      </c>
    </row>
    <row r="39" spans="1:39" x14ac:dyDescent="0.25">
      <c r="A39" s="3"/>
      <c r="B39" s="274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1.0733777229999999</v>
      </c>
      <c r="G39" s="28">
        <f>VLOOKUP($D39,Résultats!$B$2:$AX$476,G$5,FALSE)</f>
        <v>1.4140751380000001</v>
      </c>
      <c r="H39" s="19">
        <f>VLOOKUP($D39,Résultats!$B$2:$AX$476,H$5,FALSE)</f>
        <v>1.5188759590000001</v>
      </c>
      <c r="I39" s="112">
        <f>VLOOKUP($D39,Résultats!$B$2:$AX$476,I$5,FALSE)</f>
        <v>2.242774421</v>
      </c>
      <c r="J39" s="28">
        <f>VLOOKUP($D39,Résultats!$B$2:$AX$476,J$5,FALSE)</f>
        <v>1.6765098890000001</v>
      </c>
      <c r="K39" s="19">
        <f>VLOOKUP($D39,Résultats!$B$2:$AX$476,K$5,FALSE)</f>
        <v>1.1642436709999999</v>
      </c>
      <c r="L39" s="19">
        <f>VLOOKUP($D39,Résultats!$B$2:$AX$476,L$5,FALSE)</f>
        <v>0.68136216890000001</v>
      </c>
      <c r="M39" s="19">
        <f>VLOOKUP($D39,Résultats!$B$2:$AX$476,M$5,FALSE)</f>
        <v>0.65974333439999999</v>
      </c>
      <c r="N39" s="112">
        <f>VLOOKUP($D39,Résultats!$B$2:$AX$476,N$5,FALSE)</f>
        <v>0.63973833069999997</v>
      </c>
      <c r="O39" s="28">
        <f>VLOOKUP($D39,Résultats!$B$2:$AX$476,O$5,FALSE)</f>
        <v>0.64039097170000003</v>
      </c>
      <c r="P39" s="19">
        <f>VLOOKUP($D39,Résultats!$B$2:$AX$476,P$5,FALSE)</f>
        <v>0.63937436650000001</v>
      </c>
      <c r="Q39" s="19">
        <f>VLOOKUP($D39,Résultats!$B$2:$AX$476,Q$5,FALSE)</f>
        <v>0.63758239019999996</v>
      </c>
      <c r="R39" s="19">
        <f>VLOOKUP($D39,Résultats!$B$2:$AX$476,R$5,FALSE)</f>
        <v>0.6371678838</v>
      </c>
      <c r="S39" s="112">
        <f>VLOOKUP($D39,Résultats!$B$2:$AX$476,S$5,FALSE)</f>
        <v>0.63691797049999999</v>
      </c>
      <c r="T39" s="121">
        <f>VLOOKUP($D39,Résultats!$B$2:$AX$476,T$5,FALSE)</f>
        <v>0.67634379609999995</v>
      </c>
      <c r="U39" s="121">
        <f>VLOOKUP($D39,Résultats!$B$2:$AX$476,U$5,FALSE)</f>
        <v>0.72645207290000002</v>
      </c>
      <c r="V39" s="121">
        <f>VLOOKUP($D39,Résultats!$B$2:$AX$476,V$5,FALSE)</f>
        <v>0.7657589897</v>
      </c>
      <c r="W39" s="121">
        <f>VLOOKUP($D39,Résultats!$B$2:$AX$476,W$5,FALSE)</f>
        <v>2.2362202940000002</v>
      </c>
      <c r="X39" s="3"/>
      <c r="Z39" s="220" t="s">
        <v>443</v>
      </c>
      <c r="AA39" s="225">
        <f>SUM(AA33:AA38)</f>
        <v>1</v>
      </c>
      <c r="AB39" s="225">
        <f t="shared" ref="AB39:AC39" si="10">SUM(AB33:AB38)</f>
        <v>1.0000000000000002</v>
      </c>
      <c r="AC39" s="225">
        <f t="shared" si="10"/>
        <v>1</v>
      </c>
      <c r="AJ39" s="220"/>
      <c r="AK39" s="225"/>
      <c r="AL39" s="225"/>
      <c r="AM39" s="225"/>
    </row>
    <row r="40" spans="1:39" x14ac:dyDescent="0.25">
      <c r="A40" s="3"/>
      <c r="B40" s="274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0.83951553040000004</v>
      </c>
      <c r="G40" s="28">
        <f>VLOOKUP($D40,Résultats!$B$2:$AX$476,G$5,FALSE)</f>
        <v>0.62843250930000005</v>
      </c>
      <c r="H40" s="19">
        <f>VLOOKUP($D40,Résultats!$B$2:$AX$476,H$5,FALSE)</f>
        <v>0.55908580320000001</v>
      </c>
      <c r="I40" s="112">
        <f>VLOOKUP($D40,Résultats!$B$2:$AX$476,I$5,FALSE)</f>
        <v>0.2089036048</v>
      </c>
      <c r="J40" s="28">
        <f>VLOOKUP($D40,Résultats!$B$2:$AX$476,J$5,FALSE)</f>
        <v>0.16789621699999999</v>
      </c>
      <c r="K40" s="19">
        <f>VLOOKUP($D40,Résultats!$B$2:$AX$476,K$5,FALSE)</f>
        <v>0.13132994479999999</v>
      </c>
      <c r="L40" s="19">
        <f>VLOOKUP($D40,Résultats!$B$2:$AX$476,L$5,FALSE)</f>
        <v>9.7169309199999998E-2</v>
      </c>
      <c r="M40" s="19">
        <f>VLOOKUP($D40,Résultats!$B$2:$AX$476,M$5,FALSE)</f>
        <v>7.7248624900000007E-2</v>
      </c>
      <c r="N40" s="112">
        <f>VLOOKUP($D40,Résultats!$B$2:$AX$476,N$5,FALSE)</f>
        <v>5.7301990400000002E-2</v>
      </c>
      <c r="O40" s="28">
        <f>VLOOKUP($D40,Résultats!$B$2:$AX$476,O$5,FALSE)</f>
        <v>5.7340134299999998E-2</v>
      </c>
      <c r="P40" s="19">
        <f>VLOOKUP($D40,Résultats!$B$2:$AX$476,P$5,FALSE)</f>
        <v>5.7228718900000003E-2</v>
      </c>
      <c r="Q40" s="19">
        <f>VLOOKUP($D40,Résultats!$B$2:$AX$476,Q$5,FALSE)</f>
        <v>5.7047883299999998E-2</v>
      </c>
      <c r="R40" s="19">
        <f>VLOOKUP($D40,Résultats!$B$2:$AX$476,R$5,FALSE)</f>
        <v>5.6990415500000002E-2</v>
      </c>
      <c r="S40" s="112">
        <f>VLOOKUP($D40,Résultats!$B$2:$AX$476,S$5,FALSE)</f>
        <v>5.6947681299999997E-2</v>
      </c>
      <c r="T40" s="121">
        <f>VLOOKUP($D40,Résultats!$B$2:$AX$476,T$5,FALSE)</f>
        <v>6.0397658299999997E-2</v>
      </c>
      <c r="U40" s="121">
        <f>VLOOKUP($D40,Résultats!$B$2:$AX$476,U$5,FALSE)</f>
        <v>6.4857999999999999E-2</v>
      </c>
      <c r="V40" s="121">
        <f>VLOOKUP($D40,Résultats!$B$2:$AX$476,V$5,FALSE)</f>
        <v>6.83536109E-2</v>
      </c>
      <c r="W40" s="121">
        <f>VLOOKUP($D40,Résultats!$B$2:$AX$476,W$5,FALSE)</f>
        <v>7.0400013900000002E-2</v>
      </c>
      <c r="X40" s="3"/>
    </row>
    <row r="41" spans="1:39" x14ac:dyDescent="0.25">
      <c r="A41" s="3"/>
      <c r="B41" s="274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1.39122966</v>
      </c>
      <c r="G41" s="28">
        <f>VLOOKUP($D41,Résultats!$B$2:$AX$476,G$5,FALSE)</f>
        <v>2.0682769259999998</v>
      </c>
      <c r="H41" s="19">
        <f>VLOOKUP($D41,Résultats!$B$2:$AX$476,H$5,FALSE)</f>
        <v>2.312890957</v>
      </c>
      <c r="I41" s="112">
        <f>VLOOKUP($D41,Résultats!$B$2:$AX$476,I$5,FALSE)</f>
        <v>3.059227591</v>
      </c>
      <c r="J41" s="28">
        <f>VLOOKUP($D41,Résultats!$B$2:$AX$476,J$5,FALSE)</f>
        <v>3.159295406</v>
      </c>
      <c r="K41" s="19">
        <f>VLOOKUP($D41,Résultats!$B$2:$AX$476,K$5,FALSE)</f>
        <v>3.2892692120000002</v>
      </c>
      <c r="L41" s="19">
        <f>VLOOKUP($D41,Résultats!$B$2:$AX$476,L$5,FALSE)</f>
        <v>3.4346904309999999</v>
      </c>
      <c r="M41" s="19">
        <f>VLOOKUP($D41,Résultats!$B$2:$AX$476,M$5,FALSE)</f>
        <v>3.7692329849999999</v>
      </c>
      <c r="N41" s="112">
        <f>VLOOKUP($D41,Résultats!$B$2:$AX$476,N$5,FALSE)</f>
        <v>4.1186566610000002</v>
      </c>
      <c r="O41" s="28">
        <f>VLOOKUP($D41,Résultats!$B$2:$AX$476,O$5,FALSE)</f>
        <v>4.4080337749999998</v>
      </c>
      <c r="P41" s="19">
        <f>VLOOKUP($D41,Résultats!$B$2:$AX$476,P$5,FALSE)</f>
        <v>4.6872718979999997</v>
      </c>
      <c r="Q41" s="19">
        <f>VLOOKUP($D41,Résultats!$B$2:$AX$476,Q$5,FALSE)</f>
        <v>4.9610893139999996</v>
      </c>
      <c r="R41" s="19">
        <f>VLOOKUP($D41,Résultats!$B$2:$AX$476,R$5,FALSE)</f>
        <v>5.1493087470000001</v>
      </c>
      <c r="S41" s="112">
        <f>VLOOKUP($D41,Résultats!$B$2:$AX$476,S$5,FALSE)</f>
        <v>5.3387485310000002</v>
      </c>
      <c r="T41" s="121">
        <f>VLOOKUP($D41,Résultats!$B$2:$AX$476,T$5,FALSE)</f>
        <v>7.0281980539999998</v>
      </c>
      <c r="U41" s="121">
        <f>VLOOKUP($D41,Résultats!$B$2:$AX$476,U$5,FALSE)</f>
        <v>9.0139600380000005</v>
      </c>
      <c r="V41" s="121">
        <f>VLOOKUP($D41,Résultats!$B$2:$AX$476,V$5,FALSE)</f>
        <v>11.04502701</v>
      </c>
      <c r="W41" s="121">
        <f>VLOOKUP($D41,Résultats!$B$2:$AX$476,W$5,FALSE)</f>
        <v>12.972067170000001</v>
      </c>
      <c r="X41" s="3"/>
    </row>
    <row r="42" spans="1:39" x14ac:dyDescent="0.25">
      <c r="A42" s="3"/>
      <c r="B42" s="274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0.48791940700000003</v>
      </c>
      <c r="G42" s="28">
        <f>VLOOKUP($D42,Résultats!$B$2:$AX$476,G$5,FALSE)</f>
        <v>0.79693264620000004</v>
      </c>
      <c r="H42" s="19">
        <f>VLOOKUP($D42,Résultats!$B$2:$AX$476,H$5,FALSE)</f>
        <v>0.91957956429999999</v>
      </c>
      <c r="I42" s="112">
        <f>VLOOKUP($D42,Résultats!$B$2:$AX$476,I$5,FALSE)</f>
        <v>1.3482172880000001</v>
      </c>
      <c r="J42" s="28">
        <f>VLOOKUP($D42,Résultats!$B$2:$AX$476,J$5,FALSE)</f>
        <v>1.392317687</v>
      </c>
      <c r="K42" s="19">
        <f>VLOOKUP($D42,Résultats!$B$2:$AX$476,K$5,FALSE)</f>
        <v>1.44959781</v>
      </c>
      <c r="L42" s="19">
        <f>VLOOKUP($D42,Résultats!$B$2:$AX$476,L$5,FALSE)</f>
        <v>1.5136856869999999</v>
      </c>
      <c r="M42" s="19">
        <f>VLOOKUP($D42,Résultats!$B$2:$AX$476,M$5,FALSE)</f>
        <v>1.5947689</v>
      </c>
      <c r="N42" s="112">
        <f>VLOOKUP($D42,Résultats!$B$2:$AX$476,N$5,FALSE)</f>
        <v>1.6814010989999999</v>
      </c>
      <c r="O42" s="28">
        <f>VLOOKUP($D42,Résultats!$B$2:$AX$476,O$5,FALSE)</f>
        <v>1.810957828</v>
      </c>
      <c r="P42" s="19">
        <f>VLOOKUP($D42,Résultats!$B$2:$AX$476,P$5,FALSE)</f>
        <v>1.9363997500000001</v>
      </c>
      <c r="Q42" s="19">
        <f>VLOOKUP($D42,Résultats!$B$2:$AX$476,Q$5,FALSE)</f>
        <v>2.0596115469999998</v>
      </c>
      <c r="R42" s="19">
        <f>VLOOKUP($D42,Résultats!$B$2:$AX$476,R$5,FALSE)</f>
        <v>2.186246111</v>
      </c>
      <c r="S42" s="112">
        <f>VLOOKUP($D42,Résultats!$B$2:$AX$476,S$5,FALSE)</f>
        <v>2.3133720160000002</v>
      </c>
      <c r="T42" s="121">
        <f>VLOOKUP($D42,Résultats!$B$2:$AX$476,T$5,FALSE)</f>
        <v>3.876969796</v>
      </c>
      <c r="U42" s="121">
        <f>VLOOKUP($D42,Résultats!$B$2:$AX$476,U$5,FALSE)</f>
        <v>5.6893419889999999</v>
      </c>
      <c r="V42" s="121">
        <f>VLOOKUP($D42,Résultats!$B$2:$AX$476,V$5,FALSE)</f>
        <v>7.6024311649999996</v>
      </c>
      <c r="W42" s="121">
        <f>VLOOKUP($D42,Résultats!$B$2:$AX$476,W$5,FALSE)</f>
        <v>8.6965345470000006</v>
      </c>
      <c r="X42" s="3"/>
    </row>
    <row r="43" spans="1:39" x14ac:dyDescent="0.25">
      <c r="A43" s="3"/>
      <c r="B43" s="274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3.4833489549999999</v>
      </c>
      <c r="G43" s="28">
        <f>VLOOKUP($D43,Résultats!$B$2:$AX$476,G$5,FALSE)</f>
        <v>3.904874548</v>
      </c>
      <c r="H43" s="19">
        <f>VLOOKUP($D43,Résultats!$B$2:$AX$476,H$5,FALSE)</f>
        <v>3.9745409089999999</v>
      </c>
      <c r="I43" s="112">
        <f>VLOOKUP($D43,Résultats!$B$2:$AX$476,I$5,FALSE)</f>
        <v>3.7382388440000001</v>
      </c>
      <c r="J43" s="28">
        <f>VLOOKUP($D43,Résultats!$B$2:$AX$476,J$5,FALSE)</f>
        <v>3.860517223</v>
      </c>
      <c r="K43" s="19">
        <f>VLOOKUP($D43,Résultats!$B$2:$AX$476,K$5,FALSE)</f>
        <v>4.0193393820000001</v>
      </c>
      <c r="L43" s="19">
        <f>VLOOKUP($D43,Résultats!$B$2:$AX$476,L$5,FALSE)</f>
        <v>4.1970375860000004</v>
      </c>
      <c r="M43" s="19">
        <f>VLOOKUP($D43,Résultats!$B$2:$AX$476,M$5,FALSE)</f>
        <v>4.0659454229999996</v>
      </c>
      <c r="N43" s="112">
        <f>VLOOKUP($D43,Résultats!$B$2:$AX$476,N$5,FALSE)</f>
        <v>3.9448256549999998</v>
      </c>
      <c r="O43" s="28">
        <f>VLOOKUP($D43,Résultats!$B$2:$AX$476,O$5,FALSE)</f>
        <v>3.9470527139999998</v>
      </c>
      <c r="P43" s="19">
        <f>VLOOKUP($D43,Résultats!$B$2:$AX$476,P$5,FALSE)</f>
        <v>3.938982851</v>
      </c>
      <c r="Q43" s="19">
        <f>VLOOKUP($D43,Résultats!$B$2:$AX$476,Q$5,FALSE)</f>
        <v>3.9261345109999999</v>
      </c>
      <c r="R43" s="19">
        <f>VLOOKUP($D43,Résultats!$B$2:$AX$476,R$5,FALSE)</f>
        <v>3.9225004960000001</v>
      </c>
      <c r="S43" s="112">
        <f>VLOOKUP($D43,Résultats!$B$2:$AX$476,S$5,FALSE)</f>
        <v>3.9198803610000001</v>
      </c>
      <c r="T43" s="121">
        <f>VLOOKUP($D43,Résultats!$B$2:$AX$476,T$5,FALSE)</f>
        <v>4.1490378520000002</v>
      </c>
      <c r="U43" s="121">
        <f>VLOOKUP($D43,Résultats!$B$2:$AX$476,U$5,FALSE)</f>
        <v>4.4493571960000002</v>
      </c>
      <c r="V43" s="121">
        <f>VLOOKUP($D43,Résultats!$B$2:$AX$476,V$5,FALSE)</f>
        <v>4.6843262729999999</v>
      </c>
      <c r="W43" s="121">
        <f>VLOOKUP($D43,Résultats!$B$2:$AX$476,W$5,FALSE)</f>
        <v>4.8226237029999997</v>
      </c>
      <c r="X43" s="3"/>
    </row>
    <row r="44" spans="1:39" x14ac:dyDescent="0.25">
      <c r="A44" s="3"/>
      <c r="B44" s="275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0.3314200631</v>
      </c>
      <c r="G44" s="114">
        <f>VLOOKUP($D44,Résultats!$B$2:$AX$476,G$5,FALSE)</f>
        <v>0.51494626170000002</v>
      </c>
      <c r="H44" s="20">
        <f>VLOOKUP($D44,Résultats!$B$2:$AX$476,H$5,FALSE)</f>
        <v>0.58438554629999995</v>
      </c>
      <c r="I44" s="115">
        <f>VLOOKUP($D44,Résultats!$B$2:$AX$476,I$5,FALSE)</f>
        <v>0.44435475530000001</v>
      </c>
      <c r="J44" s="114">
        <f>VLOOKUP($D44,Résultats!$B$2:$AX$476,J$5,FALSE)</f>
        <v>0.57311148239999998</v>
      </c>
      <c r="K44" s="20">
        <f>VLOOKUP($D44,Résultats!$B$2:$AX$476,K$5,FALSE)</f>
        <v>0.70048448370000005</v>
      </c>
      <c r="L44" s="20">
        <f>VLOOKUP($D44,Résultats!$B$2:$AX$476,L$5,FALSE)</f>
        <v>0.8268761604</v>
      </c>
      <c r="M44" s="20">
        <f>VLOOKUP($D44,Résultats!$B$2:$AX$476,M$5,FALSE)</f>
        <v>0.82905017759999999</v>
      </c>
      <c r="N44" s="115">
        <f>VLOOKUP($D44,Résultats!$B$2:$AX$476,N$5,FALSE)</f>
        <v>0.83361479289999996</v>
      </c>
      <c r="O44" s="114">
        <f>VLOOKUP($D44,Résultats!$B$2:$AX$476,O$5,FALSE)</f>
        <v>0.86969249159999995</v>
      </c>
      <c r="P44" s="20">
        <f>VLOOKUP($D44,Résultats!$B$2:$AX$476,P$5,FALSE)</f>
        <v>0.90367013399999996</v>
      </c>
      <c r="Q44" s="20">
        <f>VLOOKUP($D44,Résultats!$B$2:$AX$476,Q$5,FALSE)</f>
        <v>0.93658445030000004</v>
      </c>
      <c r="R44" s="20">
        <f>VLOOKUP($D44,Résultats!$B$2:$AX$476,R$5,FALSE)</f>
        <v>0.97045745269999995</v>
      </c>
      <c r="S44" s="115">
        <f>VLOOKUP($D44,Résultats!$B$2:$AX$476,S$5,FALSE)</f>
        <v>1.004561364</v>
      </c>
      <c r="T44" s="123">
        <f>VLOOKUP($D44,Résultats!$B$2:$AX$476,T$5,FALSE)</f>
        <v>1.106940064</v>
      </c>
      <c r="U44" s="123">
        <f>VLOOKUP($D44,Résultats!$B$2:$AX$476,U$5,FALSE)</f>
        <v>1.515591707</v>
      </c>
      <c r="V44" s="123">
        <f>VLOOKUP($D44,Résultats!$B$2:$AX$476,V$5,FALSE)</f>
        <v>1.6594465410000001</v>
      </c>
      <c r="W44" s="123">
        <f>VLOOKUP($D44,Résultats!$B$2:$AX$476,W$5,FALSE)</f>
        <v>1.807063343</v>
      </c>
      <c r="X44" s="3"/>
    </row>
    <row r="45" spans="1:39" x14ac:dyDescent="0.25">
      <c r="A45" s="3"/>
      <c r="B45" s="273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36.398411350000003</v>
      </c>
      <c r="G45" s="110">
        <f t="shared" ref="G45:R45" si="11">SUM(G46:G51)</f>
        <v>36.022400054599998</v>
      </c>
      <c r="H45" s="6">
        <f t="shared" si="11"/>
        <v>34.8396347949</v>
      </c>
      <c r="I45" s="111">
        <f t="shared" si="11"/>
        <v>33.886501307300001</v>
      </c>
      <c r="J45" s="110">
        <f t="shared" si="11"/>
        <v>32.731158399000002</v>
      </c>
      <c r="K45" s="6">
        <f t="shared" si="11"/>
        <v>31.977096295199999</v>
      </c>
      <c r="L45" s="6">
        <f t="shared" si="11"/>
        <v>31.383308532899999</v>
      </c>
      <c r="M45" s="6">
        <f t="shared" si="11"/>
        <v>30.788032414899998</v>
      </c>
      <c r="N45" s="111">
        <f t="shared" si="11"/>
        <v>30.168309910799998</v>
      </c>
      <c r="O45" s="110">
        <f t="shared" si="11"/>
        <v>30.045142726099996</v>
      </c>
      <c r="P45" s="6">
        <f t="shared" si="11"/>
        <v>30.029254981900003</v>
      </c>
      <c r="Q45" s="6">
        <f t="shared" si="11"/>
        <v>30.055457235800002</v>
      </c>
      <c r="R45" s="6">
        <f t="shared" si="11"/>
        <v>30.103128152100002</v>
      </c>
      <c r="S45" s="111">
        <f>SUM(S46:S51)</f>
        <v>30.166242708399995</v>
      </c>
      <c r="T45" s="120">
        <f>SUM(T46:T51)</f>
        <v>30.642391273100003</v>
      </c>
      <c r="U45" s="120">
        <f>SUM(U46:U51)</f>
        <v>31.440567895799997</v>
      </c>
      <c r="V45" s="120">
        <f>SUM(V46:V51)</f>
        <v>31.953479094600006</v>
      </c>
      <c r="W45" s="120">
        <f>SUM(W46:W51)</f>
        <v>32.464785179300002</v>
      </c>
      <c r="X45" s="3"/>
    </row>
    <row r="46" spans="1:39" x14ac:dyDescent="0.25">
      <c r="A46" s="3"/>
      <c r="B46" s="274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31.133926429999999</v>
      </c>
      <c r="G46" s="28">
        <f>VLOOKUP($D46,Résultats!$B$2:$AX$476,G$5,FALSE)</f>
        <v>27.405893320000001</v>
      </c>
      <c r="H46" s="19">
        <f>VLOOKUP($D46,Résultats!$B$2:$AX$476,H$5,FALSE)</f>
        <v>25.005323499999999</v>
      </c>
      <c r="I46" s="112">
        <f>VLOOKUP($D46,Résultats!$B$2:$AX$476,I$5,FALSE)</f>
        <v>23.19268448</v>
      </c>
      <c r="J46" s="28">
        <f>VLOOKUP($D46,Résultats!$B$2:$AX$476,J$5,FALSE)</f>
        <v>22.29926618</v>
      </c>
      <c r="K46" s="19">
        <f>VLOOKUP($D46,Résultats!$B$2:$AX$476,K$5,FALSE)</f>
        <v>21.687254769999999</v>
      </c>
      <c r="L46" s="19">
        <f>VLOOKUP($D46,Résultats!$B$2:$AX$476,L$5,FALSE)</f>
        <v>21.190018689999999</v>
      </c>
      <c r="M46" s="19">
        <f>VLOOKUP($D46,Résultats!$B$2:$AX$476,M$5,FALSE)</f>
        <v>20.574525489999999</v>
      </c>
      <c r="N46" s="112">
        <f>VLOOKUP($D46,Résultats!$B$2:$AX$476,N$5,FALSE)</f>
        <v>19.948275370000001</v>
      </c>
      <c r="O46" s="28">
        <f>VLOOKUP($D46,Résultats!$B$2:$AX$476,O$5,FALSE)</f>
        <v>19.66263652</v>
      </c>
      <c r="P46" s="19">
        <f>VLOOKUP($D46,Résultats!$B$2:$AX$476,P$5,FALSE)</f>
        <v>19.44783395</v>
      </c>
      <c r="Q46" s="19">
        <f>VLOOKUP($D46,Résultats!$B$2:$AX$476,Q$5,FALSE)</f>
        <v>19.259902530000002</v>
      </c>
      <c r="R46" s="19">
        <f>VLOOKUP($D46,Résultats!$B$2:$AX$476,R$5,FALSE)</f>
        <v>19.079688180000002</v>
      </c>
      <c r="S46" s="112">
        <f>VLOOKUP($D46,Résultats!$B$2:$AX$476,S$5,FALSE)</f>
        <v>18.908250429999999</v>
      </c>
      <c r="T46" s="121">
        <f>VLOOKUP($D46,Résultats!$B$2:$AX$476,T$5,FALSE)</f>
        <v>18.279061980000002</v>
      </c>
      <c r="U46" s="121">
        <f>VLOOKUP($D46,Résultats!$B$2:$AX$476,U$5,FALSE)</f>
        <v>18.323621549999999</v>
      </c>
      <c r="V46" s="121">
        <f>VLOOKUP($D46,Résultats!$B$2:$AX$476,V$5,FALSE)</f>
        <v>18.064988830000001</v>
      </c>
      <c r="W46" s="121">
        <f>VLOOKUP($D46,Résultats!$B$2:$AX$476,W$5,FALSE)</f>
        <v>17.769635990000001</v>
      </c>
      <c r="X46" s="3"/>
    </row>
    <row r="47" spans="1:39" x14ac:dyDescent="0.25">
      <c r="A47" s="3"/>
      <c r="B47" s="274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3.2769184330000001</v>
      </c>
      <c r="G47" s="28">
        <f>VLOOKUP($D47,Résultats!$B$2:$AX$476,G$5,FALSE)</f>
        <v>6.4975823899999998</v>
      </c>
      <c r="H47" s="19">
        <f>VLOOKUP($D47,Résultats!$B$2:$AX$476,H$5,FALSE)</f>
        <v>7.7713954410000001</v>
      </c>
      <c r="I47" s="112">
        <f>VLOOKUP($D47,Résultats!$B$2:$AX$476,I$5,FALSE)</f>
        <v>6.5733574289999996</v>
      </c>
      <c r="J47" s="28">
        <f>VLOOKUP($D47,Résultats!$B$2:$AX$476,J$5,FALSE)</f>
        <v>6.555309566</v>
      </c>
      <c r="K47" s="19">
        <f>VLOOKUP($D47,Résultats!$B$2:$AX$476,K$5,FALSE)</f>
        <v>6.6015330829999996</v>
      </c>
      <c r="L47" s="19">
        <f>VLOOKUP($D47,Résultats!$B$2:$AX$476,L$5,FALSE)</f>
        <v>6.6686515149999996</v>
      </c>
      <c r="M47" s="19">
        <f>VLOOKUP($D47,Résultats!$B$2:$AX$476,M$5,FALSE)</f>
        <v>6.5626127729999997</v>
      </c>
      <c r="N47" s="112">
        <f>VLOOKUP($D47,Résultats!$B$2:$AX$476,N$5,FALSE)</f>
        <v>6.4508288340000002</v>
      </c>
      <c r="O47" s="28">
        <f>VLOOKUP($D47,Résultats!$B$2:$AX$476,O$5,FALSE)</f>
        <v>6.5037299669999999</v>
      </c>
      <c r="P47" s="19">
        <f>VLOOKUP($D47,Résultats!$B$2:$AX$476,P$5,FALSE)</f>
        <v>6.5796094079999996</v>
      </c>
      <c r="Q47" s="19">
        <f>VLOOKUP($D47,Résultats!$B$2:$AX$476,Q$5,FALSE)</f>
        <v>6.6648614449999997</v>
      </c>
      <c r="R47" s="19">
        <f>VLOOKUP($D47,Résultats!$B$2:$AX$476,R$5,FALSE)</f>
        <v>6.7556895570000002</v>
      </c>
      <c r="S47" s="112">
        <f>VLOOKUP($D47,Résultats!$B$2:$AX$476,S$5,FALSE)</f>
        <v>6.8503687690000001</v>
      </c>
      <c r="T47" s="121">
        <f>VLOOKUP($D47,Résultats!$B$2:$AX$476,T$5,FALSE)</f>
        <v>7.3904693139999997</v>
      </c>
      <c r="U47" s="121">
        <f>VLOOKUP($D47,Résultats!$B$2:$AX$476,U$5,FALSE)</f>
        <v>7.6618778479999996</v>
      </c>
      <c r="V47" s="121">
        <f>VLOOKUP($D47,Résultats!$B$2:$AX$476,V$5,FALSE)</f>
        <v>7.9563916170000004</v>
      </c>
      <c r="W47" s="121">
        <f>VLOOKUP($D47,Résultats!$B$2:$AX$476,W$5,FALSE)</f>
        <v>8.0910273660000005</v>
      </c>
      <c r="X47" s="3"/>
    </row>
    <row r="48" spans="1:39" x14ac:dyDescent="0.25">
      <c r="A48" s="3"/>
      <c r="B48" s="274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0.1071803511</v>
      </c>
      <c r="G48" s="28">
        <f>VLOOKUP($D48,Résultats!$B$2:$AX$476,G$5,FALSE)</f>
        <v>9.4738812500000005E-2</v>
      </c>
      <c r="H48" s="19">
        <f>VLOOKUP($D48,Résultats!$B$2:$AX$476,H$5,FALSE)</f>
        <v>8.6560020099999996E-2</v>
      </c>
      <c r="I48" s="112">
        <f>VLOOKUP($D48,Résultats!$B$2:$AX$476,I$5,FALSE)</f>
        <v>0.36762176600000002</v>
      </c>
      <c r="J48" s="28">
        <f>VLOOKUP($D48,Résultats!$B$2:$AX$476,J$5,FALSE)</f>
        <v>0.33216920129999999</v>
      </c>
      <c r="K48" s="19">
        <f>VLOOKUP($D48,Résultats!$B$2:$AX$476,K$5,FALSE)</f>
        <v>0.30257919459999999</v>
      </c>
      <c r="L48" s="19">
        <f>VLOOKUP($D48,Résultats!$B$2:$AX$476,L$5,FALSE)</f>
        <v>0.27586186439999999</v>
      </c>
      <c r="M48" s="19">
        <f>VLOOKUP($D48,Résultats!$B$2:$AX$476,M$5,FALSE)</f>
        <v>0.34772136259999997</v>
      </c>
      <c r="N48" s="112">
        <f>VLOOKUP($D48,Résultats!$B$2:$AX$476,N$5,FALSE)</f>
        <v>0.41729059120000001</v>
      </c>
      <c r="O48" s="28">
        <f>VLOOKUP($D48,Résultats!$B$2:$AX$476,O$5,FALSE)</f>
        <v>0.41527106089999999</v>
      </c>
      <c r="P48" s="19">
        <f>VLOOKUP($D48,Résultats!$B$2:$AX$476,P$5,FALSE)</f>
        <v>0.41473527360000001</v>
      </c>
      <c r="Q48" s="19">
        <f>VLOOKUP($D48,Résultats!$B$2:$AX$476,Q$5,FALSE)</f>
        <v>0.41478019350000001</v>
      </c>
      <c r="R48" s="19">
        <f>VLOOKUP($D48,Résultats!$B$2:$AX$476,R$5,FALSE)</f>
        <v>0.41501358249999998</v>
      </c>
      <c r="S48" s="112">
        <f>VLOOKUP($D48,Résultats!$B$2:$AX$476,S$5,FALSE)</f>
        <v>0.41545784590000001</v>
      </c>
      <c r="T48" s="121">
        <f>VLOOKUP($D48,Résultats!$B$2:$AX$476,T$5,FALSE)</f>
        <v>0.49970779500000001</v>
      </c>
      <c r="U48" s="121">
        <f>VLOOKUP($D48,Résultats!$B$2:$AX$476,U$5,FALSE)</f>
        <v>0.61155996430000004</v>
      </c>
      <c r="V48" s="121">
        <f>VLOOKUP($D48,Résultats!$B$2:$AX$476,V$5,FALSE)</f>
        <v>0.71243164969999995</v>
      </c>
      <c r="W48" s="121">
        <f>VLOOKUP($D48,Résultats!$B$2:$AX$476,W$5,FALSE)</f>
        <v>0.799653697</v>
      </c>
      <c r="X48" s="3"/>
    </row>
    <row r="49" spans="1:24" x14ac:dyDescent="0.25">
      <c r="A49" s="3"/>
      <c r="B49" s="274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0.48376745799999998</v>
      </c>
      <c r="G49" s="28">
        <f>VLOOKUP($D49,Résultats!$B$2:$AX$476,G$5,FALSE)</f>
        <v>0.47300015280000002</v>
      </c>
      <c r="H49" s="19">
        <f>VLOOKUP($D49,Résultats!$B$2:$AX$476,H$5,FALSE)</f>
        <v>0.44694558290000003</v>
      </c>
      <c r="I49" s="112">
        <f>VLOOKUP($D49,Résultats!$B$2:$AX$476,I$5,FALSE)</f>
        <v>1.237930341</v>
      </c>
      <c r="J49" s="28">
        <f>VLOOKUP($D49,Résultats!$B$2:$AX$476,J$5,FALSE)</f>
        <v>1.045962743</v>
      </c>
      <c r="K49" s="19">
        <f>VLOOKUP($D49,Résultats!$B$2:$AX$476,K$5,FALSE)</f>
        <v>0.87851648869999999</v>
      </c>
      <c r="L49" s="19">
        <f>VLOOKUP($D49,Résultats!$B$2:$AX$476,L$5,FALSE)</f>
        <v>0.72433487340000002</v>
      </c>
      <c r="M49" s="19">
        <f>VLOOKUP($D49,Résultats!$B$2:$AX$476,M$5,FALSE)</f>
        <v>0.72162302730000005</v>
      </c>
      <c r="N49" s="112">
        <f>VLOOKUP($D49,Résultats!$B$2:$AX$476,N$5,FALSE)</f>
        <v>0.71805008859999997</v>
      </c>
      <c r="O49" s="28">
        <f>VLOOKUP($D49,Résultats!$B$2:$AX$476,O$5,FALSE)</f>
        <v>0.71571162509999997</v>
      </c>
      <c r="P49" s="19">
        <f>VLOOKUP($D49,Résultats!$B$2:$AX$476,P$5,FALSE)</f>
        <v>0.71592686169999997</v>
      </c>
      <c r="Q49" s="19">
        <f>VLOOKUP($D49,Résultats!$B$2:$AX$476,Q$5,FALSE)</f>
        <v>0.71714669080000004</v>
      </c>
      <c r="R49" s="19">
        <f>VLOOKUP($D49,Résultats!$B$2:$AX$476,R$5,FALSE)</f>
        <v>0.71842156550000003</v>
      </c>
      <c r="S49" s="112">
        <f>VLOOKUP($D49,Résultats!$B$2:$AX$476,S$5,FALSE)</f>
        <v>0.72006566770000002</v>
      </c>
      <c r="T49" s="121">
        <f>VLOOKUP($D49,Résultats!$B$2:$AX$476,T$5,FALSE)</f>
        <v>0.70732530039999997</v>
      </c>
      <c r="U49" s="121">
        <f>VLOOKUP($D49,Résultats!$B$2:$AX$476,U$5,FALSE)</f>
        <v>0.71282445829999996</v>
      </c>
      <c r="V49" s="121">
        <f>VLOOKUP($D49,Résultats!$B$2:$AX$476,V$5,FALSE)</f>
        <v>0.71910695120000001</v>
      </c>
      <c r="W49" s="121">
        <f>VLOOKUP($D49,Résultats!$B$2:$AX$476,W$5,FALSE)</f>
        <v>0.73622048289999997</v>
      </c>
      <c r="X49" s="3"/>
    </row>
    <row r="50" spans="1:24" x14ac:dyDescent="0.25">
      <c r="A50" s="3"/>
      <c r="B50" s="274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0.2693415509</v>
      </c>
      <c r="G50" s="28">
        <f>VLOOKUP($D50,Résultats!$B$2:$AX$476,G$5,FALSE)</f>
        <v>0.29201185130000001</v>
      </c>
      <c r="H50" s="19">
        <f>VLOOKUP($D50,Résultats!$B$2:$AX$476,H$5,FALSE)</f>
        <v>0.28559548890000003</v>
      </c>
      <c r="I50" s="112">
        <f>VLOOKUP($D50,Résultats!$B$2:$AX$476,I$5,FALSE)</f>
        <v>0.32150161030000002</v>
      </c>
      <c r="J50" s="28">
        <f>VLOOKUP($D50,Résultats!$B$2:$AX$476,J$5,FALSE)</f>
        <v>0.30071451069999999</v>
      </c>
      <c r="K50" s="19">
        <f>VLOOKUP($D50,Résultats!$B$2:$AX$476,K$5,FALSE)</f>
        <v>0.28438163189999999</v>
      </c>
      <c r="L50" s="19">
        <f>VLOOKUP($D50,Résultats!$B$2:$AX$476,L$5,FALSE)</f>
        <v>0.27005550509999998</v>
      </c>
      <c r="M50" s="19">
        <f>VLOOKUP($D50,Résultats!$B$2:$AX$476,M$5,FALSE)</f>
        <v>0.26949070400000003</v>
      </c>
      <c r="N50" s="112">
        <f>VLOOKUP($D50,Résultats!$B$2:$AX$476,N$5,FALSE)</f>
        <v>0.268592846</v>
      </c>
      <c r="O50" s="28">
        <f>VLOOKUP($D50,Résultats!$B$2:$AX$476,O$5,FALSE)</f>
        <v>0.27052010110000002</v>
      </c>
      <c r="P50" s="19">
        <f>VLOOKUP($D50,Résultats!$B$2:$AX$476,P$5,FALSE)</f>
        <v>0.27340396760000002</v>
      </c>
      <c r="Q50" s="19">
        <f>VLOOKUP($D50,Résultats!$B$2:$AX$476,Q$5,FALSE)</f>
        <v>0.27667678550000002</v>
      </c>
      <c r="R50" s="19">
        <f>VLOOKUP($D50,Résultats!$B$2:$AX$476,R$5,FALSE)</f>
        <v>0.28007340009999998</v>
      </c>
      <c r="S50" s="112">
        <f>VLOOKUP($D50,Résultats!$B$2:$AX$476,S$5,FALSE)</f>
        <v>0.28362789779999997</v>
      </c>
      <c r="T50" s="121">
        <f>VLOOKUP($D50,Résultats!$B$2:$AX$476,T$5,FALSE)</f>
        <v>0.27978914570000002</v>
      </c>
      <c r="U50" s="121">
        <f>VLOOKUP($D50,Résultats!$B$2:$AX$476,U$5,FALSE)</f>
        <v>0.28297217619999998</v>
      </c>
      <c r="V50" s="121">
        <f>VLOOKUP($D50,Résultats!$B$2:$AX$476,V$5,FALSE)</f>
        <v>0.28697568769999998</v>
      </c>
      <c r="W50" s="121">
        <f>VLOOKUP($D50,Résultats!$B$2:$AX$476,W$5,FALSE)</f>
        <v>0.29446863540000001</v>
      </c>
      <c r="X50" s="3"/>
    </row>
    <row r="51" spans="1:24" x14ac:dyDescent="0.25">
      <c r="A51" s="3"/>
      <c r="B51" s="275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1.1272771269999999</v>
      </c>
      <c r="G51" s="114">
        <f>VLOOKUP($D51,Résultats!$B$2:$AX$476,G$5,FALSE)</f>
        <v>1.259173528</v>
      </c>
      <c r="H51" s="20">
        <f>VLOOKUP($D51,Résultats!$B$2:$AX$476,H$5,FALSE)</f>
        <v>1.243814762</v>
      </c>
      <c r="I51" s="115">
        <f>VLOOKUP($D51,Résultats!$B$2:$AX$476,I$5,FALSE)</f>
        <v>2.1934056810000002</v>
      </c>
      <c r="J51" s="114">
        <f>VLOOKUP($D51,Résultats!$B$2:$AX$476,J$5,FALSE)</f>
        <v>2.1977361979999999</v>
      </c>
      <c r="K51" s="20">
        <f>VLOOKUP($D51,Résultats!$B$2:$AX$476,K$5,FALSE)</f>
        <v>2.2228311270000001</v>
      </c>
      <c r="L51" s="20">
        <f>VLOOKUP($D51,Résultats!$B$2:$AX$476,L$5,FALSE)</f>
        <v>2.2543860850000002</v>
      </c>
      <c r="M51" s="20">
        <f>VLOOKUP($D51,Résultats!$B$2:$AX$476,M$5,FALSE)</f>
        <v>2.312059058</v>
      </c>
      <c r="N51" s="115">
        <f>VLOOKUP($D51,Résultats!$B$2:$AX$476,N$5,FALSE)</f>
        <v>2.3652721809999999</v>
      </c>
      <c r="O51" s="114">
        <f>VLOOKUP($D51,Résultats!$B$2:$AX$476,O$5,FALSE)</f>
        <v>2.4772734519999999</v>
      </c>
      <c r="P51" s="20">
        <f>VLOOKUP($D51,Résultats!$B$2:$AX$476,P$5,FALSE)</f>
        <v>2.5977455209999998</v>
      </c>
      <c r="Q51" s="20">
        <f>VLOOKUP($D51,Résultats!$B$2:$AX$476,Q$5,FALSE)</f>
        <v>2.722089591</v>
      </c>
      <c r="R51" s="20">
        <f>VLOOKUP($D51,Résultats!$B$2:$AX$476,R$5,FALSE)</f>
        <v>2.8542418669999998</v>
      </c>
      <c r="S51" s="115">
        <f>VLOOKUP($D51,Résultats!$B$2:$AX$476,S$5,FALSE)</f>
        <v>2.9884720979999999</v>
      </c>
      <c r="T51" s="123">
        <f>VLOOKUP($D51,Résultats!$B$2:$AX$476,T$5,FALSE)</f>
        <v>3.4860377379999998</v>
      </c>
      <c r="U51" s="123">
        <f>VLOOKUP($D51,Résultats!$B$2:$AX$476,U$5,FALSE)</f>
        <v>3.8477118990000001</v>
      </c>
      <c r="V51" s="123">
        <f>VLOOKUP($D51,Résultats!$B$2:$AX$476,V$5,FALSE)</f>
        <v>4.2135843590000004</v>
      </c>
      <c r="W51" s="123">
        <f>VLOOKUP($D51,Résultats!$B$2:$AX$476,W$5,FALSE)</f>
        <v>4.773779008</v>
      </c>
      <c r="X51" s="3"/>
    </row>
    <row r="52" spans="1:24" x14ac:dyDescent="0.25">
      <c r="A52" s="3"/>
      <c r="B52" s="208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4.5938672729999999</v>
      </c>
      <c r="G52" s="110">
        <f>VLOOKUP($D52,Résultats!$B$2:$AX$476,G$5,FALSE)</f>
        <v>2.8432188639999998</v>
      </c>
      <c r="H52" s="6">
        <f>VLOOKUP($D52,Résultats!$B$2:$AX$476,H$5,FALSE)</f>
        <v>2.6412724430000001</v>
      </c>
      <c r="I52" s="111">
        <f>VLOOKUP($D52,Résultats!$B$2:$AX$476,I$5,FALSE)</f>
        <v>2.4811157599999998</v>
      </c>
      <c r="J52" s="110">
        <f>VLOOKUP($D52,Résultats!$B$2:$AX$476,J$5,FALSE)</f>
        <v>2.4107346679999999</v>
      </c>
      <c r="K52" s="6">
        <f>VLOOKUP($D52,Résultats!$B$2:$AX$476,K$5,FALSE)</f>
        <v>2.402972374</v>
      </c>
      <c r="L52" s="6">
        <f>VLOOKUP($D52,Résultats!$B$2:$AX$476,L$5,FALSE)</f>
        <v>2.4258083510000001</v>
      </c>
      <c r="M52" s="6">
        <f>VLOOKUP($D52,Résultats!$B$2:$AX$476,M$5,FALSE)</f>
        <v>2.448387994</v>
      </c>
      <c r="N52" s="111">
        <f>VLOOKUP($D52,Résultats!$B$2:$AX$476,N$5,FALSE)</f>
        <v>2.4723807529999999</v>
      </c>
      <c r="O52" s="110">
        <f>VLOOKUP($D52,Résultats!$B$2:$AX$476,O$5,FALSE)</f>
        <v>2.4981300260000001</v>
      </c>
      <c r="P52" s="6">
        <f>VLOOKUP($D52,Résultats!$B$2:$AX$476,P$5,FALSE)</f>
        <v>2.5301834849999998</v>
      </c>
      <c r="Q52" s="6">
        <f>VLOOKUP($D52,Résultats!$B$2:$AX$476,Q$5,FALSE)</f>
        <v>2.5678064100000002</v>
      </c>
      <c r="R52" s="6">
        <f>VLOOKUP($D52,Résultats!$B$2:$AX$476,R$5,FALSE)</f>
        <v>2.6106667560000001</v>
      </c>
      <c r="S52" s="111">
        <f>VLOOKUP($D52,Résultats!$B$2:$AX$476,S$5,FALSE)</f>
        <v>2.6579093280000001</v>
      </c>
      <c r="T52" s="120">
        <f>VLOOKUP($D52,Résultats!$B$2:$AX$476,T$5,FALSE)</f>
        <v>2.8980831660000002</v>
      </c>
      <c r="U52" s="120">
        <f>VLOOKUP($D52,Résultats!$B$2:$AX$476,U$5,FALSE)</f>
        <v>3.1373326179999999</v>
      </c>
      <c r="V52" s="120">
        <f>VLOOKUP($D52,Résultats!$B$2:$AX$476,V$5,FALSE)</f>
        <v>3.3911917439999999</v>
      </c>
      <c r="W52" s="120">
        <f>VLOOKUP($D52,Résultats!$B$2:$AX$476,W$5,FALSE)</f>
        <v>3.689321638</v>
      </c>
      <c r="X52" s="3"/>
    </row>
    <row r="53" spans="1:24" x14ac:dyDescent="0.25">
      <c r="A53" s="3"/>
      <c r="B53" s="207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150.8375728332</v>
      </c>
      <c r="G53" s="29">
        <f t="shared" ref="G53:R53" si="12">G52+G45+G36+G33</f>
        <v>146.2987408802</v>
      </c>
      <c r="H53" s="9">
        <f t="shared" si="12"/>
        <v>143.59750150699998</v>
      </c>
      <c r="I53" s="116">
        <f t="shared" si="12"/>
        <v>141.90543969480001</v>
      </c>
      <c r="J53" s="29">
        <f t="shared" si="12"/>
        <v>139.96836162939999</v>
      </c>
      <c r="K53" s="9">
        <f t="shared" si="12"/>
        <v>138.66720532279999</v>
      </c>
      <c r="L53" s="9">
        <f t="shared" si="12"/>
        <v>137.77556470339999</v>
      </c>
      <c r="M53" s="9">
        <f t="shared" si="12"/>
        <v>136.70725387689998</v>
      </c>
      <c r="N53" s="116">
        <f t="shared" si="12"/>
        <v>135.47812740329999</v>
      </c>
      <c r="O53" s="29">
        <f t="shared" si="12"/>
        <v>134.9670927825</v>
      </c>
      <c r="P53" s="9">
        <f t="shared" si="12"/>
        <v>134.81289801370002</v>
      </c>
      <c r="Q53" s="9">
        <f t="shared" si="12"/>
        <v>134.90374517650002</v>
      </c>
      <c r="R53" s="9">
        <f t="shared" si="12"/>
        <v>135.1710219165</v>
      </c>
      <c r="S53" s="116">
        <f>S52+S45+S36+S33</f>
        <v>135.5740012421</v>
      </c>
      <c r="T53" s="124">
        <f>T52+T45+T36+T33</f>
        <v>137.43033690350001</v>
      </c>
      <c r="U53" s="124">
        <f>U52+U45+U36+U33</f>
        <v>139.66006008839997</v>
      </c>
      <c r="V53" s="124">
        <f>V52+V45+V36+V33</f>
        <v>141.32638127280001</v>
      </c>
      <c r="W53" s="124">
        <f>W52+W45+W36+W33</f>
        <v>143.23004028190002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abSelected="1" topLeftCell="A75" zoomScale="72" zoomScaleNormal="72" workbookViewId="0">
      <selection activeCell="C87" sqref="C87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33" width="11.42578125" style="3"/>
  </cols>
  <sheetData>
    <row r="1" spans="1:26" ht="28.5" x14ac:dyDescent="0.45">
      <c r="A1" s="226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6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6" ht="23.25" x14ac:dyDescent="0.35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</row>
    <row r="4" spans="1:26" ht="23.25" x14ac:dyDescent="0.35">
      <c r="A4" s="195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</row>
    <row r="5" spans="1:26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</row>
    <row r="6" spans="1:26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</row>
    <row r="7" spans="1:26" ht="18.75" x14ac:dyDescent="0.3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</row>
    <row r="8" spans="1:26" ht="23.25" x14ac:dyDescent="0.35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3" t="s">
        <v>487</v>
      </c>
    </row>
    <row r="9" spans="1:26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68"/>
    </row>
    <row r="10" spans="1:26" ht="31.5" x14ac:dyDescent="0.35">
      <c r="B10" s="66"/>
      <c r="C10" s="175">
        <v>2015</v>
      </c>
      <c r="D10" s="176"/>
      <c r="E10" s="176"/>
      <c r="F10" s="176"/>
      <c r="G10" s="176"/>
      <c r="H10" s="101" t="s">
        <v>36</v>
      </c>
      <c r="I10" s="101" t="s">
        <v>268</v>
      </c>
      <c r="J10" s="101" t="s">
        <v>38</v>
      </c>
      <c r="K10" s="101" t="s">
        <v>267</v>
      </c>
      <c r="L10" s="119" t="s">
        <v>1</v>
      </c>
      <c r="M10" s="25"/>
      <c r="N10" s="175">
        <v>2015</v>
      </c>
      <c r="O10" s="171" t="s">
        <v>36</v>
      </c>
      <c r="P10" s="101" t="s">
        <v>268</v>
      </c>
      <c r="Q10" s="101" t="s">
        <v>38</v>
      </c>
      <c r="R10" s="101" t="s">
        <v>267</v>
      </c>
      <c r="S10" s="119" t="s">
        <v>1</v>
      </c>
      <c r="U10" s="175">
        <v>2015</v>
      </c>
      <c r="V10" s="171" t="s">
        <v>36</v>
      </c>
      <c r="W10" s="101" t="s">
        <v>268</v>
      </c>
      <c r="X10" s="101" t="s">
        <v>38</v>
      </c>
      <c r="Y10" s="101" t="s">
        <v>267</v>
      </c>
      <c r="Z10" s="119" t="s">
        <v>1</v>
      </c>
    </row>
    <row r="11" spans="1:26" x14ac:dyDescent="0.25">
      <c r="C11" s="177" t="s">
        <v>18</v>
      </c>
      <c r="H11" s="8">
        <f>SUM(H12:H13)</f>
        <v>0</v>
      </c>
      <c r="I11" s="8">
        <f>SUM(I12:I13)</f>
        <v>42.931057030000005</v>
      </c>
      <c r="J11" s="8">
        <f>SUM(J12:J13)</f>
        <v>1.1534387902999998</v>
      </c>
      <c r="K11" s="8">
        <f>SUM(K12:K13)</f>
        <v>0.22973506056679999</v>
      </c>
      <c r="L11" s="122">
        <f>SUM(H11:K11)</f>
        <v>44.314230880866809</v>
      </c>
      <c r="M11" s="99"/>
      <c r="N11" s="180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2">
        <f>SUM(O11:R11)</f>
        <v>43.766082799745597</v>
      </c>
      <c r="U11" s="180" t="s">
        <v>18</v>
      </c>
      <c r="V11" s="245">
        <f>'[2]Bilan 2015'!$W$46</f>
        <v>0</v>
      </c>
      <c r="W11" s="35">
        <f>'[2]Bilan 2015'!$W$41+'[2]Bilan 2015'!$W$42</f>
        <v>42.755155421801852</v>
      </c>
      <c r="X11" s="102">
        <f>'[2]Bilan 2015'!$W$13</f>
        <v>0.94471195184866696</v>
      </c>
      <c r="Y11" s="35">
        <f>'[2]Bilan 2015'!$W$23+'[2]Bilan 2015'!$W$29+SUM('[2]Bilan 2015'!$W$36:$W$40,'[2]Bilan 2015'!$W$44:$W$45)</f>
        <v>0.11723290961470741</v>
      </c>
      <c r="Z11" s="172">
        <f t="shared" ref="Z11" si="0">SUM(V11:Y11)</f>
        <v>43.817100283265226</v>
      </c>
    </row>
    <row r="12" spans="1:26" x14ac:dyDescent="0.25">
      <c r="C12" s="178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25.519030770000001</v>
      </c>
      <c r="J12" s="19">
        <f>VLOOKUP(F12,Résultats!$B$2:$AX$476,'T energie vecteurs'!F5,FALSE)</f>
        <v>1.55252433E-2</v>
      </c>
      <c r="K12" s="19">
        <f>VLOOKUP(G12,Résultats!$B$2:$AX$476,'T energie vecteurs'!F5,FALSE)</f>
        <v>1.76876668E-5</v>
      </c>
      <c r="L12" s="121">
        <f t="shared" ref="L12:L20" si="1">SUM(H12:K12)</f>
        <v>25.534573700966803</v>
      </c>
      <c r="M12" s="19"/>
      <c r="N12" s="178" t="s">
        <v>19</v>
      </c>
      <c r="O12" s="173"/>
      <c r="P12" s="19"/>
      <c r="Q12" s="55"/>
      <c r="R12" s="19"/>
      <c r="S12" s="121"/>
      <c r="U12" s="178" t="s">
        <v>19</v>
      </c>
      <c r="V12" s="173"/>
      <c r="W12" s="19">
        <f>'[3]2015 3me'!$C$6</f>
        <v>24.955144671922621</v>
      </c>
      <c r="X12" s="55">
        <f>'[3]2015 3me'!$C$7</f>
        <v>1.6032250661677957E-2</v>
      </c>
      <c r="Y12" s="19">
        <f>'[3]2015 3me'!$C$8</f>
        <v>0</v>
      </c>
      <c r="Z12" s="121">
        <f>SUM(W12:Y12)</f>
        <v>24.971176922584299</v>
      </c>
    </row>
    <row r="13" spans="1:26" x14ac:dyDescent="0.25">
      <c r="C13" s="179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17.412026260000001</v>
      </c>
      <c r="J13" s="19">
        <f>VLOOKUP(F13,Résultats!$B$2:$AX$476,'T energie vecteurs'!F5,FALSE)</f>
        <v>1.1379135469999999</v>
      </c>
      <c r="K13" s="19">
        <f>VLOOKUP(G13,Résultats!$B$2:$AX$476,'T energie vecteurs'!F5,FALSE)</f>
        <v>0.22971737289999999</v>
      </c>
      <c r="L13" s="121">
        <f t="shared" si="1"/>
        <v>18.779657179900003</v>
      </c>
      <c r="M13" s="19"/>
      <c r="N13" s="179" t="s">
        <v>20</v>
      </c>
      <c r="O13" s="173"/>
      <c r="P13" s="19"/>
      <c r="Q13" s="55"/>
      <c r="R13" s="19"/>
      <c r="S13" s="121"/>
      <c r="U13" s="179" t="s">
        <v>20</v>
      </c>
      <c r="V13" s="173"/>
      <c r="W13" s="19">
        <f>SUM('[3]2015 3me'!$D$6:$H$6)</f>
        <v>17.86977847791302</v>
      </c>
      <c r="X13" s="55">
        <f>SUM('[3]2015 3me'!$D$7:$H$7)</f>
        <v>0.92867970118698906</v>
      </c>
      <c r="Y13" s="19">
        <f>SUM('[3]2015 3me'!$D$8:$H$8)</f>
        <v>0.04</v>
      </c>
      <c r="Z13" s="121">
        <f>SUM(W13:Y13)</f>
        <v>18.838458179100009</v>
      </c>
    </row>
    <row r="14" spans="1:26" x14ac:dyDescent="0.25">
      <c r="C14" s="177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0.2908182218</v>
      </c>
      <c r="I14" s="8">
        <f>VLOOKUP(E14,Résultats!$B$2:$AX$476,'T energie vecteurs'!F5,FALSE)</f>
        <v>7.2384267009999999</v>
      </c>
      <c r="J14" s="8">
        <f>VLOOKUP(F14,Résultats!$B$2:$AX$476,'T energie vecteurs'!F5,FALSE)</f>
        <v>13.80471987</v>
      </c>
      <c r="K14" s="8">
        <f>VLOOKUP(G14,Résultats!$B$2:$AX$476,'T energie vecteurs'!F5,FALSE)+5</f>
        <v>20.925996550000001</v>
      </c>
      <c r="L14" s="122">
        <f>SUM(H14:K14)</f>
        <v>42.259961342799997</v>
      </c>
      <c r="M14" s="99"/>
      <c r="N14" s="180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2">
        <f t="shared" ref="S14:S19" si="2">SUM(O14:R14)</f>
        <v>42.165290372129348</v>
      </c>
      <c r="U14" s="180" t="s">
        <v>21</v>
      </c>
      <c r="V14" s="36">
        <f>'[2]Bilan 2015'!$U$46</f>
        <v>3.6764196608413298E-2</v>
      </c>
      <c r="W14" s="35">
        <f>'[2]Bilan 2015'!$U$42+'[2]Bilan 2015'!$U$43+'[2]Bilan 2015'!$U$41</f>
        <v>6.6752954110546101</v>
      </c>
      <c r="X14" s="35">
        <f>'[2]Bilan 2015'!$U$13</f>
        <v>13.6203670581426</v>
      </c>
      <c r="Y14" s="35">
        <f>'[2]Bilan 2015'!$U$23+'[2]Bilan 2015'!$U$29+SUM('[2]Bilan 2015'!$U$36:$U$40,'[2]Bilan 2015'!$U$44:$U$45)</f>
        <v>19.23286370632372</v>
      </c>
      <c r="Z14" s="172">
        <f t="shared" ref="Z14:Z15" si="3">SUM(V14:Y14)</f>
        <v>39.56529037212934</v>
      </c>
    </row>
    <row r="15" spans="1:26" x14ac:dyDescent="0.25">
      <c r="C15" s="177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4.1036988540000001</v>
      </c>
      <c r="J15" s="8">
        <f>VLOOKUP(F15,Résultats!$B$2:$AX$476,'T energie vecteurs'!F5,FALSE)</f>
        <v>12.382561389999999</v>
      </c>
      <c r="K15" s="8">
        <f>VLOOKUP(G15,Résultats!$B$2:$AX$476,'T energie vecteurs'!F5,FALSE)</f>
        <v>8.4717258869999998</v>
      </c>
      <c r="L15" s="122">
        <f t="shared" si="1"/>
        <v>24.957986130999998</v>
      </c>
      <c r="M15" s="99"/>
      <c r="N15" s="180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2">
        <f t="shared" si="2"/>
        <v>24.506016758025964</v>
      </c>
      <c r="U15" s="180" t="s">
        <v>22</v>
      </c>
      <c r="V15" s="36">
        <f>'[2]Bilan 2015'!$V$46</f>
        <v>4.3073392295861899E-2</v>
      </c>
      <c r="W15" s="35">
        <f>SUM('[2]Bilan 2015'!$V$41:$V$43)</f>
        <v>3.01546564464017</v>
      </c>
      <c r="X15" s="35">
        <f>'[2]Bilan 2015'!$V$13</f>
        <v>12.701365476499801</v>
      </c>
      <c r="Y15" s="35">
        <f>SUM('[2]Bilan 2015'!$V$23,'[2]Bilan 2015'!$V$29,'[2]Bilan 2015'!$V$36:$V$40,'[2]Bilan 2015'!$V$44:$V$45)</f>
        <v>8.7461122445901349</v>
      </c>
      <c r="Z15" s="172">
        <f t="shared" si="3"/>
        <v>24.506016758025964</v>
      </c>
    </row>
    <row r="16" spans="1:26" x14ac:dyDescent="0.25">
      <c r="C16" s="177" t="s">
        <v>23</v>
      </c>
      <c r="H16" s="8">
        <f>SUM(H17:H19)</f>
        <v>5.2575139145000005</v>
      </c>
      <c r="I16" s="8">
        <f>SUM(I17:I19)</f>
        <v>19.498675198000001</v>
      </c>
      <c r="J16" s="8">
        <f>SUM(J17:J19)</f>
        <v>10.578723349900001</v>
      </c>
      <c r="K16" s="8">
        <f>SUM(K17:K19)</f>
        <v>13.467672627600001</v>
      </c>
      <c r="L16" s="122">
        <f>SUM(H16:K16)</f>
        <v>48.802585090000008</v>
      </c>
      <c r="M16" s="99"/>
      <c r="N16" s="180" t="s">
        <v>485</v>
      </c>
      <c r="O16" s="36">
        <f>O17+O18</f>
        <v>4.2636280705371687</v>
      </c>
      <c r="P16" s="35">
        <f t="shared" ref="P16:R16" si="4">P17+P18</f>
        <v>14.862019365877874</v>
      </c>
      <c r="Q16" s="35">
        <f t="shared" si="4"/>
        <v>10.069552160228</v>
      </c>
      <c r="R16" s="35">
        <f t="shared" si="4"/>
        <v>13.760101197608725</v>
      </c>
      <c r="S16" s="172">
        <f t="shared" si="2"/>
        <v>42.95530079425177</v>
      </c>
      <c r="U16" s="180" t="s">
        <v>23</v>
      </c>
      <c r="V16" s="36">
        <f>SUM(V17:V19)</f>
        <v>5.6210848996476939</v>
      </c>
      <c r="W16" s="35">
        <f>SUM(W17:W19)</f>
        <v>19.38860946047782</v>
      </c>
      <c r="X16" s="35">
        <f>SUM(X17:X19)</f>
        <v>10.81606978705517</v>
      </c>
      <c r="Y16" s="35">
        <f>SUM(Y17:Y19)</f>
        <v>14.178830552339271</v>
      </c>
      <c r="Z16" s="172">
        <f>SUM(V16:Y16)</f>
        <v>50.004594699519956</v>
      </c>
    </row>
    <row r="17" spans="2:26" x14ac:dyDescent="0.25">
      <c r="C17" s="179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4.3030490510000003</v>
      </c>
      <c r="I17" s="19">
        <f>VLOOKUP(E17,Résultats!$B$2:$AX$476,'T energie vecteurs'!F5,FALSE)</f>
        <v>15.404448090000001</v>
      </c>
      <c r="J17" s="19">
        <f>VLOOKUP(F17,Résultats!$B$2:$AX$476,'T energie vecteurs'!F5,FALSE)</f>
        <v>10.28548561</v>
      </c>
      <c r="K17" s="19">
        <f>VLOOKUP(G17,Résultats!$B$2:$AX$476,'T energie vecteurs'!F5,FALSE)</f>
        <v>11.431425969999999</v>
      </c>
      <c r="L17" s="121">
        <f t="shared" si="1"/>
        <v>41.424408720999999</v>
      </c>
      <c r="M17" s="19"/>
      <c r="N17" s="179" t="s">
        <v>486</v>
      </c>
      <c r="O17" s="173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1">
        <f t="shared" si="2"/>
        <v>26.1863957473327</v>
      </c>
      <c r="U17" s="179" t="s">
        <v>24</v>
      </c>
      <c r="V17" s="173">
        <f>'[2]Bilan 2015'!$P$46</f>
        <v>1.367053569012338</v>
      </c>
      <c r="W17" s="37">
        <f>SUM('[2]Bilan 2015'!$T$41:$T$43)</f>
        <v>2.3566094604778201</v>
      </c>
      <c r="X17" s="37">
        <f>'[2]Bilan 2015'!$T$13</f>
        <v>10.069552160228</v>
      </c>
      <c r="Y17" s="37">
        <f>SUM('[2]Bilan 2015'!$T$23,'[2]Bilan 2015'!$T$29,'[2]Bilan 2015'!$T$36:$T$40,'[2]Bilan 2015'!$T$44:$T$45)</f>
        <v>12.710924861684051</v>
      </c>
      <c r="Z17" s="121">
        <f>SUM(V17:Y17)</f>
        <v>26.50414005140221</v>
      </c>
    </row>
    <row r="18" spans="2:26" x14ac:dyDescent="0.25">
      <c r="C18" s="179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0.95446486350000004</v>
      </c>
      <c r="I18" s="19">
        <f>VLOOKUP(E18,Résultats!$B$2:$AX$476,'T energie vecteurs'!F5,FALSE)</f>
        <v>1.846006977</v>
      </c>
      <c r="J18" s="19">
        <f>VLOOKUP(F18,Résultats!$B$2:$AX$476,'T energie vecteurs'!F5,FALSE)</f>
        <v>0</v>
      </c>
      <c r="K18" s="19">
        <f>VLOOKUP(G18,Résultats!$B$2:$AX$476,'T energie vecteurs'!F5,FALSE)</f>
        <v>1.6967187770000001</v>
      </c>
      <c r="L18" s="121">
        <f t="shared" si="1"/>
        <v>4.4971906175000003</v>
      </c>
      <c r="M18" s="19"/>
      <c r="N18" s="179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1">
        <f t="shared" si="2"/>
        <v>16.768905046919066</v>
      </c>
      <c r="U18" s="179" t="s">
        <v>258</v>
      </c>
      <c r="V18" s="28">
        <f>'[2]Bilan 2015'!$E$51</f>
        <v>4.2518176113648583</v>
      </c>
      <c r="W18" s="19">
        <f>'[2]Bilan 2015'!$E$53</f>
        <v>13.661</v>
      </c>
      <c r="X18" s="19">
        <v>0</v>
      </c>
      <c r="Y18" s="19">
        <f>'[2]Bilan 2015'!$E$52</f>
        <v>1.1015862413247299</v>
      </c>
      <c r="Z18" s="121">
        <f t="shared" ref="Z18:Z20" si="5">SUM(V18:Y18)</f>
        <v>19.014403852689586</v>
      </c>
    </row>
    <row r="19" spans="2:26" x14ac:dyDescent="0.25">
      <c r="C19" s="179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2.2482201310000001</v>
      </c>
      <c r="J19" s="19">
        <f>VLOOKUP(F19,Résultats!$B$2:$AX$476,'T energie vecteurs'!F5,FALSE)</f>
        <v>0.29323773990000002</v>
      </c>
      <c r="K19" s="19">
        <f>VLOOKUP(G19,Résultats!$B$2:$AX$476,'T energie vecteurs'!F5,FALSE)</f>
        <v>0.3395278806</v>
      </c>
      <c r="L19" s="121">
        <f t="shared" si="1"/>
        <v>2.8809857514999999</v>
      </c>
      <c r="M19" s="19"/>
      <c r="N19" s="180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2">
        <f t="shared" si="2"/>
        <v>4.4860507954281585</v>
      </c>
      <c r="U19" s="179" t="s">
        <v>25</v>
      </c>
      <c r="V19" s="173">
        <f>'[2]Bilan 2015'!$S$46</f>
        <v>2.2137192704974398E-3</v>
      </c>
      <c r="W19" s="37">
        <f>SUM('[2]Bilan 2015'!$S$41:$S$43)</f>
        <v>3.371</v>
      </c>
      <c r="X19" s="37">
        <f>'[2]Bilan 2015'!$S$13</f>
        <v>0.74651762682717104</v>
      </c>
      <c r="Y19" s="37">
        <f>SUM('[2]Bilan 2015'!$S$23,'[2]Bilan 2015'!$S$29,'[2]Bilan 2015'!$S$36:$S$40,'[2]Bilan 2015'!$S$44:$S$45)</f>
        <v>0.3663194493304901</v>
      </c>
      <c r="Z19" s="121">
        <f t="shared" si="5"/>
        <v>4.4860507954281585</v>
      </c>
    </row>
    <row r="20" spans="2:26" x14ac:dyDescent="0.25">
      <c r="C20" s="29" t="s">
        <v>26</v>
      </c>
      <c r="D20" s="10"/>
      <c r="E20" s="10"/>
      <c r="F20" s="10"/>
      <c r="G20" s="10"/>
      <c r="H20" s="9">
        <f>SUM(H11,H14:H16)</f>
        <v>5.5483321363000009</v>
      </c>
      <c r="I20" s="9">
        <f>SUM(I11,I14:I16)</f>
        <v>73.771857783000002</v>
      </c>
      <c r="J20" s="9">
        <f>SUM(J11,J14:J16)</f>
        <v>37.919443400200002</v>
      </c>
      <c r="K20" s="9">
        <f>SUM(K11,K14:K16)</f>
        <v>43.095130125166804</v>
      </c>
      <c r="L20" s="124">
        <f t="shared" si="1"/>
        <v>160.33476344466681</v>
      </c>
      <c r="M20" s="106"/>
      <c r="N20" s="181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4">
        <f>SUM(O20:R20)</f>
        <v>157.87874151958084</v>
      </c>
      <c r="T20" s="69"/>
      <c r="U20" s="181" t="s">
        <v>26</v>
      </c>
      <c r="V20" s="40">
        <f>V11+V14+V15+V16</f>
        <v>5.7009224885519689</v>
      </c>
      <c r="W20" s="38">
        <f>W11+W14+W15+W16</f>
        <v>71.834525937974462</v>
      </c>
      <c r="X20" s="38">
        <f>X11+X14+X15+X16</f>
        <v>38.082514273546238</v>
      </c>
      <c r="Y20" s="38">
        <f>Y11+Y14+Y15+Y16</f>
        <v>42.275039412867834</v>
      </c>
      <c r="Z20" s="174">
        <f t="shared" si="5"/>
        <v>157.89300211294051</v>
      </c>
    </row>
    <row r="21" spans="2:26" s="3" customFormat="1" x14ac:dyDescent="0.25">
      <c r="B21" s="84"/>
      <c r="H21" s="69"/>
      <c r="I21" s="69"/>
      <c r="J21" s="69"/>
      <c r="K21" s="69"/>
      <c r="L21" s="69"/>
      <c r="M21" s="69"/>
      <c r="N21" s="69"/>
      <c r="O21" s="104"/>
      <c r="P21" s="104"/>
      <c r="Q21" s="104"/>
      <c r="R21" s="105"/>
      <c r="S21" s="69">
        <f>S11+S14+S15+S16+S19</f>
        <v>157.87874151958084</v>
      </c>
      <c r="U21" s="69"/>
    </row>
    <row r="22" spans="2:26" s="3" customFormat="1" x14ac:dyDescent="0.25">
      <c r="I22" s="69"/>
      <c r="J22" s="69"/>
      <c r="K22" s="69"/>
    </row>
    <row r="23" spans="2:26" ht="31.5" x14ac:dyDescent="0.35">
      <c r="C23" s="175">
        <v>2020</v>
      </c>
      <c r="D23" s="176"/>
      <c r="E23" s="176"/>
      <c r="F23" s="176"/>
      <c r="G23" s="176"/>
      <c r="H23" s="101" t="s">
        <v>36</v>
      </c>
      <c r="I23" s="101" t="s">
        <v>268</v>
      </c>
      <c r="J23" s="101" t="s">
        <v>38</v>
      </c>
      <c r="K23" s="101" t="s">
        <v>267</v>
      </c>
      <c r="L23" s="119" t="s">
        <v>1</v>
      </c>
      <c r="M23" s="25"/>
      <c r="N23" s="175">
        <v>2020</v>
      </c>
      <c r="O23" s="171" t="s">
        <v>36</v>
      </c>
      <c r="P23" s="101" t="s">
        <v>268</v>
      </c>
      <c r="Q23" s="101" t="s">
        <v>38</v>
      </c>
      <c r="R23" s="101" t="s">
        <v>267</v>
      </c>
      <c r="S23" s="119" t="s">
        <v>1</v>
      </c>
      <c r="T23" s="25"/>
    </row>
    <row r="24" spans="2:26" x14ac:dyDescent="0.25">
      <c r="C24" s="177" t="s">
        <v>18</v>
      </c>
      <c r="H24" s="8">
        <f>SUM(H25:H26)</f>
        <v>0</v>
      </c>
      <c r="I24" s="8">
        <f>SUM(I25:I26)</f>
        <v>43.80124034</v>
      </c>
      <c r="J24" s="8">
        <f>SUM(J25:J26)</f>
        <v>1.3245332012</v>
      </c>
      <c r="K24" s="8">
        <f>SUM(K25:K26)</f>
        <v>0.19108916159</v>
      </c>
      <c r="L24" s="122">
        <f t="shared" ref="L24:L33" si="6">SUM(H24:K24)</f>
        <v>45.316862702789997</v>
      </c>
      <c r="M24" s="99"/>
      <c r="N24" s="180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2">
        <f>SUM(O24:R24)</f>
        <v>36.578175203680367</v>
      </c>
      <c r="T24" s="170"/>
    </row>
    <row r="25" spans="2:26" x14ac:dyDescent="0.25">
      <c r="C25" s="178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24.403301469999999</v>
      </c>
      <c r="J25" s="19">
        <f>VLOOKUP(F25,Résultats!$B$2:$AX$476,'T energie vecteurs'!I5,FALSE)</f>
        <v>5.6289036200000003E-2</v>
      </c>
      <c r="K25" s="19">
        <f>VLOOKUP(G51,Résultats!$B$2:$AX$476,'T energie vecteurs'!I5,FALSE)</f>
        <v>2.8568589999999999E-5</v>
      </c>
      <c r="L25" s="121">
        <f t="shared" si="6"/>
        <v>24.459619074789998</v>
      </c>
      <c r="M25" s="19"/>
      <c r="N25" s="178" t="s">
        <v>19</v>
      </c>
      <c r="O25" s="173"/>
      <c r="P25" s="19"/>
      <c r="Q25" s="55"/>
      <c r="R25" s="19"/>
      <c r="S25" s="121"/>
      <c r="T25" s="170"/>
    </row>
    <row r="26" spans="2:26" x14ac:dyDescent="0.25">
      <c r="C26" s="179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19.397938870000001</v>
      </c>
      <c r="J26" s="19">
        <f>VLOOKUP(F26,Résultats!$B$2:$AX$476,'T energie vecteurs'!I5,FALSE)</f>
        <v>1.268244165</v>
      </c>
      <c r="K26" s="19">
        <f>VLOOKUP(G26,Résultats!$B$2:$AX$476,'T energie vecteurs'!I5,FALSE)</f>
        <v>0.191060593</v>
      </c>
      <c r="L26" s="121">
        <f t="shared" si="6"/>
        <v>20.857243627999999</v>
      </c>
      <c r="M26" s="19"/>
      <c r="N26" s="179" t="s">
        <v>20</v>
      </c>
      <c r="O26" s="173"/>
      <c r="P26" s="19"/>
      <c r="Q26" s="55"/>
      <c r="R26" s="19"/>
      <c r="S26" s="121"/>
      <c r="T26" s="170"/>
    </row>
    <row r="27" spans="2:26" x14ac:dyDescent="0.25">
      <c r="C27" s="177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0.2609304033</v>
      </c>
      <c r="I27" s="8">
        <f>VLOOKUP(E27,Résultats!$B$2:$AX$476,'T energie vecteurs'!I5,FALSE)</f>
        <v>6.8792087769999997</v>
      </c>
      <c r="J27" s="8">
        <f>VLOOKUP(F27,Résultats!$B$2:$AX$476,'T energie vecteurs'!I5,FALSE)</f>
        <v>13.840320220000001</v>
      </c>
      <c r="K27" s="8">
        <f>VLOOKUP(G27,Résultats!$B$2:$AX$476,'T energie vecteurs'!I5,FALSE)+6</f>
        <v>20.020261919999999</v>
      </c>
      <c r="L27" s="122">
        <f t="shared" si="6"/>
        <v>41.000721320300002</v>
      </c>
      <c r="M27" s="99"/>
      <c r="N27" s="180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2">
        <f t="shared" ref="S27:S33" si="7">SUM(O27:R27)</f>
        <v>38.335315468831681</v>
      </c>
      <c r="T27" s="170"/>
    </row>
    <row r="28" spans="2:26" x14ac:dyDescent="0.25">
      <c r="C28" s="177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3.2041458180000002</v>
      </c>
      <c r="J28" s="8">
        <f>VLOOKUP(F28,Résultats!$B$2:$AX$476,'T energie vecteurs'!I5,FALSE)</f>
        <v>11.649039139999999</v>
      </c>
      <c r="K28" s="8">
        <f>VLOOKUP(G28,Résultats!$B$2:$AX$476,'T energie vecteurs'!I5,FALSE)</f>
        <v>7.0642219040000001</v>
      </c>
      <c r="L28" s="122">
        <f t="shared" si="6"/>
        <v>21.917406862</v>
      </c>
      <c r="M28" s="99"/>
      <c r="N28" s="180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2">
        <f t="shared" si="7"/>
        <v>20.652866188587154</v>
      </c>
      <c r="T28" s="170"/>
    </row>
    <row r="29" spans="2:26" x14ac:dyDescent="0.25">
      <c r="C29" s="177" t="s">
        <v>23</v>
      </c>
      <c r="H29" s="8">
        <f>SUM(H30:H32)</f>
        <v>3.1259905860000003</v>
      </c>
      <c r="I29" s="8">
        <f>SUM(I30:I32)</f>
        <v>17.174222383</v>
      </c>
      <c r="J29" s="8">
        <f>SUM(J30:J32)</f>
        <v>9.6261515078999995</v>
      </c>
      <c r="K29" s="8">
        <f>SUM(K30:K32)</f>
        <v>14.6308877626</v>
      </c>
      <c r="L29" s="122">
        <f t="shared" si="6"/>
        <v>44.557252239500002</v>
      </c>
      <c r="M29" s="99"/>
      <c r="N29" s="180" t="s">
        <v>485</v>
      </c>
      <c r="O29" s="36">
        <f>O30+O31</f>
        <v>3.1626378182920636</v>
      </c>
      <c r="P29" s="35">
        <f t="shared" ref="P29:R29" si="8">P30+P31</f>
        <v>13.919973516612528</v>
      </c>
      <c r="Q29" s="35">
        <f t="shared" si="8"/>
        <v>9.0413234941421319</v>
      </c>
      <c r="R29" s="35">
        <f t="shared" si="8"/>
        <v>14.312071337572707</v>
      </c>
      <c r="S29" s="172">
        <f t="shared" si="7"/>
        <v>40.436006166619435</v>
      </c>
      <c r="T29" s="170"/>
    </row>
    <row r="30" spans="2:26" x14ac:dyDescent="0.25">
      <c r="C30" s="179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2.2201853570000001</v>
      </c>
      <c r="I30" s="19">
        <f>VLOOKUP(E30,Résultats!$B$2:$AX$476,'T energie vecteurs'!I5,FALSE)</f>
        <v>12.66778605</v>
      </c>
      <c r="J30" s="19">
        <f>VLOOKUP(F30,Résultats!$B$2:$AX$476,'T energie vecteurs'!I5,FALSE)</f>
        <v>9.3344703409999994</v>
      </c>
      <c r="K30" s="19">
        <f>VLOOKUP(G30,Résultats!$B$2:$AX$476,'T energie vecteurs'!I5,FALSE)</f>
        <v>12.29358292</v>
      </c>
      <c r="L30" s="121">
        <f t="shared" si="6"/>
        <v>36.516024668</v>
      </c>
      <c r="M30" s="19"/>
      <c r="N30" s="179" t="s">
        <v>486</v>
      </c>
      <c r="O30" s="173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1">
        <f t="shared" si="7"/>
        <v>25.792217113675775</v>
      </c>
      <c r="T30" s="170"/>
    </row>
    <row r="31" spans="2:26" x14ac:dyDescent="0.25">
      <c r="C31" s="179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0.90580522900000005</v>
      </c>
      <c r="I31" s="19">
        <f>VLOOKUP(E31,Résultats!$B$2:$AX$476,'T energie vecteurs'!I5,FALSE)</f>
        <v>1.96103881</v>
      </c>
      <c r="J31" s="19">
        <f>VLOOKUP(F31,Résultats!$B$2:$AX$476,'T energie vecteurs'!I5,FALSE)</f>
        <v>0</v>
      </c>
      <c r="K31" s="19">
        <f>VLOOKUP(G31,Résultats!$B$2:$AX$476,'T energie vecteurs'!I5,FALSE)</f>
        <v>2.0199594420000002</v>
      </c>
      <c r="L31" s="121">
        <f t="shared" si="6"/>
        <v>4.8868034810000003</v>
      </c>
      <c r="M31" s="19"/>
      <c r="N31" s="179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1">
        <f t="shared" si="7"/>
        <v>14.643789052943653</v>
      </c>
      <c r="T31" s="170"/>
    </row>
    <row r="32" spans="2:26" x14ac:dyDescent="0.25">
      <c r="C32" s="179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2.5453975230000001</v>
      </c>
      <c r="J32" s="19">
        <f>VLOOKUP(F32,Résultats!$B$2:$AX$476,'T energie vecteurs'!I5,FALSE)</f>
        <v>0.29168116690000001</v>
      </c>
      <c r="K32" s="19">
        <f>VLOOKUP(G32,Résultats!$B$2:$AX$476,'T energie vecteurs'!I5,FALSE)</f>
        <v>0.31734540059999999</v>
      </c>
      <c r="L32" s="121">
        <f t="shared" si="6"/>
        <v>3.1544240905000001</v>
      </c>
      <c r="M32" s="19"/>
      <c r="N32" s="180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2">
        <f t="shared" si="7"/>
        <v>4.4610384226828508</v>
      </c>
      <c r="T32" s="170"/>
    </row>
    <row r="33" spans="3:20" x14ac:dyDescent="0.25">
      <c r="C33" s="29" t="s">
        <v>26</v>
      </c>
      <c r="D33" s="10"/>
      <c r="E33" s="10"/>
      <c r="F33" s="10"/>
      <c r="G33" s="10"/>
      <c r="H33" s="9">
        <f>SUM(H24,H27:H29)</f>
        <v>3.3869209893000005</v>
      </c>
      <c r="I33" s="9">
        <f>SUM(I24,I27:I29)</f>
        <v>71.058817317999996</v>
      </c>
      <c r="J33" s="9">
        <f>SUM(J24,J27:J29)</f>
        <v>36.440044069099997</v>
      </c>
      <c r="K33" s="9">
        <f>SUM(K24,K27:K29)</f>
        <v>41.90646074819</v>
      </c>
      <c r="L33" s="124">
        <f t="shared" si="6"/>
        <v>152.79224312458999</v>
      </c>
      <c r="M33" s="106"/>
      <c r="N33" s="181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4">
        <f t="shared" si="7"/>
        <v>140.46340145040148</v>
      </c>
      <c r="T33" s="106"/>
    </row>
    <row r="34" spans="3:20" s="3" customFormat="1" x14ac:dyDescent="0.25">
      <c r="H34" s="69"/>
      <c r="I34" s="69"/>
      <c r="J34" s="69"/>
      <c r="K34" s="69"/>
      <c r="L34" s="69"/>
      <c r="M34" s="69"/>
      <c r="N34" s="69"/>
      <c r="O34" s="104"/>
      <c r="P34" s="104"/>
      <c r="Q34" s="104"/>
      <c r="R34" s="105"/>
      <c r="S34" s="69"/>
      <c r="T34" s="69"/>
    </row>
    <row r="35" spans="3:2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3:20" ht="31.5" x14ac:dyDescent="0.35">
      <c r="C36" s="175">
        <v>2025</v>
      </c>
      <c r="D36" s="176"/>
      <c r="E36" s="176"/>
      <c r="F36" s="176"/>
      <c r="G36" s="176"/>
      <c r="H36" s="101" t="s">
        <v>36</v>
      </c>
      <c r="I36" s="101" t="s">
        <v>268</v>
      </c>
      <c r="J36" s="101" t="s">
        <v>38</v>
      </c>
      <c r="K36" s="101" t="s">
        <v>267</v>
      </c>
      <c r="L36" s="119" t="s">
        <v>1</v>
      </c>
      <c r="M36" s="25"/>
      <c r="N36" s="175">
        <v>2025</v>
      </c>
      <c r="O36" s="171" t="s">
        <v>36</v>
      </c>
      <c r="P36" s="101" t="s">
        <v>268</v>
      </c>
      <c r="Q36" s="101" t="s">
        <v>38</v>
      </c>
      <c r="R36" s="101" t="s">
        <v>267</v>
      </c>
      <c r="S36" s="119" t="s">
        <v>1</v>
      </c>
      <c r="T36" s="25"/>
    </row>
    <row r="37" spans="3:20" x14ac:dyDescent="0.25">
      <c r="C37" s="177" t="s">
        <v>18</v>
      </c>
      <c r="H37" s="8">
        <f>SUM(H38:H39)</f>
        <v>0</v>
      </c>
      <c r="I37" s="8">
        <f>SUM(I38:I39)</f>
        <v>42.206073590000003</v>
      </c>
      <c r="J37" s="8">
        <f>SUM(J38:J39)</f>
        <v>1.6720224080000001</v>
      </c>
      <c r="K37" s="8">
        <f>SUM(K38:K39)</f>
        <v>0.19435242444679998</v>
      </c>
      <c r="L37" s="122">
        <f t="shared" ref="L37:L46" si="9">SUM(H37:K37)</f>
        <v>44.072448422446804</v>
      </c>
      <c r="M37" s="99"/>
      <c r="N37" s="180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2">
        <f>SUM(O37:R37)</f>
        <v>40.669108899112402</v>
      </c>
      <c r="T37" s="99"/>
    </row>
    <row r="38" spans="3:20" x14ac:dyDescent="0.25">
      <c r="C38" s="178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22.662670250000001</v>
      </c>
      <c r="J38" s="19">
        <f>VLOOKUP(F38,Résultats!$B$2:$AX$476,'T energie vecteurs'!N5,FALSE)</f>
        <v>0.32202930000000002</v>
      </c>
      <c r="K38" s="19">
        <f>VLOOKUP(G51,Résultats!$B$2:$AX$476,'T energie vecteurs'!N5,FALSE)</f>
        <v>4.2685946800000003E-5</v>
      </c>
      <c r="L38" s="121">
        <f t="shared" si="9"/>
        <v>22.984742235946801</v>
      </c>
      <c r="M38" s="19"/>
      <c r="N38" s="178" t="s">
        <v>19</v>
      </c>
      <c r="O38" s="173"/>
      <c r="P38" s="19"/>
      <c r="Q38" s="55"/>
      <c r="R38" s="19"/>
      <c r="S38" s="121"/>
      <c r="T38" s="19"/>
    </row>
    <row r="39" spans="3:20" x14ac:dyDescent="0.25">
      <c r="C39" s="179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19.543403340000001</v>
      </c>
      <c r="J39" s="19">
        <f>VLOOKUP(F39,Résultats!$B$2:$AX$476,'T energie vecteurs'!N5,FALSE)</f>
        <v>1.3499931080000001</v>
      </c>
      <c r="K39" s="19">
        <f>VLOOKUP(G39,Résultats!$B$2:$AX$476,'T energie vecteurs'!N5,FALSE)</f>
        <v>0.1943097385</v>
      </c>
      <c r="L39" s="121">
        <f t="shared" si="9"/>
        <v>21.0877061865</v>
      </c>
      <c r="M39" s="19"/>
      <c r="N39" s="179" t="s">
        <v>20</v>
      </c>
      <c r="O39" s="173"/>
      <c r="P39" s="19"/>
      <c r="Q39" s="55"/>
      <c r="R39" s="19"/>
      <c r="S39" s="121"/>
      <c r="T39" s="19"/>
    </row>
    <row r="40" spans="3:20" x14ac:dyDescent="0.25">
      <c r="C40" s="177" t="s">
        <v>21</v>
      </c>
      <c r="D40" t="s">
        <v>167</v>
      </c>
      <c r="E40" t="s">
        <v>168</v>
      </c>
      <c r="F40" t="s">
        <v>169</v>
      </c>
      <c r="G40" t="s">
        <v>170</v>
      </c>
      <c r="H40" s="8">
        <f>VLOOKUP(D40,Résultats!$B$2:$AX$476,'T energie vecteurs'!N5,FALSE)</f>
        <v>0.22309428940000001</v>
      </c>
      <c r="I40" s="8">
        <f>VLOOKUP(E40,Résultats!$B$2:$AX$476,'T energie vecteurs'!N5,FALSE)</f>
        <v>6.0031659709999996</v>
      </c>
      <c r="J40" s="8">
        <f>VLOOKUP(F40,Résultats!$B$2:$AX$476,'T energie vecteurs'!N5,FALSE)</f>
        <v>14.130372960000001</v>
      </c>
      <c r="K40" s="8">
        <f>VLOOKUP(G40,Résultats!$B$2:$AX$476,'T energie vecteurs'!N5,FALSE)+8</f>
        <v>20.371144470000001</v>
      </c>
      <c r="L40" s="122">
        <f t="shared" si="9"/>
        <v>40.727777690400004</v>
      </c>
      <c r="M40" s="99"/>
      <c r="N40" s="180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2">
        <f t="shared" ref="S40:S46" si="10">SUM(O40:R40)</f>
        <v>39.105494056556061</v>
      </c>
      <c r="T40" s="99"/>
    </row>
    <row r="41" spans="3:20" x14ac:dyDescent="0.25">
      <c r="C41" s="177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2.7770586690000001</v>
      </c>
      <c r="J41" s="8">
        <f>VLOOKUP(F41,Résultats!$B$2:$AX$476,'T energie vecteurs'!N5,FALSE)</f>
        <v>10.922672090000001</v>
      </c>
      <c r="K41" s="8">
        <f>VLOOKUP(G41,Résultats!$B$2:$AX$476,'T energie vecteurs'!N5,FALSE)</f>
        <v>5.6930257989999999</v>
      </c>
      <c r="L41" s="122">
        <f t="shared" si="9"/>
        <v>19.392756558000002</v>
      </c>
      <c r="M41" s="99"/>
      <c r="N41" s="180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2">
        <f t="shared" si="10"/>
        <v>20.446248451860367</v>
      </c>
      <c r="T41" s="99"/>
    </row>
    <row r="42" spans="3:20" x14ac:dyDescent="0.25">
      <c r="C42" s="177" t="s">
        <v>23</v>
      </c>
      <c r="H42" s="8">
        <f>SUM(H43:H45)</f>
        <v>3.1566624942999999</v>
      </c>
      <c r="I42" s="8">
        <f>SUM(I43:I45)</f>
        <v>17.183437979000001</v>
      </c>
      <c r="J42" s="8">
        <f>SUM(J43:J45)</f>
        <v>9.91232911809999</v>
      </c>
      <c r="K42" s="8">
        <f>SUM(K43:K45)</f>
        <v>13.874812676000001</v>
      </c>
      <c r="L42" s="122">
        <f t="shared" si="9"/>
        <v>44.127242267399993</v>
      </c>
      <c r="M42" s="99"/>
      <c r="N42" s="180" t="s">
        <v>485</v>
      </c>
      <c r="O42" s="36">
        <f>O43+O44</f>
        <v>4.2119673749809596</v>
      </c>
      <c r="P42" s="35">
        <f t="shared" ref="P42:R42" si="11">P43+P44</f>
        <v>13.344099936220454</v>
      </c>
      <c r="Q42" s="35">
        <f t="shared" si="11"/>
        <v>9.4854890713287645</v>
      </c>
      <c r="R42" s="35">
        <f t="shared" si="11"/>
        <v>13.855608235952786</v>
      </c>
      <c r="S42" s="172">
        <f t="shared" si="10"/>
        <v>40.897164618482961</v>
      </c>
      <c r="T42" s="99"/>
    </row>
    <row r="43" spans="3:20" x14ac:dyDescent="0.25">
      <c r="C43" s="179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2.2492864639999999</v>
      </c>
      <c r="I43" s="19">
        <f>VLOOKUP(E43,Résultats!$B$2:$AX$476,'T energie vecteurs'!N5,FALSE)</f>
        <v>12.635254509999999</v>
      </c>
      <c r="J43" s="19">
        <f>VLOOKUP(F43,Résultats!$B$2:$AX$476,'T energie vecteurs'!N5,FALSE)</f>
        <v>9.5955394139999903</v>
      </c>
      <c r="K43" s="19">
        <f>VLOOKUP(G43,Résultats!$B$2:$AX$476,'T energie vecteurs'!N5,FALSE)</f>
        <v>11.58621829</v>
      </c>
      <c r="L43" s="121">
        <f t="shared" si="9"/>
        <v>36.066298677999988</v>
      </c>
      <c r="M43" s="19"/>
      <c r="N43" s="179" t="s">
        <v>486</v>
      </c>
      <c r="O43" s="173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1">
        <f t="shared" si="10"/>
        <v>25.274570604429478</v>
      </c>
      <c r="T43" s="19"/>
    </row>
    <row r="44" spans="3:20" x14ac:dyDescent="0.25">
      <c r="C44" s="179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0.90737603030000002</v>
      </c>
      <c r="I44" s="19">
        <f>VLOOKUP(E44,Résultats!$B$2:$AX$476,'T energie vecteurs'!N5,FALSE)</f>
        <v>1.9696962469999999</v>
      </c>
      <c r="J44" s="19">
        <f>VLOOKUP(F44,Résultats!$B$2:$AX$476,'T energie vecteurs'!N5,FALSE)</f>
        <v>0</v>
      </c>
      <c r="K44" s="19">
        <f>VLOOKUP(G44,Résultats!$B$2:$AX$476,'T energie vecteurs'!N5,FALSE)</f>
        <v>1.965025451</v>
      </c>
      <c r="L44" s="121">
        <f t="shared" si="9"/>
        <v>4.8420977282999997</v>
      </c>
      <c r="M44" s="19"/>
      <c r="N44" s="179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1">
        <f t="shared" si="10"/>
        <v>15.622594014053488</v>
      </c>
      <c r="T44" s="19"/>
    </row>
    <row r="45" spans="3:20" x14ac:dyDescent="0.25">
      <c r="C45" s="179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2.5784872220000001</v>
      </c>
      <c r="J45" s="19">
        <f>VLOOKUP(F45,Résultats!$B$2:$AX$476,'T energie vecteurs'!N5,FALSE)</f>
        <v>0.31678970410000001</v>
      </c>
      <c r="K45" s="19">
        <f>VLOOKUP(G45,Résultats!$B$2:$AX$476,'T energie vecteurs'!N5,FALSE)</f>
        <v>0.323568935</v>
      </c>
      <c r="L45" s="121">
        <f t="shared" si="9"/>
        <v>3.2188458611000001</v>
      </c>
      <c r="M45" s="19"/>
      <c r="N45" s="180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2">
        <f t="shared" si="10"/>
        <v>4.1518340546380408</v>
      </c>
      <c r="T45" s="19"/>
    </row>
    <row r="46" spans="3:20" x14ac:dyDescent="0.25">
      <c r="C46" s="29" t="s">
        <v>26</v>
      </c>
      <c r="D46" s="10"/>
      <c r="E46" s="10"/>
      <c r="F46" s="10"/>
      <c r="G46" s="10"/>
      <c r="H46" s="9">
        <f>SUM(H37,H40:H42)</f>
        <v>3.3797567837</v>
      </c>
      <c r="I46" s="9">
        <f>SUM(I37,I40:I42)</f>
        <v>68.169736209000007</v>
      </c>
      <c r="J46" s="9">
        <f>SUM(J37,J40:J42)</f>
        <v>36.637396576099988</v>
      </c>
      <c r="K46" s="9">
        <f>SUM(K37,K40:K42)</f>
        <v>40.133335369446804</v>
      </c>
      <c r="L46" s="124">
        <f t="shared" si="9"/>
        <v>148.32022493824681</v>
      </c>
      <c r="M46" s="106"/>
      <c r="N46" s="181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4">
        <f t="shared" si="10"/>
        <v>145.26985008064983</v>
      </c>
      <c r="T46" s="106"/>
    </row>
    <row r="47" spans="3:20" s="3" customFormat="1" x14ac:dyDescent="0.25">
      <c r="H47" s="69"/>
      <c r="I47" s="69"/>
      <c r="J47" s="69"/>
      <c r="K47" s="69"/>
      <c r="L47" s="69"/>
      <c r="M47" s="69"/>
      <c r="N47" s="69"/>
      <c r="O47" s="104"/>
      <c r="P47" s="104"/>
      <c r="Q47" s="104"/>
      <c r="R47" s="105"/>
      <c r="S47" s="69"/>
      <c r="T47" s="69"/>
    </row>
    <row r="48" spans="3:2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2:20" ht="31.5" x14ac:dyDescent="0.35">
      <c r="C49" s="175">
        <v>2030</v>
      </c>
      <c r="D49" s="176"/>
      <c r="E49" s="176"/>
      <c r="F49" s="176"/>
      <c r="G49" s="176"/>
      <c r="H49" s="101" t="s">
        <v>36</v>
      </c>
      <c r="I49" s="101" t="s">
        <v>268</v>
      </c>
      <c r="J49" s="101" t="s">
        <v>38</v>
      </c>
      <c r="K49" s="101" t="s">
        <v>267</v>
      </c>
      <c r="L49" s="119" t="s">
        <v>1</v>
      </c>
      <c r="M49" s="25"/>
      <c r="N49" s="175">
        <v>2030</v>
      </c>
      <c r="O49" s="171" t="s">
        <v>36</v>
      </c>
      <c r="P49" s="101" t="s">
        <v>268</v>
      </c>
      <c r="Q49" s="101" t="s">
        <v>38</v>
      </c>
      <c r="R49" s="101" t="s">
        <v>267</v>
      </c>
      <c r="S49" s="119" t="s">
        <v>1</v>
      </c>
      <c r="T49" s="25"/>
    </row>
    <row r="50" spans="2:20" x14ac:dyDescent="0.25">
      <c r="C50" s="177" t="s">
        <v>18</v>
      </c>
      <c r="H50" s="8">
        <f>SUM(H51:H52)</f>
        <v>0</v>
      </c>
      <c r="I50" s="8">
        <f>SUM(I51:I52)</f>
        <v>40.398603219999998</v>
      </c>
      <c r="J50" s="8">
        <f>SUM(J51:J52)</f>
        <v>2.1805376426</v>
      </c>
      <c r="K50" s="8">
        <f>SUM(K51:K52)</f>
        <v>0.20517029496069999</v>
      </c>
      <c r="L50" s="122">
        <f>SUM(H50:K50)</f>
        <v>42.784311157560701</v>
      </c>
      <c r="M50" s="99"/>
      <c r="N50" s="180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2">
        <f>SUM(O50:R50)</f>
        <v>36.389770824723101</v>
      </c>
      <c r="T50" s="247">
        <f>S50-'[2]Bilan 2030'!$W$5</f>
        <v>-6.1606988869268022</v>
      </c>
    </row>
    <row r="51" spans="2:20" x14ac:dyDescent="0.25">
      <c r="C51" s="178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20.491437009999999</v>
      </c>
      <c r="J51" s="19">
        <f>VLOOKUP(F51,Résultats!$B$2:$AX$476,'T energie vecteurs'!S5,FALSE)</f>
        <v>0.8052926816</v>
      </c>
      <c r="K51" s="19">
        <f>VLOOKUP(G51,Résultats!$B$2:$AX$476,'T energie vecteurs'!S5,FALSE)</f>
        <v>5.6906860700000001E-5</v>
      </c>
      <c r="L51" s="121">
        <f t="shared" ref="L51:L58" si="12">SUM(H51:K51)</f>
        <v>21.296786598460699</v>
      </c>
      <c r="M51" s="19"/>
      <c r="N51" s="178" t="s">
        <v>19</v>
      </c>
      <c r="O51" s="173"/>
      <c r="P51" s="19"/>
      <c r="Q51" s="55"/>
      <c r="R51" s="19"/>
      <c r="S51" s="121"/>
      <c r="T51" s="247"/>
    </row>
    <row r="52" spans="2:20" x14ac:dyDescent="0.25">
      <c r="C52" s="179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19.90716621</v>
      </c>
      <c r="J52" s="19">
        <f>VLOOKUP(F52,Résultats!$B$2:$AX$476,'T energie vecteurs'!S5,FALSE)</f>
        <v>1.3752449609999999</v>
      </c>
      <c r="K52" s="19">
        <f>VLOOKUP(G52,Résultats!$B$2:$AX$476,'T energie vecteurs'!S5,FALSE)</f>
        <v>0.20511338809999999</v>
      </c>
      <c r="L52" s="121">
        <f t="shared" si="12"/>
        <v>21.487524559099999</v>
      </c>
      <c r="M52" s="19"/>
      <c r="N52" s="179" t="s">
        <v>20</v>
      </c>
      <c r="O52" s="173"/>
      <c r="P52" s="19"/>
      <c r="Q52" s="55"/>
      <c r="R52" s="19"/>
      <c r="S52" s="121"/>
      <c r="T52" s="247"/>
    </row>
    <row r="53" spans="2:20" x14ac:dyDescent="0.25">
      <c r="C53" s="177" t="s">
        <v>21</v>
      </c>
      <c r="D53" t="s">
        <v>167</v>
      </c>
      <c r="E53" t="s">
        <v>168</v>
      </c>
      <c r="F53" t="s">
        <v>169</v>
      </c>
      <c r="G53" t="s">
        <v>170</v>
      </c>
      <c r="H53" s="8">
        <f>VLOOKUP(D53,Résultats!$B$2:$AX$476,'T energie vecteurs'!S5,FALSE)</f>
        <v>0.1892282441</v>
      </c>
      <c r="I53" s="8">
        <f>VLOOKUP(E53,Résultats!$B$2:$AX$476,'T energie vecteurs'!S5,FALSE)</f>
        <v>5.4597057380000003</v>
      </c>
      <c r="J53" s="8">
        <f>VLOOKUP(F53,Résultats!$B$2:$AX$476,'T energie vecteurs'!S5,FALSE)</f>
        <v>14.01718629</v>
      </c>
      <c r="K53" s="8">
        <f>VLOOKUP(G53,Résultats!$B$2:$AX$476,'T energie vecteurs'!S5,FALSE)+8</f>
        <v>19.547711679999999</v>
      </c>
      <c r="L53" s="122">
        <f>SUM(H53:K53)</f>
        <v>39.213831952099994</v>
      </c>
      <c r="M53" s="99"/>
      <c r="N53" s="180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2">
        <f t="shared" ref="S53:S59" si="13">SUM(O53:R53)</f>
        <v>38.794555466365907</v>
      </c>
      <c r="T53" s="247">
        <f>S53-'[2]Bilan 2030'!$U$5</f>
        <v>5.2073911711622927</v>
      </c>
    </row>
    <row r="54" spans="2:20" x14ac:dyDescent="0.25">
      <c r="C54" s="177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2.4866496599999999</v>
      </c>
      <c r="J54" s="8">
        <f>VLOOKUP(F54,Résultats!$B$2:$AX$476,'T energie vecteurs'!S5,FALSE)</f>
        <v>11.717170599999999</v>
      </c>
      <c r="K54" s="8">
        <f>VLOOKUP(G54,Résultats!$B$2:$AX$476,'T energie vecteurs'!S5,FALSE)</f>
        <v>5.9666981459999997</v>
      </c>
      <c r="L54" s="122">
        <f t="shared" si="12"/>
        <v>20.170518405999999</v>
      </c>
      <c r="M54" s="99"/>
      <c r="N54" s="180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2">
        <f t="shared" si="13"/>
        <v>19.329080375165663</v>
      </c>
      <c r="T54" s="247">
        <f>S54-'[2]Bilan 2030'!$V$5</f>
        <v>-2.074323364476502</v>
      </c>
    </row>
    <row r="55" spans="2:20" x14ac:dyDescent="0.25">
      <c r="C55" s="177" t="s">
        <v>23</v>
      </c>
      <c r="H55" s="246">
        <f>SUM(H56:H58)</f>
        <v>3.4204920419000002</v>
      </c>
      <c r="I55" s="246">
        <f>SUM(I56:I58)</f>
        <v>18.167139764999998</v>
      </c>
      <c r="J55" s="8">
        <f>SUM(J56:J58)</f>
        <v>10.432375610299999</v>
      </c>
      <c r="K55" s="246">
        <f>SUM(K56:K58)</f>
        <v>14.527757837399999</v>
      </c>
      <c r="L55" s="122">
        <f t="shared" si="12"/>
        <v>46.547765254599994</v>
      </c>
      <c r="M55" s="99"/>
      <c r="N55" s="180" t="s">
        <v>485</v>
      </c>
      <c r="O55" s="36">
        <f>O56+O57</f>
        <v>3.9851054274374702</v>
      </c>
      <c r="P55" s="35">
        <f t="shared" ref="P55:R55" si="14">P56+P57</f>
        <v>12.588919196501005</v>
      </c>
      <c r="Q55" s="35">
        <f t="shared" si="14"/>
        <v>9.4169455866228393</v>
      </c>
      <c r="R55" s="35">
        <f t="shared" si="14"/>
        <v>13.466989601471942</v>
      </c>
      <c r="S55" s="172">
        <f t="shared" si="13"/>
        <v>39.457959812033259</v>
      </c>
      <c r="T55" s="247"/>
    </row>
    <row r="56" spans="2:20" x14ac:dyDescent="0.25">
      <c r="C56" s="179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2.468681084</v>
      </c>
      <c r="I56" s="19">
        <f>VLOOKUP(E56,Résultats!$B$2:$AX$476,'T energie vecteurs'!S5,FALSE)</f>
        <v>13.37423478</v>
      </c>
      <c r="J56" s="19">
        <f>VLOOKUP(F56,Résultats!$B$2:$AX$476,'T energie vecteurs'!S5,FALSE)</f>
        <v>10.106384569999999</v>
      </c>
      <c r="K56" s="19">
        <f>VLOOKUP(G56,Résultats!$B$2:$AX$476,'T energie vecteurs'!S5,FALSE)</f>
        <v>12.106645390000001</v>
      </c>
      <c r="L56" s="121">
        <f t="shared" si="12"/>
        <v>38.055945824000005</v>
      </c>
      <c r="M56" s="19"/>
      <c r="N56" s="179" t="s">
        <v>486</v>
      </c>
      <c r="O56" s="173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1">
        <f t="shared" si="13"/>
        <v>24.603224340636181</v>
      </c>
      <c r="T56" s="247">
        <f>S56-'[2]Bilan 2030'!$T$5</f>
        <v>-6.1655106420556933</v>
      </c>
    </row>
    <row r="57" spans="2:20" x14ac:dyDescent="0.25">
      <c r="C57" s="179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0.95181095790000003</v>
      </c>
      <c r="I57" s="19">
        <f>VLOOKUP(E57,Résultats!$B$2:$AX$476,'T energie vecteurs'!S5,FALSE)</f>
        <v>2.1095193289999998</v>
      </c>
      <c r="J57" s="19">
        <f>VLOOKUP(F57,Résultats!$B$2:$AX$476,'T energie vecteurs'!S5,FALSE)</f>
        <v>0</v>
      </c>
      <c r="K57" s="19">
        <f>VLOOKUP(G57,Résultats!$B$2:$AX$476,'T energie vecteurs'!S5,FALSE)</f>
        <v>2.0810952380000001</v>
      </c>
      <c r="L57" s="121">
        <f>SUM(H57:K57)</f>
        <v>5.1424255249000002</v>
      </c>
      <c r="M57" s="19"/>
      <c r="N57" s="179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1">
        <f t="shared" si="13"/>
        <v>14.854735471397074</v>
      </c>
      <c r="T57" s="247">
        <f>S57-SUM('[2]Bilan 2030'!$E$53:$E$58)</f>
        <v>-1.9343120714794395</v>
      </c>
    </row>
    <row r="58" spans="2:20" x14ac:dyDescent="0.25">
      <c r="C58" s="179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2.683385656</v>
      </c>
      <c r="J58" s="19">
        <f>VLOOKUP(F58,Résultats!$B$2:$AX$476,'T energie vecteurs'!S5,FALSE)</f>
        <v>0.32599104029999998</v>
      </c>
      <c r="K58" s="19">
        <f>VLOOKUP(G58,Résultats!$B$2:$AX$476,'T energie vecteurs'!S5,FALSE)</f>
        <v>0.34001720940000002</v>
      </c>
      <c r="L58" s="121">
        <f t="shared" si="12"/>
        <v>3.3493939057</v>
      </c>
      <c r="M58" s="19"/>
      <c r="N58" s="180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2">
        <f t="shared" si="13"/>
        <v>4.0539873022561537</v>
      </c>
      <c r="T58" s="247">
        <f>S58-'[2]Bilan 2030'!$S$5</f>
        <v>3.5986415065170974E-2</v>
      </c>
    </row>
    <row r="59" spans="2:20" x14ac:dyDescent="0.25">
      <c r="C59" s="29" t="s">
        <v>26</v>
      </c>
      <c r="D59" s="10"/>
      <c r="E59" s="10"/>
      <c r="F59" s="10"/>
      <c r="G59" s="10"/>
      <c r="H59" s="9">
        <f>SUM(H50,H53:H55)</f>
        <v>3.6097202860000004</v>
      </c>
      <c r="I59" s="9">
        <f>SUM(I50,I53:I55)</f>
        <v>66.512098382999994</v>
      </c>
      <c r="J59" s="9">
        <f>SUM(J50,J53:J55)</f>
        <v>38.347270142900001</v>
      </c>
      <c r="K59" s="9">
        <f>SUM(K50,K53:K55)</f>
        <v>40.247337958360696</v>
      </c>
      <c r="L59" s="124">
        <f>SUM(H59:K59)</f>
        <v>148.71642677026068</v>
      </c>
      <c r="M59" s="106"/>
      <c r="N59" s="181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4">
        <f t="shared" si="13"/>
        <v>138.02535378054407</v>
      </c>
      <c r="T59" s="106"/>
    </row>
    <row r="60" spans="2:20" s="3" customFormat="1" x14ac:dyDescent="0.25">
      <c r="O60" s="104"/>
      <c r="P60" s="104"/>
      <c r="Q60" s="104"/>
      <c r="R60" s="105"/>
      <c r="S60" s="69"/>
    </row>
    <row r="61" spans="2:20" s="3" customFormat="1" x14ac:dyDescent="0.25">
      <c r="B61" s="84"/>
      <c r="K61" s="71"/>
      <c r="O61" s="106"/>
      <c r="P61" s="106"/>
      <c r="Q61" s="106"/>
      <c r="R61" s="107"/>
      <c r="S61" s="108"/>
    </row>
    <row r="62" spans="2:20" ht="31.5" x14ac:dyDescent="0.35">
      <c r="C62" s="175">
        <v>2035</v>
      </c>
      <c r="D62" s="176"/>
      <c r="E62" s="176"/>
      <c r="F62" s="176"/>
      <c r="G62" s="176"/>
      <c r="H62" s="101" t="s">
        <v>36</v>
      </c>
      <c r="I62" s="101" t="s">
        <v>268</v>
      </c>
      <c r="J62" s="101" t="s">
        <v>38</v>
      </c>
      <c r="K62" s="101" t="s">
        <v>267</v>
      </c>
      <c r="L62" s="119" t="s">
        <v>1</v>
      </c>
      <c r="M62" s="25"/>
      <c r="N62" s="175">
        <v>2035</v>
      </c>
      <c r="O62" s="171" t="s">
        <v>36</v>
      </c>
      <c r="P62" s="101" t="s">
        <v>268</v>
      </c>
      <c r="Q62" s="101" t="s">
        <v>38</v>
      </c>
      <c r="R62" s="101" t="s">
        <v>267</v>
      </c>
      <c r="S62" s="119" t="s">
        <v>1</v>
      </c>
      <c r="T62" s="25"/>
    </row>
    <row r="63" spans="2:20" x14ac:dyDescent="0.25">
      <c r="C63" s="177" t="s">
        <v>18</v>
      </c>
      <c r="H63" s="8">
        <f>SUM(H64:H65)</f>
        <v>0</v>
      </c>
      <c r="I63" s="8">
        <f>SUM(I64:I65)</f>
        <v>37.886834030000003</v>
      </c>
      <c r="J63" s="8">
        <f>SUM(J64:J65)</f>
        <v>3.0205658369999999</v>
      </c>
      <c r="K63" s="8">
        <f>SUM(K64:K65)</f>
        <v>0.57643301576979999</v>
      </c>
      <c r="L63" s="122">
        <f t="shared" ref="L63:L72" si="15">SUM(H63:K63)</f>
        <v>41.483832882769804</v>
      </c>
      <c r="M63" s="99"/>
      <c r="N63" s="180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2">
        <f>SUM(O63:R63)</f>
        <v>33.701357473269766</v>
      </c>
      <c r="T63" s="99"/>
    </row>
    <row r="64" spans="2:20" x14ac:dyDescent="0.25">
      <c r="C64" s="178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17.868273649999999</v>
      </c>
      <c r="J64" s="59">
        <f>VLOOKUP(F64,Résultats!$B$2:$AX$476,'T energie vecteurs'!T5,FALSE)</f>
        <v>1.596006574</v>
      </c>
      <c r="K64" s="19">
        <f>VLOOKUP(G64,Résultats!$B$2:$AX$476,'T energie vecteurs'!T5,FALSE)</f>
        <v>6.3037869799999996E-5</v>
      </c>
      <c r="L64" s="121">
        <f t="shared" si="15"/>
        <v>19.4643432618698</v>
      </c>
      <c r="M64" s="19"/>
      <c r="N64" s="178" t="s">
        <v>19</v>
      </c>
      <c r="O64" s="173"/>
      <c r="P64" s="19"/>
      <c r="Q64" s="55"/>
      <c r="R64" s="19"/>
      <c r="S64" s="121"/>
      <c r="T64" s="19"/>
    </row>
    <row r="65" spans="3:20" x14ac:dyDescent="0.25">
      <c r="C65" s="179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20.01856038</v>
      </c>
      <c r="J65" s="19">
        <f>VLOOKUP(F65,Résultats!$B$2:$AX$476,'T energie vecteurs'!T5,FALSE)</f>
        <v>1.4245592629999999</v>
      </c>
      <c r="K65" s="19">
        <f>VLOOKUP(G65,Résultats!$B$2:$AX$476,'T energie vecteurs'!T5,FALSE)</f>
        <v>0.5763699779</v>
      </c>
      <c r="L65" s="121">
        <f t="shared" si="15"/>
        <v>22.0194896209</v>
      </c>
      <c r="M65" s="19"/>
      <c r="N65" s="179" t="s">
        <v>20</v>
      </c>
      <c r="O65" s="173"/>
      <c r="P65" s="19"/>
      <c r="Q65" s="55"/>
      <c r="R65" s="19"/>
      <c r="S65" s="121"/>
      <c r="T65" s="19"/>
    </row>
    <row r="66" spans="3:20" x14ac:dyDescent="0.25">
      <c r="C66" s="177" t="s">
        <v>21</v>
      </c>
      <c r="D66" t="s">
        <v>167</v>
      </c>
      <c r="E66" t="s">
        <v>168</v>
      </c>
      <c r="F66" t="s">
        <v>169</v>
      </c>
      <c r="G66" t="s">
        <v>170</v>
      </c>
      <c r="H66" s="8">
        <f>VLOOKUP(D66,Résultats!$B$2:$AX$476,'T energie vecteurs'!T5,FALSE)</f>
        <v>0.16985486729999999</v>
      </c>
      <c r="I66" s="8">
        <f>VLOOKUP(E66,Résultats!$B$2:$AX$476,'T energie vecteurs'!T5,FALSE)</f>
        <v>5.1352776259999997</v>
      </c>
      <c r="J66" s="8">
        <f>VLOOKUP(F66,Résultats!$B$2:$AX$476,'T energie vecteurs'!T5,FALSE)</f>
        <v>14.213012770000001</v>
      </c>
      <c r="K66" s="8">
        <f>VLOOKUP(G66,Résultats!$B$2:$AX$476,'T energie vecteurs'!T5,FALSE)+8</f>
        <v>18.89191052</v>
      </c>
      <c r="L66" s="122">
        <f t="shared" si="15"/>
        <v>38.410055783299995</v>
      </c>
      <c r="M66" s="99"/>
      <c r="N66" s="180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2">
        <f t="shared" ref="S66:S72" si="16">SUM(O66:R66)</f>
        <v>38.804881473743706</v>
      </c>
      <c r="T66" s="99"/>
    </row>
    <row r="67" spans="3:20" x14ac:dyDescent="0.25">
      <c r="C67" s="177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2.2619946720000002</v>
      </c>
      <c r="J67" s="8">
        <f>VLOOKUP(F67,Résultats!$B$2:$AX$476,'T energie vecteurs'!T5,FALSE)</f>
        <v>12.3204785</v>
      </c>
      <c r="K67" s="8">
        <f>VLOOKUP(G67,Résultats!$B$2:$AX$476,'T energie vecteurs'!T5,FALSE)</f>
        <v>6.0064035000000002</v>
      </c>
      <c r="L67" s="122">
        <f t="shared" si="15"/>
        <v>20.588876672000001</v>
      </c>
      <c r="M67" s="99"/>
      <c r="N67" s="180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2">
        <f t="shared" si="16"/>
        <v>19.321732641993904</v>
      </c>
      <c r="T67" s="99"/>
    </row>
    <row r="68" spans="3:20" x14ac:dyDescent="0.25">
      <c r="C68" s="177" t="s">
        <v>23</v>
      </c>
      <c r="H68" s="8">
        <f>SUM(H69:H71)</f>
        <v>3.7558323219999998</v>
      </c>
      <c r="I68" s="8">
        <f>SUM(I69:I71)</f>
        <v>20.009206706000001</v>
      </c>
      <c r="J68" s="8">
        <f>SUM(J69:J71)</f>
        <v>11.369845382200001</v>
      </c>
      <c r="K68" s="8">
        <f>SUM(K69:K71)</f>
        <v>15.4240085708</v>
      </c>
      <c r="L68" s="122">
        <f t="shared" si="15"/>
        <v>50.558892981</v>
      </c>
      <c r="M68" s="99"/>
      <c r="N68" s="180" t="s">
        <v>485</v>
      </c>
      <c r="O68" s="36">
        <f>O69+O70</f>
        <v>3.9553292854700368</v>
      </c>
      <c r="P68" s="35">
        <f t="shared" ref="P68:R68" si="17">P69+P70</f>
        <v>11.944511664213444</v>
      </c>
      <c r="Q68" s="35">
        <f t="shared" si="17"/>
        <v>9.4578136584636443</v>
      </c>
      <c r="R68" s="35">
        <f t="shared" si="17"/>
        <v>13.231890023314502</v>
      </c>
      <c r="S68" s="172">
        <f t="shared" si="16"/>
        <v>38.589544631461621</v>
      </c>
      <c r="T68" s="99"/>
    </row>
    <row r="69" spans="3:20" x14ac:dyDescent="0.25">
      <c r="C69" s="179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2.7282282979999999</v>
      </c>
      <c r="I69" s="19">
        <f>VLOOKUP(E69,Résultats!$B$2:$AX$476,'T energie vecteurs'!T5,FALSE)</f>
        <v>14.73210001</v>
      </c>
      <c r="J69" s="19">
        <f>VLOOKUP(F69,Résultats!$B$2:$AX$476,'T energie vecteurs'!T5,FALSE)</f>
        <v>11.021474380000001</v>
      </c>
      <c r="K69" s="19">
        <f>VLOOKUP(G69,Résultats!$B$2:$AX$476,'T energie vecteurs'!T5,FALSE)</f>
        <v>12.809716740000001</v>
      </c>
      <c r="L69" s="121">
        <f t="shared" si="15"/>
        <v>41.291519428000001</v>
      </c>
      <c r="M69" s="19"/>
      <c r="N69" s="179" t="s">
        <v>486</v>
      </c>
      <c r="O69" s="173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1">
        <f t="shared" si="16"/>
        <v>24.188191806859361</v>
      </c>
      <c r="T69" s="19"/>
    </row>
    <row r="70" spans="3:20" x14ac:dyDescent="0.25">
      <c r="C70" s="179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1.0276040239999999</v>
      </c>
      <c r="I70" s="19">
        <f>VLOOKUP(E70,Résultats!$B$2:$AX$476,'T energie vecteurs'!T5,FALSE)</f>
        <v>2.3273530529999999</v>
      </c>
      <c r="J70" s="19">
        <f>VLOOKUP(F70,Résultats!$B$2:$AX$476,'T energie vecteurs'!T5,FALSE)</f>
        <v>0</v>
      </c>
      <c r="K70" s="19">
        <f>VLOOKUP(G70,Résultats!$B$2:$AX$476,'T energie vecteurs'!T5,FALSE)</f>
        <v>2.256364338</v>
      </c>
      <c r="L70" s="121">
        <f t="shared" si="15"/>
        <v>5.6113214149999999</v>
      </c>
      <c r="M70" s="19"/>
      <c r="N70" s="179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1">
        <f t="shared" si="16"/>
        <v>14.401352824602267</v>
      </c>
      <c r="T70" s="19"/>
    </row>
    <row r="71" spans="3:20" x14ac:dyDescent="0.25">
      <c r="C71" s="179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2.9497536430000002</v>
      </c>
      <c r="J71" s="19">
        <f>VLOOKUP(F71,Résultats!$B$2:$AX$476,'T energie vecteurs'!T5,FALSE)</f>
        <v>0.3483710022</v>
      </c>
      <c r="K71" s="19">
        <f>VLOOKUP(G71,Résultats!$B$2:$AX$476,'T energie vecteurs'!T5,FALSE)</f>
        <v>0.35792749280000002</v>
      </c>
      <c r="L71" s="121">
        <f t="shared" si="15"/>
        <v>3.6560521380000002</v>
      </c>
      <c r="M71" s="19"/>
      <c r="N71" s="180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2">
        <f t="shared" si="16"/>
        <v>3.9214647627544661</v>
      </c>
      <c r="T71" s="19"/>
    </row>
    <row r="72" spans="3:20" x14ac:dyDescent="0.25">
      <c r="C72" s="29" t="s">
        <v>26</v>
      </c>
      <c r="D72" s="10"/>
      <c r="E72" s="10"/>
      <c r="F72" s="10"/>
      <c r="G72" s="10"/>
      <c r="H72" s="9">
        <f>SUM(H63,H66:H68)</f>
        <v>3.9256871892999996</v>
      </c>
      <c r="I72" s="9">
        <f>SUM(I63,I66:I68)</f>
        <v>65.293313033999993</v>
      </c>
      <c r="J72" s="9">
        <f>SUM(J63,J66:J68)</f>
        <v>40.923902489200003</v>
      </c>
      <c r="K72" s="9">
        <f>SUM(K63,K66:K68)</f>
        <v>40.8987556065698</v>
      </c>
      <c r="L72" s="124">
        <f t="shared" si="15"/>
        <v>151.0416583190698</v>
      </c>
      <c r="M72" s="106"/>
      <c r="N72" s="181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4">
        <f t="shared" si="16"/>
        <v>134.33898098322345</v>
      </c>
      <c r="T72" s="106"/>
    </row>
    <row r="73" spans="3:20" s="3" customFormat="1" x14ac:dyDescent="0.25"/>
    <row r="74" spans="3:20" s="3" customFormat="1" x14ac:dyDescent="0.25"/>
    <row r="75" spans="3:20" s="3" customFormat="1" ht="31.5" x14ac:dyDescent="0.35">
      <c r="C75" s="175">
        <v>2040</v>
      </c>
      <c r="D75" s="176"/>
      <c r="E75" s="176"/>
      <c r="F75" s="176"/>
      <c r="G75" s="176"/>
      <c r="H75" s="101" t="s">
        <v>36</v>
      </c>
      <c r="I75" s="101" t="s">
        <v>268</v>
      </c>
      <c r="J75" s="101" t="s">
        <v>38</v>
      </c>
      <c r="K75" s="101" t="s">
        <v>267</v>
      </c>
      <c r="L75" s="119" t="s">
        <v>1</v>
      </c>
      <c r="M75" s="25"/>
      <c r="N75" s="175">
        <v>2040</v>
      </c>
      <c r="O75" s="171" t="s">
        <v>36</v>
      </c>
      <c r="P75" s="101" t="s">
        <v>268</v>
      </c>
      <c r="Q75" s="101" t="s">
        <v>38</v>
      </c>
      <c r="R75" s="101" t="s">
        <v>267</v>
      </c>
      <c r="S75" s="119" t="s">
        <v>1</v>
      </c>
    </row>
    <row r="76" spans="3:20" s="3" customFormat="1" x14ac:dyDescent="0.25">
      <c r="C76" s="177" t="s">
        <v>18</v>
      </c>
      <c r="D76"/>
      <c r="E76"/>
      <c r="F76"/>
      <c r="G76"/>
      <c r="H76" s="8">
        <f>SUM(H77:H78)</f>
        <v>0</v>
      </c>
      <c r="I76" s="8">
        <f>SUM(I77:I78)</f>
        <v>49.0368754189481</v>
      </c>
      <c r="J76" s="8">
        <f>SUM(J77:J78)</f>
        <v>1.2204059871252</v>
      </c>
      <c r="K76" s="8">
        <f>SUM(K77:K78)</f>
        <v>0.2677019584661986</v>
      </c>
      <c r="L76" s="122">
        <f t="shared" ref="L76:L85" si="18">SUM(H76:K76)</f>
        <v>50.524983364539494</v>
      </c>
      <c r="M76" s="99"/>
      <c r="N76" s="180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2">
        <f>SUM(O76:R76)</f>
        <v>31.632845919753716</v>
      </c>
    </row>
    <row r="77" spans="3:20" s="3" customFormat="1" x14ac:dyDescent="0.25">
      <c r="C77" s="178" t="s">
        <v>19</v>
      </c>
      <c r="D77" t="s">
        <v>159</v>
      </c>
      <c r="E77" t="s">
        <v>160</v>
      </c>
      <c r="F77" t="s">
        <v>161</v>
      </c>
      <c r="G77" t="s">
        <v>162</v>
      </c>
      <c r="H77" s="266">
        <f>VLOOKUP(D77,Résultats!$B$2:$AX$476,'T energie vecteurs'!T18,FALSE)</f>
        <v>0</v>
      </c>
      <c r="I77" s="266">
        <f>VLOOKUP(E77,Résultats!$B$2:$AX$476,'T energie vecteurs'!T18,FALSE)</f>
        <v>27.557554547988399</v>
      </c>
      <c r="J77" s="267">
        <f>VLOOKUP(F77,Résultats!$B$2:$AX$476,'T energie vecteurs'!T18,FALSE)</f>
        <v>4.4976677849999601E-4</v>
      </c>
      <c r="K77" s="266">
        <f>VLOOKUP(G77,Résultats!$B$2:$AX$476,'T energie vecteurs'!T18,FALSE)</f>
        <v>1.0780132115867701E-6</v>
      </c>
      <c r="L77" s="268">
        <f t="shared" si="18"/>
        <v>27.558005392780114</v>
      </c>
      <c r="M77" s="19"/>
      <c r="N77" s="178" t="s">
        <v>19</v>
      </c>
      <c r="O77" s="173"/>
      <c r="P77" s="19"/>
      <c r="Q77" s="55"/>
      <c r="R77" s="19"/>
      <c r="S77" s="121"/>
    </row>
    <row r="78" spans="3:20" s="3" customFormat="1" x14ac:dyDescent="0.25">
      <c r="C78" s="179" t="s">
        <v>20</v>
      </c>
      <c r="D78" t="s">
        <v>163</v>
      </c>
      <c r="E78" t="s">
        <v>164</v>
      </c>
      <c r="F78" t="s">
        <v>165</v>
      </c>
      <c r="G78" t="s">
        <v>166</v>
      </c>
      <c r="H78" s="266">
        <f>VLOOKUP(D78,Résultats!$B$2:$AX$476,'T energie vecteurs'!T18,FALSE)</f>
        <v>0</v>
      </c>
      <c r="I78" s="266">
        <f>VLOOKUP(E78,Résultats!$B$2:$AX$476,'T energie vecteurs'!T18,FALSE)</f>
        <v>21.4793208709597</v>
      </c>
      <c r="J78" s="266">
        <f>VLOOKUP(F78,Résultats!$B$2:$AX$476,'T energie vecteurs'!T18,FALSE)</f>
        <v>1.2199562203467</v>
      </c>
      <c r="K78" s="266">
        <f>VLOOKUP(G78,Résultats!$B$2:$AX$476,'T energie vecteurs'!T18,FALSE)</f>
        <v>0.26770088045298701</v>
      </c>
      <c r="L78" s="268">
        <f t="shared" si="18"/>
        <v>22.966977971759388</v>
      </c>
      <c r="M78" s="19"/>
      <c r="N78" s="179" t="s">
        <v>20</v>
      </c>
      <c r="O78" s="173"/>
      <c r="P78" s="19"/>
      <c r="Q78" s="55"/>
      <c r="R78" s="19"/>
      <c r="S78" s="121"/>
    </row>
    <row r="79" spans="3:20" s="3" customFormat="1" x14ac:dyDescent="0.25">
      <c r="C79" s="177" t="s">
        <v>21</v>
      </c>
      <c r="D79" t="s">
        <v>167</v>
      </c>
      <c r="E79" t="s">
        <v>168</v>
      </c>
      <c r="F79" t="s">
        <v>169</v>
      </c>
      <c r="G79" t="s">
        <v>170</v>
      </c>
      <c r="H79" s="269">
        <f>VLOOKUP(D79,Résultats!$B$2:$AX$476,'T energie vecteurs'!T18,FALSE)</f>
        <v>0.36415339938413299</v>
      </c>
      <c r="I79" s="269">
        <f>VLOOKUP(E79,Résultats!$B$2:$AX$476,'T energie vecteurs'!T18,FALSE)</f>
        <v>9.8068554558467902</v>
      </c>
      <c r="J79" s="269">
        <f>VLOOKUP(F79,Résultats!$B$2:$AX$476,'T energie vecteurs'!T18,FALSE)</f>
        <v>12.6005750477687</v>
      </c>
      <c r="K79" s="269">
        <f>VLOOKUP(G79,Résultats!$B$2:$AX$476,'T energie vecteurs'!T18,FALSE)+8</f>
        <v>25.388729044925601</v>
      </c>
      <c r="L79" s="270">
        <f t="shared" si="18"/>
        <v>48.16031294792522</v>
      </c>
      <c r="M79" s="99"/>
      <c r="N79" s="180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2">
        <f t="shared" ref="S79:S85" si="19">SUM(O79:R79)</f>
        <v>38.540648786248397</v>
      </c>
    </row>
    <row r="80" spans="3:20" s="3" customFormat="1" x14ac:dyDescent="0.25">
      <c r="C80" s="177" t="s">
        <v>22</v>
      </c>
      <c r="D80" t="s">
        <v>171</v>
      </c>
      <c r="E80" t="s">
        <v>172</v>
      </c>
      <c r="F80" t="s">
        <v>173</v>
      </c>
      <c r="G80" t="s">
        <v>174</v>
      </c>
      <c r="H80" s="269">
        <f>VLOOKUP(D80,Résultats!$B$2:$AX$476,'T energie vecteurs'!T18,FALSE)</f>
        <v>0</v>
      </c>
      <c r="I80" s="269">
        <f>VLOOKUP(E80,Résultats!$B$2:$AX$476,'T energie vecteurs'!T18,FALSE)</f>
        <v>4.68054464938142</v>
      </c>
      <c r="J80" s="269">
        <f>VLOOKUP(F80,Résultats!$B$2:$AX$476,'T energie vecteurs'!T18,FALSE)</f>
        <v>11.000502025829901</v>
      </c>
      <c r="K80" s="269">
        <f>VLOOKUP(G80,Résultats!$B$2:$AX$476,'T energie vecteurs'!T18,FALSE)</f>
        <v>5.7300908240832298</v>
      </c>
      <c r="L80" s="270">
        <f t="shared" si="18"/>
        <v>21.411137499294551</v>
      </c>
      <c r="M80" s="99"/>
      <c r="N80" s="180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2">
        <f t="shared" si="19"/>
        <v>19.367441585952957</v>
      </c>
    </row>
    <row r="81" spans="3:20" s="3" customFormat="1" x14ac:dyDescent="0.25">
      <c r="C81" s="177" t="s">
        <v>23</v>
      </c>
      <c r="D81"/>
      <c r="E81"/>
      <c r="F81"/>
      <c r="G81"/>
      <c r="H81" s="269">
        <f>SUM(H82:H84)</f>
        <v>6.5055512700786897</v>
      </c>
      <c r="I81" s="269">
        <f>SUM(I82:I84)</f>
        <v>21.485050563663798</v>
      </c>
      <c r="J81" s="269">
        <f>SUM(J82:J84)</f>
        <v>11.790696553032124</v>
      </c>
      <c r="K81" s="269">
        <f>SUM(K82:K84)</f>
        <v>14.989341277352226</v>
      </c>
      <c r="L81" s="270">
        <f t="shared" si="18"/>
        <v>54.770639664126833</v>
      </c>
      <c r="M81" s="99"/>
      <c r="N81" s="180" t="s">
        <v>485</v>
      </c>
      <c r="O81" s="36">
        <f>O82+O83</f>
        <v>3.8874337769367404</v>
      </c>
      <c r="P81" s="35">
        <f t="shared" ref="P81:R81" si="20">P82+P83</f>
        <v>11.388314604220763</v>
      </c>
      <c r="Q81" s="35">
        <f t="shared" si="20"/>
        <v>9.6134424318279077</v>
      </c>
      <c r="R81" s="35">
        <f t="shared" si="20"/>
        <v>13.104002297133148</v>
      </c>
      <c r="S81" s="172">
        <f t="shared" si="19"/>
        <v>37.993193110118561</v>
      </c>
    </row>
    <row r="82" spans="3:20" s="3" customFormat="1" x14ac:dyDescent="0.25">
      <c r="C82" s="179" t="s">
        <v>24</v>
      </c>
      <c r="D82" t="s">
        <v>175</v>
      </c>
      <c r="E82" t="s">
        <v>176</v>
      </c>
      <c r="F82" t="s">
        <v>177</v>
      </c>
      <c r="G82" t="s">
        <v>178</v>
      </c>
      <c r="H82" s="266">
        <f>VLOOKUP(D82,Résultats!$B$2:$AX$476,'T energie vecteurs'!T18,FALSE)</f>
        <v>5.29586302754001</v>
      </c>
      <c r="I82" s="266">
        <f>VLOOKUP(E82,Résultats!$B$2:$AX$476,'T energie vecteurs'!T18,FALSE)</f>
        <v>17.561448036494799</v>
      </c>
      <c r="J82" s="266">
        <f>VLOOKUP(F82,Résultats!$B$2:$AX$476,'T energie vecteurs'!T18,FALSE)</f>
        <v>11.5052790237851</v>
      </c>
      <c r="K82" s="266">
        <f>VLOOKUP(G82,Résultats!$B$2:$AX$476,'T energie vecteurs'!T18,FALSE)</f>
        <v>13.0504704752259</v>
      </c>
      <c r="L82" s="268">
        <f t="shared" si="18"/>
        <v>47.413060563045811</v>
      </c>
      <c r="M82" s="19"/>
      <c r="N82" s="179" t="s">
        <v>486</v>
      </c>
      <c r="O82" s="173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1">
        <f t="shared" si="19"/>
        <v>23.976169791173501</v>
      </c>
    </row>
    <row r="83" spans="3:20" s="3" customFormat="1" x14ac:dyDescent="0.25">
      <c r="C83" s="179" t="s">
        <v>258</v>
      </c>
      <c r="D83" t="s">
        <v>259</v>
      </c>
      <c r="E83" t="s">
        <v>260</v>
      </c>
      <c r="F83" t="s">
        <v>261</v>
      </c>
      <c r="G83" t="s">
        <v>262</v>
      </c>
      <c r="H83" s="266">
        <f>VLOOKUP(D83,Résultats!$B$2:$AX$476,'T energie vecteurs'!T18,FALSE)</f>
        <v>1.2096882425386799</v>
      </c>
      <c r="I83" s="266">
        <f>VLOOKUP(E83,Résultats!$B$2:$AX$476,'T energie vecteurs'!T18,FALSE)</f>
        <v>1.7386821308642</v>
      </c>
      <c r="J83" s="266">
        <f>VLOOKUP(F83,Résultats!$B$2:$AX$476,'T energie vecteurs'!T18,FALSE)</f>
        <v>0</v>
      </c>
      <c r="K83" s="266">
        <f>VLOOKUP(G83,Résultats!$B$2:$AX$476,'T energie vecteurs'!T18,FALSE)</f>
        <v>1.5944013702764701</v>
      </c>
      <c r="L83" s="268">
        <f t="shared" si="18"/>
        <v>4.5427717436793502</v>
      </c>
      <c r="M83" s="19"/>
      <c r="N83" s="179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1">
        <f t="shared" si="19"/>
        <v>14.017023318945059</v>
      </c>
    </row>
    <row r="84" spans="3:20" s="3" customFormat="1" x14ac:dyDescent="0.25">
      <c r="C84" s="179" t="s">
        <v>25</v>
      </c>
      <c r="D84" t="s">
        <v>179</v>
      </c>
      <c r="E84" t="s">
        <v>180</v>
      </c>
      <c r="F84" t="s">
        <v>181</v>
      </c>
      <c r="G84" t="s">
        <v>182</v>
      </c>
      <c r="H84" s="266">
        <f>VLOOKUP(D84,Résultats!$B$2:$AX$476,'T energie vecteurs'!T18,FALSE)</f>
        <v>0</v>
      </c>
      <c r="I84" s="266">
        <f>VLOOKUP(E84,Résultats!$B$2:$AX$476,'T energie vecteurs'!T18,FALSE)</f>
        <v>2.1849203963048001</v>
      </c>
      <c r="J84" s="266">
        <f>VLOOKUP(F84,Résultats!$B$2:$AX$476,'T energie vecteurs'!T18,FALSE)</f>
        <v>0.28541752924702302</v>
      </c>
      <c r="K84" s="266">
        <f>VLOOKUP(G84,Résultats!$B$2:$AX$476,'T energie vecteurs'!T18,FALSE)</f>
        <v>0.34446943184985501</v>
      </c>
      <c r="L84" s="268">
        <f t="shared" si="18"/>
        <v>2.8148073574016781</v>
      </c>
      <c r="M84" s="19"/>
      <c r="N84" s="180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2">
        <f t="shared" si="19"/>
        <v>3.7781067567977473</v>
      </c>
    </row>
    <row r="85" spans="3:20" s="3" customFormat="1" x14ac:dyDescent="0.25">
      <c r="C85" s="29" t="s">
        <v>26</v>
      </c>
      <c r="D85" s="10"/>
      <c r="E85" s="10"/>
      <c r="F85" s="10"/>
      <c r="G85" s="10"/>
      <c r="H85" s="271">
        <f>SUM(H76,H79:H81)</f>
        <v>6.8697046694628225</v>
      </c>
      <c r="I85" s="271">
        <f>SUM(I76,I79:I81)</f>
        <v>85.009326087840094</v>
      </c>
      <c r="J85" s="271">
        <f>SUM(J76,J79:J81)</f>
        <v>36.612179613755927</v>
      </c>
      <c r="K85" s="271">
        <f>SUM(K76,K79:K81)</f>
        <v>46.375863104827253</v>
      </c>
      <c r="L85" s="272">
        <f t="shared" si="18"/>
        <v>174.86707347588612</v>
      </c>
      <c r="M85" s="106"/>
      <c r="N85" s="181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4">
        <f t="shared" si="19"/>
        <v>131.31223615887137</v>
      </c>
    </row>
    <row r="86" spans="3:20" s="3" customFormat="1" x14ac:dyDescent="0.25"/>
    <row r="87" spans="3:20" s="3" customFormat="1" x14ac:dyDescent="0.25"/>
    <row r="88" spans="3:20" ht="31.5" x14ac:dyDescent="0.35">
      <c r="C88" s="175">
        <v>2050</v>
      </c>
      <c r="D88" s="176"/>
      <c r="E88" s="176"/>
      <c r="F88" s="176"/>
      <c r="G88" s="176"/>
      <c r="H88" s="101" t="s">
        <v>36</v>
      </c>
      <c r="I88" s="101" t="s">
        <v>268</v>
      </c>
      <c r="J88" s="101" t="s">
        <v>38</v>
      </c>
      <c r="K88" s="101" t="s">
        <v>267</v>
      </c>
      <c r="L88" s="119" t="s">
        <v>1</v>
      </c>
      <c r="M88" s="25"/>
      <c r="N88" s="175">
        <v>2050</v>
      </c>
      <c r="O88" s="171" t="s">
        <v>36</v>
      </c>
      <c r="P88" s="101" t="s">
        <v>268</v>
      </c>
      <c r="Q88" s="101" t="s">
        <v>38</v>
      </c>
      <c r="R88" s="101" t="s">
        <v>267</v>
      </c>
      <c r="S88" s="119" t="s">
        <v>1</v>
      </c>
      <c r="T88" s="25"/>
    </row>
    <row r="89" spans="3:20" x14ac:dyDescent="0.25">
      <c r="C89" s="177" t="s">
        <v>18</v>
      </c>
      <c r="H89" s="8">
        <f>SUM(H90:H91)</f>
        <v>0</v>
      </c>
      <c r="I89" s="8">
        <f>SUM(I90:I91)</f>
        <v>30.035115988000001</v>
      </c>
      <c r="J89" s="8">
        <f>SUM(J90:J91)</f>
        <v>6.852855892</v>
      </c>
      <c r="K89" s="8">
        <f>SUM(K90:K91)</f>
        <v>1.4284132831149001</v>
      </c>
      <c r="L89" s="122">
        <f>SUM(H89:K89)</f>
        <v>38.316385163114902</v>
      </c>
      <c r="M89" s="99"/>
      <c r="N89" s="180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2">
        <f>SUM(O89:R89)</f>
        <v>30.517990573867085</v>
      </c>
      <c r="T89" s="247"/>
    </row>
    <row r="90" spans="3:20" x14ac:dyDescent="0.25">
      <c r="C90" s="178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8.1396784279999999</v>
      </c>
      <c r="J90" s="19">
        <f>VLOOKUP(F90,Résultats!$B$2:$AX$476,'T energie vecteurs'!W5,FALSE)</f>
        <v>5.0516598930000001</v>
      </c>
      <c r="K90" s="19">
        <f>VLOOKUP(G90,Résultats!$B$2:$AX$476,'T energie vecteurs'!W5,FALSE)</f>
        <v>4.03961149E-5</v>
      </c>
      <c r="L90" s="121">
        <f t="shared" ref="L90:L98" si="21">SUM(H90:K90)</f>
        <v>13.191378717114899</v>
      </c>
      <c r="M90" s="19"/>
      <c r="N90" s="178" t="s">
        <v>19</v>
      </c>
      <c r="O90" s="173"/>
      <c r="P90" s="19"/>
      <c r="Q90" s="55"/>
      <c r="R90" s="19"/>
      <c r="S90" s="121"/>
      <c r="T90" s="247"/>
    </row>
    <row r="91" spans="3:20" x14ac:dyDescent="0.25">
      <c r="C91" s="179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19">
        <f>VLOOKUP(E91,Résultats!$B$2:$AX$476,'T energie vecteurs'!W5,FALSE)</f>
        <v>21.895437560000001</v>
      </c>
      <c r="J91" s="19">
        <f>VLOOKUP(F91,Résultats!$B$2:$AX$476,'T energie vecteurs'!W5,FALSE)</f>
        <v>1.8011959989999999</v>
      </c>
      <c r="K91" s="19">
        <f>VLOOKUP(G91,Résultats!$B$2:$AX$476,'T energie vecteurs'!W5,FALSE)</f>
        <v>1.4283728870000001</v>
      </c>
      <c r="L91" s="121">
        <f t="shared" si="21"/>
        <v>25.125006446</v>
      </c>
      <c r="M91" s="19"/>
      <c r="N91" s="179" t="s">
        <v>20</v>
      </c>
      <c r="O91" s="173"/>
      <c r="P91" s="19"/>
      <c r="Q91" s="55"/>
      <c r="R91" s="19"/>
      <c r="S91" s="121"/>
      <c r="T91" s="247"/>
    </row>
    <row r="92" spans="3:20" x14ac:dyDescent="0.25">
      <c r="C92" s="177" t="s">
        <v>21</v>
      </c>
      <c r="D92" t="s">
        <v>167</v>
      </c>
      <c r="E92" t="s">
        <v>168</v>
      </c>
      <c r="F92" t="s">
        <v>169</v>
      </c>
      <c r="G92" t="s">
        <v>170</v>
      </c>
      <c r="H92" s="8">
        <f>VLOOKUP(D92,Résultats!$B$2:$AX$476,'T energie vecteurs'!W5,FALSE)</f>
        <v>0.13004258099999999</v>
      </c>
      <c r="I92" s="8">
        <f>VLOOKUP(E92,Résultats!$B$2:$AX$476,'T energie vecteurs'!W5,FALSE)</f>
        <v>4.1088487699999998</v>
      </c>
      <c r="J92" s="8">
        <f>VLOOKUP(F92,Résultats!$B$2:$AX$476,'T energie vecteurs'!W5,FALSE)</f>
        <v>15.01159266</v>
      </c>
      <c r="K92" s="250">
        <f>VLOOKUP(G92,Résultats!$B$2:$AX$476,'T energie vecteurs'!W5,FALSE)+8</f>
        <v>17.743861577000001</v>
      </c>
      <c r="L92" s="122">
        <f t="shared" si="21"/>
        <v>36.994345588000002</v>
      </c>
      <c r="M92" s="99"/>
      <c r="N92" s="180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2">
        <f t="shared" ref="S92:S98" si="22">SUM(O92:R92)</f>
        <v>37.796602156011176</v>
      </c>
      <c r="T92" s="247"/>
    </row>
    <row r="93" spans="3:20" x14ac:dyDescent="0.25">
      <c r="C93" s="177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1.9919865109999999</v>
      </c>
      <c r="J93" s="8">
        <f>VLOOKUP(F93,Résultats!$B$2:$AX$476,'T energie vecteurs'!W5,FALSE)</f>
        <v>12.299993260000001</v>
      </c>
      <c r="K93" s="8">
        <f>VLOOKUP(G93,Résultats!$B$2:$AX$476,'T energie vecteurs'!W5,FALSE)</f>
        <v>5.4123315449999998</v>
      </c>
      <c r="L93" s="122">
        <f t="shared" si="21"/>
        <v>19.704311316000002</v>
      </c>
      <c r="M93" s="99"/>
      <c r="N93" s="180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2">
        <f>SUM(O93:R93)</f>
        <v>19.596611130280287</v>
      </c>
      <c r="T93" s="247"/>
    </row>
    <row r="94" spans="3:20" x14ac:dyDescent="0.25">
      <c r="C94" s="177" t="s">
        <v>23</v>
      </c>
      <c r="H94" s="8">
        <f>SUM(H95:H97)</f>
        <v>4.8602815750000001</v>
      </c>
      <c r="I94" s="8">
        <f>SUM(I95:I97)</f>
        <v>24.7455575</v>
      </c>
      <c r="J94" s="8">
        <f>SUM(J95:J97)</f>
        <v>15.090326412200001</v>
      </c>
      <c r="K94" s="8">
        <f>SUM(K95:K97)</f>
        <v>18.791804003999999</v>
      </c>
      <c r="L94" s="8">
        <f>SUM(L95:L97)</f>
        <v>63.487969491200005</v>
      </c>
      <c r="M94" s="99"/>
      <c r="N94" s="180" t="s">
        <v>485</v>
      </c>
      <c r="O94" s="36">
        <f>O95+O96</f>
        <v>3.7208173415817956</v>
      </c>
      <c r="P94" s="35">
        <f t="shared" ref="P94:R94" si="23">P95+P96</f>
        <v>10.357640817267992</v>
      </c>
      <c r="Q94" s="35">
        <f t="shared" si="23"/>
        <v>9.8880397220191174</v>
      </c>
      <c r="R94" s="35">
        <f t="shared" si="23"/>
        <v>12.816914942214364</v>
      </c>
      <c r="S94" s="172">
        <f t="shared" si="22"/>
        <v>36.783412823083268</v>
      </c>
      <c r="T94" s="247"/>
    </row>
    <row r="95" spans="3:20" x14ac:dyDescent="0.25">
      <c r="C95" s="179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3.5592790569999999</v>
      </c>
      <c r="I95" s="19">
        <f>VLOOKUP(E95,Résultats!$B$2:$AX$476,'T energie vecteurs'!W5,FALSE)</f>
        <v>18.07911202</v>
      </c>
      <c r="J95" s="19">
        <f>VLOOKUP(F95,Résultats!$B$2:$AX$476,'T energie vecteurs'!W5,FALSE)</f>
        <v>14.637702880000001</v>
      </c>
      <c r="K95" s="19">
        <f>VLOOKUP(G95,Résultats!$B$2:$AX$476,'T energie vecteurs'!W5,FALSE)</f>
        <v>15.445133119999999</v>
      </c>
      <c r="L95" s="121">
        <f t="shared" si="21"/>
        <v>51.721227077000002</v>
      </c>
      <c r="M95" s="19"/>
      <c r="N95" s="179" t="s">
        <v>486</v>
      </c>
      <c r="O95" s="173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1">
        <f t="shared" si="22"/>
        <v>23.475824375270456</v>
      </c>
      <c r="T95" s="247"/>
    </row>
    <row r="96" spans="3:20" x14ac:dyDescent="0.25">
      <c r="C96" s="179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1.301002518</v>
      </c>
      <c r="I96" s="19">
        <f>VLOOKUP(E96,Résultats!$B$2:$AX$476,'T energie vecteurs'!W5,FALSE)</f>
        <v>3.060343553</v>
      </c>
      <c r="J96" s="19">
        <f>VLOOKUP(F96,Résultats!$B$2:$AX$476,'T energie vecteurs'!W5,FALSE)</f>
        <v>0</v>
      </c>
      <c r="K96" s="19">
        <f>VLOOKUP(G96,Résultats!$B$2:$AX$476,'T energie vecteurs'!W5,FALSE)</f>
        <v>2.911625227</v>
      </c>
      <c r="L96" s="121">
        <f t="shared" si="21"/>
        <v>7.2729712979999999</v>
      </c>
      <c r="M96" s="19"/>
      <c r="N96" s="179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1">
        <f t="shared" si="22"/>
        <v>13.307588447812815</v>
      </c>
      <c r="T96" s="247"/>
    </row>
    <row r="97" spans="3:20" x14ac:dyDescent="0.25">
      <c r="C97" s="179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3.6061019270000001</v>
      </c>
      <c r="J97" s="19">
        <f>VLOOKUP(F97,Résultats!$B$2:$AX$476,'T energie vecteurs'!W5,FALSE)</f>
        <v>0.45262353220000001</v>
      </c>
      <c r="K97" s="19">
        <f>VLOOKUP(G97,Résultats!$B$2:$AX$476,'T energie vecteurs'!W5,FALSE)</f>
        <v>0.43504565699999997</v>
      </c>
      <c r="L97" s="121">
        <f t="shared" si="21"/>
        <v>4.4937711161999996</v>
      </c>
      <c r="M97" s="19"/>
      <c r="N97" s="180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2">
        <f t="shared" si="22"/>
        <v>3.6027044468717877</v>
      </c>
      <c r="T97" s="247"/>
    </row>
    <row r="98" spans="3:20" x14ac:dyDescent="0.25">
      <c r="C98" s="29" t="s">
        <v>26</v>
      </c>
      <c r="D98" s="10"/>
      <c r="E98" s="10"/>
      <c r="F98" s="10"/>
      <c r="G98" s="10"/>
      <c r="H98" s="9">
        <f>SUM(H89,H92:H94)</f>
        <v>4.9903241559999998</v>
      </c>
      <c r="I98" s="9">
        <f>SUM(I89,I92:I94)</f>
        <v>60.881508769000007</v>
      </c>
      <c r="J98" s="9">
        <f>SUM(J89,J92:J94)</f>
        <v>49.254768224199999</v>
      </c>
      <c r="K98" s="9">
        <f>SUM(K89,K92:K94)</f>
        <v>43.376410409114897</v>
      </c>
      <c r="L98" s="124">
        <f t="shared" si="21"/>
        <v>158.50301155831491</v>
      </c>
      <c r="M98" s="106"/>
      <c r="N98" s="181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4">
        <f t="shared" si="22"/>
        <v>128.2973211301136</v>
      </c>
      <c r="T98" s="106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4"/>
      <c r="P99" s="104"/>
      <c r="Q99" s="104"/>
      <c r="R99" s="105"/>
      <c r="S99" s="69"/>
    </row>
    <row r="100" spans="3:2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x14ac:dyDescent="0.2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</row>
    <row r="103" spans="3:20" s="3" customFormat="1" ht="31.5" x14ac:dyDescent="0.35">
      <c r="C103" s="175">
        <v>2050</v>
      </c>
      <c r="D103" s="176"/>
      <c r="E103" s="176"/>
      <c r="F103" s="176"/>
      <c r="G103" s="176"/>
      <c r="H103" s="101" t="s">
        <v>36</v>
      </c>
      <c r="I103" s="101" t="s">
        <v>268</v>
      </c>
      <c r="J103" s="101" t="s">
        <v>38</v>
      </c>
      <c r="K103" s="101" t="s">
        <v>267</v>
      </c>
      <c r="L103" s="119" t="s">
        <v>1</v>
      </c>
      <c r="N103" s="175">
        <v>2050</v>
      </c>
      <c r="O103" s="171" t="s">
        <v>36</v>
      </c>
      <c r="P103" s="101" t="s">
        <v>268</v>
      </c>
      <c r="Q103" s="101" t="s">
        <v>38</v>
      </c>
      <c r="R103" s="101" t="s">
        <v>267</v>
      </c>
      <c r="S103" s="119" t="s">
        <v>1</v>
      </c>
    </row>
    <row r="104" spans="3:20" s="3" customFormat="1" x14ac:dyDescent="0.25">
      <c r="C104" s="251" t="s">
        <v>18</v>
      </c>
      <c r="D104" s="252"/>
      <c r="E104" s="252"/>
      <c r="F104" s="252"/>
      <c r="G104" s="252"/>
      <c r="H104" s="253" t="e">
        <f>H89-#REF!</f>
        <v>#REF!</v>
      </c>
      <c r="I104" s="254" t="e">
        <f>I89-#REF!</f>
        <v>#REF!</v>
      </c>
      <c r="J104" s="254" t="e">
        <f>J89-#REF!</f>
        <v>#REF!</v>
      </c>
      <c r="K104" s="254" t="e">
        <f>K89-#REF!</f>
        <v>#REF!</v>
      </c>
      <c r="L104" s="255" t="e">
        <f>L89-#REF!</f>
        <v>#REF!</v>
      </c>
      <c r="N104" s="251" t="s">
        <v>18</v>
      </c>
      <c r="O104" s="253">
        <f>H89-O89</f>
        <v>0</v>
      </c>
      <c r="P104" s="254">
        <f t="shared" ref="P104:S113" si="24">I89-P89</f>
        <v>9.5904258713836761</v>
      </c>
      <c r="Q104" s="254">
        <f t="shared" si="24"/>
        <v>-9.6350494780465645E-2</v>
      </c>
      <c r="R104" s="254">
        <f t="shared" si="24"/>
        <v>-1.6956807873553965</v>
      </c>
      <c r="S104" s="255">
        <f t="shared" si="24"/>
        <v>7.7983945892478168</v>
      </c>
    </row>
    <row r="105" spans="3:20" s="3" customFormat="1" x14ac:dyDescent="0.25">
      <c r="C105" s="178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6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7" t="e">
        <f>L90-#REF!</f>
        <v>#REF!</v>
      </c>
      <c r="N105" s="178" t="s">
        <v>19</v>
      </c>
      <c r="O105" s="256">
        <f t="shared" ref="O105:O113" si="25">H90-O90</f>
        <v>0</v>
      </c>
      <c r="P105" s="55">
        <f t="shared" si="24"/>
        <v>8.1396784279999999</v>
      </c>
      <c r="Q105" s="55">
        <f t="shared" si="24"/>
        <v>5.0516598930000001</v>
      </c>
      <c r="R105" s="55">
        <f t="shared" si="24"/>
        <v>4.03961149E-5</v>
      </c>
      <c r="S105" s="257">
        <f t="shared" si="24"/>
        <v>13.191378717114899</v>
      </c>
    </row>
    <row r="106" spans="3:20" s="3" customFormat="1" x14ac:dyDescent="0.25">
      <c r="C106" s="179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6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7" t="e">
        <f>L91-#REF!</f>
        <v>#REF!</v>
      </c>
      <c r="N106" s="179" t="s">
        <v>20</v>
      </c>
      <c r="O106" s="256">
        <f t="shared" si="25"/>
        <v>0</v>
      </c>
      <c r="P106" s="55">
        <f t="shared" si="24"/>
        <v>21.895437560000001</v>
      </c>
      <c r="Q106" s="55">
        <f t="shared" si="24"/>
        <v>1.8011959989999999</v>
      </c>
      <c r="R106" s="55">
        <f t="shared" si="24"/>
        <v>1.4283728870000001</v>
      </c>
      <c r="S106" s="257">
        <f t="shared" si="24"/>
        <v>25.125006446</v>
      </c>
    </row>
    <row r="107" spans="3:20" s="3" customFormat="1" x14ac:dyDescent="0.25">
      <c r="C107" s="251" t="s">
        <v>21</v>
      </c>
      <c r="D107" s="252" t="s">
        <v>465</v>
      </c>
      <c r="E107" s="252" t="s">
        <v>466</v>
      </c>
      <c r="F107" s="252" t="s">
        <v>467</v>
      </c>
      <c r="G107" s="252" t="s">
        <v>468</v>
      </c>
      <c r="H107" s="258" t="e">
        <f>H92-#REF!</f>
        <v>#REF!</v>
      </c>
      <c r="I107" s="254" t="e">
        <f>I92-#REF!</f>
        <v>#REF!</v>
      </c>
      <c r="J107" s="254" t="e">
        <f>J92-#REF!</f>
        <v>#REF!</v>
      </c>
      <c r="K107" s="254" t="e">
        <f>K92-#REF!</f>
        <v>#REF!</v>
      </c>
      <c r="L107" s="255" t="e">
        <f>L92-#REF!</f>
        <v>#REF!</v>
      </c>
      <c r="N107" s="251" t="s">
        <v>21</v>
      </c>
      <c r="O107" s="258">
        <f t="shared" si="25"/>
        <v>0.13004258099999999</v>
      </c>
      <c r="P107" s="254">
        <f t="shared" si="24"/>
        <v>3.6609151989905508</v>
      </c>
      <c r="Q107" s="254">
        <f t="shared" si="24"/>
        <v>-1.7104771562945178</v>
      </c>
      <c r="R107" s="254">
        <f t="shared" si="24"/>
        <v>-2.8827371917072036</v>
      </c>
      <c r="S107" s="255">
        <f t="shared" si="24"/>
        <v>-0.80225656801117395</v>
      </c>
    </row>
    <row r="108" spans="3:20" s="3" customFormat="1" x14ac:dyDescent="0.25">
      <c r="C108" s="251" t="s">
        <v>22</v>
      </c>
      <c r="D108" s="252" t="s">
        <v>469</v>
      </c>
      <c r="E108" s="252" t="s">
        <v>470</v>
      </c>
      <c r="F108" s="252" t="s">
        <v>471</v>
      </c>
      <c r="G108" s="252" t="s">
        <v>472</v>
      </c>
      <c r="H108" s="258" t="e">
        <f>H93-#REF!</f>
        <v>#REF!</v>
      </c>
      <c r="I108" s="254" t="e">
        <f>I93-#REF!</f>
        <v>#REF!</v>
      </c>
      <c r="J108" s="254" t="e">
        <f>J93-#REF!</f>
        <v>#REF!</v>
      </c>
      <c r="K108" s="254" t="e">
        <f>K93-#REF!</f>
        <v>#REF!</v>
      </c>
      <c r="L108" s="255" t="e">
        <f>L93-#REF!</f>
        <v>#REF!</v>
      </c>
      <c r="N108" s="251" t="s">
        <v>22</v>
      </c>
      <c r="O108" s="258">
        <f t="shared" si="25"/>
        <v>0</v>
      </c>
      <c r="P108" s="254">
        <f t="shared" si="24"/>
        <v>1.792663450976433</v>
      </c>
      <c r="Q108" s="254">
        <f t="shared" si="24"/>
        <v>-0.26138246427520428</v>
      </c>
      <c r="R108" s="254">
        <f t="shared" si="24"/>
        <v>-1.4235808009815143</v>
      </c>
      <c r="S108" s="255">
        <f t="shared" si="24"/>
        <v>0.10770018571971463</v>
      </c>
    </row>
    <row r="109" spans="3:20" s="3" customFormat="1" x14ac:dyDescent="0.25">
      <c r="C109" s="251" t="s">
        <v>23</v>
      </c>
      <c r="D109" s="252"/>
      <c r="E109" s="252"/>
      <c r="F109" s="252"/>
      <c r="G109" s="252"/>
      <c r="H109" s="258" t="e">
        <f>H94-#REF!</f>
        <v>#REF!</v>
      </c>
      <c r="I109" s="254" t="e">
        <f>I94-#REF!</f>
        <v>#REF!</v>
      </c>
      <c r="J109" s="254" t="e">
        <f>J94-#REF!</f>
        <v>#REF!</v>
      </c>
      <c r="K109" s="254" t="e">
        <f>K94-#REF!</f>
        <v>#REF!</v>
      </c>
      <c r="L109" s="255" t="e">
        <f>L94-#REF!</f>
        <v>#REF!</v>
      </c>
      <c r="N109" s="251" t="s">
        <v>23</v>
      </c>
      <c r="O109" s="258">
        <f t="shared" si="25"/>
        <v>1.1394642334182046</v>
      </c>
      <c r="P109" s="254">
        <f t="shared" si="24"/>
        <v>14.387916682732008</v>
      </c>
      <c r="Q109" s="254">
        <f t="shared" si="24"/>
        <v>5.202286690180884</v>
      </c>
      <c r="R109" s="254">
        <f t="shared" si="24"/>
        <v>5.9748890617856354</v>
      </c>
      <c r="S109" s="255">
        <f t="shared" si="24"/>
        <v>26.704556668116737</v>
      </c>
    </row>
    <row r="110" spans="3:20" s="3" customFormat="1" x14ac:dyDescent="0.25">
      <c r="C110" s="179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6" t="e">
        <f>H95-#REF!</f>
        <v>#REF!</v>
      </c>
      <c r="I110" s="259" t="e">
        <f>I95-#REF!</f>
        <v>#REF!</v>
      </c>
      <c r="J110" s="259" t="e">
        <f>J95-#REF!</f>
        <v>#REF!</v>
      </c>
      <c r="K110" s="259" t="e">
        <f>K95-#REF!</f>
        <v>#REF!</v>
      </c>
      <c r="L110" s="257" t="e">
        <f>L95-#REF!</f>
        <v>#REF!</v>
      </c>
      <c r="N110" s="179" t="s">
        <v>24</v>
      </c>
      <c r="O110" s="256">
        <f t="shared" si="25"/>
        <v>3.2434241307771896</v>
      </c>
      <c r="P110" s="259">
        <f t="shared" si="24"/>
        <v>16.324665675487633</v>
      </c>
      <c r="Q110" s="259">
        <f t="shared" si="24"/>
        <v>4.7496631579808835</v>
      </c>
      <c r="R110" s="259">
        <f t="shared" si="24"/>
        <v>3.9276497374838399</v>
      </c>
      <c r="S110" s="257">
        <f t="shared" si="24"/>
        <v>28.245402701729546</v>
      </c>
    </row>
    <row r="111" spans="3:20" s="3" customFormat="1" x14ac:dyDescent="0.25">
      <c r="C111" s="179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60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7" t="e">
        <f>L96-#REF!</f>
        <v>#REF!</v>
      </c>
      <c r="N111" s="179" t="s">
        <v>258</v>
      </c>
      <c r="O111" s="260">
        <f t="shared" si="25"/>
        <v>-2.103959897358985</v>
      </c>
      <c r="P111" s="55">
        <f t="shared" si="24"/>
        <v>-5.542850919755625</v>
      </c>
      <c r="Q111" s="55">
        <f t="shared" si="24"/>
        <v>0</v>
      </c>
      <c r="R111" s="55">
        <f t="shared" si="24"/>
        <v>1.6121936673017965</v>
      </c>
      <c r="S111" s="257">
        <f t="shared" si="24"/>
        <v>-6.0346171498128154</v>
      </c>
    </row>
    <row r="112" spans="3:20" s="3" customFormat="1" x14ac:dyDescent="0.25">
      <c r="C112" s="179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6" t="e">
        <f>H97-#REF!</f>
        <v>#REF!</v>
      </c>
      <c r="I112" s="259" t="e">
        <f>I97-#REF!</f>
        <v>#REF!</v>
      </c>
      <c r="J112" s="259" t="e">
        <f>J97-#REF!</f>
        <v>#REF!</v>
      </c>
      <c r="K112" s="259" t="e">
        <f>K97-#REF!</f>
        <v>#REF!</v>
      </c>
      <c r="L112" s="257" t="e">
        <f>L97-#REF!</f>
        <v>#REF!</v>
      </c>
      <c r="N112" s="179" t="s">
        <v>25</v>
      </c>
      <c r="O112" s="256">
        <f t="shared" si="25"/>
        <v>0</v>
      </c>
      <c r="P112" s="259">
        <f t="shared" si="24"/>
        <v>0.98506367220443503</v>
      </c>
      <c r="Q112" s="259">
        <f t="shared" si="24"/>
        <v>-2.2316684316966651E-2</v>
      </c>
      <c r="R112" s="259">
        <f t="shared" si="24"/>
        <v>-7.1680318559255829E-2</v>
      </c>
      <c r="S112" s="257">
        <f t="shared" si="24"/>
        <v>0.89106666932821188</v>
      </c>
    </row>
    <row r="113" spans="3:19" s="3" customFormat="1" x14ac:dyDescent="0.25">
      <c r="C113" s="261" t="s">
        <v>26</v>
      </c>
      <c r="D113" s="262"/>
      <c r="E113" s="262"/>
      <c r="F113" s="262"/>
      <c r="G113" s="262"/>
      <c r="H113" s="263" t="e">
        <f>H98-#REF!</f>
        <v>#REF!</v>
      </c>
      <c r="I113" s="264" t="e">
        <f>I98-#REF!</f>
        <v>#REF!</v>
      </c>
      <c r="J113" s="264" t="e">
        <f>J98-#REF!</f>
        <v>#REF!</v>
      </c>
      <c r="K113" s="264" t="e">
        <f>K98-#REF!</f>
        <v>#REF!</v>
      </c>
      <c r="L113" s="265" t="e">
        <f>L98-#REF!</f>
        <v>#REF!</v>
      </c>
      <c r="N113" s="261" t="s">
        <v>26</v>
      </c>
      <c r="O113" s="263">
        <f t="shared" si="25"/>
        <v>1.2695068144182042</v>
      </c>
      <c r="P113" s="264">
        <f t="shared" si="24"/>
        <v>26.810882949287105</v>
      </c>
      <c r="Q113" s="264">
        <f t="shared" si="24"/>
        <v>2.6591363583137237</v>
      </c>
      <c r="R113" s="264">
        <f t="shared" si="24"/>
        <v>-0.53383569381774265</v>
      </c>
      <c r="S113" s="265">
        <f t="shared" si="24"/>
        <v>30.205690428201308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5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5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9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6" t="s">
        <v>18</v>
      </c>
      <c r="B6" s="57">
        <f>B7+B8</f>
        <v>0</v>
      </c>
      <c r="C6" s="57">
        <f>C7+C8</f>
        <v>128.69422959162193</v>
      </c>
      <c r="D6" s="57">
        <f>D7+D8</f>
        <v>0.57394531036261609</v>
      </c>
      <c r="E6" s="57">
        <f>E7+E8</f>
        <v>0.47161807764840896</v>
      </c>
      <c r="F6" s="57">
        <f>F7+F8</f>
        <v>0</v>
      </c>
      <c r="G6" s="197">
        <f t="shared" ref="G6:G15" si="0">SUM(B6:F6)</f>
        <v>129.73979297963294</v>
      </c>
      <c r="H6" s="3"/>
      <c r="I6" s="204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8" t="s">
        <v>19</v>
      </c>
      <c r="B7" s="19">
        <v>0</v>
      </c>
      <c r="C7" s="19">
        <f>'T energie usages'!I12*3.2*Résultats!L250</f>
        <v>78.278924031621926</v>
      </c>
      <c r="D7" s="19">
        <f>'T energie usages'!J12/'T energie usages'!J$20*(Résultats!N$159+Résultats!N$60+Résultats!N$161)/1000000</f>
        <v>5.4676346092481804E-3</v>
      </c>
      <c r="E7" s="19">
        <f>'T energie usages'!K12*2.394*Résultats!L251</f>
        <v>3.6806538408911035E-5</v>
      </c>
      <c r="F7" s="19">
        <v>0</v>
      </c>
      <c r="G7" s="121">
        <f t="shared" si="0"/>
        <v>78.284428472769577</v>
      </c>
      <c r="H7" s="3"/>
      <c r="I7" s="204"/>
      <c r="J7" s="51"/>
      <c r="K7" s="209"/>
      <c r="L7" s="210">
        <v>2020</v>
      </c>
      <c r="M7" s="210">
        <v>2030</v>
      </c>
      <c r="N7" s="211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9" t="s">
        <v>20</v>
      </c>
      <c r="B8" s="19">
        <v>0</v>
      </c>
      <c r="C8" s="19">
        <f>(Résultats!N$150+Résultats!N$151+Résultats!N$152+Résultats!N$153+Résultats!N$154)/1000000</f>
        <v>50.415305559999993</v>
      </c>
      <c r="D8" s="19">
        <f>'T energie usages'!J13/'T energie usages'!J$20*(Résultats!N$159+Résultats!N$160+Résultats!N$161)/1000000</f>
        <v>0.56847767575336794</v>
      </c>
      <c r="E8" s="19">
        <f>(Résultats!N$176+Résultats!N$177+Résultats!N$178+Résultats!N$179+Résultats!N$180)/1000000</f>
        <v>0.47158127111000003</v>
      </c>
      <c r="F8" s="19">
        <v>0</v>
      </c>
      <c r="G8" s="121">
        <f t="shared" si="0"/>
        <v>51.455364506863361</v>
      </c>
      <c r="H8" s="3"/>
      <c r="I8" s="204"/>
      <c r="J8" s="51"/>
      <c r="K8" s="212" t="s">
        <v>18</v>
      </c>
      <c r="L8" s="24">
        <f>G19</f>
        <v>131.40364459792232</v>
      </c>
      <c r="M8" s="24">
        <f>G45</f>
        <v>119.22430096428582</v>
      </c>
      <c r="N8" s="215">
        <f>G71</f>
        <v>90.548327819656791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6" t="s">
        <v>21</v>
      </c>
      <c r="B9" s="57">
        <f>Résultats!N$102/1000000</f>
        <v>0.89164866789999997</v>
      </c>
      <c r="C9" s="57">
        <f>'T energie usages'!I14*3.2*Résultats!L250</f>
        <v>22.20367454167393</v>
      </c>
      <c r="D9" s="57">
        <f>'T energie usages'!J14/'T energie usages'!J$20*(Résultats!N$159+Résultats!N$160+Résultats!N$161)/1000000</f>
        <v>6.8965477094578755</v>
      </c>
      <c r="E9" s="57">
        <f>('T energie usages'!K14-5)*2.394*Résultats!L251</f>
        <v>33.140651638562048</v>
      </c>
      <c r="F9" s="57">
        <v>0</v>
      </c>
      <c r="G9" s="197">
        <f t="shared" si="0"/>
        <v>63.132522557593852</v>
      </c>
      <c r="H9" s="3"/>
      <c r="I9" s="204"/>
      <c r="J9" s="51"/>
      <c r="K9" s="212" t="s">
        <v>438</v>
      </c>
      <c r="L9" s="24">
        <f>G22</f>
        <v>48.060462647790409</v>
      </c>
      <c r="M9" s="24">
        <f>G48</f>
        <v>36.333156662888257</v>
      </c>
      <c r="N9" s="215">
        <f>G74</f>
        <v>28.72866037062969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6" t="s">
        <v>22</v>
      </c>
      <c r="B10" s="57">
        <f>(Résultats!N$135+Résultats!N$136)/1000000</f>
        <v>0</v>
      </c>
      <c r="C10" s="57">
        <f>(Résultats!N$155+Résultats!N$156)/1000000</f>
        <v>11.881973332099999</v>
      </c>
      <c r="D10" s="57">
        <f>'T energie usages'!J15/'T energie usages'!J$20*(Résultats!N$159+Résultats!N$160+Résultats!N$161)/1000000</f>
        <v>6.1860672433497204</v>
      </c>
      <c r="E10" s="57">
        <f>(Résultats!N$181+Résultats!N$182)/1000000</f>
        <v>17.391402362999997</v>
      </c>
      <c r="F10" s="57">
        <v>0</v>
      </c>
      <c r="G10" s="197">
        <f t="shared" si="0"/>
        <v>35.459442938449719</v>
      </c>
      <c r="H10" s="3"/>
      <c r="I10" s="204"/>
      <c r="J10" s="51"/>
      <c r="K10" s="213" t="s">
        <v>22</v>
      </c>
      <c r="L10" s="24">
        <f>G23</f>
        <v>25.093690817265099</v>
      </c>
      <c r="M10" s="24">
        <f>G49</f>
        <v>17.78479951761723</v>
      </c>
      <c r="N10" s="215">
        <f>G75</f>
        <v>15.461374752380156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6" t="s">
        <v>23</v>
      </c>
      <c r="B11" s="57">
        <f>B12+B13</f>
        <v>21.030055656799998</v>
      </c>
      <c r="C11" s="57">
        <f>C12+C13</f>
        <v>64.481106409473909</v>
      </c>
      <c r="D11" s="57">
        <f>D12+D13</f>
        <v>5.28490769640959</v>
      </c>
      <c r="E11" s="57">
        <f>E12+E13</f>
        <v>28.765717046989934</v>
      </c>
      <c r="F11" s="57">
        <f>F12+F13</f>
        <v>12.099488490000001</v>
      </c>
      <c r="G11" s="197">
        <f t="shared" si="0"/>
        <v>131.66127529967343</v>
      </c>
      <c r="H11" s="3"/>
      <c r="I11" s="204"/>
      <c r="J11" s="51"/>
      <c r="K11" s="214" t="s">
        <v>439</v>
      </c>
      <c r="L11" s="216">
        <f>G24</f>
        <v>110.26846434266972</v>
      </c>
      <c r="M11" s="216">
        <f>G50</f>
        <v>117.17539988100994</v>
      </c>
      <c r="N11" s="217">
        <f>G76</f>
        <v>151.74633394950348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9" t="s">
        <v>24</v>
      </c>
      <c r="B12" s="19">
        <f>(Résultats!N$129+Résultats!N$130+Résultats!N$131+Résultats!N$132+Résultats!N$133+Résultats!N$134)/1000000</f>
        <v>21.030055656799998</v>
      </c>
      <c r="C12" s="19">
        <f>(Résultats!N$138+Résultats!N$140+Résultats!N$141+Résultats!N$142+Résultats!N$143+Résultats!N$144+Résultats!N$145+Résultats!N$146+Résultats!N$147+Résultats!N$148+Résultats!N$149)/1000000</f>
        <v>57.971542090473903</v>
      </c>
      <c r="D12" s="19">
        <f>'T energie usages'!J17/'T energie usages'!J$20*(Résultats!N$159+Résultats!N$160+Résultats!N$161)/1000000</f>
        <v>5.1384122888621455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28.068708425189936</v>
      </c>
      <c r="F12" s="19">
        <f>Résultats!N$100/1000000</f>
        <v>12.099488490000001</v>
      </c>
      <c r="G12" s="121">
        <f t="shared" si="0"/>
        <v>124.30820695132599</v>
      </c>
      <c r="H12" s="3"/>
      <c r="I12" s="204"/>
      <c r="J12" s="51"/>
      <c r="K12" s="218" t="s">
        <v>1</v>
      </c>
      <c r="L12" s="219">
        <f>SUM(L8:L11)</f>
        <v>314.82626240564753</v>
      </c>
      <c r="M12" s="219">
        <f t="shared" ref="M12:N12" si="1">SUM(M8:M11)</f>
        <v>290.51765702580121</v>
      </c>
      <c r="N12" s="219">
        <f t="shared" si="1"/>
        <v>286.48469689217012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9" t="s">
        <v>25</v>
      </c>
      <c r="B13" s="19">
        <v>0</v>
      </c>
      <c r="C13" s="19">
        <f>(Résultats!N$139)/1000000</f>
        <v>6.5095643189999999</v>
      </c>
      <c r="D13" s="19">
        <f>'T energie usages'!J19/'T energie usages'!J$20*(Résultats!N$159+Résultats!N$160+Résultats!N$161)/1000000</f>
        <v>0.14649540754744408</v>
      </c>
      <c r="E13" s="19">
        <f>(Résultats!N$163)/1000000</f>
        <v>0.69700862180000001</v>
      </c>
      <c r="F13" s="19">
        <v>0</v>
      </c>
      <c r="G13" s="121">
        <f t="shared" si="0"/>
        <v>7.3530683483474446</v>
      </c>
      <c r="H13" s="3"/>
      <c r="I13" s="204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21.921704324699999</v>
      </c>
      <c r="C14" s="58">
        <f>SUM(C9:C11)+C6</f>
        <v>227.26098387486977</v>
      </c>
      <c r="D14" s="58">
        <f>SUM(D9:D11)+D6</f>
        <v>18.941467959579803</v>
      </c>
      <c r="E14" s="58">
        <f>SUM(E9:E11)+E6</f>
        <v>79.769389126200394</v>
      </c>
      <c r="F14" s="58">
        <f>SUM(F9:F11)+F6</f>
        <v>12.099488490000001</v>
      </c>
      <c r="G14" s="198">
        <f t="shared" si="0"/>
        <v>359.99303377534994</v>
      </c>
      <c r="H14" s="3"/>
      <c r="I14" s="204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9" t="s">
        <v>43</v>
      </c>
      <c r="B15" s="202">
        <f>(Résultats!N$102+Résultats!N$129+Résultats!N$130+Résultats!N$131+Résultats!N$132+Résultats!N$133+Résultats!N$134+Résultats!N$135+Résultats!N$136)/1000000</f>
        <v>21.921704324699999</v>
      </c>
      <c r="C15" s="202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226.35005290157392</v>
      </c>
      <c r="D15" s="202">
        <f>(Résultats!N$159+Résultats!N$160+Résultats!N$161)/1000000</f>
        <v>18.943756409999999</v>
      </c>
      <c r="E15" s="202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79.47131935109995</v>
      </c>
      <c r="F15" s="202">
        <f>Résultats!N$100/1000000</f>
        <v>12.099488490000001</v>
      </c>
      <c r="G15" s="203">
        <f t="shared" si="0"/>
        <v>358.78632147737386</v>
      </c>
      <c r="H15" s="3"/>
      <c r="I15" s="204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9"/>
      <c r="B16" s="200"/>
      <c r="C16" s="200"/>
      <c r="D16" s="200"/>
      <c r="E16" s="200"/>
      <c r="F16" s="200"/>
      <c r="G16" s="201">
        <f>Résultats!N$194/1000000</f>
        <v>358.78632069999998</v>
      </c>
      <c r="H16" s="3"/>
      <c r="I16" s="204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4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5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9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6" t="s">
        <v>18</v>
      </c>
      <c r="B19" s="57">
        <f>B20+B21</f>
        <v>0</v>
      </c>
      <c r="C19" s="57">
        <f>C20+C21</f>
        <v>130.61333133925183</v>
      </c>
      <c r="D19" s="57">
        <f>D20+D21</f>
        <v>0.47642763662142101</v>
      </c>
      <c r="E19" s="61">
        <f>E20+E21</f>
        <v>0.31388562204906695</v>
      </c>
      <c r="F19" s="57">
        <f>F20+F21</f>
        <v>0</v>
      </c>
      <c r="G19" s="197">
        <f>SUM(B19:F19)</f>
        <v>131.40364459792232</v>
      </c>
      <c r="H19" s="3"/>
      <c r="I19" s="204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8" t="s">
        <v>19</v>
      </c>
      <c r="B20" s="19">
        <v>0</v>
      </c>
      <c r="C20" s="19">
        <f>'T energie usages'!I25*3.2*Résultats!S250</f>
        <v>74.31221037725183</v>
      </c>
      <c r="D20" s="19">
        <f>'T energie usages'!J25/'T energie usages'!J$33*(Résultats!S$159+Résultats!S$160+Résultats!S$161)/1000000</f>
        <v>2.0246870716541774E-2</v>
      </c>
      <c r="E20" s="55">
        <f>'T energie usages'!K25*2.394*Résultats!S251</f>
        <v>4.6809849066976306E-5</v>
      </c>
      <c r="F20" s="19">
        <v>0</v>
      </c>
      <c r="G20" s="121">
        <f>SUM(B20:F20)</f>
        <v>74.332504057817445</v>
      </c>
      <c r="H20" s="3"/>
      <c r="I20" s="204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9" t="s">
        <v>20</v>
      </c>
      <c r="B21" s="19">
        <v>0</v>
      </c>
      <c r="C21" s="19">
        <f>(Résultats!S$150+Résultats!S$151+Résultats!S$152+Résultats!S$153+Résultats!S$154)/1000000</f>
        <v>56.301120961999999</v>
      </c>
      <c r="D21" s="19">
        <f>'T energie usages'!J26/'T energie usages'!J$33*(Résultats!S$159+Résultats!S$160+Résultats!S$161)/1000000</f>
        <v>0.45618076590487922</v>
      </c>
      <c r="E21" s="55">
        <f>(Résultats!S$176+Résultats!S$177+Résultats!S$178+Résultats!S$179+Résultats!S$180)/1000000</f>
        <v>0.31383881219999998</v>
      </c>
      <c r="F21" s="19">
        <v>0</v>
      </c>
      <c r="G21" s="121">
        <f>SUM(B21:F21)</f>
        <v>57.071140540104878</v>
      </c>
      <c r="H21" s="3"/>
      <c r="I21" s="204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6" t="s">
        <v>21</v>
      </c>
      <c r="B22" s="57">
        <f>Résultats!S$102/1000000</f>
        <v>0.8000126166</v>
      </c>
      <c r="C22" s="57">
        <f>'T energie usages'!I27*3.2*Résultats!S250</f>
        <v>20.948362683381678</v>
      </c>
      <c r="D22" s="57">
        <f>'T energie usages'!J27/'T energie usages'!J$33*(Résultats!S$159+Résultats!S$160+Résultats!S$161)/1000000</f>
        <v>4.9782905000224353</v>
      </c>
      <c r="E22" s="57">
        <f>('T energie usages'!K27-7)*2.394*Résultats!S251</f>
        <v>21.333796847786296</v>
      </c>
      <c r="F22" s="57">
        <v>0</v>
      </c>
      <c r="G22" s="197">
        <f>SUM(B22:F22)</f>
        <v>48.060462647790409</v>
      </c>
      <c r="H22" s="3"/>
      <c r="I22" s="204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6" t="s">
        <v>22</v>
      </c>
      <c r="B23" s="57">
        <f>(Résultats!S$135+Résultats!S$136)/1000000</f>
        <v>0</v>
      </c>
      <c r="C23" s="57">
        <f>(Résultats!S$155+Résultats!S$156)/1000000</f>
        <v>9.2998025441000021</v>
      </c>
      <c r="D23" s="57">
        <f>'T energie usages'!J28/'T energie usages'!J$33*(Résultats!S$159+Résultats!S$160+Résultats!S$161)/1000000</f>
        <v>4.1900982031650935</v>
      </c>
      <c r="E23" s="57">
        <f>(Résultats!S$181+Résultats!S$182)/1000000</f>
        <v>11.603790070000001</v>
      </c>
      <c r="F23" s="57">
        <v>0</v>
      </c>
      <c r="G23" s="197">
        <f t="shared" ref="G23:G28" si="2">SUM(B23:F23)</f>
        <v>25.093690817265099</v>
      </c>
      <c r="H23" s="3"/>
      <c r="I23" s="204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6" t="s">
        <v>23</v>
      </c>
      <c r="B24" s="57">
        <f>B25+B26</f>
        <v>12.503962342700001</v>
      </c>
      <c r="C24" s="57">
        <f>C25+C26</f>
        <v>55.031277122424044</v>
      </c>
      <c r="D24" s="57">
        <f>D25+D26</f>
        <v>3.4624761451910397</v>
      </c>
      <c r="E24" s="57">
        <f>E25+E26</f>
        <v>24.585670002354632</v>
      </c>
      <c r="F24" s="57">
        <f>F25+F26</f>
        <v>14.685078730000001</v>
      </c>
      <c r="G24" s="197">
        <f t="shared" si="2"/>
        <v>110.26846434266972</v>
      </c>
      <c r="H24" s="3"/>
      <c r="I24" s="204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9" t="s">
        <v>24</v>
      </c>
      <c r="B25" s="19">
        <f>(Résultats!S$129+Résultats!S$130+Résultats!S$131+Résultats!S$132+Résultats!S$133+Résultats!S$134)/1000000</f>
        <v>12.503962342700001</v>
      </c>
      <c r="C25" s="19">
        <f>(Résultats!S$138+Résultats!S$140+Résultats!S$141+Résultats!S$142+Résultats!S$143+Résultats!S$144+Résultats!S$145+Résultats!S$146+Résultats!S$147+Résultats!S$148+Résultats!V$149)/1000000</f>
        <v>47.643444076424046</v>
      </c>
      <c r="D25" s="19">
        <f>'T energie usages'!J30/'T energie usages'!J$33*(Résultats!S$159+Résultats!S$160+Résultats!S$161)/1000000</f>
        <v>3.3575599612348763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24.064393992254633</v>
      </c>
      <c r="F25" s="19">
        <f>Résultats!S$100/1000000</f>
        <v>14.685078730000001</v>
      </c>
      <c r="G25" s="121">
        <f t="shared" si="2"/>
        <v>102.25443910261356</v>
      </c>
      <c r="H25" s="3"/>
      <c r="I25" s="204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9" t="s">
        <v>25</v>
      </c>
      <c r="B26" s="19">
        <v>0</v>
      </c>
      <c r="C26" s="19">
        <f>(Résultats!S$139)/1000000</f>
        <v>7.3878330459999999</v>
      </c>
      <c r="D26" s="19">
        <f>'T energie usages'!J32/'T energie usages'!J$33*(Résultats!S$159+Résultats!S$160+Résultats!S$161)/1000000</f>
        <v>0.10491618395616345</v>
      </c>
      <c r="E26" s="19">
        <f>(Résultats!S$163)/1000000</f>
        <v>0.52127601010000002</v>
      </c>
      <c r="F26" s="19">
        <v>0</v>
      </c>
      <c r="G26" s="121">
        <f t="shared" si="2"/>
        <v>8.0140252400561636</v>
      </c>
      <c r="H26" s="3"/>
      <c r="I26" s="204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13.303974959300001</v>
      </c>
      <c r="C27" s="58">
        <f>SUM(C22:C24)+C19</f>
        <v>215.89277368915754</v>
      </c>
      <c r="D27" s="58">
        <f>SUM(D22:D24)+D19</f>
        <v>13.10729248499999</v>
      </c>
      <c r="E27" s="58">
        <f>SUM(E22:E24)+E19</f>
        <v>57.837142542189994</v>
      </c>
      <c r="F27" s="58">
        <f>SUM(F22:F24)+F19</f>
        <v>14.685078730000001</v>
      </c>
      <c r="G27" s="198">
        <f t="shared" si="2"/>
        <v>314.82626240564753</v>
      </c>
      <c r="H27" s="3"/>
      <c r="I27" s="204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9" t="s">
        <v>43</v>
      </c>
      <c r="B28" s="202">
        <f>(Résultats!S$102+Résultats!S$129+Résultats!S$130+Résultats!S$131+Résultats!S$132+Résultats!S$133+Résultats!S$134+Résultats!S$135+Résultats!S$136)/1000000</f>
        <v>13.3039749593</v>
      </c>
      <c r="C28" s="202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215.95033964878041</v>
      </c>
      <c r="D28" s="202">
        <f>(Résultats!S$159+Résultats!S$160+Résultats!S$161)/1000000</f>
        <v>13.10729248499999</v>
      </c>
      <c r="E28" s="201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59.366478553954636</v>
      </c>
      <c r="F28" s="202">
        <f>Résultats!S$100/1000000</f>
        <v>14.685078730000001</v>
      </c>
      <c r="G28" s="203">
        <f t="shared" si="2"/>
        <v>316.41316437703506</v>
      </c>
      <c r="H28" s="3"/>
      <c r="I28" s="204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9"/>
      <c r="B29" s="200"/>
      <c r="C29" s="200"/>
      <c r="D29" s="200"/>
      <c r="E29" s="200"/>
      <c r="F29" s="200"/>
      <c r="G29" s="201">
        <f>Résultats!S$194/1000000</f>
        <v>316.68450510000002</v>
      </c>
      <c r="H29" s="3"/>
      <c r="I29" s="204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4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5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9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6" t="s">
        <v>18</v>
      </c>
      <c r="B32" s="57">
        <f>B33+B34</f>
        <v>0</v>
      </c>
      <c r="C32" s="57">
        <f>C33+C34</f>
        <v>124.08767945654267</v>
      </c>
      <c r="D32" s="57">
        <f>D33+D34</f>
        <v>0.2652044034246937</v>
      </c>
      <c r="E32" s="61">
        <f>E33+E34</f>
        <v>0.30842909512115874</v>
      </c>
      <c r="F32" s="57">
        <f>F33+F34</f>
        <v>0</v>
      </c>
      <c r="G32" s="197">
        <f>SUM(B32:F32)</f>
        <v>124.66131295508852</v>
      </c>
      <c r="H32" s="3"/>
      <c r="I32" s="204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8" t="s">
        <v>19</v>
      </c>
      <c r="B33" s="19">
        <v>0</v>
      </c>
      <c r="C33" s="19">
        <f>'T energie usages'!I38*3.2*Résultats!X250</f>
        <v>68.107526239542665</v>
      </c>
      <c r="D33" s="19">
        <f>'T energie usages'!J38/'T energie usages'!J$46*(Résultats!X$159+Résultats!X$160+Résultats!X$161)/1000000</f>
        <v>5.1078016648070976E-2</v>
      </c>
      <c r="E33" s="55">
        <f>'T energie usages'!K38*2.394*Résultats!X251</f>
        <v>6.7571481158793371E-5</v>
      </c>
      <c r="F33" s="19">
        <v>0</v>
      </c>
      <c r="G33" s="121">
        <f>SUM(B33:F33)</f>
        <v>68.158671827671895</v>
      </c>
      <c r="H33" s="3"/>
      <c r="I33" s="204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9" t="s">
        <v>20</v>
      </c>
      <c r="B34" s="19">
        <v>0</v>
      </c>
      <c r="C34" s="19">
        <f>(Résultats!X$150+Résultats!X$151+Résultats!X$152+Résultats!X$153+Résultats!X$154)/1000000</f>
        <v>55.980153217000002</v>
      </c>
      <c r="D34" s="19">
        <f>'T energie usages'!J39/'T energie usages'!J$46*(Résultats!X$159+Résultats!X$160+Résultats!X$161)/1000000</f>
        <v>0.21412638677662274</v>
      </c>
      <c r="E34" s="55">
        <f>(Résultats!X$176+Résultats!X$177+Résultats!X$178+Résultats!X$179+Résultats!X$180)/1000000</f>
        <v>0.30836152363999997</v>
      </c>
      <c r="F34" s="19">
        <v>0</v>
      </c>
      <c r="G34" s="121">
        <f>SUM(B34:F34)</f>
        <v>56.502641127416624</v>
      </c>
      <c r="H34" s="3"/>
      <c r="I34" s="204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6" t="s">
        <v>21</v>
      </c>
      <c r="B35" s="57">
        <f>Résultats!X$102/1000000</f>
        <v>0.68400709120000003</v>
      </c>
      <c r="C35" s="57">
        <f>'T energie usages'!I40*3.2*Résultats!X250</f>
        <v>18.041156641292613</v>
      </c>
      <c r="D35" s="57">
        <f>'T energie usages'!J40/'T energie usages'!J$46*(Résultats!X$159+Résultats!X$160+Résultats!X$161)/1000000</f>
        <v>2.2412601129596963</v>
      </c>
      <c r="E35" s="57">
        <f>('T energie usages'!K40-8)*2.394*Résultats!X251</f>
        <v>19.583413702500227</v>
      </c>
      <c r="F35" s="57">
        <v>0</v>
      </c>
      <c r="G35" s="197">
        <f>SUM(B35:F35)</f>
        <v>40.549837547952535</v>
      </c>
      <c r="H35" s="3"/>
      <c r="I35" s="204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6" t="s">
        <v>22</v>
      </c>
      <c r="B36" s="57">
        <f>(Résultats!X$135+Résultats!X$136)/1000000</f>
        <v>0</v>
      </c>
      <c r="C36" s="57">
        <f>(Résultats!X$155+Résultats!X$156)/1000000</f>
        <v>7.9546109299000003</v>
      </c>
      <c r="D36" s="57">
        <f>'T energie usages'!J41/'T energie usages'!J$46*(Résultats!X$159+Résultats!X$160+Résultats!X$161)/1000000</f>
        <v>1.7324772213411643</v>
      </c>
      <c r="E36" s="57">
        <f>(Résultats!X$181+Résultats!X$182)/1000000</f>
        <v>9.0345966349999998</v>
      </c>
      <c r="F36" s="57">
        <v>0</v>
      </c>
      <c r="G36" s="197">
        <f t="shared" ref="G36:G41" si="3">SUM(B36:F36)</f>
        <v>18.721684786241163</v>
      </c>
      <c r="H36" s="3"/>
      <c r="I36" s="204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6" t="s">
        <v>23</v>
      </c>
      <c r="B37" s="57">
        <f>B38+B39</f>
        <v>12.6266499762</v>
      </c>
      <c r="C37" s="57">
        <f>C38+C39</f>
        <v>59.983156125394679</v>
      </c>
      <c r="D37" s="57">
        <f>D38+D39</f>
        <v>1.572223743974446</v>
      </c>
      <c r="E37" s="57">
        <f>E38+E39</f>
        <v>22.499822381705812</v>
      </c>
      <c r="F37" s="57">
        <f>F38+F39</f>
        <v>15.65868249</v>
      </c>
      <c r="G37" s="197">
        <f t="shared" si="3"/>
        <v>112.34053471727493</v>
      </c>
      <c r="H37" s="3"/>
      <c r="I37" s="204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9" t="s">
        <v>24</v>
      </c>
      <c r="B38" s="19">
        <f>(Résultats!X$129+Résultats!X$130+Résultats!X$131+Résultats!X$132+Résultats!X$133+Résultats!X$134)/1000000</f>
        <v>12.6266499762</v>
      </c>
      <c r="C38" s="19">
        <f>(Résultats!X$138+Résultats!X$140+Résultats!X$141+Résultats!X$142+Résultats!X$143+Résultats!X$144+Résultats!X$145+Résultats!X$146+Résultats!X$147+Résultats!X$148+Résultats!X149)/1000000</f>
        <v>52.597333538394679</v>
      </c>
      <c r="D38" s="19">
        <f>'T energie usages'!J43/'T energie usages'!J$46*(Résultats!X$159+Résultats!X$160+Résultats!X$161)/1000000</f>
        <v>1.5219767950789347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21.98633185590581</v>
      </c>
      <c r="F38" s="19">
        <f>Résultats!X$100/1000000</f>
        <v>15.65868249</v>
      </c>
      <c r="G38" s="121">
        <f t="shared" si="3"/>
        <v>104.39097465557943</v>
      </c>
      <c r="H38" s="3"/>
      <c r="I38" s="204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9" t="s">
        <v>25</v>
      </c>
      <c r="B39" s="19">
        <v>0</v>
      </c>
      <c r="C39" s="19">
        <f>(Résultats!X$139)/1000000</f>
        <v>7.3858225870000007</v>
      </c>
      <c r="D39" s="19">
        <f>'T energie usages'!J45/'T energie usages'!J$46*(Résultats!X$159+Résultats!X$160+Résultats!X$161)/1000000</f>
        <v>5.0246948895511304E-2</v>
      </c>
      <c r="E39" s="19">
        <f>(Résultats!X$163)/1000000</f>
        <v>0.51349052579999999</v>
      </c>
      <c r="F39" s="19">
        <v>0</v>
      </c>
      <c r="G39" s="121">
        <f t="shared" si="3"/>
        <v>7.9495600616955118</v>
      </c>
      <c r="H39" s="3"/>
      <c r="I39" s="204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13.310657067399999</v>
      </c>
      <c r="C40" s="58">
        <f>SUM(C35:C37)+C32</f>
        <v>210.06660315312996</v>
      </c>
      <c r="D40" s="58">
        <f>SUM(D35:D37)+D32</f>
        <v>5.8111654816999998</v>
      </c>
      <c r="E40" s="58">
        <f>SUM(E35:E37)+E32</f>
        <v>51.426261814327191</v>
      </c>
      <c r="F40" s="58">
        <f>SUM(F35:F37)+F32</f>
        <v>15.65868249</v>
      </c>
      <c r="G40" s="198">
        <f t="shared" si="3"/>
        <v>296.27337000655712</v>
      </c>
      <c r="H40" s="3"/>
      <c r="I40" s="204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9" t="s">
        <v>43</v>
      </c>
      <c r="B41" s="202">
        <f>(Résultats!X$102+Résultats!X$129+Résultats!X$130+Résultats!X$131+Résultats!X$132+Résultats!X$133+Résultats!X$134+Résultats!X$135+Résultats!X$136)/1000000</f>
        <v>13.310657067400001</v>
      </c>
      <c r="C41" s="202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210.11866237229466</v>
      </c>
      <c r="D41" s="202">
        <f>(Résultats!X$159+Résultats!X$160+Résultats!X$161)/1000000</f>
        <v>5.8111654816999998</v>
      </c>
      <c r="E41" s="201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51.347937688045818</v>
      </c>
      <c r="F41" s="202">
        <f>Résultats!X$100/1000000</f>
        <v>15.65868249</v>
      </c>
      <c r="G41" s="203">
        <f t="shared" si="3"/>
        <v>296.24710509944049</v>
      </c>
      <c r="H41" s="3"/>
      <c r="I41" s="204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9"/>
      <c r="B42" s="200"/>
      <c r="C42" s="200"/>
      <c r="D42" s="200"/>
      <c r="E42" s="200"/>
      <c r="F42" s="200"/>
      <c r="G42" s="201">
        <f>Résultats!X$194/1000000</f>
        <v>296.4636759</v>
      </c>
      <c r="H42" s="3"/>
      <c r="I42" s="204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4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5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9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6" t="s">
        <v>18</v>
      </c>
      <c r="B45" s="57">
        <f>B46+B47</f>
        <v>0</v>
      </c>
      <c r="C45" s="57">
        <f>C46+C47</f>
        <v>118.60183296472243</v>
      </c>
      <c r="D45" s="57">
        <f>D46+D47</f>
        <v>0.31382562741646003</v>
      </c>
      <c r="E45" s="61">
        <f>E46+E47</f>
        <v>0.30864237214691453</v>
      </c>
      <c r="F45" s="57">
        <f>F46+F47</f>
        <v>0</v>
      </c>
      <c r="G45" s="197">
        <f>SUM(B45:F45)</f>
        <v>119.22430096428582</v>
      </c>
      <c r="H45" s="3"/>
      <c r="I45" s="204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8" t="s">
        <v>19</v>
      </c>
      <c r="B46" s="19">
        <v>0</v>
      </c>
      <c r="C46" s="19">
        <f>'T energie usages'!I51*3.2*Résultats!AC250</f>
        <v>61.580995365722437</v>
      </c>
      <c r="D46" s="19">
        <f>'T energie usages'!J51/'T energie usages'!J$59*(Résultats!AC$159+Résultats!AC$160+Résultats!AC$161)/1000000</f>
        <v>0.11589870136599292</v>
      </c>
      <c r="E46" s="55">
        <f>'T energie usages'!K51*2.394*Résultats!AC251</f>
        <v>8.5392336914555186E-5</v>
      </c>
      <c r="F46" s="19">
        <v>0</v>
      </c>
      <c r="G46" s="121">
        <f>SUM(B46:F46)</f>
        <v>61.696979459425343</v>
      </c>
      <c r="H46" s="3"/>
      <c r="I46" s="204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9" t="s">
        <v>20</v>
      </c>
      <c r="B47" s="19">
        <v>0</v>
      </c>
      <c r="C47" s="19">
        <f>(Résultats!AC$150+Résultats!AC$151+Résultats!AC$152+Résultats!AC$153+Résultats!AC$154)/1000000</f>
        <v>57.020837598999996</v>
      </c>
      <c r="D47" s="19">
        <f>'T energie usages'!J52/'T energie usages'!J$59*(Résultats!AC$159+Résultats!AC$160+Résultats!AC$161)/1000000</f>
        <v>0.19792692605046713</v>
      </c>
      <c r="E47" s="55">
        <f>(Résultats!AC$176+Résultats!AC$177+Résultats!AC$178+Résultats!AC$179+Résultats!AC$180)/1000000</f>
        <v>0.30855697980999996</v>
      </c>
      <c r="F47" s="19">
        <v>0</v>
      </c>
      <c r="G47" s="121">
        <f>SUM(B47:F47)</f>
        <v>57.52732150486046</v>
      </c>
      <c r="H47" s="3"/>
      <c r="I47" s="204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6" t="s">
        <v>21</v>
      </c>
      <c r="B48" s="57">
        <f>Résultats!AC$102/1000000</f>
        <v>0.5801737963000001</v>
      </c>
      <c r="C48" s="57">
        <f>'T energie usages'!I53*3.2*Résultats!AC250</f>
        <v>16.407542017961493</v>
      </c>
      <c r="D48" s="57">
        <f>'T energie usages'!J53/'T energie usages'!J$59*(Résultats!AC$159+Résultats!AC$160+Résultats!AC$161)/1000000</f>
        <v>2.0173704852109267</v>
      </c>
      <c r="E48" s="57">
        <f>('T energie usages'!K53-8)*2.394*Résultats!AC251</f>
        <v>17.328070363415844</v>
      </c>
      <c r="F48" s="57">
        <v>0</v>
      </c>
      <c r="G48" s="197">
        <f>SUM(B48:F48)</f>
        <v>36.333156662888257</v>
      </c>
      <c r="H48" s="3"/>
      <c r="I48" s="204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6" t="s">
        <v>22</v>
      </c>
      <c r="B49" s="57">
        <f>(Résultats!AC$135+Résultats!AC$136)/1000000</f>
        <v>0</v>
      </c>
      <c r="C49" s="57">
        <f>(Résultats!AC$155+Résultats!AC$156)/1000000</f>
        <v>7.1226032335999996</v>
      </c>
      <c r="D49" s="57">
        <f>'T energie usages'!J54/'T energie usages'!J$59*(Résultats!AC$159+Résultats!AC$160+Résultats!AC$161)/1000000</f>
        <v>1.6863494320172299</v>
      </c>
      <c r="E49" s="57">
        <f>(Résultats!AC$181+Résultats!AC$182)/1000000</f>
        <v>8.9758468520000001</v>
      </c>
      <c r="F49" s="57">
        <v>0</v>
      </c>
      <c r="G49" s="197">
        <f t="shared" ref="G49:G53" si="4">SUM(B49:F49)</f>
        <v>17.78479951761723</v>
      </c>
      <c r="H49" s="3"/>
      <c r="I49" s="204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6" t="s">
        <v>23</v>
      </c>
      <c r="B50" s="57">
        <f>B51+B52</f>
        <v>13.681968172400001</v>
      </c>
      <c r="C50" s="57">
        <f>C51+C52</f>
        <v>63.778709578162498</v>
      </c>
      <c r="D50" s="57">
        <f>D51+D52</f>
        <v>1.5014401757553832</v>
      </c>
      <c r="E50" s="57">
        <f>E51+E52</f>
        <v>22.322191274692056</v>
      </c>
      <c r="F50" s="57">
        <f>F51+F52</f>
        <v>15.89109068</v>
      </c>
      <c r="G50" s="197">
        <f t="shared" si="4"/>
        <v>117.17539988100994</v>
      </c>
      <c r="H50" s="3"/>
      <c r="I50" s="204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9" t="s">
        <v>24</v>
      </c>
      <c r="B51" s="19">
        <f>(Résultats!AC$129+Résultats!AC$130+Résultats!AC$131+Résultats!AC$132+Résultats!AC$133+Résultats!AC$134)/1000000</f>
        <v>13.681968172400001</v>
      </c>
      <c r="C51" s="19">
        <f>(Résultats!AC$138+Résultats!AC$140+Résultats!AC$141+Résultats!AC$142+Résultats!AC$143+Résultats!AC$144+Résultats!AC$145+Résultats!AC$146+Résultats!AC$147+Résultats!AC$148+Résultats!AC$149)/1000000</f>
        <v>56.092588103162498</v>
      </c>
      <c r="D51" s="19">
        <f>'T energie usages'!J56/'T energie usages'!J$59*(Résultats!AC$159+Résultats!AC$160+Résultats!AC$161)/1000000</f>
        <v>1.4545231490755284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21.810695247092056</v>
      </c>
      <c r="F51" s="19">
        <f>Résultats!AC$100/1000000</f>
        <v>15.89109068</v>
      </c>
      <c r="G51" s="121">
        <f t="shared" si="4"/>
        <v>108.93086535173009</v>
      </c>
      <c r="H51" s="3"/>
      <c r="I51" s="204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9" t="s">
        <v>25</v>
      </c>
      <c r="B52" s="19">
        <v>0</v>
      </c>
      <c r="C52" s="19">
        <f>(Résultats!AC$139)/1000000</f>
        <v>7.6861214749999993</v>
      </c>
      <c r="D52" s="19">
        <f>'T energie usages'!J58/'T energie usages'!J$59*(Résultats!AC$159+Résultats!AC$160+Résultats!AC$161)/1000000</f>
        <v>4.6917026679854854E-2</v>
      </c>
      <c r="E52" s="19">
        <f>(Résultats!AC$163)/1000000</f>
        <v>0.51149602760000001</v>
      </c>
      <c r="F52" s="19">
        <v>0</v>
      </c>
      <c r="G52" s="121">
        <f t="shared" si="4"/>
        <v>8.2445345292798535</v>
      </c>
      <c r="H52" s="3"/>
      <c r="I52" s="204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14.262141968700002</v>
      </c>
      <c r="C53" s="58">
        <f>SUM(C48:C50)+C45</f>
        <v>205.91068779444643</v>
      </c>
      <c r="D53" s="58">
        <f>SUM(D48:D50)+D45</f>
        <v>5.5189857203999999</v>
      </c>
      <c r="E53" s="58">
        <f>SUM(E48:E50)+E45</f>
        <v>48.934750862254809</v>
      </c>
      <c r="F53" s="58">
        <f>SUM(F48:F50)+F45</f>
        <v>15.89109068</v>
      </c>
      <c r="G53" s="198">
        <f t="shared" si="4"/>
        <v>290.51765702580121</v>
      </c>
      <c r="H53" s="3"/>
      <c r="I53" s="204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9" t="s">
        <v>43</v>
      </c>
      <c r="B54" s="202">
        <f>(Résultats!AC$102+Résultats!AC$129+Résultats!AC$130+Résultats!AC$131+Résultats!AC$132+Résultats!AC$133+Résultats!AC$134+Résultats!AC$135+Résultats!AC$136)/1000000</f>
        <v>14.262141968700002</v>
      </c>
      <c r="C54" s="202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205.95781640076251</v>
      </c>
      <c r="D54" s="202">
        <f>(Résultats!AC$159+Résultats!AC$160+Résultats!AC$161)/1000000</f>
        <v>5.5189857203999999</v>
      </c>
      <c r="E54" s="201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48.85487339030206</v>
      </c>
      <c r="F54" s="202">
        <f>Résultats!AC$100/1000000</f>
        <v>15.89109068</v>
      </c>
      <c r="G54" s="203">
        <f>SUM(B54:F54)</f>
        <v>290.48490816016459</v>
      </c>
      <c r="H54" s="3"/>
      <c r="I54" s="204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9"/>
      <c r="B55" s="200"/>
      <c r="C55" s="200"/>
      <c r="D55" s="200"/>
      <c r="E55" s="200"/>
      <c r="F55" s="200"/>
      <c r="G55" s="201">
        <f>Résultats!AC$194/1000000</f>
        <v>290.68711060000004</v>
      </c>
      <c r="H55" s="3"/>
      <c r="I55" s="204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4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5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9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6" t="s">
        <v>18</v>
      </c>
      <c r="B58" s="57">
        <f>B59+B60</f>
        <v>0</v>
      </c>
      <c r="C58" s="57">
        <f>C59+C60</f>
        <v>111.06939153640536</v>
      </c>
      <c r="D58" s="57">
        <f>D59+D60</f>
        <v>0.41890023876834226</v>
      </c>
      <c r="E58" s="61">
        <f>E59+E60</f>
        <v>0.82526081059409329</v>
      </c>
      <c r="F58" s="57">
        <f>F59+F60</f>
        <v>0</v>
      </c>
      <c r="G58" s="197">
        <f t="shared" ref="G58:G67" si="5">SUM(B58:F58)</f>
        <v>112.31355258576779</v>
      </c>
      <c r="H58" s="3"/>
      <c r="I58" s="204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8" t="s">
        <v>19</v>
      </c>
      <c r="B59" s="19">
        <v>0</v>
      </c>
      <c r="C59" s="19">
        <f>'T energie usages'!I64*3.2*Résultats!AH250</f>
        <v>53.71314708740536</v>
      </c>
      <c r="D59" s="19">
        <f>'T energie usages'!J64/'T energie usages'!J$72*(Résultats!AH$159+Résultats!AH$160+Résultats!AH$161)/1000000</f>
        <v>0.22133850775073965</v>
      </c>
      <c r="E59" s="55">
        <f>'T energie usages'!K64*2.394*Résultats!AH251</f>
        <v>9.0023714093295036E-5</v>
      </c>
      <c r="F59" s="19">
        <v>0</v>
      </c>
      <c r="G59" s="121">
        <f t="shared" si="5"/>
        <v>53.934575618870191</v>
      </c>
      <c r="H59" s="3"/>
      <c r="I59" s="204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9" t="s">
        <v>20</v>
      </c>
      <c r="B60" s="19">
        <v>0</v>
      </c>
      <c r="C60" s="19">
        <f>(Résultats!AH$150+Résultats!AH$151+Résultats!AH$152+Résultats!AH$153+Résultats!AH$154)/1000000</f>
        <v>57.356244449000002</v>
      </c>
      <c r="D60" s="19">
        <f>'T energie usages'!J65/'T energie usages'!J$72*(Résultats!AH$159+Résultats!AH$160+Résultats!AH$161)/1000000</f>
        <v>0.1975617310176026</v>
      </c>
      <c r="E60" s="55">
        <f>(Résultats!AH$176+Résultats!AH$177+Résultats!AH$178+Résultats!AH$179+Résultats!AH$180)/1000000</f>
        <v>0.82517078688000001</v>
      </c>
      <c r="F60" s="19">
        <v>0</v>
      </c>
      <c r="G60" s="121">
        <f t="shared" si="5"/>
        <v>58.378976966897604</v>
      </c>
      <c r="H60" s="3"/>
      <c r="I60" s="204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6" t="s">
        <v>21</v>
      </c>
      <c r="B61" s="57">
        <f>Résultats!AH$102/1000000</f>
        <v>0.52077502310000001</v>
      </c>
      <c r="C61" s="57">
        <f>'T energie usages'!I66*3.2*Résultats!AH250</f>
        <v>15.436965420551404</v>
      </c>
      <c r="D61" s="57">
        <f>'T energie usages'!J66/'T energie usages'!J$72*(Résultats!AH$159+Résultats!AH$160+Résultats!AH$161)/1000000</f>
        <v>1.971099047085759</v>
      </c>
      <c r="E61" s="57">
        <f>('T energie usages'!K66-8)*2.394*Résultats!AH251</f>
        <v>15.55462203423366</v>
      </c>
      <c r="F61" s="57">
        <v>0</v>
      </c>
      <c r="G61" s="197">
        <f t="shared" si="5"/>
        <v>33.483461524970821</v>
      </c>
      <c r="H61" s="3"/>
      <c r="I61" s="204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6" t="s">
        <v>22</v>
      </c>
      <c r="B62" s="57">
        <f>(Résultats!AH$135+Résultats!AH$136)/1000000</f>
        <v>0</v>
      </c>
      <c r="C62" s="57">
        <f>(Résultats!AH$155+Résultats!AH$156)/1000000</f>
        <v>6.4809615128000004</v>
      </c>
      <c r="D62" s="57">
        <f>'T energie usages'!J67/'T energie usages'!J$72*(Résultats!AH$159+Résultats!AH$160+Résultats!AH$161)/1000000</f>
        <v>1.7086372765561502</v>
      </c>
      <c r="E62" s="57">
        <f>(Résultats!AH$181+Résultats!AH$182)/1000000</f>
        <v>8.5991791600000003</v>
      </c>
      <c r="F62" s="57">
        <v>0</v>
      </c>
      <c r="G62" s="197">
        <f t="shared" si="5"/>
        <v>16.788777949356152</v>
      </c>
      <c r="H62" s="3"/>
      <c r="I62" s="204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6" t="s">
        <v>23</v>
      </c>
      <c r="B63" s="57">
        <f>B64+B65</f>
        <v>15.023329285600001</v>
      </c>
      <c r="C63" s="57">
        <f>C64+C65</f>
        <v>70.042536958775727</v>
      </c>
      <c r="D63" s="57">
        <f>D64+D65</f>
        <v>1.5768009049897473</v>
      </c>
      <c r="E63" s="57">
        <f>E64+E65</f>
        <v>22.549556209109941</v>
      </c>
      <c r="F63" s="57">
        <f>F64+F65</f>
        <v>16.53328497</v>
      </c>
      <c r="G63" s="197">
        <f t="shared" si="5"/>
        <v>125.72550832847541</v>
      </c>
      <c r="H63" s="3"/>
      <c r="I63" s="204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9" t="s">
        <v>24</v>
      </c>
      <c r="B64" s="99">
        <f>(Résultats!AH$129+Résultats!AH$130+Résultats!AH$131+Résultats!AH$132+Résultats!AH$133+Résultats!AH$134)/1000000</f>
        <v>15.023329285600001</v>
      </c>
      <c r="C64" s="19">
        <f>(Résultats!AH$138+Résultats!AH$140+Résultats!AH$141+Résultats!AH$142+Résultats!AH$143+Résultats!AH$144+Résultats!AH$145+Résultats!AH$146+Résultats!AH$147+Résultats!AH$148+Résultats!AH$149)/1000000</f>
        <v>61.591040557775727</v>
      </c>
      <c r="D64" s="19">
        <f>'T energie usages'!J69/'T energie usages'!J$72*(Résultats!AH$159+Résultats!AH$160+Résultats!AH$161)/1000000</f>
        <v>1.5284878723076041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22.03712266430994</v>
      </c>
      <c r="F64" s="19">
        <f>Résultats!AH$100/1000000</f>
        <v>16.53328497</v>
      </c>
      <c r="G64" s="121">
        <f t="shared" si="5"/>
        <v>116.71326534999328</v>
      </c>
      <c r="H64" s="3"/>
      <c r="I64" s="204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9" t="s">
        <v>25</v>
      </c>
      <c r="B65" s="19">
        <v>0</v>
      </c>
      <c r="C65" s="19">
        <f>(Résultats!AH$139)/1000000</f>
        <v>8.451496401</v>
      </c>
      <c r="D65" s="19">
        <f>'T energie usages'!J71/'T energie usages'!J$72*(Résultats!AH$159+Résultats!AH$160+Résultats!AH$161)/1000000</f>
        <v>4.8313032682143355E-2</v>
      </c>
      <c r="E65" s="19">
        <f>(Résultats!AH$163)/1000000</f>
        <v>0.51243354480000003</v>
      </c>
      <c r="F65" s="19">
        <v>0</v>
      </c>
      <c r="G65" s="121">
        <f t="shared" si="5"/>
        <v>9.0122429784821438</v>
      </c>
      <c r="H65" s="3"/>
      <c r="I65" s="204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15.544104308700001</v>
      </c>
      <c r="C66" s="58">
        <f>SUM(C61:C63)+C58</f>
        <v>203.0298554285325</v>
      </c>
      <c r="D66" s="58">
        <f>SUM(D61:D63)+D58</f>
        <v>5.6754374673999983</v>
      </c>
      <c r="E66" s="58">
        <f>SUM(E61:E63)+E58</f>
        <v>47.528618213937698</v>
      </c>
      <c r="F66" s="58">
        <f>SUM(F61:F63)+F58</f>
        <v>16.53328497</v>
      </c>
      <c r="G66" s="205">
        <f t="shared" si="5"/>
        <v>288.3113003885702</v>
      </c>
      <c r="H66" s="3"/>
      <c r="I66" s="106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9" t="s">
        <v>43</v>
      </c>
      <c r="B67" s="202">
        <f>(Résultats!AH$102+Résultats!AH$129+Résultats!AH$130+Résultats!AH$131+Résultats!AH$132+Résultats!AH$133+Résultats!AH$134+Résultats!AH$135+Résultats!AH$136)/1000000</f>
        <v>15.544104308700001</v>
      </c>
      <c r="C67" s="202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203.0716429605757</v>
      </c>
      <c r="D67" s="202">
        <f>(Résultats!AH$159+Résultats!AH$160+Résultats!AH$161)/1000000</f>
        <v>5.6754374673999992</v>
      </c>
      <c r="E67" s="201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47.444929378589933</v>
      </c>
      <c r="F67" s="202">
        <f>Résultats!AH$100/1000000</f>
        <v>16.53328497</v>
      </c>
      <c r="G67" s="203">
        <f t="shared" si="5"/>
        <v>288.26939908526566</v>
      </c>
      <c r="H67" s="3"/>
      <c r="I67" s="69"/>
      <c r="K67" s="24"/>
      <c r="L67" s="51"/>
    </row>
    <row r="68" spans="1:28" x14ac:dyDescent="0.25">
      <c r="A68" s="199"/>
      <c r="B68" s="199"/>
      <c r="C68" s="199"/>
      <c r="D68" s="199"/>
      <c r="E68" s="199"/>
      <c r="F68" s="199"/>
      <c r="G68" s="201">
        <f>Résultats!AH$194/1000000</f>
        <v>288.46289360000003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5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9" t="s">
        <v>1</v>
      </c>
      <c r="H70" s="3"/>
      <c r="I70" s="3"/>
    </row>
    <row r="71" spans="1:28" x14ac:dyDescent="0.25">
      <c r="A71" s="196" t="s">
        <v>18</v>
      </c>
      <c r="B71" s="57">
        <f>B72+B73</f>
        <v>0.25452963369999998</v>
      </c>
      <c r="C71" s="57">
        <f>C72+C73</f>
        <v>86.934436416806633</v>
      </c>
      <c r="D71" s="57">
        <f>D72+D73</f>
        <v>1.4829372943859427</v>
      </c>
      <c r="E71" s="57">
        <f>E72+E73</f>
        <v>1.876424474764204</v>
      </c>
      <c r="F71" s="57">
        <f>F72+F73</f>
        <v>0</v>
      </c>
      <c r="G71" s="197">
        <f t="shared" ref="G71:G80" si="6">SUM(B71:F71)</f>
        <v>90.548327819656791</v>
      </c>
      <c r="H71" s="3"/>
      <c r="I71" s="3"/>
    </row>
    <row r="72" spans="1:28" x14ac:dyDescent="0.25">
      <c r="A72" s="178" t="s">
        <v>19</v>
      </c>
      <c r="B72" s="19">
        <f>Résultats!AF$118/1000000</f>
        <v>0.25452963369999998</v>
      </c>
      <c r="C72" s="19">
        <f>'T energie usages'!I90*3.2*Résultats!AW250</f>
        <v>24.393258357606623</v>
      </c>
      <c r="D72" s="19">
        <f>'T energie usages'!J90/'T energie usages'!J$98*(Résultats!AW$159+Résultats!AW$160+Résultats!AW$161)/1000000</f>
        <v>1.0931639263899759</v>
      </c>
      <c r="E72" s="19">
        <f>'T energie usages'!K90*2.394*Résultats!AW251</f>
        <v>5.2933394204230107E-5</v>
      </c>
      <c r="F72" s="19">
        <v>0</v>
      </c>
      <c r="G72" s="121">
        <f t="shared" si="6"/>
        <v>25.741004851090803</v>
      </c>
      <c r="H72" s="3"/>
      <c r="I72" s="3"/>
    </row>
    <row r="73" spans="1:28" x14ac:dyDescent="0.25">
      <c r="A73" s="179" t="s">
        <v>20</v>
      </c>
      <c r="B73" s="19">
        <v>0</v>
      </c>
      <c r="C73" s="19">
        <f>(Résultats!AW$150+Résultats!AW$151+Résultats!AW$152+Résultats!AW$153+Résultats!AW$154)/1000000</f>
        <v>62.541178059200007</v>
      </c>
      <c r="D73" s="19">
        <f>'T energie usages'!J91/'T energie usages'!J$98*(Résultats!AW$159+Résultats!AW$160+Résultats!AW$161)/1000000</f>
        <v>0.38977336799596679</v>
      </c>
      <c r="E73" s="19">
        <f>(Résultats!AW$176+Résultats!AW$177+Résultats!AW$178+Résultats!AW$179+Résultats!AW$180)/1000000</f>
        <v>1.8763715413699997</v>
      </c>
      <c r="F73" s="19">
        <v>0</v>
      </c>
      <c r="G73" s="121">
        <f t="shared" si="6"/>
        <v>64.80732296856597</v>
      </c>
      <c r="H73" s="3"/>
      <c r="I73" s="3"/>
    </row>
    <row r="74" spans="1:28" x14ac:dyDescent="0.25">
      <c r="A74" s="196" t="s">
        <v>21</v>
      </c>
      <c r="B74" s="57">
        <f>Résultats!AW$102/1000000</f>
        <v>0.3987105534</v>
      </c>
      <c r="C74" s="57">
        <f>'T energie usages'!I92*3.2*Résultats!AW250</f>
        <v>12.313534310417625</v>
      </c>
      <c r="D74" s="57">
        <f>'T energie usages'!J92/'T energie usages'!J$98*(Résultats!AW$159+Résultats!AW$160+Résultats!AW$161)/1000000</f>
        <v>3.2484632618105951</v>
      </c>
      <c r="E74" s="57">
        <f>('T energie usages'!K92-8)*2.394*Résultats!AW251</f>
        <v>12.767952245001469</v>
      </c>
      <c r="F74" s="57">
        <v>0</v>
      </c>
      <c r="G74" s="197">
        <f t="shared" si="6"/>
        <v>28.72866037062969</v>
      </c>
      <c r="H74" s="3"/>
      <c r="I74" s="3"/>
    </row>
    <row r="75" spans="1:28" x14ac:dyDescent="0.25">
      <c r="A75" s="196" t="s">
        <v>22</v>
      </c>
      <c r="B75" s="57">
        <f>(Résultats!AW$135+Résultats!AW$136)/1000000</f>
        <v>0</v>
      </c>
      <c r="C75" s="57">
        <f>(Résultats!AW$155+Résultats!AW$156)/1000000</f>
        <v>5.6898238588000005</v>
      </c>
      <c r="D75" s="57">
        <f>'T energie usages'!J93/'T energie usages'!J$98*(Résultats!AW$159+Résultats!AW$160+Résultats!AW$161)/1000000</f>
        <v>2.6616813505801549</v>
      </c>
      <c r="E75" s="57">
        <f>(Résultats!AW$181+Résultats!AW$182)/1000000</f>
        <v>7.1098695429999994</v>
      </c>
      <c r="F75" s="57">
        <v>0</v>
      </c>
      <c r="G75" s="197">
        <f t="shared" si="6"/>
        <v>15.461374752380156</v>
      </c>
      <c r="H75" s="3"/>
      <c r="I75" s="3"/>
    </row>
    <row r="76" spans="1:28" x14ac:dyDescent="0.25">
      <c r="A76" s="196" t="s">
        <v>23</v>
      </c>
      <c r="B76" s="57">
        <f>B77+B78</f>
        <v>19.441126292500002</v>
      </c>
      <c r="C76" s="57">
        <f>C77+C78</f>
        <v>84.525700742953333</v>
      </c>
      <c r="D76" s="57">
        <f>D77+D78</f>
        <v>3.2655010077233069</v>
      </c>
      <c r="E76" s="57">
        <f>E77+E78</f>
        <v>25.189901626326851</v>
      </c>
      <c r="F76" s="57">
        <f>F77+F78</f>
        <v>19.32410428</v>
      </c>
      <c r="G76" s="197">
        <f t="shared" si="6"/>
        <v>151.74633394950348</v>
      </c>
      <c r="H76" s="3"/>
      <c r="I76" s="3"/>
    </row>
    <row r="77" spans="1:28" x14ac:dyDescent="0.25">
      <c r="A77" s="179" t="s">
        <v>24</v>
      </c>
      <c r="B77" s="19">
        <f>(Résultats!AW$129+Résultats!AW$130+Résultats!AW$131+Résultats!AW$132+Résultats!AW$133+Résultats!AW$134)/1000000</f>
        <v>19.441126292500002</v>
      </c>
      <c r="C77" s="19">
        <f>(Résultats!AW$138+Résultats!AW$140+Résultats!AW$141+Résultats!AW$142+Résultats!AW$143+Résultats!AW$144+Résultats!AW$145+Résultats!AW$146+Résultats!AW$147+Résultats!AW$148+Résultats!AW$149)/1000000</f>
        <v>74.225387622953335</v>
      </c>
      <c r="D77" s="19">
        <f>'T energie usages'!J95/'T energie usages'!J$98*(Résultats!AW$159+Résultats!AW$160+Résultats!AW$161)/1000000</f>
        <v>3.1675546439307096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24.61840709742685</v>
      </c>
      <c r="F77" s="19">
        <f>Résultats!AW$100/1000000</f>
        <v>19.32410428</v>
      </c>
      <c r="G77" s="121">
        <f t="shared" si="6"/>
        <v>140.77657993681089</v>
      </c>
      <c r="H77" s="3"/>
      <c r="I77" s="3"/>
    </row>
    <row r="78" spans="1:28" x14ac:dyDescent="0.25">
      <c r="A78" s="179" t="s">
        <v>25</v>
      </c>
      <c r="B78" s="19">
        <v>0</v>
      </c>
      <c r="C78" s="19">
        <f>(Résultats!AW$139)/1000000</f>
        <v>10.300313119999998</v>
      </c>
      <c r="D78" s="19">
        <f>'T energie usages'!J97/'T energie usages'!J$98*(Résultats!AW$159+Résultats!AW$160+Résultats!AW$161)/1000000</f>
        <v>9.7946363792597413E-2</v>
      </c>
      <c r="E78" s="19">
        <f>(Résultats!AW$163)/1000000</f>
        <v>0.57149452890000008</v>
      </c>
      <c r="F78" s="19">
        <v>0</v>
      </c>
      <c r="G78" s="121">
        <f t="shared" si="6"/>
        <v>10.969754012692597</v>
      </c>
      <c r="H78" s="3"/>
      <c r="I78" s="3"/>
    </row>
    <row r="79" spans="1:28" x14ac:dyDescent="0.25">
      <c r="A79" s="72" t="s">
        <v>41</v>
      </c>
      <c r="B79" s="58">
        <f>SUM(B74:B76)+B71</f>
        <v>20.094366479600001</v>
      </c>
      <c r="C79" s="58">
        <f>SUM(C74:C76)+C71</f>
        <v>189.46349532897761</v>
      </c>
      <c r="D79" s="58">
        <f>SUM(D74:D76)+D71</f>
        <v>10.6585829145</v>
      </c>
      <c r="E79" s="60">
        <f>SUM(E74:E76)+E71</f>
        <v>46.944147889092527</v>
      </c>
      <c r="F79" s="58">
        <f>SUM(F74:F76)+F71</f>
        <v>19.32410428</v>
      </c>
      <c r="G79" s="198">
        <f t="shared" si="6"/>
        <v>286.48469689217018</v>
      </c>
      <c r="H79" s="3"/>
      <c r="I79" s="3"/>
    </row>
    <row r="80" spans="1:28" x14ac:dyDescent="0.25">
      <c r="A80" s="199" t="s">
        <v>43</v>
      </c>
      <c r="B80" s="202">
        <f>(Résultats!AW$102+Résultats!AW$129+Résultats!AW$130+Résultats!AW$131+Résultats!AW$132+Résultats!AW$133+Résultats!AW$134+Résultats!AW$135+Résultats!AW$136)/1000000</f>
        <v>19.839836845899999</v>
      </c>
      <c r="C80" s="202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189.48567730095334</v>
      </c>
      <c r="D80" s="202">
        <f>(Résultats!AW$159+Résultats!AW$160+Résultats!AW$161)/1000000</f>
        <v>10.6585829145</v>
      </c>
      <c r="E80" s="201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47.03428170069683</v>
      </c>
      <c r="F80" s="202">
        <f>Résultats!AW100/1000000</f>
        <v>19.32410428</v>
      </c>
      <c r="G80" s="203">
        <f t="shared" si="6"/>
        <v>286.34248304205016</v>
      </c>
      <c r="H80" s="3"/>
      <c r="I80" s="71"/>
    </row>
    <row r="81" spans="1:9" x14ac:dyDescent="0.25">
      <c r="A81" s="199"/>
      <c r="B81" s="202"/>
      <c r="C81" s="202"/>
      <c r="D81" s="202"/>
      <c r="E81" s="199"/>
      <c r="F81" s="199"/>
      <c r="G81" s="201">
        <f>Résultats!AW194/1000000</f>
        <v>286.34248260000004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1"/>
      <c r="E2" s="239">
        <f>Résultats!E1</f>
        <v>4</v>
      </c>
      <c r="F2" s="239">
        <f>Résultats!N1</f>
        <v>13</v>
      </c>
      <c r="G2" s="239">
        <f>F2+3</f>
        <v>16</v>
      </c>
      <c r="H2" s="239">
        <f t="shared" ref="H2:AA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 t="shared" si="0"/>
        <v>29</v>
      </c>
      <c r="U2" s="239">
        <f t="shared" si="0"/>
        <v>30</v>
      </c>
      <c r="V2" s="239">
        <f t="shared" si="0"/>
        <v>31</v>
      </c>
      <c r="W2" s="239">
        <f t="shared" si="0"/>
        <v>32</v>
      </c>
      <c r="X2" s="239">
        <f>S2+5</f>
        <v>33</v>
      </c>
      <c r="Y2" s="239">
        <f t="shared" si="0"/>
        <v>34</v>
      </c>
      <c r="Z2" s="239">
        <f t="shared" ref="Z2" si="1">U2+5</f>
        <v>35</v>
      </c>
      <c r="AA2" s="239">
        <f t="shared" si="0"/>
        <v>36</v>
      </c>
      <c r="AB2" s="239">
        <f t="shared" ref="AB2" si="2">W2+5</f>
        <v>37</v>
      </c>
      <c r="AC2" s="239">
        <f>X2+5</f>
        <v>38</v>
      </c>
      <c r="AD2" s="239">
        <f t="shared" ref="AD2:AG2" si="3">Y2+5</f>
        <v>39</v>
      </c>
      <c r="AE2" s="239">
        <f t="shared" si="3"/>
        <v>40</v>
      </c>
      <c r="AF2" s="239">
        <f t="shared" si="3"/>
        <v>41</v>
      </c>
      <c r="AG2" s="239">
        <f t="shared" si="3"/>
        <v>42</v>
      </c>
      <c r="AH2" s="239">
        <f>AC2+5</f>
        <v>43</v>
      </c>
      <c r="AI2" s="239">
        <f t="shared" ref="AI2:AL2" si="4">AD2+5</f>
        <v>44</v>
      </c>
      <c r="AJ2" s="239">
        <f t="shared" si="4"/>
        <v>45</v>
      </c>
      <c r="AK2" s="239">
        <f t="shared" si="4"/>
        <v>46</v>
      </c>
      <c r="AL2" s="239">
        <f t="shared" si="4"/>
        <v>47</v>
      </c>
      <c r="AM2" s="239">
        <f>AH2+5</f>
        <v>48</v>
      </c>
    </row>
    <row r="3" spans="1:39" ht="23.25" x14ac:dyDescent="0.35">
      <c r="B3" s="1"/>
      <c r="C3" s="230"/>
      <c r="D3" s="176"/>
      <c r="E3" s="118">
        <v>2006</v>
      </c>
      <c r="F3" s="118">
        <v>2015</v>
      </c>
      <c r="G3" s="118">
        <v>2018</v>
      </c>
      <c r="H3" s="118">
        <v>2019</v>
      </c>
      <c r="I3" s="118">
        <v>2020</v>
      </c>
      <c r="J3" s="26">
        <v>2021</v>
      </c>
      <c r="K3" s="4">
        <v>2022</v>
      </c>
      <c r="L3" s="4">
        <v>2023</v>
      </c>
      <c r="M3" s="4">
        <v>2024</v>
      </c>
      <c r="N3" s="118">
        <v>2025</v>
      </c>
      <c r="O3" s="26">
        <v>2026</v>
      </c>
      <c r="P3" s="4">
        <v>2027</v>
      </c>
      <c r="Q3" s="4">
        <v>2028</v>
      </c>
      <c r="R3" s="4">
        <v>2029</v>
      </c>
      <c r="S3" s="118">
        <v>2030</v>
      </c>
      <c r="T3" s="4">
        <v>2031</v>
      </c>
      <c r="U3" s="118">
        <v>2032</v>
      </c>
      <c r="V3" s="4">
        <v>2033</v>
      </c>
      <c r="W3" s="118">
        <v>2034</v>
      </c>
      <c r="X3" s="4">
        <v>2035</v>
      </c>
      <c r="Y3" s="118">
        <v>2036</v>
      </c>
      <c r="Z3" s="4">
        <v>2037</v>
      </c>
      <c r="AA3" s="118">
        <v>2038</v>
      </c>
      <c r="AB3" s="4">
        <v>2039</v>
      </c>
      <c r="AC3" s="119">
        <v>2040</v>
      </c>
      <c r="AD3" s="4">
        <v>2041</v>
      </c>
      <c r="AE3" s="119">
        <v>2042</v>
      </c>
      <c r="AF3" s="4">
        <v>2043</v>
      </c>
      <c r="AG3" s="119">
        <v>2044</v>
      </c>
      <c r="AH3" s="4">
        <v>2045</v>
      </c>
      <c r="AI3" s="119">
        <v>2046</v>
      </c>
      <c r="AJ3" s="4">
        <v>2047</v>
      </c>
      <c r="AK3" s="119">
        <v>2048</v>
      </c>
      <c r="AL3" s="4">
        <v>2049</v>
      </c>
      <c r="AM3" s="119">
        <v>2050</v>
      </c>
    </row>
    <row r="4" spans="1:39" x14ac:dyDescent="0.25">
      <c r="A4" s="182" t="str">
        <f>Résultats!B1</f>
        <v>TEND</v>
      </c>
      <c r="C4" s="232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34663.950900000003</v>
      </c>
      <c r="J4" s="83">
        <f t="shared" si="6"/>
        <v>34954.378239999998</v>
      </c>
      <c r="K4" s="83">
        <f t="shared" si="6"/>
        <v>35112.321069999998</v>
      </c>
      <c r="L4" s="83">
        <f t="shared" si="6"/>
        <v>35223.775900000001</v>
      </c>
      <c r="M4" s="83">
        <f t="shared" si="6"/>
        <v>35270.090150000004</v>
      </c>
      <c r="N4" s="83">
        <f t="shared" si="6"/>
        <v>35269.829890000001</v>
      </c>
      <c r="O4" s="83">
        <f t="shared" si="6"/>
        <v>35319.875090000001</v>
      </c>
      <c r="P4" s="83">
        <f t="shared" si="6"/>
        <v>35421.615610000001</v>
      </c>
      <c r="Q4" s="83">
        <f t="shared" si="6"/>
        <v>35564.618999999999</v>
      </c>
      <c r="R4" s="83">
        <f t="shared" si="6"/>
        <v>35735.462890000003</v>
      </c>
      <c r="S4" s="83">
        <f t="shared" si="6"/>
        <v>35924.8946</v>
      </c>
      <c r="T4" s="83">
        <f t="shared" si="6"/>
        <v>36121.260179999997</v>
      </c>
      <c r="U4" s="83">
        <f t="shared" si="6"/>
        <v>36319.747210000001</v>
      </c>
      <c r="V4" s="83">
        <f t="shared" si="6"/>
        <v>36517.605810000001</v>
      </c>
      <c r="W4" s="83">
        <f t="shared" si="6"/>
        <v>36713.983549999997</v>
      </c>
      <c r="X4" s="83">
        <f t="shared" si="6"/>
        <v>36909.926449999999</v>
      </c>
      <c r="Y4" s="83">
        <f t="shared" si="6"/>
        <v>37103.429629999999</v>
      </c>
      <c r="Z4" s="83">
        <f t="shared" si="6"/>
        <v>37296.788679999998</v>
      </c>
      <c r="AA4" s="83">
        <f t="shared" si="6"/>
        <v>37491.719720000001</v>
      </c>
      <c r="AB4" s="83">
        <f t="shared" si="6"/>
        <v>37689.909269999996</v>
      </c>
      <c r="AC4" s="83">
        <f t="shared" si="6"/>
        <v>37892.122629999998</v>
      </c>
      <c r="AD4" s="83">
        <f t="shared" si="6"/>
        <v>38105.224000000002</v>
      </c>
      <c r="AE4" s="83">
        <f t="shared" si="6"/>
        <v>38327.981979999997</v>
      </c>
      <c r="AF4" s="83">
        <f t="shared" si="6"/>
        <v>38557.830430000002</v>
      </c>
      <c r="AG4" s="83">
        <f t="shared" si="6"/>
        <v>38793.294759999997</v>
      </c>
      <c r="AH4" s="83">
        <f t="shared" si="6"/>
        <v>39032.289190000003</v>
      </c>
      <c r="AI4" s="83">
        <f t="shared" si="6"/>
        <v>39272.829539999999</v>
      </c>
      <c r="AJ4" s="83">
        <f t="shared" si="6"/>
        <v>39514.664449999997</v>
      </c>
      <c r="AK4" s="83">
        <f t="shared" si="6"/>
        <v>39757.405120000003</v>
      </c>
      <c r="AL4" s="83">
        <f t="shared" si="6"/>
        <v>40000.703759999997</v>
      </c>
      <c r="AM4" s="129">
        <f t="shared" si="6"/>
        <v>40246.922590000002</v>
      </c>
    </row>
    <row r="5" spans="1:39" x14ac:dyDescent="0.25">
      <c r="C5" s="232" t="s">
        <v>387</v>
      </c>
      <c r="D5" s="82" t="s">
        <v>391</v>
      </c>
      <c r="E5" s="185"/>
      <c r="F5" s="185"/>
      <c r="G5" s="185">
        <f t="shared" ref="G5:AM5" si="7">G4/1000</f>
        <v>34.255391009999997</v>
      </c>
      <c r="H5" s="185">
        <f t="shared" si="7"/>
        <v>34.333114009999996</v>
      </c>
      <c r="I5" s="185">
        <f t="shared" si="7"/>
        <v>34.663950900000003</v>
      </c>
      <c r="J5" s="185">
        <f t="shared" si="7"/>
        <v>34.954378239999997</v>
      </c>
      <c r="K5" s="185">
        <f t="shared" si="7"/>
        <v>35.11232107</v>
      </c>
      <c r="L5" s="185">
        <f t="shared" si="7"/>
        <v>35.2237759</v>
      </c>
      <c r="M5" s="185">
        <f t="shared" si="7"/>
        <v>35.270090150000001</v>
      </c>
      <c r="N5" s="185">
        <f t="shared" si="7"/>
        <v>35.269829890000004</v>
      </c>
      <c r="O5" s="185">
        <f t="shared" si="7"/>
        <v>35.319875090000004</v>
      </c>
      <c r="P5" s="185">
        <f t="shared" si="7"/>
        <v>35.421615610000003</v>
      </c>
      <c r="Q5" s="185">
        <f t="shared" si="7"/>
        <v>35.564619</v>
      </c>
      <c r="R5" s="185">
        <f t="shared" si="7"/>
        <v>35.735462890000001</v>
      </c>
      <c r="S5" s="185">
        <f t="shared" si="7"/>
        <v>35.924894600000002</v>
      </c>
      <c r="T5" s="185">
        <f t="shared" si="7"/>
        <v>36.12126018</v>
      </c>
      <c r="U5" s="185">
        <f t="shared" si="7"/>
        <v>36.319747210000003</v>
      </c>
      <c r="V5" s="185">
        <f t="shared" si="7"/>
        <v>36.517605809999999</v>
      </c>
      <c r="W5" s="185">
        <f t="shared" si="7"/>
        <v>36.713983549999995</v>
      </c>
      <c r="X5" s="185">
        <f t="shared" si="7"/>
        <v>36.90992645</v>
      </c>
      <c r="Y5" s="185">
        <f t="shared" si="7"/>
        <v>37.103429630000001</v>
      </c>
      <c r="Z5" s="185">
        <f t="shared" si="7"/>
        <v>37.296788679999999</v>
      </c>
      <c r="AA5" s="185">
        <f t="shared" si="7"/>
        <v>37.491719719999999</v>
      </c>
      <c r="AB5" s="185">
        <f t="shared" si="7"/>
        <v>37.689909269999994</v>
      </c>
      <c r="AC5" s="185">
        <f t="shared" si="7"/>
        <v>37.892122629999996</v>
      </c>
      <c r="AD5" s="185">
        <f t="shared" si="7"/>
        <v>38.105224</v>
      </c>
      <c r="AE5" s="185">
        <f t="shared" si="7"/>
        <v>38.327981979999997</v>
      </c>
      <c r="AF5" s="185">
        <f t="shared" si="7"/>
        <v>38.557830430000003</v>
      </c>
      <c r="AG5" s="185">
        <f t="shared" si="7"/>
        <v>38.793294759999995</v>
      </c>
      <c r="AH5" s="185">
        <f t="shared" si="7"/>
        <v>39.03228919</v>
      </c>
      <c r="AI5" s="185">
        <f t="shared" si="7"/>
        <v>39.272829539999996</v>
      </c>
      <c r="AJ5" s="185">
        <f t="shared" si="7"/>
        <v>39.514664449999998</v>
      </c>
      <c r="AK5" s="185">
        <f t="shared" si="7"/>
        <v>39.757405120000001</v>
      </c>
      <c r="AL5" s="185">
        <f t="shared" si="7"/>
        <v>40.000703759999993</v>
      </c>
      <c r="AM5" s="233">
        <f t="shared" si="7"/>
        <v>40.246922590000004</v>
      </c>
    </row>
    <row r="6" spans="1:39" x14ac:dyDescent="0.25">
      <c r="C6" s="188" t="s">
        <v>388</v>
      </c>
      <c r="D6" s="3" t="s">
        <v>392</v>
      </c>
      <c r="E6" s="186"/>
      <c r="F6" s="186"/>
      <c r="G6" s="186">
        <f>G93</f>
        <v>4.9178931033314168E-3</v>
      </c>
      <c r="H6" s="186">
        <f t="shared" ref="H6:AM6" si="8">H93</f>
        <v>6.0791121550817931E-3</v>
      </c>
      <c r="I6" s="186">
        <f t="shared" si="8"/>
        <v>8.5695622105211311E-3</v>
      </c>
      <c r="J6" s="186">
        <f t="shared" si="8"/>
        <v>1.3123631187210041E-2</v>
      </c>
      <c r="K6" s="186">
        <f t="shared" si="8"/>
        <v>2.0931476100221252E-2</v>
      </c>
      <c r="L6" s="186">
        <f t="shared" si="8"/>
        <v>2.9327094429986988E-2</v>
      </c>
      <c r="M6" s="186">
        <f t="shared" si="8"/>
        <v>3.8359017576823508E-2</v>
      </c>
      <c r="N6" s="186">
        <f t="shared" si="8"/>
        <v>4.8184228171790591E-2</v>
      </c>
      <c r="O6" s="186">
        <f t="shared" si="8"/>
        <v>5.925605058531367E-2</v>
      </c>
      <c r="P6" s="186">
        <f t="shared" si="8"/>
        <v>7.1722149773506619E-2</v>
      </c>
      <c r="Q6" s="186">
        <f t="shared" si="8"/>
        <v>8.5676704873458645E-2</v>
      </c>
      <c r="R6" s="186">
        <f t="shared" si="8"/>
        <v>0.10118214523007679</v>
      </c>
      <c r="S6" s="186">
        <f t="shared" si="8"/>
        <v>0.11829629248237239</v>
      </c>
      <c r="T6" s="186">
        <f t="shared" si="8"/>
        <v>0.13703339743225981</v>
      </c>
      <c r="U6" s="186">
        <f t="shared" si="8"/>
        <v>0.15741168472191028</v>
      </c>
      <c r="V6" s="186">
        <f t="shared" si="8"/>
        <v>0.17942499393554848</v>
      </c>
      <c r="W6" s="186">
        <f t="shared" si="8"/>
        <v>0.20303970444525626</v>
      </c>
      <c r="X6" s="186">
        <f t="shared" si="8"/>
        <v>0.2281940834645039</v>
      </c>
      <c r="Y6" s="186">
        <f t="shared" si="8"/>
        <v>0.2547599235235441</v>
      </c>
      <c r="Z6" s="186">
        <f t="shared" si="8"/>
        <v>0.28260277742496515</v>
      </c>
      <c r="AA6" s="186">
        <f t="shared" si="8"/>
        <v>0.31154698203318371</v>
      </c>
      <c r="AB6" s="186">
        <f t="shared" si="8"/>
        <v>0.34138633733038964</v>
      </c>
      <c r="AC6" s="186">
        <f t="shared" si="8"/>
        <v>0.37188415169023753</v>
      </c>
      <c r="AD6" s="186">
        <f t="shared" si="8"/>
        <v>0.40284594574224258</v>
      </c>
      <c r="AE6" s="186">
        <f t="shared" si="8"/>
        <v>0.43399675982627883</v>
      </c>
      <c r="AF6" s="186">
        <f t="shared" si="8"/>
        <v>0.46505755406943938</v>
      </c>
      <c r="AG6" s="186">
        <f t="shared" si="8"/>
        <v>0.49577717615857386</v>
      </c>
      <c r="AH6" s="186">
        <f t="shared" si="8"/>
        <v>0.52592345814191277</v>
      </c>
      <c r="AI6" s="186">
        <f t="shared" si="8"/>
        <v>0.55529503668148483</v>
      </c>
      <c r="AJ6" s="186">
        <f t="shared" si="8"/>
        <v>0.58373679116488109</v>
      </c>
      <c r="AK6" s="186">
        <f t="shared" si="8"/>
        <v>0.6111228684735649</v>
      </c>
      <c r="AL6" s="186">
        <f t="shared" si="8"/>
        <v>0.63735742208351587</v>
      </c>
      <c r="AM6" s="234">
        <f t="shared" si="8"/>
        <v>0.66239082628950874</v>
      </c>
    </row>
    <row r="7" spans="1:39" x14ac:dyDescent="0.25">
      <c r="C7" s="235" t="s">
        <v>393</v>
      </c>
      <c r="D7" s="7" t="s">
        <v>416</v>
      </c>
      <c r="E7" s="236"/>
      <c r="F7" s="236"/>
      <c r="G7" s="236">
        <f>G101</f>
        <v>0.99508210693169952</v>
      </c>
      <c r="H7" s="236">
        <f t="shared" ref="H7:AM7" si="9">H101</f>
        <v>0.99392088786530675</v>
      </c>
      <c r="I7" s="236">
        <f t="shared" si="9"/>
        <v>0.99143043789621788</v>
      </c>
      <c r="J7" s="236">
        <f t="shared" si="9"/>
        <v>0.98687636876701612</v>
      </c>
      <c r="K7" s="236">
        <f t="shared" si="9"/>
        <v>0.97906852416464296</v>
      </c>
      <c r="L7" s="236">
        <f t="shared" si="9"/>
        <v>0.97067290534289363</v>
      </c>
      <c r="M7" s="236">
        <f t="shared" si="9"/>
        <v>0.96164098236647111</v>
      </c>
      <c r="N7" s="236">
        <f t="shared" si="9"/>
        <v>0.9518157718565623</v>
      </c>
      <c r="O7" s="236">
        <f t="shared" si="9"/>
        <v>0.94074394927312299</v>
      </c>
      <c r="P7" s="236">
        <f t="shared" si="9"/>
        <v>0.92827785022649345</v>
      </c>
      <c r="Q7" s="236">
        <f t="shared" si="9"/>
        <v>0.91432329529524836</v>
      </c>
      <c r="R7" s="236">
        <f t="shared" si="9"/>
        <v>0.89881785493782362</v>
      </c>
      <c r="S7" s="236">
        <f t="shared" si="9"/>
        <v>0.88170370748979177</v>
      </c>
      <c r="T7" s="236">
        <f t="shared" si="9"/>
        <v>0.86296660262310931</v>
      </c>
      <c r="U7" s="236">
        <f t="shared" si="9"/>
        <v>0.84258831519549005</v>
      </c>
      <c r="V7" s="236">
        <f t="shared" si="9"/>
        <v>0.82057500609183553</v>
      </c>
      <c r="W7" s="236">
        <f t="shared" si="9"/>
        <v>0.79696029579988192</v>
      </c>
      <c r="X7" s="236">
        <f t="shared" si="9"/>
        <v>0.77180591672514709</v>
      </c>
      <c r="Y7" s="236">
        <f t="shared" si="9"/>
        <v>0.74524007634169753</v>
      </c>
      <c r="Z7" s="236">
        <f t="shared" si="9"/>
        <v>0.71739722284315444</v>
      </c>
      <c r="AA7" s="236">
        <f t="shared" si="9"/>
        <v>0.68845301796681624</v>
      </c>
      <c r="AB7" s="236">
        <f t="shared" si="9"/>
        <v>0.65861366266961041</v>
      </c>
      <c r="AC7" s="236">
        <f t="shared" si="9"/>
        <v>0.62811584857366964</v>
      </c>
      <c r="AD7" s="236">
        <f t="shared" si="9"/>
        <v>0.59715405425775736</v>
      </c>
      <c r="AE7" s="236">
        <f t="shared" si="9"/>
        <v>0.56600324017372128</v>
      </c>
      <c r="AF7" s="236">
        <f t="shared" si="9"/>
        <v>0.53494244618991138</v>
      </c>
      <c r="AG7" s="236">
        <f t="shared" si="9"/>
        <v>0.50422282384142614</v>
      </c>
      <c r="AH7" s="236">
        <f t="shared" si="9"/>
        <v>0.47407654185808712</v>
      </c>
      <c r="AI7" s="236">
        <f t="shared" si="9"/>
        <v>0.44470496331851517</v>
      </c>
      <c r="AJ7" s="236">
        <f t="shared" si="9"/>
        <v>0.41626320883511897</v>
      </c>
      <c r="AK7" s="236">
        <f t="shared" si="9"/>
        <v>0.38887713152643499</v>
      </c>
      <c r="AL7" s="236">
        <f t="shared" si="9"/>
        <v>0.36264257791648413</v>
      </c>
      <c r="AM7" s="237">
        <f t="shared" si="9"/>
        <v>0.3376091737104911</v>
      </c>
    </row>
    <row r="8" spans="1:39" x14ac:dyDescent="0.25">
      <c r="C8" s="183" t="s">
        <v>385</v>
      </c>
      <c r="E8" s="184"/>
      <c r="F8" s="184"/>
      <c r="G8" s="184">
        <f>SUM(G6:G7)</f>
        <v>1.0000000000350309</v>
      </c>
      <c r="H8" s="184">
        <f t="shared" ref="H8:AM8" si="10">SUM(H6:H7)</f>
        <v>1.0000000000203886</v>
      </c>
      <c r="I8" s="184">
        <f t="shared" si="10"/>
        <v>1.0000000001067391</v>
      </c>
      <c r="J8" s="184">
        <f t="shared" si="10"/>
        <v>0.99999999995422617</v>
      </c>
      <c r="K8" s="184">
        <f t="shared" si="10"/>
        <v>1.0000000002648641</v>
      </c>
      <c r="L8" s="184">
        <f t="shared" si="10"/>
        <v>0.99999999977288057</v>
      </c>
      <c r="M8" s="184">
        <f t="shared" si="10"/>
        <v>0.99999999994329458</v>
      </c>
      <c r="N8" s="184">
        <f t="shared" si="10"/>
        <v>1.0000000000283529</v>
      </c>
      <c r="O8" s="184">
        <f t="shared" si="10"/>
        <v>0.99999999985843668</v>
      </c>
      <c r="P8" s="184">
        <f t="shared" si="10"/>
        <v>1</v>
      </c>
      <c r="Q8" s="184">
        <f t="shared" si="10"/>
        <v>1.000000000168707</v>
      </c>
      <c r="R8" s="184">
        <f t="shared" si="10"/>
        <v>1.0000000001679004</v>
      </c>
      <c r="S8" s="184">
        <f t="shared" si="10"/>
        <v>0.99999999997216416</v>
      </c>
      <c r="T8" s="184">
        <f t="shared" si="10"/>
        <v>1.000000000055369</v>
      </c>
      <c r="U8" s="184">
        <f t="shared" si="10"/>
        <v>0.9999999999174003</v>
      </c>
      <c r="V8" s="184">
        <f t="shared" si="10"/>
        <v>1.0000000000273841</v>
      </c>
      <c r="W8" s="184">
        <f t="shared" si="10"/>
        <v>1.0000000002451381</v>
      </c>
      <c r="X8" s="184">
        <f t="shared" si="10"/>
        <v>1.000000000189651</v>
      </c>
      <c r="Y8" s="184">
        <f t="shared" si="10"/>
        <v>0.99999999986524157</v>
      </c>
      <c r="Z8" s="184">
        <f t="shared" si="10"/>
        <v>1.0000000002681195</v>
      </c>
      <c r="AA8" s="184">
        <f t="shared" si="10"/>
        <v>1</v>
      </c>
      <c r="AB8" s="184">
        <f t="shared" si="10"/>
        <v>1</v>
      </c>
      <c r="AC8" s="184">
        <f t="shared" si="10"/>
        <v>1.0000000002639071</v>
      </c>
      <c r="AD8" s="184">
        <f t="shared" si="10"/>
        <v>1</v>
      </c>
      <c r="AE8" s="184">
        <f t="shared" si="10"/>
        <v>1</v>
      </c>
      <c r="AF8" s="184">
        <f t="shared" si="10"/>
        <v>1.0000000002593508</v>
      </c>
      <c r="AG8" s="184">
        <f t="shared" si="10"/>
        <v>1</v>
      </c>
      <c r="AH8" s="184">
        <f t="shared" si="10"/>
        <v>0.99999999999999989</v>
      </c>
      <c r="AI8" s="184">
        <f t="shared" si="10"/>
        <v>1</v>
      </c>
      <c r="AJ8" s="184">
        <f t="shared" si="10"/>
        <v>1</v>
      </c>
      <c r="AK8" s="184">
        <f t="shared" si="10"/>
        <v>0.99999999999999989</v>
      </c>
      <c r="AL8" s="184">
        <f t="shared" si="10"/>
        <v>1</v>
      </c>
      <c r="AM8" s="184">
        <f t="shared" si="10"/>
        <v>0.99999999999999978</v>
      </c>
    </row>
    <row r="12" spans="1:39" x14ac:dyDescent="0.25">
      <c r="C12" s="187"/>
      <c r="E12" s="26"/>
      <c r="F12" s="26"/>
      <c r="G12" s="26"/>
      <c r="H12" s="26"/>
      <c r="I12" s="26">
        <v>2020</v>
      </c>
      <c r="J12" s="119">
        <v>2030</v>
      </c>
      <c r="K12" s="119">
        <v>2050</v>
      </c>
    </row>
    <row r="13" spans="1:39" x14ac:dyDescent="0.25">
      <c r="C13" s="188" t="s">
        <v>388</v>
      </c>
      <c r="E13" s="168"/>
      <c r="F13" s="168"/>
      <c r="G13" s="168"/>
      <c r="H13" s="168"/>
      <c r="I13" s="168">
        <f>I93</f>
        <v>8.5695622105211311E-3</v>
      </c>
      <c r="J13" s="169">
        <f>S93</f>
        <v>0.11829629248237239</v>
      </c>
      <c r="K13" s="169">
        <f>AM93</f>
        <v>0.66239082628950874</v>
      </c>
    </row>
    <row r="14" spans="1:39" x14ac:dyDescent="0.25">
      <c r="C14" s="189" t="s">
        <v>374</v>
      </c>
      <c r="E14" s="190"/>
      <c r="F14" s="190"/>
      <c r="G14" s="190"/>
      <c r="H14" s="190"/>
      <c r="I14" s="190">
        <f>I93</f>
        <v>8.5695622105211311E-3</v>
      </c>
      <c r="J14" s="190">
        <f>S93</f>
        <v>0.11829629248237239</v>
      </c>
      <c r="K14" s="190">
        <f>AM93</f>
        <v>0.66239082628950874</v>
      </c>
    </row>
    <row r="15" spans="1:39" x14ac:dyDescent="0.25">
      <c r="C15" s="188" t="s">
        <v>389</v>
      </c>
      <c r="E15" s="168"/>
      <c r="F15" s="168"/>
      <c r="G15" s="168"/>
      <c r="H15" s="168"/>
      <c r="I15" s="168">
        <f>I101</f>
        <v>0.99143043789621788</v>
      </c>
      <c r="J15" s="168">
        <f>S101</f>
        <v>0.88170370748979177</v>
      </c>
      <c r="K15" s="169">
        <f>AM101</f>
        <v>0.3376091737104911</v>
      </c>
    </row>
    <row r="16" spans="1:39" x14ac:dyDescent="0.25">
      <c r="C16" s="189" t="s">
        <v>371</v>
      </c>
      <c r="E16" s="191"/>
      <c r="F16" s="191"/>
      <c r="G16" s="191"/>
      <c r="H16" s="191"/>
      <c r="I16" s="191">
        <f>I102+I103</f>
        <v>0.17620223853363462</v>
      </c>
      <c r="J16" s="191">
        <f>S102+S103</f>
        <v>0.21033095298211396</v>
      </c>
      <c r="K16" s="191">
        <f>AM102+AM103</f>
        <v>9.9490730901122551E-2</v>
      </c>
    </row>
    <row r="17" spans="1:39" x14ac:dyDescent="0.25">
      <c r="C17" s="192" t="s">
        <v>372</v>
      </c>
      <c r="E17" s="190"/>
      <c r="F17" s="190"/>
      <c r="G17" s="190"/>
      <c r="H17" s="190"/>
      <c r="I17" s="190">
        <f>I104+I105+I106</f>
        <v>0.71138366235684913</v>
      </c>
      <c r="J17" s="190">
        <f>S104+S105+S106</f>
        <v>0.61311925065466966</v>
      </c>
      <c r="K17" s="190">
        <f>AM104+AM105+AM106</f>
        <v>0.22290080010313654</v>
      </c>
    </row>
    <row r="18" spans="1:39" x14ac:dyDescent="0.25">
      <c r="C18" s="192" t="s">
        <v>373</v>
      </c>
      <c r="E18" s="190"/>
      <c r="F18" s="190"/>
      <c r="G18" s="190"/>
      <c r="H18" s="190"/>
      <c r="I18" s="190">
        <f>I107+I108</f>
        <v>0.10384453692784337</v>
      </c>
      <c r="J18" s="190">
        <f>S107+S108</f>
        <v>5.825350390589594E-2</v>
      </c>
      <c r="K18" s="190">
        <f>AM107+AM108</f>
        <v>1.5217642656538823E-2</v>
      </c>
    </row>
    <row r="19" spans="1:39" x14ac:dyDescent="0.25">
      <c r="C19" s="193" t="s">
        <v>385</v>
      </c>
      <c r="E19" s="194"/>
      <c r="F19" s="194"/>
      <c r="G19" s="194"/>
      <c r="H19" s="194"/>
      <c r="I19" s="194">
        <f>SUM(I16:I18)</f>
        <v>0.99143043781832707</v>
      </c>
      <c r="J19" s="194">
        <f>SUM(J16:J18)</f>
        <v>0.88170370754267957</v>
      </c>
      <c r="K19" s="194">
        <f>SUM(K16:K18)</f>
        <v>0.3376091736607979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8">
        <v>2006</v>
      </c>
      <c r="F25" s="118">
        <v>2015</v>
      </c>
      <c r="G25" s="118">
        <v>2018</v>
      </c>
      <c r="H25" s="118">
        <v>2019</v>
      </c>
      <c r="I25" s="118">
        <v>2020</v>
      </c>
      <c r="J25" s="26">
        <v>2021</v>
      </c>
      <c r="K25" s="4">
        <v>2022</v>
      </c>
      <c r="L25" s="4">
        <v>2023</v>
      </c>
      <c r="M25" s="4">
        <v>2024</v>
      </c>
      <c r="N25" s="118">
        <v>2025</v>
      </c>
      <c r="O25" s="26">
        <v>2026</v>
      </c>
      <c r="P25" s="4">
        <v>2027</v>
      </c>
      <c r="Q25" s="4">
        <v>2028</v>
      </c>
      <c r="R25" s="4">
        <v>2029</v>
      </c>
      <c r="S25" s="118">
        <v>2030</v>
      </c>
      <c r="T25" s="4">
        <v>2031</v>
      </c>
      <c r="U25" s="118">
        <v>2032</v>
      </c>
      <c r="V25" s="4">
        <v>2033</v>
      </c>
      <c r="W25" s="118">
        <v>2034</v>
      </c>
      <c r="X25" s="4">
        <v>2035</v>
      </c>
      <c r="Y25" s="118">
        <v>2036</v>
      </c>
      <c r="Z25" s="4">
        <v>2037</v>
      </c>
      <c r="AA25" s="118">
        <v>2038</v>
      </c>
      <c r="AB25" s="4">
        <v>2039</v>
      </c>
      <c r="AC25" s="119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9">
        <v>2050</v>
      </c>
    </row>
    <row r="26" spans="1:39" x14ac:dyDescent="0.25">
      <c r="A26" s="182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3002.674559</v>
      </c>
      <c r="J26" s="75">
        <f>VLOOKUP($D26,Résultats!$B$2:$AZ$251,J$2,FALSE)</f>
        <v>2988.0110669999999</v>
      </c>
      <c r="K26" s="75">
        <f>VLOOKUP($D26,Résultats!$B$2:$AZ$251,K$2,FALSE)</f>
        <v>2878.1279100000002</v>
      </c>
      <c r="L26" s="75">
        <f>VLOOKUP($D26,Résultats!$B$2:$AZ$251,L$2,FALSE)</f>
        <v>2843.931169</v>
      </c>
      <c r="M26" s="75">
        <f>VLOOKUP($D26,Résultats!$B$2:$AZ$251,M$2,FALSE)</f>
        <v>2787.4641280000001</v>
      </c>
      <c r="N26" s="75">
        <f>VLOOKUP($D26,Résultats!$B$2:$AZ$251,N$2,FALSE)</f>
        <v>2744.4938360000001</v>
      </c>
      <c r="O26" s="75">
        <f>VLOOKUP($D26,Résultats!$B$2:$AZ$251,O$2,FALSE)</f>
        <v>2794.7790460000001</v>
      </c>
      <c r="P26" s="75">
        <f>VLOOKUP($D26,Résultats!$B$2:$AZ$251,P$2,FALSE)</f>
        <v>2850.3689319999999</v>
      </c>
      <c r="Q26" s="75">
        <f>VLOOKUP($D26,Résultats!$B$2:$AZ$251,Q$2,FALSE)</f>
        <v>2899.5493540000002</v>
      </c>
      <c r="R26" s="75">
        <f>VLOOKUP($D26,Résultats!$B$2:$AZ$251,R$2,FALSE)</f>
        <v>2938.518521</v>
      </c>
      <c r="S26" s="75">
        <f>VLOOKUP($D26,Résultats!$B$2:$AZ$251,S$2,FALSE)</f>
        <v>2970.401582</v>
      </c>
      <c r="T26" s="75">
        <f>VLOOKUP($D26,Résultats!$B$2:$AZ$251,T$2,FALSE)</f>
        <v>2992.0772189999998</v>
      </c>
      <c r="U26" s="75">
        <f>VLOOKUP($D26,Résultats!$B$2:$AZ$251,U$2,FALSE)</f>
        <v>3009.4800409999998</v>
      </c>
      <c r="V26" s="75">
        <f>VLOOKUP($D26,Résultats!$B$2:$AZ$251,V$2,FALSE)</f>
        <v>3024.2980680000001</v>
      </c>
      <c r="W26" s="75">
        <f>VLOOKUP($D26,Résultats!$B$2:$AZ$251,W$2,FALSE)</f>
        <v>3038.2147759999998</v>
      </c>
      <c r="X26" s="75">
        <f>VLOOKUP($D26,Résultats!$B$2:$AZ$251,X$2,FALSE)</f>
        <v>3053.0622429999999</v>
      </c>
      <c r="Y26" s="75">
        <f>VLOOKUP($D26,Résultats!$B$2:$AZ$251,Y$2,FALSE)</f>
        <v>3065.8709920000001</v>
      </c>
      <c r="Z26" s="75">
        <f>VLOOKUP($D26,Résultats!$B$2:$AZ$251,Z$2,FALSE)</f>
        <v>3080.785484</v>
      </c>
      <c r="AA26" s="75">
        <f>VLOOKUP($D26,Résultats!$B$2:$AZ$251,AA$2,FALSE)</f>
        <v>3097.404869</v>
      </c>
      <c r="AB26" s="75">
        <f>VLOOKUP($D26,Résultats!$B$2:$AZ$251,AB$2,FALSE)</f>
        <v>3115.8331020000001</v>
      </c>
      <c r="AC26" s="75">
        <f>VLOOKUP($D26,Résultats!$B$2:$AZ$251,AC$2,FALSE)</f>
        <v>3135.2802350000002</v>
      </c>
      <c r="AD26" s="75">
        <f>VLOOKUP($D26,Résultats!$B$2:$AZ$251,AD$2,FALSE)</f>
        <v>3161.9046859999999</v>
      </c>
      <c r="AE26" s="75">
        <f>VLOOKUP($D26,Résultats!$B$2:$AZ$251,AE$2,FALSE)</f>
        <v>3188.1450599999998</v>
      </c>
      <c r="AF26" s="75">
        <f>VLOOKUP($D26,Résultats!$B$2:$AZ$251,AF$2,FALSE)</f>
        <v>3212.570788</v>
      </c>
      <c r="AG26" s="75">
        <f>VLOOKUP($D26,Résultats!$B$2:$AZ$251,AG$2,FALSE)</f>
        <v>3236.0737020000001</v>
      </c>
      <c r="AH26" s="75">
        <f>VLOOKUP($D26,Résultats!$B$2:$AZ$251,AH$2,FALSE)</f>
        <v>3257.9278669999999</v>
      </c>
      <c r="AI26" s="75">
        <f>VLOOKUP($D26,Résultats!$B$2:$AZ$251,AI$2,FALSE)</f>
        <v>3278.0725849999999</v>
      </c>
      <c r="AJ26" s="75">
        <f>VLOOKUP($D26,Résultats!$B$2:$AZ$251,AJ$2,FALSE)</f>
        <v>3298.0862379999999</v>
      </c>
      <c r="AK26" s="75">
        <f>VLOOKUP($D26,Résultats!$B$2:$AZ$251,AK$2,FALSE)</f>
        <v>3317.811827</v>
      </c>
      <c r="AL26" s="75">
        <f>VLOOKUP($D26,Résultats!$B$2:$AZ$251,AL$2,FALSE)</f>
        <v>3337.2601330000002</v>
      </c>
      <c r="AM26" s="75">
        <f>VLOOKUP($D26,Résultats!$B$2:$AZ$251,AM$2,FALSE)</f>
        <v>3359.114067</v>
      </c>
    </row>
    <row r="27" spans="1:39" x14ac:dyDescent="0.2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24.20504978</v>
      </c>
      <c r="G27" s="77">
        <f>VLOOKUP($D27,Résultats!$B$2:$AZ$251,G$2,FALSE)</f>
        <v>44.500197300000004</v>
      </c>
      <c r="H27" s="77">
        <f>VLOOKUP($D27,Résultats!$B$2:$AZ$251,H$2,FALSE)</f>
        <v>53.360565710000003</v>
      </c>
      <c r="I27" s="77">
        <f>VLOOKUP($D27,Résultats!$B$2:$AZ$251,I$2,FALSE)</f>
        <v>104.5824338</v>
      </c>
      <c r="J27" s="77">
        <f>VLOOKUP($D27,Résultats!$B$2:$AZ$251,J$2,FALSE)</f>
        <v>184.7905963</v>
      </c>
      <c r="K27" s="77">
        <f>VLOOKUP($D27,Résultats!$B$2:$AZ$251,K$2,FALSE)</f>
        <v>311.92304660000002</v>
      </c>
      <c r="L27" s="77">
        <f>VLOOKUP($D27,Résultats!$B$2:$AZ$251,L$2,FALSE)</f>
        <v>355.2530557</v>
      </c>
      <c r="M27" s="77">
        <f>VLOOKUP($D27,Résultats!$B$2:$AZ$251,M$2,FALSE)</f>
        <v>400.30496720000002</v>
      </c>
      <c r="N27" s="77">
        <f>VLOOKUP($D27,Résultats!$B$2:$AZ$251,N$2,FALSE)</f>
        <v>451.80959439999998</v>
      </c>
      <c r="O27" s="77">
        <f>VLOOKUP($D27,Résultats!$B$2:$AZ$251,O$2,FALSE)</f>
        <v>525.71965580000006</v>
      </c>
      <c r="P27" s="77">
        <f>VLOOKUP($D27,Résultats!$B$2:$AZ$251,P$2,FALSE)</f>
        <v>610.47097870000005</v>
      </c>
      <c r="Q27" s="77">
        <f>VLOOKUP($D27,Résultats!$B$2:$AZ$251,Q$2,FALSE)</f>
        <v>704.25034819999996</v>
      </c>
      <c r="R27" s="77">
        <f>VLOOKUP($D27,Résultats!$B$2:$AZ$251,R$2,FALSE)</f>
        <v>805.85667290000004</v>
      </c>
      <c r="S27" s="77">
        <f>VLOOKUP($D27,Résultats!$B$2:$AZ$251,S$2,FALSE)</f>
        <v>915.37554020000005</v>
      </c>
      <c r="T27" s="77">
        <f>VLOOKUP($D27,Résultats!$B$2:$AZ$251,T$2,FALSE)</f>
        <v>1030.7594859999999</v>
      </c>
      <c r="U27" s="77">
        <f>VLOOKUP($D27,Résultats!$B$2:$AZ$251,U$2,FALSE)</f>
        <v>1152.5335170000001</v>
      </c>
      <c r="V27" s="77">
        <f>VLOOKUP($D27,Résultats!$B$2:$AZ$251,V$2,FALSE)</f>
        <v>1279.933203</v>
      </c>
      <c r="W27" s="77">
        <f>VLOOKUP($D27,Résultats!$B$2:$AZ$251,W$2,FALSE)</f>
        <v>1412.12176</v>
      </c>
      <c r="X27" s="77">
        <f>VLOOKUP($D27,Résultats!$B$2:$AZ$251,X$2,FALSE)</f>
        <v>1548.3391349999999</v>
      </c>
      <c r="Y27" s="77">
        <f>VLOOKUP($D27,Résultats!$B$2:$AZ$251,Y$2,FALSE)</f>
        <v>1685.297399</v>
      </c>
      <c r="Z27" s="77">
        <f>VLOOKUP($D27,Résultats!$B$2:$AZ$251,Z$2,FALSE)</f>
        <v>1823.309708</v>
      </c>
      <c r="AA27" s="77">
        <f>VLOOKUP($D27,Résultats!$B$2:$AZ$251,AA$2,FALSE)</f>
        <v>1960.503234</v>
      </c>
      <c r="AB27" s="77">
        <f>VLOOKUP($D27,Résultats!$B$2:$AZ$251,AB$2,FALSE)</f>
        <v>2095.3709899999999</v>
      </c>
      <c r="AC27" s="77">
        <f>VLOOKUP($D27,Résultats!$B$2:$AZ$251,AC$2,FALSE)</f>
        <v>2225.9687520000002</v>
      </c>
      <c r="AD27" s="77">
        <f>VLOOKUP($D27,Résultats!$B$2:$AZ$251,AD$2,FALSE)</f>
        <v>2355.6683419999999</v>
      </c>
      <c r="AE27" s="77">
        <f>VLOOKUP($D27,Résultats!$B$2:$AZ$251,AE$2,FALSE)</f>
        <v>2478.279153</v>
      </c>
      <c r="AF27" s="77">
        <f>VLOOKUP($D27,Résultats!$B$2:$AZ$251,AF$2,FALSE)</f>
        <v>2591.8821499999999</v>
      </c>
      <c r="AG27" s="77">
        <f>VLOOKUP($D27,Résultats!$B$2:$AZ$251,AG$2,FALSE)</f>
        <v>2696.6758759999998</v>
      </c>
      <c r="AH27" s="77">
        <f>VLOOKUP($D27,Résultats!$B$2:$AZ$251,AH$2,FALSE)</f>
        <v>2791.884673</v>
      </c>
      <c r="AI27" s="77">
        <f>VLOOKUP($D27,Résultats!$B$2:$AZ$251,AI$2,FALSE)</f>
        <v>2877.5202730000001</v>
      </c>
      <c r="AJ27" s="77">
        <f>VLOOKUP($D27,Résultats!$B$2:$AZ$251,AJ$2,FALSE)</f>
        <v>2955.2773029999998</v>
      </c>
      <c r="AK27" s="77">
        <f>VLOOKUP($D27,Résultats!$B$2:$AZ$251,AK$2,FALSE)</f>
        <v>3025.5281989999999</v>
      </c>
      <c r="AL27" s="77">
        <f>VLOOKUP($D27,Résultats!$B$2:$AZ$251,AL$2,FALSE)</f>
        <v>3088.8765899999999</v>
      </c>
      <c r="AM27" s="77">
        <f>VLOOKUP($D27,Résultats!$B$2:$AZ$251,AM$2,FALSE)</f>
        <v>3148.4737679999998</v>
      </c>
    </row>
    <row r="28" spans="1:39" x14ac:dyDescent="0.2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0.52185326799999998</v>
      </c>
      <c r="G28" s="31">
        <f>VLOOKUP($D28,Résultats!$B$2:$AZ$251,G$2,FALSE)</f>
        <v>1.245331899</v>
      </c>
      <c r="H28" s="31">
        <f>VLOOKUP($D28,Résultats!$B$2:$AZ$251,H$2,FALSE)</f>
        <v>1.621588848</v>
      </c>
      <c r="I28" s="31">
        <f>VLOOKUP($D28,Résultats!$B$2:$AZ$251,I$2,FALSE)</f>
        <v>3.4277480740000001</v>
      </c>
      <c r="J28" s="31">
        <f>VLOOKUP($D28,Résultats!$B$2:$AZ$251,J$2,FALSE)</f>
        <v>6.5354435259999999</v>
      </c>
      <c r="K28" s="31">
        <f>VLOOKUP($D28,Résultats!$B$2:$AZ$251,K$2,FALSE)</f>
        <v>11.89641355</v>
      </c>
      <c r="L28" s="31">
        <f>VLOOKUP($D28,Résultats!$B$2:$AZ$251,L$2,FALSE)</f>
        <v>14.58685835</v>
      </c>
      <c r="M28" s="31">
        <f>VLOOKUP($D28,Résultats!$B$2:$AZ$251,M$2,FALSE)</f>
        <v>17.65316138</v>
      </c>
      <c r="N28" s="31">
        <f>VLOOKUP($D28,Résultats!$B$2:$AZ$251,N$2,FALSE)</f>
        <v>21.339501219999999</v>
      </c>
      <c r="O28" s="31">
        <f>VLOOKUP($D28,Résultats!$B$2:$AZ$251,O$2,FALSE)</f>
        <v>26.475321610000002</v>
      </c>
      <c r="P28" s="31">
        <f>VLOOKUP($D28,Résultats!$B$2:$AZ$251,P$2,FALSE)</f>
        <v>32.62198317</v>
      </c>
      <c r="Q28" s="31">
        <f>VLOOKUP($D28,Résultats!$B$2:$AZ$251,Q$2,FALSE)</f>
        <v>39.744314420000002</v>
      </c>
      <c r="R28" s="31">
        <f>VLOOKUP($D28,Résultats!$B$2:$AZ$251,R$2,FALSE)</f>
        <v>47.823883879999997</v>
      </c>
      <c r="S28" s="31">
        <f>VLOOKUP($D28,Résultats!$B$2:$AZ$251,S$2,FALSE)</f>
        <v>56.910427550000001</v>
      </c>
      <c r="T28" s="31">
        <f>VLOOKUP($D28,Résultats!$B$2:$AZ$251,T$2,FALSE)</f>
        <v>66.922014689999997</v>
      </c>
      <c r="U28" s="31">
        <f>VLOOKUP($D28,Résultats!$B$2:$AZ$251,U$2,FALSE)</f>
        <v>77.935398210000002</v>
      </c>
      <c r="V28" s="31">
        <f>VLOOKUP($D28,Résultats!$B$2:$AZ$251,V$2,FALSE)</f>
        <v>89.948106280000005</v>
      </c>
      <c r="W28" s="31">
        <f>VLOOKUP($D28,Résultats!$B$2:$AZ$251,W$2,FALSE)</f>
        <v>102.94833680000001</v>
      </c>
      <c r="X28" s="31">
        <f>VLOOKUP($D28,Résultats!$B$2:$AZ$251,X$2,FALSE)</f>
        <v>116.9268699</v>
      </c>
      <c r="Y28" s="31">
        <f>VLOOKUP($D28,Résultats!$B$2:$AZ$251,Y$2,FALSE)</f>
        <v>131.66907699999999</v>
      </c>
      <c r="Z28" s="31">
        <f>VLOOKUP($D28,Résultats!$B$2:$AZ$251,Z$2,FALSE)</f>
        <v>147.21436320000001</v>
      </c>
      <c r="AA28" s="31">
        <f>VLOOKUP($D28,Résultats!$B$2:$AZ$251,AA$2,FALSE)</f>
        <v>163.43587149999999</v>
      </c>
      <c r="AB28" s="31">
        <f>VLOOKUP($D28,Résultats!$B$2:$AZ$251,AB$2,FALSE)</f>
        <v>180.2145993</v>
      </c>
      <c r="AC28" s="31">
        <f>VLOOKUP($D28,Résultats!$B$2:$AZ$251,AC$2,FALSE)</f>
        <v>197.3787184</v>
      </c>
      <c r="AD28" s="31">
        <f>VLOOKUP($D28,Résultats!$B$2:$AZ$251,AD$2,FALSE)</f>
        <v>215.2239213</v>
      </c>
      <c r="AE28" s="31">
        <f>VLOOKUP($D28,Résultats!$B$2:$AZ$251,AE$2,FALSE)</f>
        <v>233.1797248</v>
      </c>
      <c r="AF28" s="31">
        <f>VLOOKUP($D28,Résultats!$B$2:$AZ$251,AF$2,FALSE)</f>
        <v>251.0307913</v>
      </c>
      <c r="AG28" s="31">
        <f>VLOOKUP($D28,Résultats!$B$2:$AZ$251,AG$2,FALSE)</f>
        <v>268.75605089999999</v>
      </c>
      <c r="AH28" s="31">
        <f>VLOOKUP($D28,Résultats!$B$2:$AZ$251,AH$2,FALSE)</f>
        <v>286.23084299999999</v>
      </c>
      <c r="AI28" s="31">
        <f>VLOOKUP($D28,Résultats!$B$2:$AZ$251,AI$2,FALSE)</f>
        <v>303.4069293</v>
      </c>
      <c r="AJ28" s="31">
        <f>VLOOKUP($D28,Résultats!$B$2:$AZ$251,AJ$2,FALSE)</f>
        <v>320.41142889999998</v>
      </c>
      <c r="AK28" s="31">
        <f>VLOOKUP($D28,Résultats!$B$2:$AZ$251,AK$2,FALSE)</f>
        <v>337.23754919999999</v>
      </c>
      <c r="AL28" s="31">
        <f>VLOOKUP($D28,Résultats!$B$2:$AZ$251,AL$2,FALSE)</f>
        <v>353.9067465</v>
      </c>
      <c r="AM28" s="31">
        <f>VLOOKUP($D28,Résultats!$B$2:$AZ$251,AM$2,FALSE)</f>
        <v>370.75674459999999</v>
      </c>
    </row>
    <row r="29" spans="1:39" x14ac:dyDescent="0.2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0.4257743302</v>
      </c>
      <c r="G29" s="31">
        <f>VLOOKUP($D29,Résultats!$B$2:$AZ$251,G$2,FALSE)</f>
        <v>0.93798446950000003</v>
      </c>
      <c r="H29" s="31">
        <f>VLOOKUP($D29,Résultats!$B$2:$AZ$251,H$2,FALSE)</f>
        <v>1.1927448389999999</v>
      </c>
      <c r="I29" s="31">
        <f>VLOOKUP($D29,Résultats!$B$2:$AZ$251,I$2,FALSE)</f>
        <v>2.4681992880000001</v>
      </c>
      <c r="J29" s="31">
        <f>VLOOKUP($D29,Résultats!$B$2:$AZ$251,J$2,FALSE)</f>
        <v>4.6080522679999998</v>
      </c>
      <c r="K29" s="31">
        <f>VLOOKUP($D29,Résultats!$B$2:$AZ$251,K$2,FALSE)</f>
        <v>8.2173057729999996</v>
      </c>
      <c r="L29" s="31">
        <f>VLOOKUP($D29,Résultats!$B$2:$AZ$251,L$2,FALSE)</f>
        <v>9.876918302</v>
      </c>
      <c r="M29" s="31">
        <f>VLOOKUP($D29,Résultats!$B$2:$AZ$251,M$2,FALSE)</f>
        <v>11.72590984</v>
      </c>
      <c r="N29" s="31">
        <f>VLOOKUP($D29,Résultats!$B$2:$AZ$251,N$2,FALSE)</f>
        <v>13.91531348</v>
      </c>
      <c r="O29" s="31">
        <f>VLOOKUP($D29,Résultats!$B$2:$AZ$251,O$2,FALSE)</f>
        <v>16.967510069999999</v>
      </c>
      <c r="P29" s="31">
        <f>VLOOKUP($D29,Résultats!$B$2:$AZ$251,P$2,FALSE)</f>
        <v>20.571292570000001</v>
      </c>
      <c r="Q29" s="31">
        <f>VLOOKUP($D29,Résultats!$B$2:$AZ$251,Q$2,FALSE)</f>
        <v>24.687960690000001</v>
      </c>
      <c r="R29" s="31">
        <f>VLOOKUP($D29,Résultats!$B$2:$AZ$251,R$2,FALSE)</f>
        <v>29.291671709999999</v>
      </c>
      <c r="S29" s="31">
        <f>VLOOKUP($D29,Résultats!$B$2:$AZ$251,S$2,FALSE)</f>
        <v>34.399276139999998</v>
      </c>
      <c r="T29" s="31">
        <f>VLOOKUP($D29,Résultats!$B$2:$AZ$251,T$2,FALSE)</f>
        <v>39.947431690000002</v>
      </c>
      <c r="U29" s="31">
        <f>VLOOKUP($D29,Résultats!$B$2:$AZ$251,U$2,FALSE)</f>
        <v>45.968339149999998</v>
      </c>
      <c r="V29" s="31">
        <f>VLOOKUP($D29,Résultats!$B$2:$AZ$251,V$2,FALSE)</f>
        <v>52.445435410000002</v>
      </c>
      <c r="W29" s="31">
        <f>VLOOKUP($D29,Résultats!$B$2:$AZ$251,W$2,FALSE)</f>
        <v>59.35663958</v>
      </c>
      <c r="X29" s="31">
        <f>VLOOKUP($D29,Résultats!$B$2:$AZ$251,X$2,FALSE)</f>
        <v>66.681040620000005</v>
      </c>
      <c r="Y29" s="31">
        <f>VLOOKUP($D29,Résultats!$B$2:$AZ$251,Y$2,FALSE)</f>
        <v>74.282341979999998</v>
      </c>
      <c r="Z29" s="31">
        <f>VLOOKUP($D29,Résultats!$B$2:$AZ$251,Z$2,FALSE)</f>
        <v>82.171820859999997</v>
      </c>
      <c r="AA29" s="31">
        <f>VLOOKUP($D29,Résultats!$B$2:$AZ$251,AA$2,FALSE)</f>
        <v>90.265672440000003</v>
      </c>
      <c r="AB29" s="31">
        <f>VLOOKUP($D29,Résultats!$B$2:$AZ$251,AB$2,FALSE)</f>
        <v>98.487967560000001</v>
      </c>
      <c r="AC29" s="31">
        <f>VLOOKUP($D29,Résultats!$B$2:$AZ$251,AC$2,FALSE)</f>
        <v>106.73640709999999</v>
      </c>
      <c r="AD29" s="31">
        <f>VLOOKUP($D29,Résultats!$B$2:$AZ$251,AD$2,FALSE)</f>
        <v>115.1619748</v>
      </c>
      <c r="AE29" s="31">
        <f>VLOOKUP($D29,Résultats!$B$2:$AZ$251,AE$2,FALSE)</f>
        <v>123.450615</v>
      </c>
      <c r="AF29" s="31">
        <f>VLOOKUP($D29,Résultats!$B$2:$AZ$251,AF$2,FALSE)</f>
        <v>131.4850386</v>
      </c>
      <c r="AG29" s="31">
        <f>VLOOKUP($D29,Résultats!$B$2:$AZ$251,AG$2,FALSE)</f>
        <v>139.25189689999999</v>
      </c>
      <c r="AH29" s="31">
        <f>VLOOKUP($D29,Résultats!$B$2:$AZ$251,AH$2,FALSE)</f>
        <v>146.6856348</v>
      </c>
      <c r="AI29" s="31">
        <f>VLOOKUP($D29,Résultats!$B$2:$AZ$251,AI$2,FALSE)</f>
        <v>153.76099909999999</v>
      </c>
      <c r="AJ29" s="31">
        <f>VLOOKUP($D29,Résultats!$B$2:$AZ$251,AJ$2,FALSE)</f>
        <v>160.5423332</v>
      </c>
      <c r="AK29" s="31">
        <f>VLOOKUP($D29,Résultats!$B$2:$AZ$251,AK$2,FALSE)</f>
        <v>167.0253903</v>
      </c>
      <c r="AL29" s="31">
        <f>VLOOKUP($D29,Résultats!$B$2:$AZ$251,AL$2,FALSE)</f>
        <v>173.21981500000001</v>
      </c>
      <c r="AM29" s="31">
        <f>VLOOKUP($D29,Résultats!$B$2:$AZ$251,AM$2,FALSE)</f>
        <v>179.2851364</v>
      </c>
    </row>
    <row r="30" spans="1:39" x14ac:dyDescent="0.2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0.71810719619999996</v>
      </c>
      <c r="G30" s="31">
        <f>VLOOKUP($D30,Résultats!$B$2:$AZ$251,G$2,FALSE)</f>
        <v>1.329142375</v>
      </c>
      <c r="H30" s="31">
        <f>VLOOKUP($D30,Résultats!$B$2:$AZ$251,H$2,FALSE)</f>
        <v>1.595282023</v>
      </c>
      <c r="I30" s="31">
        <f>VLOOKUP($D30,Résultats!$B$2:$AZ$251,I$2,FALSE)</f>
        <v>3.1269072059999998</v>
      </c>
      <c r="J30" s="31">
        <f>VLOOKUP($D30,Résultats!$B$2:$AZ$251,J$2,FALSE)</f>
        <v>5.5203832909999999</v>
      </c>
      <c r="K30" s="31">
        <f>VLOOKUP($D30,Résultats!$B$2:$AZ$251,K$2,FALSE)</f>
        <v>9.299817032</v>
      </c>
      <c r="L30" s="31">
        <f>VLOOKUP($D30,Résultats!$B$2:$AZ$251,L$2,FALSE)</f>
        <v>10.55677801</v>
      </c>
      <c r="M30" s="31">
        <f>VLOOKUP($D30,Résultats!$B$2:$AZ$251,M$2,FALSE)</f>
        <v>11.83920269</v>
      </c>
      <c r="N30" s="31">
        <f>VLOOKUP($D30,Résultats!$B$2:$AZ$251,N$2,FALSE)</f>
        <v>13.278539390000001</v>
      </c>
      <c r="O30" s="31">
        <f>VLOOKUP($D30,Résultats!$B$2:$AZ$251,O$2,FALSE)</f>
        <v>15.33173723</v>
      </c>
      <c r="P30" s="31">
        <f>VLOOKUP($D30,Résultats!$B$2:$AZ$251,P$2,FALSE)</f>
        <v>17.64355608</v>
      </c>
      <c r="Q30" s="31">
        <f>VLOOKUP($D30,Résultats!$B$2:$AZ$251,Q$2,FALSE)</f>
        <v>20.148411360000001</v>
      </c>
      <c r="R30" s="31">
        <f>VLOOKUP($D30,Résultats!$B$2:$AZ$251,R$2,FALSE)</f>
        <v>22.79941088</v>
      </c>
      <c r="S30" s="31">
        <f>VLOOKUP($D30,Résultats!$B$2:$AZ$251,S$2,FALSE)</f>
        <v>25.586535170000001</v>
      </c>
      <c r="T30" s="31">
        <f>VLOOKUP($D30,Résultats!$B$2:$AZ$251,T$2,FALSE)</f>
        <v>28.439595520000001</v>
      </c>
      <c r="U30" s="31">
        <f>VLOOKUP($D30,Résultats!$B$2:$AZ$251,U$2,FALSE)</f>
        <v>31.359863170000001</v>
      </c>
      <c r="V30" s="31">
        <f>VLOOKUP($D30,Résultats!$B$2:$AZ$251,V$2,FALSE)</f>
        <v>34.311707830000003</v>
      </c>
      <c r="W30" s="31">
        <f>VLOOKUP($D30,Résultats!$B$2:$AZ$251,W$2,FALSE)</f>
        <v>37.257369019999999</v>
      </c>
      <c r="X30" s="31">
        <f>VLOOKUP($D30,Résultats!$B$2:$AZ$251,X$2,FALSE)</f>
        <v>40.160751939999997</v>
      </c>
      <c r="Y30" s="31">
        <f>VLOOKUP($D30,Résultats!$B$2:$AZ$251,Y$2,FALSE)</f>
        <v>42.921919559999999</v>
      </c>
      <c r="Z30" s="31">
        <f>VLOOKUP($D30,Résultats!$B$2:$AZ$251,Z$2,FALSE)</f>
        <v>45.537088619999999</v>
      </c>
      <c r="AA30" s="31">
        <f>VLOOKUP($D30,Résultats!$B$2:$AZ$251,AA$2,FALSE)</f>
        <v>47.945650890000003</v>
      </c>
      <c r="AB30" s="31">
        <f>VLOOKUP($D30,Résultats!$B$2:$AZ$251,AB$2,FALSE)</f>
        <v>50.100024320000003</v>
      </c>
      <c r="AC30" s="31">
        <f>VLOOKUP($D30,Résultats!$B$2:$AZ$251,AC$2,FALSE)</f>
        <v>51.945247719999998</v>
      </c>
      <c r="AD30" s="31">
        <f>VLOOKUP($D30,Résultats!$B$2:$AZ$251,AD$2,FALSE)</f>
        <v>53.5512303</v>
      </c>
      <c r="AE30" s="31">
        <f>VLOOKUP($D30,Résultats!$B$2:$AZ$251,AE$2,FALSE)</f>
        <v>54.768920440000002</v>
      </c>
      <c r="AF30" s="31">
        <f>VLOOKUP($D30,Résultats!$B$2:$AZ$251,AF$2,FALSE)</f>
        <v>55.554687000000001</v>
      </c>
      <c r="AG30" s="31">
        <f>VLOOKUP($D30,Résultats!$B$2:$AZ$251,AG$2,FALSE)</f>
        <v>55.913306650000003</v>
      </c>
      <c r="AH30" s="31">
        <f>VLOOKUP($D30,Résultats!$B$2:$AZ$251,AH$2,FALSE)</f>
        <v>55.831497110000001</v>
      </c>
      <c r="AI30" s="31">
        <f>VLOOKUP($D30,Résultats!$B$2:$AZ$251,AI$2,FALSE)</f>
        <v>55.313448880000003</v>
      </c>
      <c r="AJ30" s="31">
        <f>VLOOKUP($D30,Résultats!$B$2:$AZ$251,AJ$2,FALSE)</f>
        <v>54.396905779999997</v>
      </c>
      <c r="AK30" s="31">
        <f>VLOOKUP($D30,Résultats!$B$2:$AZ$251,AK$2,FALSE)</f>
        <v>53.093450969999999</v>
      </c>
      <c r="AL30" s="31">
        <f>VLOOKUP($D30,Résultats!$B$2:$AZ$251,AL$2,FALSE)</f>
        <v>51.418778639999999</v>
      </c>
      <c r="AM30" s="31">
        <f>VLOOKUP($D30,Résultats!$B$2:$AZ$251,AM$2,FALSE)</f>
        <v>49.42447009</v>
      </c>
    </row>
    <row r="31" spans="1:39" x14ac:dyDescent="0.2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15.69615615</v>
      </c>
      <c r="G31" s="31">
        <f>VLOOKUP($D31,Résultats!$B$2:$AZ$251,G$2,FALSE)</f>
        <v>28.693293969999999</v>
      </c>
      <c r="H31" s="31">
        <f>VLOOKUP($D31,Résultats!$B$2:$AZ$251,H$2,FALSE)</f>
        <v>34.332662450000001</v>
      </c>
      <c r="I31" s="31">
        <f>VLOOKUP($D31,Résultats!$B$2:$AZ$251,I$2,FALSE)</f>
        <v>67.145617470000005</v>
      </c>
      <c r="J31" s="31">
        <f>VLOOKUP($D31,Résultats!$B$2:$AZ$251,J$2,FALSE)</f>
        <v>118.3660017</v>
      </c>
      <c r="K31" s="31">
        <f>VLOOKUP($D31,Résultats!$B$2:$AZ$251,K$2,FALSE)</f>
        <v>199.30021009999999</v>
      </c>
      <c r="L31" s="31">
        <f>VLOOKUP($D31,Résultats!$B$2:$AZ$251,L$2,FALSE)</f>
        <v>226.38529940000001</v>
      </c>
      <c r="M31" s="31">
        <f>VLOOKUP($D31,Résultats!$B$2:$AZ$251,M$2,FALSE)</f>
        <v>254.3904268</v>
      </c>
      <c r="N31" s="31">
        <f>VLOOKUP($D31,Résultats!$B$2:$AZ$251,N$2,FALSE)</f>
        <v>286.30132579999997</v>
      </c>
      <c r="O31" s="31">
        <f>VLOOKUP($D31,Résultats!$B$2:$AZ$251,O$2,FALSE)</f>
        <v>332.18289549999997</v>
      </c>
      <c r="P31" s="31">
        <f>VLOOKUP($D31,Résultats!$B$2:$AZ$251,P$2,FALSE)</f>
        <v>384.64503029999997</v>
      </c>
      <c r="Q31" s="31">
        <f>VLOOKUP($D31,Résultats!$B$2:$AZ$251,Q$2,FALSE)</f>
        <v>442.50979410000002</v>
      </c>
      <c r="R31" s="31">
        <f>VLOOKUP($D31,Résultats!$B$2:$AZ$251,R$2,FALSE)</f>
        <v>504.9943222</v>
      </c>
      <c r="S31" s="31">
        <f>VLOOKUP($D31,Résultats!$B$2:$AZ$251,S$2,FALSE)</f>
        <v>572.12692159999995</v>
      </c>
      <c r="T31" s="31">
        <f>VLOOKUP($D31,Résultats!$B$2:$AZ$251,T$2,FALSE)</f>
        <v>642.60227469999995</v>
      </c>
      <c r="U31" s="31">
        <f>VLOOKUP($D31,Résultats!$B$2:$AZ$251,U$2,FALSE)</f>
        <v>716.72376589999999</v>
      </c>
      <c r="V31" s="31">
        <f>VLOOKUP($D31,Résultats!$B$2:$AZ$251,V$2,FALSE)</f>
        <v>793.98846270000001</v>
      </c>
      <c r="W31" s="31">
        <f>VLOOKUP($D31,Résultats!$B$2:$AZ$251,W$2,FALSE)</f>
        <v>873.85117720000005</v>
      </c>
      <c r="X31" s="31">
        <f>VLOOKUP($D31,Résultats!$B$2:$AZ$251,X$2,FALSE)</f>
        <v>955.81613440000001</v>
      </c>
      <c r="Y31" s="31">
        <f>VLOOKUP($D31,Résultats!$B$2:$AZ$251,Y$2,FALSE)</f>
        <v>1037.835613</v>
      </c>
      <c r="Z31" s="31">
        <f>VLOOKUP($D31,Résultats!$B$2:$AZ$251,Z$2,FALSE)</f>
        <v>1120.09538</v>
      </c>
      <c r="AA31" s="31">
        <f>VLOOKUP($D31,Résultats!$B$2:$AZ$251,AA$2,FALSE)</f>
        <v>1201.4326309999999</v>
      </c>
      <c r="AB31" s="31">
        <f>VLOOKUP($D31,Résultats!$B$2:$AZ$251,AB$2,FALSE)</f>
        <v>1280.9219169999999</v>
      </c>
      <c r="AC31" s="31">
        <f>VLOOKUP($D31,Résultats!$B$2:$AZ$251,AC$2,FALSE)</f>
        <v>1357.379367</v>
      </c>
      <c r="AD31" s="31">
        <f>VLOOKUP($D31,Résultats!$B$2:$AZ$251,AD$2,FALSE)</f>
        <v>1432.8651709999999</v>
      </c>
      <c r="AE31" s="31">
        <f>VLOOKUP($D31,Résultats!$B$2:$AZ$251,AE$2,FALSE)</f>
        <v>1503.6189629999999</v>
      </c>
      <c r="AF31" s="31">
        <f>VLOOKUP($D31,Résultats!$B$2:$AZ$251,AF$2,FALSE)</f>
        <v>1568.4986759999999</v>
      </c>
      <c r="AG31" s="31">
        <f>VLOOKUP($D31,Résultats!$B$2:$AZ$251,AG$2,FALSE)</f>
        <v>1627.6499449999999</v>
      </c>
      <c r="AH31" s="31">
        <f>VLOOKUP($D31,Résultats!$B$2:$AZ$251,AH$2,FALSE)</f>
        <v>1680.6341689999999</v>
      </c>
      <c r="AI31" s="31">
        <f>VLOOKUP($D31,Résultats!$B$2:$AZ$251,AI$2,FALSE)</f>
        <v>1727.489233</v>
      </c>
      <c r="AJ31" s="31">
        <f>VLOOKUP($D31,Résultats!$B$2:$AZ$251,AJ$2,FALSE)</f>
        <v>1769.264586</v>
      </c>
      <c r="AK31" s="31">
        <f>VLOOKUP($D31,Résultats!$B$2:$AZ$251,AK$2,FALSE)</f>
        <v>1806.2129050000001</v>
      </c>
      <c r="AL31" s="31">
        <f>VLOOKUP($D31,Résultats!$B$2:$AZ$251,AL$2,FALSE)</f>
        <v>1838.7235740000001</v>
      </c>
      <c r="AM31" s="31">
        <f>VLOOKUP($D31,Résultats!$B$2:$AZ$251,AM$2,FALSE)</f>
        <v>1868.6891949999999</v>
      </c>
    </row>
    <row r="32" spans="1:39" x14ac:dyDescent="0.25">
      <c r="C32" s="56" t="s">
        <v>31</v>
      </c>
      <c r="D32" s="78" t="s">
        <v>105</v>
      </c>
      <c r="E32" s="31">
        <f>VLOOKUP($D32,Résultats!$B$2:$AZ$251,E$2,FALSE)</f>
        <v>0.46065729059999999</v>
      </c>
      <c r="F32" s="31">
        <f>VLOOKUP($D32,Résultats!$B$2:$AZ$251,F$2,FALSE)</f>
        <v>5.9529987560000004</v>
      </c>
      <c r="G32" s="31">
        <f>VLOOKUP($D32,Résultats!$B$2:$AZ$251,G$2,FALSE)</f>
        <v>10.738198880000001</v>
      </c>
      <c r="H32" s="31">
        <f>VLOOKUP($D32,Résultats!$B$2:$AZ$251,H$2,FALSE)</f>
        <v>12.784951599999999</v>
      </c>
      <c r="I32" s="31">
        <f>VLOOKUP($D32,Résultats!$B$2:$AZ$251,I$2,FALSE)</f>
        <v>24.881265419999998</v>
      </c>
      <c r="J32" s="31">
        <f>VLOOKUP($D32,Résultats!$B$2:$AZ$251,J$2,FALSE)</f>
        <v>43.628493550000002</v>
      </c>
      <c r="K32" s="31">
        <f>VLOOKUP($D32,Résultats!$B$2:$AZ$251,K$2,FALSE)</f>
        <v>73.044913919999999</v>
      </c>
      <c r="L32" s="31">
        <f>VLOOKUP($D32,Résultats!$B$2:$AZ$251,L$2,FALSE)</f>
        <v>82.480741710000004</v>
      </c>
      <c r="M32" s="31">
        <f>VLOOKUP($D32,Résultats!$B$2:$AZ$251,M$2,FALSE)</f>
        <v>92.117777169999997</v>
      </c>
      <c r="N32" s="31">
        <f>VLOOKUP($D32,Résultats!$B$2:$AZ$251,N$2,FALSE)</f>
        <v>103.0259825</v>
      </c>
      <c r="O32" s="31">
        <f>VLOOKUP($D32,Résultats!$B$2:$AZ$251,O$2,FALSE)</f>
        <v>118.7985383</v>
      </c>
      <c r="P32" s="31">
        <f>VLOOKUP($D32,Résultats!$B$2:$AZ$251,P$2,FALSE)</f>
        <v>136.73450539999999</v>
      </c>
      <c r="Q32" s="31">
        <f>VLOOKUP($D32,Résultats!$B$2:$AZ$251,Q$2,FALSE)</f>
        <v>156.39516549999999</v>
      </c>
      <c r="R32" s="31">
        <f>VLOOKUP($D32,Résultats!$B$2:$AZ$251,R$2,FALSE)</f>
        <v>177.4898743</v>
      </c>
      <c r="S32" s="31">
        <f>VLOOKUP($D32,Résultats!$B$2:$AZ$251,S$2,FALSE)</f>
        <v>200.01718399999999</v>
      </c>
      <c r="T32" s="31">
        <f>VLOOKUP($D32,Résultats!$B$2:$AZ$251,T$2,FALSE)</f>
        <v>223.50964759999999</v>
      </c>
      <c r="U32" s="31">
        <f>VLOOKUP($D32,Résultats!$B$2:$AZ$251,U$2,FALSE)</f>
        <v>248.06353200000001</v>
      </c>
      <c r="V32" s="31">
        <f>VLOOKUP($D32,Résultats!$B$2:$AZ$251,V$2,FALSE)</f>
        <v>273.49377570000001</v>
      </c>
      <c r="W32" s="31">
        <f>VLOOKUP($D32,Résultats!$B$2:$AZ$251,W$2,FALSE)</f>
        <v>299.6034732</v>
      </c>
      <c r="X32" s="31">
        <f>VLOOKUP($D32,Résultats!$B$2:$AZ$251,X$2,FALSE)</f>
        <v>326.21491150000003</v>
      </c>
      <c r="Y32" s="31">
        <f>VLOOKUP($D32,Résultats!$B$2:$AZ$251,Y$2,FALSE)</f>
        <v>352.62710950000002</v>
      </c>
      <c r="Z32" s="31">
        <f>VLOOKUP($D32,Résultats!$B$2:$AZ$251,Z$2,FALSE)</f>
        <v>378.90857549999998</v>
      </c>
      <c r="AA32" s="31">
        <f>VLOOKUP($D32,Résultats!$B$2:$AZ$251,AA$2,FALSE)</f>
        <v>404.66862579999997</v>
      </c>
      <c r="AB32" s="31">
        <f>VLOOKUP($D32,Résultats!$B$2:$AZ$251,AB$2,FALSE)</f>
        <v>429.60499490000001</v>
      </c>
      <c r="AC32" s="31">
        <f>VLOOKUP($D32,Résultats!$B$2:$AZ$251,AC$2,FALSE)</f>
        <v>453.33417079999998</v>
      </c>
      <c r="AD32" s="31">
        <f>VLOOKUP($D32,Résultats!$B$2:$AZ$251,AD$2,FALSE)</f>
        <v>476.55763189999999</v>
      </c>
      <c r="AE32" s="31">
        <f>VLOOKUP($D32,Résultats!$B$2:$AZ$251,AE$2,FALSE)</f>
        <v>498.03880340000001</v>
      </c>
      <c r="AF32" s="31">
        <f>VLOOKUP($D32,Résultats!$B$2:$AZ$251,AF$2,FALSE)</f>
        <v>517.42268449999995</v>
      </c>
      <c r="AG32" s="31">
        <f>VLOOKUP($D32,Résultats!$B$2:$AZ$251,AG$2,FALSE)</f>
        <v>534.78201660000002</v>
      </c>
      <c r="AH32" s="31">
        <f>VLOOKUP($D32,Résultats!$B$2:$AZ$251,AH$2,FALSE)</f>
        <v>549.99904230000004</v>
      </c>
      <c r="AI32" s="31">
        <f>VLOOKUP($D32,Résultats!$B$2:$AZ$251,AI$2,FALSE)</f>
        <v>563.11258350000003</v>
      </c>
      <c r="AJ32" s="31">
        <f>VLOOKUP($D32,Résultats!$B$2:$AZ$251,AJ$2,FALSE)</f>
        <v>574.49115589999997</v>
      </c>
      <c r="AK32" s="31">
        <f>VLOOKUP($D32,Résultats!$B$2:$AZ$251,AK$2,FALSE)</f>
        <v>584.24137659999997</v>
      </c>
      <c r="AL32" s="31">
        <f>VLOOKUP($D32,Résultats!$B$2:$AZ$251,AL$2,FALSE)</f>
        <v>592.51267889999997</v>
      </c>
      <c r="AM32" s="31">
        <f>VLOOKUP($D32,Résultats!$B$2:$AZ$251,AM$2,FALSE)</f>
        <v>599.93264799999997</v>
      </c>
    </row>
    <row r="33" spans="2:39" x14ac:dyDescent="0.2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107</v>
      </c>
      <c r="E34" s="79">
        <f>VLOOKUP($D34,Résultats!$B$2:$AZ$251,E$2,FALSE)</f>
        <v>7.7156833699999997E-2</v>
      </c>
      <c r="F34" s="79">
        <f>VLOOKUP($D34,Résultats!$B$2:$AZ$251,F$2,FALSE)</f>
        <v>0.8901600784</v>
      </c>
      <c r="G34" s="79">
        <f>VLOOKUP($D34,Résultats!$B$2:$AZ$251,G$2,FALSE)</f>
        <v>1.55624571</v>
      </c>
      <c r="H34" s="79">
        <f>VLOOKUP($D34,Résultats!$B$2:$AZ$251,H$2,FALSE)</f>
        <v>1.8333359520000001</v>
      </c>
      <c r="I34" s="79">
        <f>VLOOKUP($D34,Résultats!$B$2:$AZ$251,I$2,FALSE)</f>
        <v>3.5326963710000001</v>
      </c>
      <c r="J34" s="79">
        <f>VLOOKUP($D34,Résultats!$B$2:$AZ$251,J$2,FALSE)</f>
        <v>6.1322219489999998</v>
      </c>
      <c r="K34" s="79">
        <f>VLOOKUP($D34,Résultats!$B$2:$AZ$251,K$2,FALSE)</f>
        <v>10.164386199999999</v>
      </c>
      <c r="L34" s="79">
        <f>VLOOKUP($D34,Résultats!$B$2:$AZ$251,L$2,FALSE)</f>
        <v>11.36645994</v>
      </c>
      <c r="M34" s="79">
        <f>VLOOKUP($D34,Résultats!$B$2:$AZ$251,M$2,FALSE)</f>
        <v>12.57848935</v>
      </c>
      <c r="N34" s="79">
        <f>VLOOKUP($D34,Résultats!$B$2:$AZ$251,N$2,FALSE)</f>
        <v>13.94893195</v>
      </c>
      <c r="O34" s="79">
        <f>VLOOKUP($D34,Résultats!$B$2:$AZ$251,O$2,FALSE)</f>
        <v>15.96365308</v>
      </c>
      <c r="P34" s="79">
        <f>VLOOKUP($D34,Résultats!$B$2:$AZ$251,P$2,FALSE)</f>
        <v>18.25461116</v>
      </c>
      <c r="Q34" s="79">
        <f>VLOOKUP($D34,Résultats!$B$2:$AZ$251,Q$2,FALSE)</f>
        <v>20.764702100000001</v>
      </c>
      <c r="R34" s="79">
        <f>VLOOKUP($D34,Résultats!$B$2:$AZ$251,R$2,FALSE)</f>
        <v>23.457510030000002</v>
      </c>
      <c r="S34" s="79">
        <f>VLOOKUP($D34,Résultats!$B$2:$AZ$251,S$2,FALSE)</f>
        <v>26.335195710000001</v>
      </c>
      <c r="T34" s="79">
        <f>VLOOKUP($D34,Résultats!$B$2:$AZ$251,T$2,FALSE)</f>
        <v>29.338521329999999</v>
      </c>
      <c r="U34" s="79">
        <f>VLOOKUP($D34,Résultats!$B$2:$AZ$251,U$2,FALSE)</f>
        <v>32.482618879999997</v>
      </c>
      <c r="V34" s="79">
        <f>VLOOKUP($D34,Résultats!$B$2:$AZ$251,V$2,FALSE)</f>
        <v>35.745714900000003</v>
      </c>
      <c r="W34" s="79">
        <f>VLOOKUP($D34,Résultats!$B$2:$AZ$251,W$2,FALSE)</f>
        <v>39.10476371</v>
      </c>
      <c r="X34" s="79">
        <f>VLOOKUP($D34,Résultats!$B$2:$AZ$251,X$2,FALSE)</f>
        <v>42.53942618</v>
      </c>
      <c r="Y34" s="79">
        <f>VLOOKUP($D34,Résultats!$B$2:$AZ$251,Y$2,FALSE)</f>
        <v>45.961338699999999</v>
      </c>
      <c r="Z34" s="79">
        <f>VLOOKUP($D34,Résultats!$B$2:$AZ$251,Z$2,FALSE)</f>
        <v>49.382479609999997</v>
      </c>
      <c r="AA34" s="79">
        <f>VLOOKUP($D34,Résultats!$B$2:$AZ$251,AA$2,FALSE)</f>
        <v>52.754782419999998</v>
      </c>
      <c r="AB34" s="79">
        <f>VLOOKUP($D34,Résultats!$B$2:$AZ$251,AB$2,FALSE)</f>
        <v>56.041487480000001</v>
      </c>
      <c r="AC34" s="79">
        <f>VLOOKUP($D34,Résultats!$B$2:$AZ$251,AC$2,FALSE)</f>
        <v>59.19484121</v>
      </c>
      <c r="AD34" s="79">
        <f>VLOOKUP($D34,Résultats!$B$2:$AZ$251,AD$2,FALSE)</f>
        <v>62.308412150000002</v>
      </c>
      <c r="AE34" s="79">
        <f>VLOOKUP($D34,Résultats!$B$2:$AZ$251,AE$2,FALSE)</f>
        <v>65.222125509999998</v>
      </c>
      <c r="AF34" s="79">
        <f>VLOOKUP($D34,Résultats!$B$2:$AZ$251,AF$2,FALSE)</f>
        <v>67.890273149999999</v>
      </c>
      <c r="AG34" s="79">
        <f>VLOOKUP($D34,Résultats!$B$2:$AZ$251,AG$2,FALSE)</f>
        <v>70.322660139999996</v>
      </c>
      <c r="AH34" s="79">
        <f>VLOOKUP($D34,Résultats!$B$2:$AZ$251,AH$2,FALSE)</f>
        <v>72.503487030000002</v>
      </c>
      <c r="AI34" s="79">
        <f>VLOOKUP($D34,Résultats!$B$2:$AZ$251,AI$2,FALSE)</f>
        <v>74.437078459999995</v>
      </c>
      <c r="AJ34" s="79">
        <f>VLOOKUP($D34,Résultats!$B$2:$AZ$251,AJ$2,FALSE)</f>
        <v>76.170892890000005</v>
      </c>
      <c r="AK34" s="79">
        <f>VLOOKUP($D34,Résultats!$B$2:$AZ$251,AK$2,FALSE)</f>
        <v>77.717527009999998</v>
      </c>
      <c r="AL34" s="79">
        <f>VLOOKUP($D34,Résultats!$B$2:$AZ$251,AL$2,FALSE)</f>
        <v>79.094997109999994</v>
      </c>
      <c r="AM34" s="79">
        <f>VLOOKUP($D34,Résultats!$B$2:$AZ$251,AM$2,FALSE)</f>
        <v>80.385573530000002</v>
      </c>
    </row>
    <row r="35" spans="2:39" x14ac:dyDescent="0.2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2734.995758</v>
      </c>
      <c r="G35" s="77">
        <f>VLOOKUP($D35,Résultats!$B$2:$AZ$251,G$2,FALSE)</f>
        <v>2711.1374449999998</v>
      </c>
      <c r="H35" s="77">
        <f>VLOOKUP($D35,Résultats!$B$2:$AZ$251,H$2,FALSE)</f>
        <v>2690.151621</v>
      </c>
      <c r="I35" s="77">
        <f>VLOOKUP($D35,Résultats!$B$2:$AZ$251,I$2,FALSE)</f>
        <v>2898.0921250000001</v>
      </c>
      <c r="J35" s="77">
        <f>VLOOKUP($D35,Résultats!$B$2:$AZ$251,J$2,FALSE)</f>
        <v>2803.2204710000001</v>
      </c>
      <c r="K35" s="77">
        <f>VLOOKUP($D35,Résultats!$B$2:$AZ$251,K$2,FALSE)</f>
        <v>2566.2048629999999</v>
      </c>
      <c r="L35" s="77">
        <f>VLOOKUP($D35,Résultats!$B$2:$AZ$251,L$2,FALSE)</f>
        <v>2488.6781139999998</v>
      </c>
      <c r="M35" s="77">
        <f>VLOOKUP($D35,Résultats!$B$2:$AZ$251,M$2,FALSE)</f>
        <v>2387.159161</v>
      </c>
      <c r="N35" s="77">
        <f>VLOOKUP($D35,Résultats!$B$2:$AZ$251,N$2,FALSE)</f>
        <v>2292.6842419999998</v>
      </c>
      <c r="O35" s="77">
        <f>VLOOKUP($D35,Résultats!$B$2:$AZ$251,O$2,FALSE)</f>
        <v>2269.0593899999999</v>
      </c>
      <c r="P35" s="77">
        <f>VLOOKUP($D35,Résultats!$B$2:$AZ$251,P$2,FALSE)</f>
        <v>2239.897954</v>
      </c>
      <c r="Q35" s="77">
        <f>VLOOKUP($D35,Résultats!$B$2:$AZ$251,Q$2,FALSE)</f>
        <v>2195.2990060000002</v>
      </c>
      <c r="R35" s="77">
        <f>VLOOKUP($D35,Résultats!$B$2:$AZ$251,R$2,FALSE)</f>
        <v>2132.6618480000002</v>
      </c>
      <c r="S35" s="77">
        <f>VLOOKUP($D35,Résultats!$B$2:$AZ$251,S$2,FALSE)</f>
        <v>2055.026042</v>
      </c>
      <c r="T35" s="77">
        <f>VLOOKUP($D35,Résultats!$B$2:$AZ$251,T$2,FALSE)</f>
        <v>1961.317734</v>
      </c>
      <c r="U35" s="77">
        <f>VLOOKUP($D35,Résultats!$B$2:$AZ$251,U$2,FALSE)</f>
        <v>1856.946524</v>
      </c>
      <c r="V35" s="77">
        <f>VLOOKUP($D35,Résultats!$B$2:$AZ$251,V$2,FALSE)</f>
        <v>1744.364865</v>
      </c>
      <c r="W35" s="77">
        <f>VLOOKUP($D35,Résultats!$B$2:$AZ$251,W$2,FALSE)</f>
        <v>1626.0930169999999</v>
      </c>
      <c r="X35" s="77">
        <f>VLOOKUP($D35,Résultats!$B$2:$AZ$251,X$2,FALSE)</f>
        <v>1504.7231079999999</v>
      </c>
      <c r="Y35" s="77">
        <f>VLOOKUP($D35,Résultats!$B$2:$AZ$251,Y$2,FALSE)</f>
        <v>1380.5735930000001</v>
      </c>
      <c r="Z35" s="77">
        <f>VLOOKUP($D35,Résultats!$B$2:$AZ$251,Z$2,FALSE)</f>
        <v>1257.475776</v>
      </c>
      <c r="AA35" s="77">
        <f>VLOOKUP($D35,Résultats!$B$2:$AZ$251,AA$2,FALSE)</f>
        <v>1136.9016349999999</v>
      </c>
      <c r="AB35" s="77">
        <f>VLOOKUP($D35,Résultats!$B$2:$AZ$251,AB$2,FALSE)</f>
        <v>1020.462112</v>
      </c>
      <c r="AC35" s="77">
        <f>VLOOKUP($D35,Résultats!$B$2:$AZ$251,AC$2,FALSE)</f>
        <v>909.3114832</v>
      </c>
      <c r="AD35" s="77">
        <f>VLOOKUP($D35,Résultats!$B$2:$AZ$251,AD$2,FALSE)</f>
        <v>806.23634419999996</v>
      </c>
      <c r="AE35" s="77">
        <f>VLOOKUP($D35,Résultats!$B$2:$AZ$251,AE$2,FALSE)</f>
        <v>709.86590750000005</v>
      </c>
      <c r="AF35" s="77">
        <f>VLOOKUP($D35,Résultats!$B$2:$AZ$251,AF$2,FALSE)</f>
        <v>620.68863759999999</v>
      </c>
      <c r="AG35" s="77">
        <f>VLOOKUP($D35,Résultats!$B$2:$AZ$251,AG$2,FALSE)</f>
        <v>539.39782620000005</v>
      </c>
      <c r="AH35" s="77">
        <f>VLOOKUP($D35,Résultats!$B$2:$AZ$251,AH$2,FALSE)</f>
        <v>466.0431936</v>
      </c>
      <c r="AI35" s="77">
        <f>VLOOKUP($D35,Résultats!$B$2:$AZ$251,AI$2,FALSE)</f>
        <v>400.55231270000002</v>
      </c>
      <c r="AJ35" s="77">
        <f>VLOOKUP($D35,Résultats!$B$2:$AZ$251,AJ$2,FALSE)</f>
        <v>342.80893520000001</v>
      </c>
      <c r="AK35" s="77">
        <f>VLOOKUP($D35,Résultats!$B$2:$AZ$251,AK$2,FALSE)</f>
        <v>292.2836284</v>
      </c>
      <c r="AL35" s="77">
        <f>VLOOKUP($D35,Résultats!$B$2:$AZ$251,AL$2,FALSE)</f>
        <v>248.38354279999999</v>
      </c>
      <c r="AM35" s="77">
        <f>VLOOKUP($D35,Résultats!$B$2:$AZ$251,AM$2,FALSE)</f>
        <v>210.6402994</v>
      </c>
    </row>
    <row r="36" spans="2:39" x14ac:dyDescent="0.2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82.398908910000003</v>
      </c>
      <c r="G36" s="31">
        <f>VLOOKUP($D36,Résultats!$B$2:$AZ$251,G$2,FALSE)</f>
        <v>123.90364820000001</v>
      </c>
      <c r="H36" s="31">
        <f>VLOOKUP($D36,Résultats!$B$2:$AZ$251,H$2,FALSE)</f>
        <v>126.745526</v>
      </c>
      <c r="I36" s="31">
        <f>VLOOKUP($D36,Résultats!$B$2:$AZ$251,I$2,FALSE)</f>
        <v>165.1282807</v>
      </c>
      <c r="J36" s="31">
        <f>VLOOKUP($D36,Résultats!$B$2:$AZ$251,J$2,FALSE)</f>
        <v>144.96882110000001</v>
      </c>
      <c r="K36" s="31">
        <f>VLOOKUP($D36,Résultats!$B$2:$AZ$251,K$2,FALSE)</f>
        <v>157.3947995</v>
      </c>
      <c r="L36" s="31">
        <f>VLOOKUP($D36,Résultats!$B$2:$AZ$251,L$2,FALSE)</f>
        <v>170.7112022</v>
      </c>
      <c r="M36" s="31">
        <f>VLOOKUP($D36,Résultats!$B$2:$AZ$251,M$2,FALSE)</f>
        <v>183.8445801</v>
      </c>
      <c r="N36" s="31">
        <f>VLOOKUP($D36,Résultats!$B$2:$AZ$251,N$2,FALSE)</f>
        <v>197.1039432</v>
      </c>
      <c r="O36" s="31">
        <f>VLOOKUP($D36,Résultats!$B$2:$AZ$251,O$2,FALSE)</f>
        <v>206.23122749999999</v>
      </c>
      <c r="P36" s="31">
        <f>VLOOKUP($D36,Résultats!$B$2:$AZ$251,P$2,FALSE)</f>
        <v>210.81537850000001</v>
      </c>
      <c r="Q36" s="31">
        <f>VLOOKUP($D36,Résultats!$B$2:$AZ$251,Q$2,FALSE)</f>
        <v>212.45207590000001</v>
      </c>
      <c r="R36" s="31">
        <f>VLOOKUP($D36,Résultats!$B$2:$AZ$251,R$2,FALSE)</f>
        <v>211.26257939999999</v>
      </c>
      <c r="S36" s="31">
        <f>VLOOKUP($D36,Résultats!$B$2:$AZ$251,S$2,FALSE)</f>
        <v>207.87896760000001</v>
      </c>
      <c r="T36" s="31">
        <f>VLOOKUP($D36,Résultats!$B$2:$AZ$251,T$2,FALSE)</f>
        <v>202.48187770000001</v>
      </c>
      <c r="U36" s="31">
        <f>VLOOKUP($D36,Résultats!$B$2:$AZ$251,U$2,FALSE)</f>
        <v>195.6904208</v>
      </c>
      <c r="V36" s="31">
        <f>VLOOKUP($D36,Résultats!$B$2:$AZ$251,V$2,FALSE)</f>
        <v>187.7311479</v>
      </c>
      <c r="W36" s="31">
        <f>VLOOKUP($D36,Résultats!$B$2:$AZ$251,W$2,FALSE)</f>
        <v>178.8219891</v>
      </c>
      <c r="X36" s="31">
        <f>VLOOKUP($D36,Résultats!$B$2:$AZ$251,X$2,FALSE)</f>
        <v>169.1628609</v>
      </c>
      <c r="Y36" s="31">
        <f>VLOOKUP($D36,Résultats!$B$2:$AZ$251,Y$2,FALSE)</f>
        <v>159.05176259999999</v>
      </c>
      <c r="Z36" s="31">
        <f>VLOOKUP($D36,Résultats!$B$2:$AZ$251,Z$2,FALSE)</f>
        <v>148.45536799999999</v>
      </c>
      <c r="AA36" s="31">
        <f>VLOOKUP($D36,Résultats!$B$2:$AZ$251,AA$2,FALSE)</f>
        <v>137.46640199999999</v>
      </c>
      <c r="AB36" s="31">
        <f>VLOOKUP($D36,Résultats!$B$2:$AZ$251,AB$2,FALSE)</f>
        <v>126.34329719999999</v>
      </c>
      <c r="AC36" s="31">
        <f>VLOOKUP($D36,Résultats!$B$2:$AZ$251,AC$2,FALSE)</f>
        <v>115.2407918</v>
      </c>
      <c r="AD36" s="31">
        <f>VLOOKUP($D36,Résultats!$B$2:$AZ$251,AD$2,FALSE)</f>
        <v>104.6675812</v>
      </c>
      <c r="AE36" s="31">
        <f>VLOOKUP($D36,Résultats!$B$2:$AZ$251,AE$2,FALSE)</f>
        <v>94.405367190000007</v>
      </c>
      <c r="AF36" s="31">
        <f>VLOOKUP($D36,Résultats!$B$2:$AZ$251,AF$2,FALSE)</f>
        <v>84.550853180000004</v>
      </c>
      <c r="AG36" s="31">
        <f>VLOOKUP($D36,Résultats!$B$2:$AZ$251,AG$2,FALSE)</f>
        <v>75.276622869999997</v>
      </c>
      <c r="AH36" s="31">
        <f>VLOOKUP($D36,Résultats!$B$2:$AZ$251,AH$2,FALSE)</f>
        <v>66.66392347</v>
      </c>
      <c r="AI36" s="31">
        <f>VLOOKUP($D36,Résultats!$B$2:$AZ$251,AI$2,FALSE)</f>
        <v>58.795923360000003</v>
      </c>
      <c r="AJ36" s="31">
        <f>VLOOKUP($D36,Résultats!$B$2:$AZ$251,AJ$2,FALSE)</f>
        <v>51.667732149999999</v>
      </c>
      <c r="AK36" s="31">
        <f>VLOOKUP($D36,Résultats!$B$2:$AZ$251,AK$2,FALSE)</f>
        <v>45.250802419999999</v>
      </c>
      <c r="AL36" s="31">
        <f>VLOOKUP($D36,Résultats!$B$2:$AZ$251,AL$2,FALSE)</f>
        <v>39.506434400000003</v>
      </c>
      <c r="AM36" s="31">
        <f>VLOOKUP($D36,Résultats!$B$2:$AZ$251,AM$2,FALSE)</f>
        <v>34.424139750000002</v>
      </c>
    </row>
    <row r="37" spans="2:39" x14ac:dyDescent="0.2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531.61297930000001</v>
      </c>
      <c r="G37" s="31">
        <f>VLOOKUP($D37,Résultats!$B$2:$AZ$251,G$2,FALSE)</f>
        <v>546.01934870000002</v>
      </c>
      <c r="H37" s="31">
        <f>VLOOKUP($D37,Résultats!$B$2:$AZ$251,H$2,FALSE)</f>
        <v>543.78553720000002</v>
      </c>
      <c r="I37" s="31">
        <f>VLOOKUP($D37,Résultats!$B$2:$AZ$251,I$2,FALSE)</f>
        <v>612.07118620000006</v>
      </c>
      <c r="J37" s="31">
        <f>VLOOKUP($D37,Résultats!$B$2:$AZ$251,J$2,FALSE)</f>
        <v>571.93790360000003</v>
      </c>
      <c r="K37" s="31">
        <f>VLOOKUP($D37,Résultats!$B$2:$AZ$251,K$2,FALSE)</f>
        <v>535.01206009999999</v>
      </c>
      <c r="L37" s="31">
        <f>VLOOKUP($D37,Résultats!$B$2:$AZ$251,L$2,FALSE)</f>
        <v>520.6195821</v>
      </c>
      <c r="M37" s="31">
        <f>VLOOKUP($D37,Résultats!$B$2:$AZ$251,M$2,FALSE)</f>
        <v>500.69268640000001</v>
      </c>
      <c r="N37" s="31">
        <f>VLOOKUP($D37,Résultats!$B$2:$AZ$251,N$2,FALSE)</f>
        <v>481.155146</v>
      </c>
      <c r="O37" s="31">
        <f>VLOOKUP($D37,Résultats!$B$2:$AZ$251,O$2,FALSE)</f>
        <v>478.14278489999998</v>
      </c>
      <c r="P37" s="31">
        <f>VLOOKUP($D37,Résultats!$B$2:$AZ$251,P$2,FALSE)</f>
        <v>473.41249090000002</v>
      </c>
      <c r="Q37" s="31">
        <f>VLOOKUP($D37,Résultats!$B$2:$AZ$251,Q$2,FALSE)</f>
        <v>465.27647880000001</v>
      </c>
      <c r="R37" s="31">
        <f>VLOOKUP($D37,Résultats!$B$2:$AZ$251,R$2,FALSE)</f>
        <v>453.11706190000001</v>
      </c>
      <c r="S37" s="31">
        <f>VLOOKUP($D37,Résultats!$B$2:$AZ$251,S$2,FALSE)</f>
        <v>437.5998879</v>
      </c>
      <c r="T37" s="31">
        <f>VLOOKUP($D37,Résultats!$B$2:$AZ$251,T$2,FALSE)</f>
        <v>418.50917729999998</v>
      </c>
      <c r="U37" s="31">
        <f>VLOOKUP($D37,Résultats!$B$2:$AZ$251,U$2,FALSE)</f>
        <v>397.04665010000002</v>
      </c>
      <c r="V37" s="31">
        <f>VLOOKUP($D37,Résultats!$B$2:$AZ$251,V$2,FALSE)</f>
        <v>373.74597660000001</v>
      </c>
      <c r="W37" s="31">
        <f>VLOOKUP($D37,Résultats!$B$2:$AZ$251,W$2,FALSE)</f>
        <v>349.14533540000002</v>
      </c>
      <c r="X37" s="31">
        <f>VLOOKUP($D37,Résultats!$B$2:$AZ$251,X$2,FALSE)</f>
        <v>323.78728669999998</v>
      </c>
      <c r="Y37" s="31">
        <f>VLOOKUP($D37,Résultats!$B$2:$AZ$251,Y$2,FALSE)</f>
        <v>297.63494109999999</v>
      </c>
      <c r="Z37" s="31">
        <f>VLOOKUP($D37,Résultats!$B$2:$AZ$251,Z$2,FALSE)</f>
        <v>271.58798480000002</v>
      </c>
      <c r="AA37" s="31">
        <f>VLOOKUP($D37,Résultats!$B$2:$AZ$251,AA$2,FALSE)</f>
        <v>245.9646956</v>
      </c>
      <c r="AB37" s="31">
        <f>VLOOKUP($D37,Résultats!$B$2:$AZ$251,AB$2,FALSE)</f>
        <v>221.13644740000001</v>
      </c>
      <c r="AC37" s="31">
        <f>VLOOKUP($D37,Résultats!$B$2:$AZ$251,AC$2,FALSE)</f>
        <v>197.36004639999999</v>
      </c>
      <c r="AD37" s="31">
        <f>VLOOKUP($D37,Résultats!$B$2:$AZ$251,AD$2,FALSE)</f>
        <v>175.221655</v>
      </c>
      <c r="AE37" s="31">
        <f>VLOOKUP($D37,Résultats!$B$2:$AZ$251,AE$2,FALSE)</f>
        <v>154.4702948</v>
      </c>
      <c r="AF37" s="31">
        <f>VLOOKUP($D37,Résultats!$B$2:$AZ$251,AF$2,FALSE)</f>
        <v>135.22203279999999</v>
      </c>
      <c r="AG37" s="31">
        <f>VLOOKUP($D37,Résultats!$B$2:$AZ$251,AG$2,FALSE)</f>
        <v>117.64199720000001</v>
      </c>
      <c r="AH37" s="31">
        <f>VLOOKUP($D37,Résultats!$B$2:$AZ$251,AH$2,FALSE)</f>
        <v>101.75179369999999</v>
      </c>
      <c r="AI37" s="31">
        <f>VLOOKUP($D37,Résultats!$B$2:$AZ$251,AI$2,FALSE)</f>
        <v>87.525040849999996</v>
      </c>
      <c r="AJ37" s="31">
        <f>VLOOKUP($D37,Résultats!$B$2:$AZ$251,AJ$2,FALSE)</f>
        <v>74.961281139999997</v>
      </c>
      <c r="AK37" s="31">
        <f>VLOOKUP($D37,Résultats!$B$2:$AZ$251,AK$2,FALSE)</f>
        <v>63.95137819</v>
      </c>
      <c r="AL37" s="31">
        <f>VLOOKUP($D37,Résultats!$B$2:$AZ$251,AL$2,FALSE)</f>
        <v>54.370765249999998</v>
      </c>
      <c r="AM37" s="31">
        <f>VLOOKUP($D37,Résultats!$B$2:$AZ$251,AM$2,FALSE)</f>
        <v>46.122329710000002</v>
      </c>
    </row>
    <row r="38" spans="2:39" x14ac:dyDescent="0.2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787.60577590000003</v>
      </c>
      <c r="G38" s="31">
        <f>VLOOKUP($D38,Résultats!$B$2:$AZ$251,G$2,FALSE)</f>
        <v>782.05252810000002</v>
      </c>
      <c r="H38" s="31">
        <f>VLOOKUP($D38,Résultats!$B$2:$AZ$251,H$2,FALSE)</f>
        <v>777.25415280000004</v>
      </c>
      <c r="I38" s="31">
        <f>VLOOKUP($D38,Résultats!$B$2:$AZ$251,I$2,FALSE)</f>
        <v>846.29198819999999</v>
      </c>
      <c r="J38" s="31">
        <f>VLOOKUP($D38,Résultats!$B$2:$AZ$251,J$2,FALSE)</f>
        <v>812.10791200000006</v>
      </c>
      <c r="K38" s="31">
        <f>VLOOKUP($D38,Résultats!$B$2:$AZ$251,K$2,FALSE)</f>
        <v>745.58361600000001</v>
      </c>
      <c r="L38" s="31">
        <f>VLOOKUP($D38,Résultats!$B$2:$AZ$251,L$2,FALSE)</f>
        <v>719.11724189999995</v>
      </c>
      <c r="M38" s="31">
        <f>VLOOKUP($D38,Résultats!$B$2:$AZ$251,M$2,FALSE)</f>
        <v>685.07748670000001</v>
      </c>
      <c r="N38" s="31">
        <f>VLOOKUP($D38,Résultats!$B$2:$AZ$251,N$2,FALSE)</f>
        <v>652.79286920000004</v>
      </c>
      <c r="O38" s="31">
        <f>VLOOKUP($D38,Résultats!$B$2:$AZ$251,O$2,FALSE)</f>
        <v>643.41047200000003</v>
      </c>
      <c r="P38" s="31">
        <f>VLOOKUP($D38,Résultats!$B$2:$AZ$251,P$2,FALSE)</f>
        <v>633.37801049999996</v>
      </c>
      <c r="Q38" s="31">
        <f>VLOOKUP($D38,Résultats!$B$2:$AZ$251,Q$2,FALSE)</f>
        <v>619.32230440000001</v>
      </c>
      <c r="R38" s="31">
        <f>VLOOKUP($D38,Résultats!$B$2:$AZ$251,R$2,FALSE)</f>
        <v>600.41998139999998</v>
      </c>
      <c r="S38" s="31">
        <f>VLOOKUP($D38,Résultats!$B$2:$AZ$251,S$2,FALSE)</f>
        <v>577.44996140000001</v>
      </c>
      <c r="T38" s="31">
        <f>VLOOKUP($D38,Résultats!$B$2:$AZ$251,T$2,FALSE)</f>
        <v>550.03801050000004</v>
      </c>
      <c r="U38" s="31">
        <f>VLOOKUP($D38,Résultats!$B$2:$AZ$251,U$2,FALSE)</f>
        <v>519.6912615</v>
      </c>
      <c r="V38" s="31">
        <f>VLOOKUP($D38,Résultats!$B$2:$AZ$251,V$2,FALSE)</f>
        <v>487.10753790000001</v>
      </c>
      <c r="W38" s="31">
        <f>VLOOKUP($D38,Résultats!$B$2:$AZ$251,W$2,FALSE)</f>
        <v>453.00727019999999</v>
      </c>
      <c r="X38" s="31">
        <f>VLOOKUP($D38,Résultats!$B$2:$AZ$251,X$2,FALSE)</f>
        <v>418.13846269999999</v>
      </c>
      <c r="Y38" s="31">
        <f>VLOOKUP($D38,Résultats!$B$2:$AZ$251,Y$2,FALSE)</f>
        <v>382.50966390000002</v>
      </c>
      <c r="Z38" s="31">
        <f>VLOOKUP($D38,Résultats!$B$2:$AZ$251,Z$2,FALSE)</f>
        <v>347.33025240000001</v>
      </c>
      <c r="AA38" s="31">
        <f>VLOOKUP($D38,Résultats!$B$2:$AZ$251,AA$2,FALSE)</f>
        <v>313.03695570000002</v>
      </c>
      <c r="AB38" s="31">
        <f>VLOOKUP($D38,Résultats!$B$2:$AZ$251,AB$2,FALSE)</f>
        <v>280.05975590000003</v>
      </c>
      <c r="AC38" s="31">
        <f>VLOOKUP($D38,Résultats!$B$2:$AZ$251,AC$2,FALSE)</f>
        <v>248.716891</v>
      </c>
      <c r="AD38" s="31">
        <f>VLOOKUP($D38,Résultats!$B$2:$AZ$251,AD$2,FALSE)</f>
        <v>219.72645840000001</v>
      </c>
      <c r="AE38" s="31">
        <f>VLOOKUP($D38,Résultats!$B$2:$AZ$251,AE$2,FALSE)</f>
        <v>192.7313685</v>
      </c>
      <c r="AF38" s="31">
        <f>VLOOKUP($D38,Résultats!$B$2:$AZ$251,AF$2,FALSE)</f>
        <v>167.8579867</v>
      </c>
      <c r="AG38" s="31">
        <f>VLOOKUP($D38,Résultats!$B$2:$AZ$251,AG$2,FALSE)</f>
        <v>145.27165500000001</v>
      </c>
      <c r="AH38" s="31">
        <f>VLOOKUP($D38,Résultats!$B$2:$AZ$251,AH$2,FALSE)</f>
        <v>124.9639754</v>
      </c>
      <c r="AI38" s="31">
        <f>VLOOKUP($D38,Résultats!$B$2:$AZ$251,AI$2,FALSE)</f>
        <v>106.887728</v>
      </c>
      <c r="AJ38" s="31">
        <f>VLOOKUP($D38,Résultats!$B$2:$AZ$251,AJ$2,FALSE)</f>
        <v>91.009060700000006</v>
      </c>
      <c r="AK38" s="31">
        <f>VLOOKUP($D38,Résultats!$B$2:$AZ$251,AK$2,FALSE)</f>
        <v>77.172128420000007</v>
      </c>
      <c r="AL38" s="31">
        <f>VLOOKUP($D38,Résultats!$B$2:$AZ$251,AL$2,FALSE)</f>
        <v>65.20425118</v>
      </c>
      <c r="AM38" s="31">
        <f>VLOOKUP($D38,Résultats!$B$2:$AZ$251,AM$2,FALSE)</f>
        <v>54.961935510000004</v>
      </c>
    </row>
    <row r="39" spans="2:39" x14ac:dyDescent="0.2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743.78623689999995</v>
      </c>
      <c r="G39" s="31">
        <f>VLOOKUP($D39,Résultats!$B$2:$AZ$251,G$2,FALSE)</f>
        <v>721.35627280000006</v>
      </c>
      <c r="H39" s="31">
        <f>VLOOKUP($D39,Résultats!$B$2:$AZ$251,H$2,FALSE)</f>
        <v>720.60269689999996</v>
      </c>
      <c r="I39" s="31">
        <f>VLOOKUP($D39,Résultats!$B$2:$AZ$251,I$2,FALSE)</f>
        <v>760.20049089999998</v>
      </c>
      <c r="J39" s="31">
        <f>VLOOKUP($D39,Résultats!$B$2:$AZ$251,J$2,FALSE)</f>
        <v>761.25521389999994</v>
      </c>
      <c r="K39" s="31">
        <f>VLOOKUP($D39,Résultats!$B$2:$AZ$251,K$2,FALSE)</f>
        <v>690.32817920000002</v>
      </c>
      <c r="L39" s="31">
        <f>VLOOKUP($D39,Résultats!$B$2:$AZ$251,L$2,FALSE)</f>
        <v>662.44027679999999</v>
      </c>
      <c r="M39" s="31">
        <f>VLOOKUP($D39,Résultats!$B$2:$AZ$251,M$2,FALSE)</f>
        <v>627.59154290000004</v>
      </c>
      <c r="N39" s="31">
        <f>VLOOKUP($D39,Résultats!$B$2:$AZ$251,N$2,FALSE)</f>
        <v>594.90143090000004</v>
      </c>
      <c r="O39" s="31">
        <f>VLOOKUP($D39,Résultats!$B$2:$AZ$251,O$2,FALSE)</f>
        <v>583.87305979999996</v>
      </c>
      <c r="P39" s="31">
        <f>VLOOKUP($D39,Résultats!$B$2:$AZ$251,P$2,FALSE)</f>
        <v>573.09152970000002</v>
      </c>
      <c r="Q39" s="31">
        <f>VLOOKUP($D39,Résultats!$B$2:$AZ$251,Q$2,FALSE)</f>
        <v>558.95406930000001</v>
      </c>
      <c r="R39" s="31">
        <f>VLOOKUP($D39,Résultats!$B$2:$AZ$251,R$2,FALSE)</f>
        <v>540.69088859999999</v>
      </c>
      <c r="S39" s="31">
        <f>VLOOKUP($D39,Résultats!$B$2:$AZ$251,S$2,FALSE)</f>
        <v>518.94554200000005</v>
      </c>
      <c r="T39" s="31">
        <f>VLOOKUP($D39,Résultats!$B$2:$AZ$251,T$2,FALSE)</f>
        <v>493.3333025</v>
      </c>
      <c r="U39" s="31">
        <f>VLOOKUP($D39,Résultats!$B$2:$AZ$251,U$2,FALSE)</f>
        <v>465.17638440000002</v>
      </c>
      <c r="V39" s="31">
        <f>VLOOKUP($D39,Résultats!$B$2:$AZ$251,V$2,FALSE)</f>
        <v>435.10023269999999</v>
      </c>
      <c r="W39" s="31">
        <f>VLOOKUP($D39,Résultats!$B$2:$AZ$251,W$2,FALSE)</f>
        <v>403.75718760000001</v>
      </c>
      <c r="X39" s="31">
        <f>VLOOKUP($D39,Résultats!$B$2:$AZ$251,X$2,FALSE)</f>
        <v>371.83269730000001</v>
      </c>
      <c r="Y39" s="31">
        <f>VLOOKUP($D39,Résultats!$B$2:$AZ$251,Y$2,FALSE)</f>
        <v>339.34196300000002</v>
      </c>
      <c r="Z39" s="31">
        <f>VLOOKUP($D39,Résultats!$B$2:$AZ$251,Z$2,FALSE)</f>
        <v>307.3956882</v>
      </c>
      <c r="AA39" s="31">
        <f>VLOOKUP($D39,Résultats!$B$2:$AZ$251,AA$2,FALSE)</f>
        <v>276.39140600000002</v>
      </c>
      <c r="AB39" s="31">
        <f>VLOOKUP($D39,Résultats!$B$2:$AZ$251,AB$2,FALSE)</f>
        <v>246.68868169999999</v>
      </c>
      <c r="AC39" s="31">
        <f>VLOOKUP($D39,Résultats!$B$2:$AZ$251,AC$2,FALSE)</f>
        <v>218.5623214</v>
      </c>
      <c r="AD39" s="31">
        <f>VLOOKUP($D39,Résultats!$B$2:$AZ$251,AD$2,FALSE)</f>
        <v>192.62791189999999</v>
      </c>
      <c r="AE39" s="31">
        <f>VLOOKUP($D39,Résultats!$B$2:$AZ$251,AE$2,FALSE)</f>
        <v>168.55725190000001</v>
      </c>
      <c r="AF39" s="31">
        <f>VLOOKUP($D39,Résultats!$B$2:$AZ$251,AF$2,FALSE)</f>
        <v>146.4510751</v>
      </c>
      <c r="AG39" s="31">
        <f>VLOOKUP($D39,Résultats!$B$2:$AZ$251,AG$2,FALSE)</f>
        <v>126.4354166</v>
      </c>
      <c r="AH39" s="31">
        <f>VLOOKUP($D39,Résultats!$B$2:$AZ$251,AH$2,FALSE)</f>
        <v>108.4868986</v>
      </c>
      <c r="AI39" s="31">
        <f>VLOOKUP($D39,Résultats!$B$2:$AZ$251,AI$2,FALSE)</f>
        <v>92.554879119999995</v>
      </c>
      <c r="AJ39" s="31">
        <f>VLOOKUP($D39,Résultats!$B$2:$AZ$251,AJ$2,FALSE)</f>
        <v>78.596998189999894</v>
      </c>
      <c r="AK39" s="31">
        <f>VLOOKUP($D39,Résultats!$B$2:$AZ$251,AK$2,FALSE)</f>
        <v>66.467769509999997</v>
      </c>
      <c r="AL39" s="31">
        <f>VLOOKUP($D39,Résultats!$B$2:$AZ$251,AL$2,FALSE)</f>
        <v>56.007945309999997</v>
      </c>
      <c r="AM39" s="31">
        <f>VLOOKUP($D39,Résultats!$B$2:$AZ$251,AM$2,FALSE)</f>
        <v>47.08224113</v>
      </c>
    </row>
    <row r="40" spans="2:39" x14ac:dyDescent="0.2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443.59428059999999</v>
      </c>
      <c r="G40" s="31">
        <f>VLOOKUP($D40,Résultats!$B$2:$AZ$251,G$2,FALSE)</f>
        <v>407.77048689999998</v>
      </c>
      <c r="H40" s="31">
        <f>VLOOKUP($D40,Résultats!$B$2:$AZ$251,H$2,FALSE)</f>
        <v>398.13089930000001</v>
      </c>
      <c r="I40" s="31">
        <f>VLOOKUP($D40,Résultats!$B$2:$AZ$251,I$2,FALSE)</f>
        <v>396.6382155</v>
      </c>
      <c r="J40" s="31">
        <f>VLOOKUP($D40,Résultats!$B$2:$AZ$251,J$2,FALSE)</f>
        <v>415.56359789999999</v>
      </c>
      <c r="K40" s="31">
        <f>VLOOKUP($D40,Résultats!$B$2:$AZ$251,K$2,FALSE)</f>
        <v>355.05456099999998</v>
      </c>
      <c r="L40" s="31">
        <f>VLOOKUP($D40,Résultats!$B$2:$AZ$251,L$2,FALSE)</f>
        <v>337.71613309999998</v>
      </c>
      <c r="M40" s="31">
        <f>VLOOKUP($D40,Résultats!$B$2:$AZ$251,M$2,FALSE)</f>
        <v>317.14408689999999</v>
      </c>
      <c r="N40" s="31">
        <f>VLOOKUP($D40,Résultats!$B$2:$AZ$251,N$2,FALSE)</f>
        <v>298.46660109999999</v>
      </c>
      <c r="O40" s="31">
        <f>VLOOKUP($D40,Résultats!$B$2:$AZ$251,O$2,FALSE)</f>
        <v>290.97832360000001</v>
      </c>
      <c r="P40" s="31">
        <f>VLOOKUP($D40,Résultats!$B$2:$AZ$251,P$2,FALSE)</f>
        <v>284.3309721</v>
      </c>
      <c r="Q40" s="31">
        <f>VLOOKUP($D40,Résultats!$B$2:$AZ$251,Q$2,FALSE)</f>
        <v>276.26617110000001</v>
      </c>
      <c r="R40" s="31">
        <f>VLOOKUP($D40,Résultats!$B$2:$AZ$251,R$2,FALSE)</f>
        <v>266.3792578</v>
      </c>
      <c r="S40" s="31">
        <f>VLOOKUP($D40,Résultats!$B$2:$AZ$251,S$2,FALSE)</f>
        <v>254.9370648</v>
      </c>
      <c r="T40" s="31">
        <f>VLOOKUP($D40,Résultats!$B$2:$AZ$251,T$2,FALSE)</f>
        <v>241.71452719999999</v>
      </c>
      <c r="U40" s="31">
        <f>VLOOKUP($D40,Résultats!$B$2:$AZ$251,U$2,FALSE)</f>
        <v>227.3315144</v>
      </c>
      <c r="V40" s="31">
        <f>VLOOKUP($D40,Résultats!$B$2:$AZ$251,V$2,FALSE)</f>
        <v>212.0900091</v>
      </c>
      <c r="W40" s="31">
        <f>VLOOKUP($D40,Résultats!$B$2:$AZ$251,W$2,FALSE)</f>
        <v>196.31036270000001</v>
      </c>
      <c r="X40" s="31">
        <f>VLOOKUP($D40,Résultats!$B$2:$AZ$251,X$2,FALSE)</f>
        <v>180.3338589</v>
      </c>
      <c r="Y40" s="31">
        <f>VLOOKUP($D40,Résultats!$B$2:$AZ$251,Y$2,FALSE)</f>
        <v>164.1876747</v>
      </c>
      <c r="Z40" s="31">
        <f>VLOOKUP($D40,Résultats!$B$2:$AZ$251,Z$2,FALSE)</f>
        <v>148.4036083</v>
      </c>
      <c r="AA40" s="31">
        <f>VLOOKUP($D40,Résultats!$B$2:$AZ$251,AA$2,FALSE)</f>
        <v>133.16964110000001</v>
      </c>
      <c r="AB40" s="31">
        <f>VLOOKUP($D40,Résultats!$B$2:$AZ$251,AB$2,FALSE)</f>
        <v>118.641549</v>
      </c>
      <c r="AC40" s="31">
        <f>VLOOKUP($D40,Résultats!$B$2:$AZ$251,AC$2,FALSE)</f>
        <v>104.9420944</v>
      </c>
      <c r="AD40" s="31">
        <f>VLOOKUP($D40,Résultats!$B$2:$AZ$251,AD$2,FALSE)</f>
        <v>92.360496929999996</v>
      </c>
      <c r="AE40" s="31">
        <f>VLOOKUP($D40,Résultats!$B$2:$AZ$251,AE$2,FALSE)</f>
        <v>80.721818069999998</v>
      </c>
      <c r="AF40" s="31">
        <f>VLOOKUP($D40,Résultats!$B$2:$AZ$251,AF$2,FALSE)</f>
        <v>70.065299890000006</v>
      </c>
      <c r="AG40" s="31">
        <f>VLOOKUP($D40,Résultats!$B$2:$AZ$251,AG$2,FALSE)</f>
        <v>60.441237059999999</v>
      </c>
      <c r="AH40" s="31">
        <f>VLOOKUP($D40,Résultats!$B$2:$AZ$251,AH$2,FALSE)</f>
        <v>51.830683899999997</v>
      </c>
      <c r="AI40" s="31">
        <f>VLOOKUP($D40,Résultats!$B$2:$AZ$251,AI$2,FALSE)</f>
        <v>44.206961360000001</v>
      </c>
      <c r="AJ40" s="31">
        <f>VLOOKUP($D40,Résultats!$B$2:$AZ$251,AJ$2,FALSE)</f>
        <v>37.540960949999999</v>
      </c>
      <c r="AK40" s="31">
        <f>VLOOKUP($D40,Résultats!$B$2:$AZ$251,AK$2,FALSE)</f>
        <v>31.75843592</v>
      </c>
      <c r="AL40" s="31">
        <f>VLOOKUP($D40,Résultats!$B$2:$AZ$251,AL$2,FALSE)</f>
        <v>26.77930018</v>
      </c>
      <c r="AM40" s="31">
        <f>VLOOKUP($D40,Résultats!$B$2:$AZ$251,AM$2,FALSE)</f>
        <v>22.535736350000001</v>
      </c>
    </row>
    <row r="41" spans="2:39" x14ac:dyDescent="0.2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121.8126381</v>
      </c>
      <c r="G41" s="31">
        <f>VLOOKUP($D41,Résultats!$B$2:$AZ$251,G$2,FALSE)</f>
        <v>110.44307740000001</v>
      </c>
      <c r="H41" s="31">
        <f>VLOOKUP($D41,Résultats!$B$2:$AZ$251,H$2,FALSE)</f>
        <v>106.03057320000001</v>
      </c>
      <c r="I41" s="31">
        <f>VLOOKUP($D41,Résultats!$B$2:$AZ$251,I$2,FALSE)</f>
        <v>100.8302795</v>
      </c>
      <c r="J41" s="31">
        <f>VLOOKUP($D41,Résultats!$B$2:$AZ$251,J$2,FALSE)</f>
        <v>83.677428050000003</v>
      </c>
      <c r="K41" s="31">
        <f>VLOOKUP($D41,Résultats!$B$2:$AZ$251,K$2,FALSE)</f>
        <v>71.566941920000005</v>
      </c>
      <c r="L41" s="31">
        <f>VLOOKUP($D41,Résultats!$B$2:$AZ$251,L$2,FALSE)</f>
        <v>67.87829078</v>
      </c>
      <c r="M41" s="31">
        <f>VLOOKUP($D41,Résultats!$B$2:$AZ$251,M$2,FALSE)</f>
        <v>63.681038270000002</v>
      </c>
      <c r="N41" s="31">
        <f>VLOOKUP($D41,Résultats!$B$2:$AZ$251,N$2,FALSE)</f>
        <v>60.006311240000002</v>
      </c>
      <c r="O41" s="31">
        <f>VLOOKUP($D41,Résultats!$B$2:$AZ$251,O$2,FALSE)</f>
        <v>58.559341889999999</v>
      </c>
      <c r="P41" s="31">
        <f>VLOOKUP($D41,Résultats!$B$2:$AZ$251,P$2,FALSE)</f>
        <v>57.290682029999999</v>
      </c>
      <c r="Q41" s="31">
        <f>VLOOKUP($D41,Résultats!$B$2:$AZ$251,Q$2,FALSE)</f>
        <v>55.741057759999997</v>
      </c>
      <c r="R41" s="31">
        <f>VLOOKUP($D41,Résultats!$B$2:$AZ$251,R$2,FALSE)</f>
        <v>53.82354033</v>
      </c>
      <c r="S41" s="31">
        <f>VLOOKUP($D41,Résultats!$B$2:$AZ$251,S$2,FALSE)</f>
        <v>51.590589280000003</v>
      </c>
      <c r="T41" s="31">
        <f>VLOOKUP($D41,Résultats!$B$2:$AZ$251,T$2,FALSE)</f>
        <v>48.997771649999997</v>
      </c>
      <c r="U41" s="31">
        <f>VLOOKUP($D41,Résultats!$B$2:$AZ$251,U$2,FALSE)</f>
        <v>46.170625119999997</v>
      </c>
      <c r="V41" s="31">
        <f>VLOOKUP($D41,Résultats!$B$2:$AZ$251,V$2,FALSE)</f>
        <v>43.168920360000001</v>
      </c>
      <c r="W41" s="31">
        <f>VLOOKUP($D41,Résultats!$B$2:$AZ$251,W$2,FALSE)</f>
        <v>40.055771440000001</v>
      </c>
      <c r="X41" s="31">
        <f>VLOOKUP($D41,Résultats!$B$2:$AZ$251,X$2,FALSE)</f>
        <v>36.897558410000002</v>
      </c>
      <c r="Y41" s="31">
        <f>VLOOKUP($D41,Résultats!$B$2:$AZ$251,Y$2,FALSE)</f>
        <v>33.700978290000002</v>
      </c>
      <c r="Z41" s="31">
        <f>VLOOKUP($D41,Résultats!$B$2:$AZ$251,Z$2,FALSE)</f>
        <v>30.565304430000001</v>
      </c>
      <c r="AA41" s="31">
        <f>VLOOKUP($D41,Résultats!$B$2:$AZ$251,AA$2,FALSE)</f>
        <v>27.525474580000001</v>
      </c>
      <c r="AB41" s="31">
        <f>VLOOKUP($D41,Résultats!$B$2:$AZ$251,AB$2,FALSE)</f>
        <v>24.614588449999999</v>
      </c>
      <c r="AC41" s="31">
        <f>VLOOKUP($D41,Résultats!$B$2:$AZ$251,AC$2,FALSE)</f>
        <v>21.857381159999999</v>
      </c>
      <c r="AD41" s="31">
        <f>VLOOKUP($D41,Résultats!$B$2:$AZ$251,AD$2,FALSE)</f>
        <v>19.316264719999999</v>
      </c>
      <c r="AE41" s="31">
        <f>VLOOKUP($D41,Résultats!$B$2:$AZ$251,AE$2,FALSE)</f>
        <v>16.954907840000001</v>
      </c>
      <c r="AF41" s="31">
        <f>VLOOKUP($D41,Résultats!$B$2:$AZ$251,AF$2,FALSE)</f>
        <v>14.782201969999999</v>
      </c>
      <c r="AG41" s="31">
        <f>VLOOKUP($D41,Résultats!$B$2:$AZ$251,AG$2,FALSE)</f>
        <v>12.81116637</v>
      </c>
      <c r="AH41" s="31">
        <f>VLOOKUP($D41,Résultats!$B$2:$AZ$251,AH$2,FALSE)</f>
        <v>11.04011629</v>
      </c>
      <c r="AI41" s="31">
        <f>VLOOKUP($D41,Résultats!$B$2:$AZ$251,AI$2,FALSE)</f>
        <v>9.4652485340000005</v>
      </c>
      <c r="AJ41" s="31">
        <f>VLOOKUP($D41,Résultats!$B$2:$AZ$251,AJ$2,FALSE)</f>
        <v>8.0818462360000005</v>
      </c>
      <c r="AK41" s="31">
        <f>VLOOKUP($D41,Résultats!$B$2:$AZ$251,AK$2,FALSE)</f>
        <v>6.8757040549999999</v>
      </c>
      <c r="AL41" s="31">
        <f>VLOOKUP($D41,Résultats!$B$2:$AZ$251,AL$2,FALSE)</f>
        <v>5.8313254529999998</v>
      </c>
      <c r="AM41" s="31">
        <f>VLOOKUP($D41,Résultats!$B$2:$AZ$251,AM$2,FALSE)</f>
        <v>4.936215464</v>
      </c>
    </row>
    <row r="42" spans="2:39" x14ac:dyDescent="0.2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24.18493818</v>
      </c>
      <c r="G42" s="81">
        <f>VLOOKUP($D42,Résultats!$B$2:$AZ$251,G$2,FALSE)</f>
        <v>19.592082999999999</v>
      </c>
      <c r="H42" s="81">
        <f>VLOOKUP($D42,Résultats!$B$2:$AZ$251,H$2,FALSE)</f>
        <v>17.60223543</v>
      </c>
      <c r="I42" s="81">
        <f>VLOOKUP($D42,Résultats!$B$2:$AZ$251,I$2,FALSE)</f>
        <v>16.93168395</v>
      </c>
      <c r="J42" s="81">
        <f>VLOOKUP($D42,Résultats!$B$2:$AZ$251,J$2,FALSE)</f>
        <v>13.709594429999999</v>
      </c>
      <c r="K42" s="81">
        <f>VLOOKUP($D42,Résultats!$B$2:$AZ$251,K$2,FALSE)</f>
        <v>11.264705579999999</v>
      </c>
      <c r="L42" s="81">
        <f>VLOOKUP($D42,Résultats!$B$2:$AZ$251,L$2,FALSE)</f>
        <v>10.195386770000001</v>
      </c>
      <c r="M42" s="81">
        <f>VLOOKUP($D42,Résultats!$B$2:$AZ$251,M$2,FALSE)</f>
        <v>9.1277396030000002</v>
      </c>
      <c r="N42" s="81">
        <f>VLOOKUP($D42,Résultats!$B$2:$AZ$251,N$2,FALSE)</f>
        <v>8.2579398469999994</v>
      </c>
      <c r="O42" s="81">
        <f>VLOOKUP($D42,Résultats!$B$2:$AZ$251,O$2,FALSE)</f>
        <v>7.8641803369999996</v>
      </c>
      <c r="P42" s="81">
        <f>VLOOKUP($D42,Résultats!$B$2:$AZ$251,P$2,FALSE)</f>
        <v>7.5788899719999998</v>
      </c>
      <c r="Q42" s="81">
        <f>VLOOKUP($D42,Résultats!$B$2:$AZ$251,Q$2,FALSE)</f>
        <v>7.2868489319999998</v>
      </c>
      <c r="R42" s="81">
        <f>VLOOKUP($D42,Résultats!$B$2:$AZ$251,R$2,FALSE)</f>
        <v>6.9685390910000002</v>
      </c>
      <c r="S42" s="81">
        <f>VLOOKUP($D42,Résultats!$B$2:$AZ$251,S$2,FALSE)</f>
        <v>6.6240290140000004</v>
      </c>
      <c r="T42" s="81">
        <f>VLOOKUP($D42,Résultats!$B$2:$AZ$251,T$2,FALSE)</f>
        <v>6.2430669490000001</v>
      </c>
      <c r="U42" s="81">
        <f>VLOOKUP($D42,Résultats!$B$2:$AZ$251,U$2,FALSE)</f>
        <v>5.8396675839999999</v>
      </c>
      <c r="V42" s="81">
        <f>VLOOKUP($D42,Résultats!$B$2:$AZ$251,V$2,FALSE)</f>
        <v>5.4210407309999997</v>
      </c>
      <c r="W42" s="81">
        <f>VLOOKUP($D42,Résultats!$B$2:$AZ$251,W$2,FALSE)</f>
        <v>4.9951001809999998</v>
      </c>
      <c r="X42" s="81">
        <f>VLOOKUP($D42,Résultats!$B$2:$AZ$251,X$2,FALSE)</f>
        <v>4.5703832599999998</v>
      </c>
      <c r="Y42" s="81">
        <f>VLOOKUP($D42,Résultats!$B$2:$AZ$251,Y$2,FALSE)</f>
        <v>4.1466094240000002</v>
      </c>
      <c r="Z42" s="81">
        <f>VLOOKUP($D42,Résultats!$B$2:$AZ$251,Z$2,FALSE)</f>
        <v>3.7375696980000002</v>
      </c>
      <c r="AA42" s="81">
        <f>VLOOKUP($D42,Résultats!$B$2:$AZ$251,AA$2,FALSE)</f>
        <v>3.347059953</v>
      </c>
      <c r="AB42" s="81">
        <f>VLOOKUP($D42,Résultats!$B$2:$AZ$251,AB$2,FALSE)</f>
        <v>2.9777918909999999</v>
      </c>
      <c r="AC42" s="81">
        <f>VLOOKUP($D42,Résultats!$B$2:$AZ$251,AC$2,FALSE)</f>
        <v>2.6319570400000001</v>
      </c>
      <c r="AD42" s="81">
        <f>VLOOKUP($D42,Résultats!$B$2:$AZ$251,AD$2,FALSE)</f>
        <v>2.315976059</v>
      </c>
      <c r="AE42" s="81">
        <f>VLOOKUP($D42,Résultats!$B$2:$AZ$251,AE$2,FALSE)</f>
        <v>2.0248992800000001</v>
      </c>
      <c r="AF42" s="81">
        <f>VLOOKUP($D42,Résultats!$B$2:$AZ$251,AF$2,FALSE)</f>
        <v>1.7591879539999999</v>
      </c>
      <c r="AG42" s="81">
        <f>VLOOKUP($D42,Résultats!$B$2:$AZ$251,AG$2,FALSE)</f>
        <v>1.5197312169999999</v>
      </c>
      <c r="AH42" s="81">
        <f>VLOOKUP($D42,Résultats!$B$2:$AZ$251,AH$2,FALSE)</f>
        <v>1.305802256</v>
      </c>
      <c r="AI42" s="81">
        <f>VLOOKUP($D42,Résultats!$B$2:$AZ$251,AI$2,FALSE)</f>
        <v>1.11653147</v>
      </c>
      <c r="AJ42" s="81">
        <f>VLOOKUP($D42,Résultats!$B$2:$AZ$251,AJ$2,FALSE)</f>
        <v>0.9510558267</v>
      </c>
      <c r="AK42" s="81">
        <f>VLOOKUP($D42,Résultats!$B$2:$AZ$251,AK$2,FALSE)</f>
        <v>0.80740987369999995</v>
      </c>
      <c r="AL42" s="81">
        <f>VLOOKUP($D42,Résultats!$B$2:$AZ$251,AL$2,FALSE)</f>
        <v>0.68352105539999997</v>
      </c>
      <c r="AM42" s="81">
        <f>VLOOKUP($D42,Résultats!$B$2:$AZ$251,AM$2,FALSE)</f>
        <v>0.57770147699999996</v>
      </c>
    </row>
    <row r="43" spans="2:39" x14ac:dyDescent="0.25">
      <c r="C43" s="56"/>
      <c r="D43" s="3"/>
      <c r="E43" s="128"/>
      <c r="F43" s="128"/>
      <c r="G43" s="128"/>
      <c r="H43" s="128"/>
      <c r="I43" s="128"/>
      <c r="J43" s="127"/>
      <c r="K43" s="31"/>
      <c r="L43" s="31"/>
      <c r="M43" s="31"/>
      <c r="N43" s="128"/>
      <c r="O43" s="127"/>
      <c r="P43" s="31"/>
      <c r="Q43" s="31"/>
      <c r="R43" s="31"/>
      <c r="S43" s="128"/>
      <c r="T43" s="128"/>
      <c r="U43" s="128"/>
      <c r="V43" s="128"/>
      <c r="W43" s="128"/>
      <c r="X43" s="31"/>
      <c r="Y43" s="31"/>
      <c r="Z43" s="31"/>
      <c r="AA43" s="31"/>
      <c r="AB43" s="31"/>
      <c r="AC43" s="131"/>
      <c r="AD43" s="131"/>
      <c r="AE43" s="131"/>
      <c r="AF43" s="131"/>
      <c r="AG43" s="131"/>
      <c r="AH43" s="31"/>
      <c r="AI43" s="31"/>
      <c r="AJ43" s="31"/>
      <c r="AK43" s="31"/>
      <c r="AL43" s="31"/>
      <c r="AM43" s="131"/>
    </row>
    <row r="44" spans="2:39" x14ac:dyDescent="0.25">
      <c r="B44" s="23" t="s">
        <v>396</v>
      </c>
      <c r="C44" s="82" t="s">
        <v>367</v>
      </c>
      <c r="D44" s="82" t="s">
        <v>72</v>
      </c>
      <c r="E44" s="125">
        <f>VLOOKUP($D49,Résultats!$B$2:$AZ$212,E$2,FALSE)</f>
        <v>32001.800439999999</v>
      </c>
      <c r="F44" s="125">
        <f>VLOOKUP($D49,Résultats!$B$2:$AZ$212,F$2,FALSE)</f>
        <v>33963.92974</v>
      </c>
      <c r="G44" s="125">
        <f>VLOOKUP($D49,Résultats!$B$2:$AZ$212,G$2,FALSE)</f>
        <v>34255.391009999999</v>
      </c>
      <c r="H44" s="125">
        <f>VLOOKUP($D49,Résultats!$B$2:$AZ$212,H$2,FALSE)</f>
        <v>34333.114009999998</v>
      </c>
      <c r="I44" s="125">
        <f>VLOOKUP($D49,Résultats!$B$2:$AZ$212,I$2,FALSE)</f>
        <v>34663.950900000003</v>
      </c>
      <c r="J44" s="125">
        <f>VLOOKUP($D49,Résultats!$B$2:$AZ$212,J$2,FALSE)</f>
        <v>34954.378239999998</v>
      </c>
      <c r="K44" s="125">
        <f>VLOOKUP($D49,Résultats!$B$2:$AZ$212,K$2,FALSE)</f>
        <v>35112.321069999998</v>
      </c>
      <c r="L44" s="125">
        <f>VLOOKUP($D49,Résultats!$B$2:$AZ$212,L$2,FALSE)</f>
        <v>35223.775900000001</v>
      </c>
      <c r="M44" s="125">
        <f>VLOOKUP($D49,Résultats!$B$2:$AZ$212,M$2,FALSE)</f>
        <v>35270.090150000004</v>
      </c>
      <c r="N44" s="125">
        <f>VLOOKUP($D49,Résultats!$B$2:$AZ$212,N$2,FALSE)</f>
        <v>35269.829890000001</v>
      </c>
      <c r="O44" s="125">
        <f>VLOOKUP($D49,Résultats!$B$2:$AZ$212,O$2,FALSE)</f>
        <v>35319.875090000001</v>
      </c>
      <c r="P44" s="125">
        <f>VLOOKUP($D49,Résultats!$B$2:$AZ$212,P$2,FALSE)</f>
        <v>35421.615610000001</v>
      </c>
      <c r="Q44" s="125">
        <f>VLOOKUP($D49,Résultats!$B$2:$AZ$212,Q$2,FALSE)</f>
        <v>35564.618999999999</v>
      </c>
      <c r="R44" s="125">
        <f>VLOOKUP($D49,Résultats!$B$2:$AZ$212,R$2,FALSE)</f>
        <v>35735.462890000003</v>
      </c>
      <c r="S44" s="125">
        <f>VLOOKUP($D49,Résultats!$B$2:$AZ$212,S$2,FALSE)</f>
        <v>35924.8946</v>
      </c>
      <c r="T44" s="125">
        <f>VLOOKUP($D49,Résultats!$B$2:$AZ$212,T$2,FALSE)</f>
        <v>36121.260179999997</v>
      </c>
      <c r="U44" s="125">
        <f>VLOOKUP($D49,Résultats!$B$2:$AZ$212,U$2,FALSE)</f>
        <v>36319.747210000001</v>
      </c>
      <c r="V44" s="125">
        <f>VLOOKUP($D49,Résultats!$B$2:$AZ$212,V$2,FALSE)</f>
        <v>36517.605810000001</v>
      </c>
      <c r="W44" s="125">
        <f>VLOOKUP($D49,Résultats!$B$2:$AZ$212,W$2,FALSE)</f>
        <v>36713.983549999997</v>
      </c>
      <c r="X44" s="125">
        <f>VLOOKUP($D49,Résultats!$B$2:$AZ$212,X$2,FALSE)</f>
        <v>36909.926449999999</v>
      </c>
      <c r="Y44" s="125">
        <f>VLOOKUP($D49,Résultats!$B$2:$AZ$212,Y$2,FALSE)</f>
        <v>37103.429629999999</v>
      </c>
      <c r="Z44" s="125">
        <f>VLOOKUP($D49,Résultats!$B$2:$AZ$212,Z$2,FALSE)</f>
        <v>37296.788679999998</v>
      </c>
      <c r="AA44" s="125">
        <f>VLOOKUP($D49,Résultats!$B$2:$AZ$212,AA$2,FALSE)</f>
        <v>37491.719720000001</v>
      </c>
      <c r="AB44" s="125">
        <f>VLOOKUP($D49,Résultats!$B$2:$AZ$212,AB$2,FALSE)</f>
        <v>37689.909269999996</v>
      </c>
      <c r="AC44" s="125">
        <f>VLOOKUP($D49,Résultats!$B$2:$AZ$212,AC$2,FALSE)</f>
        <v>37892.122629999998</v>
      </c>
      <c r="AD44" s="125">
        <f>VLOOKUP($D49,Résultats!$B$2:$AZ$212,AD$2,FALSE)</f>
        <v>38105.224000000002</v>
      </c>
      <c r="AE44" s="125">
        <f>VLOOKUP($D49,Résultats!$B$2:$AZ$212,AE$2,FALSE)</f>
        <v>38327.981979999997</v>
      </c>
      <c r="AF44" s="125">
        <f>VLOOKUP($D49,Résultats!$B$2:$AZ$212,AF$2,FALSE)</f>
        <v>38557.830430000002</v>
      </c>
      <c r="AG44" s="125">
        <f>VLOOKUP($D49,Résultats!$B$2:$AZ$212,AG$2,FALSE)</f>
        <v>38793.294759999997</v>
      </c>
      <c r="AH44" s="125">
        <f>VLOOKUP($D49,Résultats!$B$2:$AZ$212,AH$2,FALSE)</f>
        <v>39032.289190000003</v>
      </c>
      <c r="AI44" s="125">
        <f>VLOOKUP($D49,Résultats!$B$2:$AZ$212,AI$2,FALSE)</f>
        <v>39272.829539999999</v>
      </c>
      <c r="AJ44" s="125">
        <f>VLOOKUP($D49,Résultats!$B$2:$AZ$212,AJ$2,FALSE)</f>
        <v>39514.664449999997</v>
      </c>
      <c r="AK44" s="125">
        <f>VLOOKUP($D49,Résultats!$B$2:$AZ$212,AK$2,FALSE)</f>
        <v>39757.405120000003</v>
      </c>
      <c r="AL44" s="125">
        <f>VLOOKUP($D49,Résultats!$B$2:$AZ$212,AL$2,FALSE)</f>
        <v>40000.703759999997</v>
      </c>
      <c r="AM44" s="125">
        <f>VLOOKUP($D49,Résultats!$B$2:$AZ$212,AM$2,FALSE)</f>
        <v>40246.922590000002</v>
      </c>
    </row>
    <row r="45" spans="2:39" x14ac:dyDescent="0.2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33881.998169999999</v>
      </c>
      <c r="G46" s="31">
        <f>VLOOKUP($D46,Résultats!$B$2:$AZ$212,G$2,FALSE)</f>
        <v>34086.926659999997</v>
      </c>
      <c r="H46" s="31">
        <f>VLOOKUP($D46,Résultats!$B$2:$AZ$212,H$2,FALSE)</f>
        <v>34124.399160000001</v>
      </c>
      <c r="I46" s="31">
        <f>VLOOKUP($D46,Résultats!$B$2:$AZ$212,I$2,FALSE)</f>
        <v>34366.89602</v>
      </c>
      <c r="J46" s="31">
        <f>VLOOKUP($D46,Résultats!$B$2:$AZ$212,J$2,FALSE)</f>
        <v>34495.649870000001</v>
      </c>
      <c r="K46" s="31">
        <f>VLOOKUP($D46,Résultats!$B$2:$AZ$212,K$2,FALSE)</f>
        <v>34377.368369999997</v>
      </c>
      <c r="L46" s="31">
        <f>VLOOKUP($D46,Résultats!$B$2:$AZ$212,L$2,FALSE)</f>
        <v>34190.764889999999</v>
      </c>
      <c r="M46" s="31">
        <f>VLOOKUP($D46,Résultats!$B$2:$AZ$212,M$2,FALSE)</f>
        <v>33917.164140000001</v>
      </c>
      <c r="N46" s="31">
        <f>VLOOKUP($D46,Résultats!$B$2:$AZ$212,N$2,FALSE)</f>
        <v>33570.380360000003</v>
      </c>
      <c r="O46" s="31">
        <f>VLOOKUP($D46,Résultats!$B$2:$AZ$212,O$2,FALSE)</f>
        <v>33226.958780000001</v>
      </c>
      <c r="P46" s="31">
        <f>VLOOKUP($D46,Résultats!$B$2:$AZ$212,P$2,FALSE)</f>
        <v>32881.101190000001</v>
      </c>
      <c r="Q46" s="31">
        <f>VLOOKUP($D46,Résultats!$B$2:$AZ$212,Q$2,FALSE)</f>
        <v>32517.559639999999</v>
      </c>
      <c r="R46" s="31">
        <f>VLOOKUP($D46,Résultats!$B$2:$AZ$212,R$2,FALSE)</f>
        <v>32119.6721</v>
      </c>
      <c r="S46" s="31">
        <f>VLOOKUP($D46,Résultats!$B$2:$AZ$212,S$2,FALSE)</f>
        <v>31675.11276</v>
      </c>
      <c r="T46" s="31">
        <f>VLOOKUP($D46,Résultats!$B$2:$AZ$212,T$2,FALSE)</f>
        <v>31171.441180000002</v>
      </c>
      <c r="U46" s="31">
        <f>VLOOKUP($D46,Résultats!$B$2:$AZ$212,U$2,FALSE)</f>
        <v>30602.59461</v>
      </c>
      <c r="V46" s="31">
        <f>VLOOKUP($D46,Résultats!$B$2:$AZ$212,V$2,FALSE)</f>
        <v>29965.43461</v>
      </c>
      <c r="W46" s="31">
        <f>VLOOKUP($D46,Résultats!$B$2:$AZ$212,W$2,FALSE)</f>
        <v>29259.587189999998</v>
      </c>
      <c r="X46" s="31">
        <f>VLOOKUP($D46,Résultats!$B$2:$AZ$212,X$2,FALSE)</f>
        <v>28487.299620000002</v>
      </c>
      <c r="Y46" s="31">
        <f>VLOOKUP($D46,Résultats!$B$2:$AZ$212,Y$2,FALSE)</f>
        <v>27650.962729999999</v>
      </c>
      <c r="Z46" s="31">
        <f>VLOOKUP($D46,Résultats!$B$2:$AZ$212,Z$2,FALSE)</f>
        <v>26756.61262</v>
      </c>
      <c r="AA46" s="31">
        <f>VLOOKUP($D46,Résultats!$B$2:$AZ$212,AA$2,FALSE)</f>
        <v>25811.28759</v>
      </c>
      <c r="AB46" s="31">
        <f>VLOOKUP($D46,Résultats!$B$2:$AZ$212,AB$2,FALSE)</f>
        <v>24823.089189999999</v>
      </c>
      <c r="AC46" s="31">
        <f>VLOOKUP($D46,Résultats!$B$2:$AZ$212,AC$2,FALSE)</f>
        <v>23800.642759999999</v>
      </c>
      <c r="AD46" s="31">
        <f>VLOOKUP($D46,Résultats!$B$2:$AZ$212,AD$2,FALSE)</f>
        <v>22754.688999999998</v>
      </c>
      <c r="AE46" s="31">
        <f>VLOOKUP($D46,Résultats!$B$2:$AZ$212,AE$2,FALSE)</f>
        <v>21693.761989999999</v>
      </c>
      <c r="AF46" s="31">
        <f>VLOOKUP($D46,Résultats!$B$2:$AZ$212,AF$2,FALSE)</f>
        <v>20626.220130000002</v>
      </c>
      <c r="AG46" s="31">
        <f>VLOOKUP($D46,Résultats!$B$2:$AZ$212,AG$2,FALSE)</f>
        <v>19560.464629999999</v>
      </c>
      <c r="AH46" s="31">
        <f>VLOOKUP($D46,Résultats!$B$2:$AZ$212,AH$2,FALSE)</f>
        <v>18504.292679999999</v>
      </c>
      <c r="AI46" s="31">
        <f>VLOOKUP($D46,Résultats!$B$2:$AZ$212,AI$2,FALSE)</f>
        <v>17464.822219999998</v>
      </c>
      <c r="AJ46" s="31">
        <f>VLOOKUP($D46,Résultats!$B$2:$AZ$212,AJ$2,FALSE)</f>
        <v>16448.50102</v>
      </c>
      <c r="AK46" s="31">
        <f>VLOOKUP($D46,Résultats!$B$2:$AZ$212,AK$2,FALSE)</f>
        <v>15460.74566</v>
      </c>
      <c r="AL46" s="31">
        <f>VLOOKUP($D46,Résultats!$B$2:$AZ$212,AL$2,FALSE)</f>
        <v>14505.958329999999</v>
      </c>
      <c r="AM46" s="31">
        <f>VLOOKUP($D46,Résultats!$B$2:$AZ$212,AM$2,FALSE)</f>
        <v>13587.73028</v>
      </c>
    </row>
    <row r="47" spans="2:39" x14ac:dyDescent="0.2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81.931573970000002</v>
      </c>
      <c r="G47" s="31">
        <f>VLOOKUP($D47,Résultats!$B$2:$AZ$212,G$2,FALSE)</f>
        <v>168.46435120000001</v>
      </c>
      <c r="H47" s="31">
        <f>VLOOKUP($D47,Résultats!$B$2:$AZ$212,H$2,FALSE)</f>
        <v>208.7148507</v>
      </c>
      <c r="I47" s="31">
        <f>VLOOKUP($D47,Résultats!$B$2:$AZ$212,I$2,FALSE)</f>
        <v>297.0548837</v>
      </c>
      <c r="J47" s="31">
        <f>VLOOKUP($D47,Résultats!$B$2:$AZ$212,J$2,FALSE)</f>
        <v>458.72836840000002</v>
      </c>
      <c r="K47" s="31">
        <f>VLOOKUP($D47,Résultats!$B$2:$AZ$212,K$2,FALSE)</f>
        <v>734.95270930000004</v>
      </c>
      <c r="L47" s="31">
        <f>VLOOKUP($D47,Résultats!$B$2:$AZ$212,L$2,FALSE)</f>
        <v>1033.011002</v>
      </c>
      <c r="M47" s="31">
        <f>VLOOKUP($D47,Résultats!$B$2:$AZ$212,M$2,FALSE)</f>
        <v>1352.9260079999999</v>
      </c>
      <c r="N47" s="31">
        <f>VLOOKUP($D47,Résultats!$B$2:$AZ$212,N$2,FALSE)</f>
        <v>1699.449531</v>
      </c>
      <c r="O47" s="31">
        <f>VLOOKUP($D47,Résultats!$B$2:$AZ$212,O$2,FALSE)</f>
        <v>2092.9163050000002</v>
      </c>
      <c r="P47" s="31">
        <f>VLOOKUP($D47,Résultats!$B$2:$AZ$212,P$2,FALSE)</f>
        <v>2540.51442</v>
      </c>
      <c r="Q47" s="31">
        <f>VLOOKUP($D47,Résultats!$B$2:$AZ$212,Q$2,FALSE)</f>
        <v>3047.059366</v>
      </c>
      <c r="R47" s="31">
        <f>VLOOKUP($D47,Résultats!$B$2:$AZ$212,R$2,FALSE)</f>
        <v>3615.7907959999998</v>
      </c>
      <c r="S47" s="31">
        <f>VLOOKUP($D47,Résultats!$B$2:$AZ$212,S$2,FALSE)</f>
        <v>4249.7818390000002</v>
      </c>
      <c r="T47" s="31">
        <f>VLOOKUP($D47,Résultats!$B$2:$AZ$212,T$2,FALSE)</f>
        <v>4949.8190020000002</v>
      </c>
      <c r="U47" s="31">
        <f>VLOOKUP($D47,Résultats!$B$2:$AZ$212,U$2,FALSE)</f>
        <v>5717.1525970000002</v>
      </c>
      <c r="V47" s="31">
        <f>VLOOKUP($D47,Résultats!$B$2:$AZ$212,V$2,FALSE)</f>
        <v>6552.1712010000001</v>
      </c>
      <c r="W47" s="31">
        <f>VLOOKUP($D47,Résultats!$B$2:$AZ$212,W$2,FALSE)</f>
        <v>7454.396369</v>
      </c>
      <c r="X47" s="31">
        <f>VLOOKUP($D47,Résultats!$B$2:$AZ$212,X$2,FALSE)</f>
        <v>8422.6268369999998</v>
      </c>
      <c r="Y47" s="31">
        <f>VLOOKUP($D47,Résultats!$B$2:$AZ$212,Y$2,FALSE)</f>
        <v>9452.4668949999996</v>
      </c>
      <c r="Z47" s="31">
        <f>VLOOKUP($D47,Résultats!$B$2:$AZ$212,Z$2,FALSE)</f>
        <v>10540.17607</v>
      </c>
      <c r="AA47" s="31">
        <f>VLOOKUP($D47,Résultats!$B$2:$AZ$212,AA$2,FALSE)</f>
        <v>11680.432129999999</v>
      </c>
      <c r="AB47" s="31">
        <f>VLOOKUP($D47,Résultats!$B$2:$AZ$212,AB$2,FALSE)</f>
        <v>12866.82008</v>
      </c>
      <c r="AC47" s="31">
        <f>VLOOKUP($D47,Résultats!$B$2:$AZ$212,AC$2,FALSE)</f>
        <v>14091.479880000001</v>
      </c>
      <c r="AD47" s="31">
        <f>VLOOKUP($D47,Résultats!$B$2:$AZ$212,AD$2,FALSE)</f>
        <v>15350.535</v>
      </c>
      <c r="AE47" s="31">
        <f>VLOOKUP($D47,Résultats!$B$2:$AZ$212,AE$2,FALSE)</f>
        <v>16634.219990000001</v>
      </c>
      <c r="AF47" s="31">
        <f>VLOOKUP($D47,Résultats!$B$2:$AZ$212,AF$2,FALSE)</f>
        <v>17931.61031</v>
      </c>
      <c r="AG47" s="31">
        <f>VLOOKUP($D47,Résultats!$B$2:$AZ$212,AG$2,FALSE)</f>
        <v>19232.830129999998</v>
      </c>
      <c r="AH47" s="31">
        <f>VLOOKUP($D47,Résultats!$B$2:$AZ$212,AH$2,FALSE)</f>
        <v>20527.996510000001</v>
      </c>
      <c r="AI47" s="31">
        <f>VLOOKUP($D47,Résultats!$B$2:$AZ$212,AI$2,FALSE)</f>
        <v>21808.007320000001</v>
      </c>
      <c r="AJ47" s="31">
        <f>VLOOKUP($D47,Résultats!$B$2:$AZ$212,AJ$2,FALSE)</f>
        <v>23066.163430000001</v>
      </c>
      <c r="AK47" s="31">
        <f>VLOOKUP($D47,Résultats!$B$2:$AZ$212,AK$2,FALSE)</f>
        <v>24296.659459999999</v>
      </c>
      <c r="AL47" s="31">
        <f>VLOOKUP($D47,Résultats!$B$2:$AZ$212,AL$2,FALSE)</f>
        <v>25494.745429999999</v>
      </c>
      <c r="AM47" s="31">
        <f>VLOOKUP($D47,Résultats!$B$2:$AZ$212,AM$2,FALSE)</f>
        <v>26659.192309999999</v>
      </c>
    </row>
    <row r="48" spans="2:39" x14ac:dyDescent="0.2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0.59942048969999995</v>
      </c>
      <c r="G48" s="31">
        <f>VLOOKUP($D48,Résultats!$B$2:$AZ$212,G$2,FALSE)</f>
        <v>0.78363006889999998</v>
      </c>
      <c r="H48" s="31">
        <f>VLOOKUP($D48,Résultats!$B$2:$AZ$212,H$2,FALSE)</f>
        <v>0.86638700989999995</v>
      </c>
      <c r="I48" s="31">
        <f>VLOOKUP($D48,Résultats!$B$2:$AZ$212,I$2,FALSE)</f>
        <v>0.98613652439999999</v>
      </c>
      <c r="J48" s="31">
        <f>VLOOKUP($D48,Résultats!$B$2:$AZ$212,J$2,FALSE)</f>
        <v>1.073750888</v>
      </c>
      <c r="K48" s="31">
        <f>VLOOKUP($D48,Résultats!$B$2:$AZ$212,K$2,FALSE)</f>
        <v>1.168548854</v>
      </c>
      <c r="L48" s="31">
        <f>VLOOKUP($D48,Résultats!$B$2:$AZ$212,L$2,FALSE)</f>
        <v>1.2709999139999999</v>
      </c>
      <c r="M48" s="31">
        <f>VLOOKUP($D48,Résultats!$B$2:$AZ$212,M$2,FALSE)</f>
        <v>1.3802961840000001</v>
      </c>
      <c r="N48" s="31">
        <f>VLOOKUP($D48,Résultats!$B$2:$AZ$212,N$2,FALSE)</f>
        <v>1.496047688</v>
      </c>
      <c r="O48" s="31">
        <f>VLOOKUP($D48,Résultats!$B$2:$AZ$212,O$2,FALSE)</f>
        <v>1.61310021</v>
      </c>
      <c r="P48" s="31">
        <f>VLOOKUP($D48,Résultats!$B$2:$AZ$212,P$2,FALSE)</f>
        <v>1.726217992</v>
      </c>
      <c r="Q48" s="31">
        <f>VLOOKUP($D48,Résultats!$B$2:$AZ$212,Q$2,FALSE)</f>
        <v>1.8323738249999999</v>
      </c>
      <c r="R48" s="31">
        <f>VLOOKUP($D48,Résultats!$B$2:$AZ$212,R$2,FALSE)</f>
        <v>1.9289124609999999</v>
      </c>
      <c r="S48" s="31">
        <f>VLOOKUP($D48,Résultats!$B$2:$AZ$212,S$2,FALSE)</f>
        <v>2.0141000689999999</v>
      </c>
      <c r="T48" s="31">
        <f>VLOOKUP($D48,Résultats!$B$2:$AZ$212,T$2,FALSE)</f>
        <v>2.0865416130000001</v>
      </c>
      <c r="U48" s="31">
        <f>VLOOKUP($D48,Résultats!$B$2:$AZ$212,U$2,FALSE)</f>
        <v>2.1456512889999999</v>
      </c>
      <c r="V48" s="31">
        <f>VLOOKUP($D48,Résultats!$B$2:$AZ$212,V$2,FALSE)</f>
        <v>2.191145369</v>
      </c>
      <c r="W48" s="31">
        <f>VLOOKUP($D48,Résultats!$B$2:$AZ$212,W$2,FALSE)</f>
        <v>2.22300896</v>
      </c>
      <c r="X48" s="31">
        <f>VLOOKUP($D48,Résultats!$B$2:$AZ$212,X$2,FALSE)</f>
        <v>2.2414547329999999</v>
      </c>
      <c r="Y48" s="31">
        <f>VLOOKUP($D48,Résultats!$B$2:$AZ$212,Y$2,FALSE)</f>
        <v>2.2470154500000001</v>
      </c>
      <c r="Z48" s="31">
        <f>VLOOKUP($D48,Résultats!$B$2:$AZ$212,Z$2,FALSE)</f>
        <v>2.2401456620000002</v>
      </c>
      <c r="AA48" s="31">
        <f>VLOOKUP($D48,Résultats!$B$2:$AZ$212,AA$2,FALSE)</f>
        <v>2.221369621</v>
      </c>
      <c r="AB48" s="31">
        <f>VLOOKUP($D48,Résultats!$B$2:$AZ$212,AB$2,FALSE)</f>
        <v>2.191463132</v>
      </c>
      <c r="AC48" s="31">
        <f>VLOOKUP($D48,Résultats!$B$2:$AZ$212,AC$2,FALSE)</f>
        <v>2.1513167009999998</v>
      </c>
      <c r="AD48" s="31">
        <f>VLOOKUP($D48,Résultats!$B$2:$AZ$212,AD$2,FALSE)</f>
        <v>2.1023268430000002</v>
      </c>
      <c r="AE48" s="31">
        <f>VLOOKUP($D48,Résultats!$B$2:$AZ$212,AE$2,FALSE)</f>
        <v>2.0455345089999999</v>
      </c>
      <c r="AF48" s="31">
        <f>VLOOKUP($D48,Résultats!$B$2:$AZ$212,AF$2,FALSE)</f>
        <v>1.9820090159999999</v>
      </c>
      <c r="AG48" s="31">
        <f>VLOOKUP($D48,Résultats!$B$2:$AZ$212,AG$2,FALSE)</f>
        <v>1.912931613</v>
      </c>
      <c r="AH48" s="31">
        <f>VLOOKUP($D48,Résultats!$B$2:$AZ$212,AH$2,FALSE)</f>
        <v>1.839483438</v>
      </c>
      <c r="AI48" s="31">
        <f>VLOOKUP($D48,Résultats!$B$2:$AZ$212,AI$2,FALSE)</f>
        <v>1.7628476449999999</v>
      </c>
      <c r="AJ48" s="31">
        <f>VLOOKUP($D48,Résultats!$B$2:$AZ$212,AJ$2,FALSE)</f>
        <v>1.684109793</v>
      </c>
      <c r="AK48" s="31">
        <f>VLOOKUP($D48,Résultats!$B$2:$AZ$212,AK$2,FALSE)</f>
        <v>1.6042385969999999</v>
      </c>
      <c r="AL48" s="31">
        <f>VLOOKUP($D48,Résultats!$B$2:$AZ$212,AL$2,FALSE)</f>
        <v>1.5240835370000001</v>
      </c>
      <c r="AM48" s="31">
        <f>VLOOKUP($D48,Résultats!$B$2:$AZ$212,AM$2,FALSE)</f>
        <v>1.444416044</v>
      </c>
    </row>
    <row r="49" spans="3:40" x14ac:dyDescent="0.2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34663.950900000003</v>
      </c>
      <c r="J49" s="83">
        <f>VLOOKUP($D49,Résultats!$B$2:$AZ$212,J$2,FALSE)</f>
        <v>34954.378239999998</v>
      </c>
      <c r="K49" s="83">
        <f>VLOOKUP($D49,Résultats!$B$2:$AZ$212,K$2,FALSE)</f>
        <v>35112.321069999998</v>
      </c>
      <c r="L49" s="83">
        <f>VLOOKUP($D49,Résultats!$B$2:$AZ$212,L$2,FALSE)</f>
        <v>35223.775900000001</v>
      </c>
      <c r="M49" s="83">
        <f>VLOOKUP($D49,Résultats!$B$2:$AZ$212,M$2,FALSE)</f>
        <v>35270.090150000004</v>
      </c>
      <c r="N49" s="83">
        <f>VLOOKUP($D49,Résultats!$B$2:$AZ$212,N$2,FALSE)</f>
        <v>35269.829890000001</v>
      </c>
      <c r="O49" s="83">
        <f>VLOOKUP($D49,Résultats!$B$2:$AZ$212,O$2,FALSE)</f>
        <v>35319.875090000001</v>
      </c>
      <c r="P49" s="83">
        <f>VLOOKUP($D49,Résultats!$B$2:$AZ$212,P$2,FALSE)</f>
        <v>35421.615610000001</v>
      </c>
      <c r="Q49" s="83">
        <f>VLOOKUP($D49,Résultats!$B$2:$AZ$212,Q$2,FALSE)</f>
        <v>35564.618999999999</v>
      </c>
      <c r="R49" s="83">
        <f>VLOOKUP($D49,Résultats!$B$2:$AZ$212,R$2,FALSE)</f>
        <v>35735.462890000003</v>
      </c>
      <c r="S49" s="83">
        <f>VLOOKUP($D49,Résultats!$B$2:$AZ$212,S$2,FALSE)</f>
        <v>35924.8946</v>
      </c>
      <c r="T49" s="83">
        <f>VLOOKUP($D49,Résultats!$B$2:$AZ$212,T$2,FALSE)</f>
        <v>36121.260179999997</v>
      </c>
      <c r="U49" s="83">
        <f>VLOOKUP($D49,Résultats!$B$2:$AZ$212,U$2,FALSE)</f>
        <v>36319.747210000001</v>
      </c>
      <c r="V49" s="83">
        <f>VLOOKUP($D49,Résultats!$B$2:$AZ$212,V$2,FALSE)</f>
        <v>36517.605810000001</v>
      </c>
      <c r="W49" s="83">
        <f>VLOOKUP($D49,Résultats!$B$2:$AZ$212,W$2,FALSE)</f>
        <v>36713.983549999997</v>
      </c>
      <c r="X49" s="83">
        <f>VLOOKUP($D49,Résultats!$B$2:$AZ$212,X$2,FALSE)</f>
        <v>36909.926449999999</v>
      </c>
      <c r="Y49" s="83">
        <f>VLOOKUP($D49,Résultats!$B$2:$AZ$212,Y$2,FALSE)</f>
        <v>37103.429629999999</v>
      </c>
      <c r="Z49" s="83">
        <f>VLOOKUP($D49,Résultats!$B$2:$AZ$212,Z$2,FALSE)</f>
        <v>37296.788679999998</v>
      </c>
      <c r="AA49" s="83">
        <f>VLOOKUP($D49,Résultats!$B$2:$AZ$212,AA$2,FALSE)</f>
        <v>37491.719720000001</v>
      </c>
      <c r="AB49" s="83">
        <f>VLOOKUP($D49,Résultats!$B$2:$AZ$212,AB$2,FALSE)</f>
        <v>37689.909269999996</v>
      </c>
      <c r="AC49" s="83">
        <f>VLOOKUP($D49,Résultats!$B$2:$AZ$212,AC$2,FALSE)</f>
        <v>37892.122629999998</v>
      </c>
      <c r="AD49" s="83">
        <f>VLOOKUP($D49,Résultats!$B$2:$AZ$212,AD$2,FALSE)</f>
        <v>38105.224000000002</v>
      </c>
      <c r="AE49" s="83">
        <f>VLOOKUP($D49,Résultats!$B$2:$AZ$212,AE$2,FALSE)</f>
        <v>38327.981979999997</v>
      </c>
      <c r="AF49" s="83">
        <f>VLOOKUP($D49,Résultats!$B$2:$AZ$212,AF$2,FALSE)</f>
        <v>38557.830430000002</v>
      </c>
      <c r="AG49" s="83">
        <f>VLOOKUP($D49,Résultats!$B$2:$AZ$212,AG$2,FALSE)</f>
        <v>38793.294759999997</v>
      </c>
      <c r="AH49" s="83">
        <f>VLOOKUP($D49,Résultats!$B$2:$AZ$212,AH$2,FALSE)</f>
        <v>39032.289190000003</v>
      </c>
      <c r="AI49" s="83">
        <f>VLOOKUP($D49,Résultats!$B$2:$AZ$212,AI$2,FALSE)</f>
        <v>39272.829539999999</v>
      </c>
      <c r="AJ49" s="83">
        <f>VLOOKUP($D49,Résultats!$B$2:$AZ$212,AJ$2,FALSE)</f>
        <v>39514.664449999997</v>
      </c>
      <c r="AK49" s="83">
        <f>VLOOKUP($D49,Résultats!$B$2:$AZ$212,AK$2,FALSE)</f>
        <v>39757.405120000003</v>
      </c>
      <c r="AL49" s="83">
        <f>VLOOKUP($D49,Résultats!$B$2:$AZ$212,AL$2,FALSE)</f>
        <v>40000.703759999997</v>
      </c>
      <c r="AM49" s="83">
        <f>VLOOKUP($D49,Résultats!$B$2:$AZ$212,AM$2,FALSE)</f>
        <v>40246.922590000002</v>
      </c>
    </row>
    <row r="50" spans="3:40" x14ac:dyDescent="0.2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81.931573970000002</v>
      </c>
      <c r="G50" s="85">
        <f>VLOOKUP($D50,Résultats!$B$2:$AZ$212,G$2,FALSE)</f>
        <v>168.46435120000001</v>
      </c>
      <c r="H50" s="85">
        <f>VLOOKUP($D50,Résultats!$B$2:$AZ$212,H$2,FALSE)</f>
        <v>208.7148507</v>
      </c>
      <c r="I50" s="85">
        <f>VLOOKUP($D50,Résultats!$B$2:$AZ$212,I$2,FALSE)</f>
        <v>297.0548837</v>
      </c>
      <c r="J50" s="85">
        <f>VLOOKUP($D50,Résultats!$B$2:$AZ$212,J$2,FALSE)</f>
        <v>458.72836840000002</v>
      </c>
      <c r="K50" s="85">
        <f>VLOOKUP($D50,Résultats!$B$2:$AZ$212,K$2,FALSE)</f>
        <v>734.95270930000004</v>
      </c>
      <c r="L50" s="85">
        <f>VLOOKUP($D50,Résultats!$B$2:$AZ$212,L$2,FALSE)</f>
        <v>1033.011002</v>
      </c>
      <c r="M50" s="85">
        <f>VLOOKUP($D50,Résultats!$B$2:$AZ$212,M$2,FALSE)</f>
        <v>1352.9260079999999</v>
      </c>
      <c r="N50" s="85">
        <f>VLOOKUP($D50,Résultats!$B$2:$AZ$212,N$2,FALSE)</f>
        <v>1699.449531</v>
      </c>
      <c r="O50" s="85">
        <f>VLOOKUP($D50,Résultats!$B$2:$AZ$212,O$2,FALSE)</f>
        <v>2092.9163050000002</v>
      </c>
      <c r="P50" s="85">
        <f>VLOOKUP($D50,Résultats!$B$2:$AZ$212,P$2,FALSE)</f>
        <v>2540.51442</v>
      </c>
      <c r="Q50" s="85">
        <f>VLOOKUP($D50,Résultats!$B$2:$AZ$212,Q$2,FALSE)</f>
        <v>3047.059366</v>
      </c>
      <c r="R50" s="85">
        <f>VLOOKUP($D50,Résultats!$B$2:$AZ$212,R$2,FALSE)</f>
        <v>3615.7907959999998</v>
      </c>
      <c r="S50" s="85">
        <f>VLOOKUP($D50,Résultats!$B$2:$AZ$212,S$2,FALSE)</f>
        <v>4249.7818390000002</v>
      </c>
      <c r="T50" s="85">
        <f>VLOOKUP($D50,Résultats!$B$2:$AZ$212,T$2,FALSE)</f>
        <v>4949.8190020000002</v>
      </c>
      <c r="U50" s="85">
        <f>VLOOKUP($D50,Résultats!$B$2:$AZ$212,U$2,FALSE)</f>
        <v>5717.1525970000002</v>
      </c>
      <c r="V50" s="85">
        <f>VLOOKUP($D50,Résultats!$B$2:$AZ$212,V$2,FALSE)</f>
        <v>6552.1712010000001</v>
      </c>
      <c r="W50" s="85">
        <f>VLOOKUP($D50,Résultats!$B$2:$AZ$212,W$2,FALSE)</f>
        <v>7454.396369</v>
      </c>
      <c r="X50" s="85">
        <f>VLOOKUP($D50,Résultats!$B$2:$AZ$212,X$2,FALSE)</f>
        <v>8422.6268369999998</v>
      </c>
      <c r="Y50" s="85">
        <f>VLOOKUP($D50,Résultats!$B$2:$AZ$212,Y$2,FALSE)</f>
        <v>9452.4668949999996</v>
      </c>
      <c r="Z50" s="85">
        <f>VLOOKUP($D50,Résultats!$B$2:$AZ$212,Z$2,FALSE)</f>
        <v>10540.17607</v>
      </c>
      <c r="AA50" s="85">
        <f>VLOOKUP($D50,Résultats!$B$2:$AZ$212,AA$2,FALSE)</f>
        <v>11680.432129999999</v>
      </c>
      <c r="AB50" s="85">
        <f>VLOOKUP($D50,Résultats!$B$2:$AZ$212,AB$2,FALSE)</f>
        <v>12866.82008</v>
      </c>
      <c r="AC50" s="85">
        <f>VLOOKUP($D50,Résultats!$B$2:$AZ$212,AC$2,FALSE)</f>
        <v>14091.479880000001</v>
      </c>
      <c r="AD50" s="85">
        <f>VLOOKUP($D50,Résultats!$B$2:$AZ$212,AD$2,FALSE)</f>
        <v>15350.535</v>
      </c>
      <c r="AE50" s="85">
        <f>VLOOKUP($D50,Résultats!$B$2:$AZ$212,AE$2,FALSE)</f>
        <v>16634.219990000001</v>
      </c>
      <c r="AF50" s="85">
        <f>VLOOKUP($D50,Résultats!$B$2:$AZ$212,AF$2,FALSE)</f>
        <v>17931.61031</v>
      </c>
      <c r="AG50" s="85">
        <f>VLOOKUP($D50,Résultats!$B$2:$AZ$212,AG$2,FALSE)</f>
        <v>19232.830129999998</v>
      </c>
      <c r="AH50" s="85">
        <f>VLOOKUP($D50,Résultats!$B$2:$AZ$212,AH$2,FALSE)</f>
        <v>20527.996510000001</v>
      </c>
      <c r="AI50" s="85">
        <f>VLOOKUP($D50,Résultats!$B$2:$AZ$212,AI$2,FALSE)</f>
        <v>21808.007320000001</v>
      </c>
      <c r="AJ50" s="85">
        <f>VLOOKUP($D50,Résultats!$B$2:$AZ$212,AJ$2,FALSE)</f>
        <v>23066.163430000001</v>
      </c>
      <c r="AK50" s="85">
        <f>VLOOKUP($D50,Résultats!$B$2:$AZ$212,AK$2,FALSE)</f>
        <v>24296.659459999999</v>
      </c>
      <c r="AL50" s="85">
        <f>VLOOKUP($D50,Résultats!$B$2:$AZ$212,AL$2,FALSE)</f>
        <v>25494.745429999999</v>
      </c>
      <c r="AM50" s="85">
        <f>VLOOKUP($D50,Résultats!$B$2:$AZ$212,AM$2,FALSE)</f>
        <v>26659.192309999999</v>
      </c>
    </row>
    <row r="51" spans="3:40" x14ac:dyDescent="0.2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1.4016747679999999</v>
      </c>
      <c r="G51" s="31">
        <f>VLOOKUP($D51,Résultats!$B$2:$AZ$212,G$2,FALSE)</f>
        <v>3.8237398370000002</v>
      </c>
      <c r="H51" s="31">
        <f>VLOOKUP($D51,Résultats!$B$2:$AZ$212,H$2,FALSE)</f>
        <v>5.1477613819999997</v>
      </c>
      <c r="I51" s="31">
        <f>VLOOKUP($D51,Résultats!$B$2:$AZ$212,I$2,FALSE)</f>
        <v>8.1749054579999996</v>
      </c>
      <c r="J51" s="31">
        <f>VLOOKUP($D51,Résultats!$B$2:$AZ$212,J$2,FALSE)</f>
        <v>14.07416957</v>
      </c>
      <c r="K51" s="31">
        <f>VLOOKUP($D51,Résultats!$B$2:$AZ$212,K$2,FALSE)</f>
        <v>24.875316999999999</v>
      </c>
      <c r="L51" s="31">
        <f>VLOOKUP($D51,Résultats!$B$2:$AZ$212,L$2,FALSE)</f>
        <v>37.526353020000002</v>
      </c>
      <c r="M51" s="31">
        <f>VLOOKUP($D51,Résultats!$B$2:$AZ$212,M$2,FALSE)</f>
        <v>52.259175640000002</v>
      </c>
      <c r="N51" s="31">
        <f>VLOOKUP($D51,Résultats!$B$2:$AZ$212,N$2,FALSE)</f>
        <v>69.531814949999998</v>
      </c>
      <c r="O51" s="31">
        <f>VLOOKUP($D51,Résultats!$B$2:$AZ$212,O$2,FALSE)</f>
        <v>90.596100379999996</v>
      </c>
      <c r="P51" s="31">
        <f>VLOOKUP($D51,Résultats!$B$2:$AZ$212,P$2,FALSE)</f>
        <v>116.1678034</v>
      </c>
      <c r="Q51" s="31">
        <f>VLOOKUP($D51,Résultats!$B$2:$AZ$212,Q$2,FALSE)</f>
        <v>146.87182179999999</v>
      </c>
      <c r="R51" s="31">
        <f>VLOOKUP($D51,Résultats!$B$2:$AZ$212,R$2,FALSE)</f>
        <v>183.26599189999999</v>
      </c>
      <c r="S51" s="31">
        <f>VLOOKUP($D51,Résultats!$B$2:$AZ$212,S$2,FALSE)</f>
        <v>225.91447460000001</v>
      </c>
      <c r="T51" s="31">
        <f>VLOOKUP($D51,Résultats!$B$2:$AZ$212,T$2,FALSE)</f>
        <v>275.25559629999998</v>
      </c>
      <c r="U51" s="31">
        <f>VLOOKUP($D51,Résultats!$B$2:$AZ$212,U$2,FALSE)</f>
        <v>331.77032550000001</v>
      </c>
      <c r="V51" s="31">
        <f>VLOOKUP($D51,Résultats!$B$2:$AZ$212,V$2,FALSE)</f>
        <v>395.89972940000001</v>
      </c>
      <c r="W51" s="31">
        <f>VLOOKUP($D51,Résultats!$B$2:$AZ$212,W$2,FALSE)</f>
        <v>468.03874880000001</v>
      </c>
      <c r="X51" s="31">
        <f>VLOOKUP($D51,Résultats!$B$2:$AZ$212,X$2,FALSE)</f>
        <v>548.54236979999996</v>
      </c>
      <c r="Y51" s="31">
        <f>VLOOKUP($D51,Résultats!$B$2:$AZ$212,Y$2,FALSE)</f>
        <v>637.52332460000002</v>
      </c>
      <c r="Z51" s="31">
        <f>VLOOKUP($D51,Résultats!$B$2:$AZ$212,Z$2,FALSE)</f>
        <v>735.12497770000004</v>
      </c>
      <c r="AA51" s="31">
        <f>VLOOKUP($D51,Résultats!$B$2:$AZ$212,AA$2,FALSE)</f>
        <v>841.35267980000003</v>
      </c>
      <c r="AB51" s="31">
        <f>VLOOKUP($D51,Résultats!$B$2:$AZ$212,AB$2,FALSE)</f>
        <v>956.09236239999996</v>
      </c>
      <c r="AC51" s="31">
        <f>VLOOKUP($D51,Résultats!$B$2:$AZ$212,AC$2,FALSE)</f>
        <v>1079.067006</v>
      </c>
      <c r="AD51" s="31">
        <f>VLOOKUP($D51,Résultats!$B$2:$AZ$212,AD$2,FALSE)</f>
        <v>1210.3168410000001</v>
      </c>
      <c r="AE51" s="31">
        <f>VLOOKUP($D51,Résultats!$B$2:$AZ$212,AE$2,FALSE)</f>
        <v>1349.308485</v>
      </c>
      <c r="AF51" s="31">
        <f>VLOOKUP($D51,Résultats!$B$2:$AZ$212,AF$2,FALSE)</f>
        <v>1495.3347249999999</v>
      </c>
      <c r="AG51" s="31">
        <f>VLOOKUP($D51,Résultats!$B$2:$AZ$212,AG$2,FALSE)</f>
        <v>1647.722315</v>
      </c>
      <c r="AH51" s="31">
        <f>VLOOKUP($D51,Résultats!$B$2:$AZ$212,AH$2,FALSE)</f>
        <v>1805.7257400000001</v>
      </c>
      <c r="AI51" s="31">
        <f>VLOOKUP($D51,Résultats!$B$2:$AZ$212,AI$2,FALSE)</f>
        <v>1968.6092659999999</v>
      </c>
      <c r="AJ51" s="31">
        <f>VLOOKUP($D51,Résultats!$B$2:$AZ$212,AJ$2,FALSE)</f>
        <v>2135.8215300000002</v>
      </c>
      <c r="AK51" s="31">
        <f>VLOOKUP($D51,Résultats!$B$2:$AZ$212,AK$2,FALSE)</f>
        <v>2306.8472870000001</v>
      </c>
      <c r="AL51" s="31">
        <f>VLOOKUP($D51,Résultats!$B$2:$AZ$212,AL$2,FALSE)</f>
        <v>2481.2328440000001</v>
      </c>
      <c r="AM51" s="31">
        <f>VLOOKUP($D51,Résultats!$B$2:$AZ$212,AM$2,FALSE)</f>
        <v>2658.8975380000002</v>
      </c>
    </row>
    <row r="52" spans="3:40" x14ac:dyDescent="0.2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1.2351355470000001</v>
      </c>
      <c r="G52" s="31">
        <f>VLOOKUP($D52,Résultats!$B$2:$AZ$212,G$2,FALSE)</f>
        <v>3.061876598</v>
      </c>
      <c r="H52" s="31">
        <f>VLOOKUP($D52,Résultats!$B$2:$AZ$212,H$2,FALSE)</f>
        <v>4.0163431029999996</v>
      </c>
      <c r="I52" s="31">
        <f>VLOOKUP($D52,Résultats!$B$2:$AZ$212,I$2,FALSE)</f>
        <v>6.1719865069999997</v>
      </c>
      <c r="J52" s="31">
        <f>VLOOKUP($D52,Résultats!$B$2:$AZ$212,J$2,FALSE)</f>
        <v>10.29972854</v>
      </c>
      <c r="K52" s="31">
        <f>VLOOKUP($D52,Résultats!$B$2:$AZ$212,K$2,FALSE)</f>
        <v>17.715499019999999</v>
      </c>
      <c r="L52" s="31">
        <f>VLOOKUP($D52,Résultats!$B$2:$AZ$212,L$2,FALSE)</f>
        <v>26.21377927</v>
      </c>
      <c r="M52" s="31">
        <f>VLOOKUP($D52,Résultats!$B$2:$AZ$212,M$2,FALSE)</f>
        <v>35.899706279999997</v>
      </c>
      <c r="N52" s="31">
        <f>VLOOKUP($D52,Résultats!$B$2:$AZ$212,N$2,FALSE)</f>
        <v>47.021268300000003</v>
      </c>
      <c r="O52" s="31">
        <f>VLOOKUP($D52,Résultats!$B$2:$AZ$212,O$2,FALSE)</f>
        <v>60.329535700000001</v>
      </c>
      <c r="P52" s="31">
        <f>VLOOKUP($D52,Résultats!$B$2:$AZ$212,P$2,FALSE)</f>
        <v>76.205922770000001</v>
      </c>
      <c r="Q52" s="31">
        <f>VLOOKUP($D52,Résultats!$B$2:$AZ$212,Q$2,FALSE)</f>
        <v>94.963461460000005</v>
      </c>
      <c r="R52" s="31">
        <f>VLOOKUP($D52,Résultats!$B$2:$AZ$212,R$2,FALSE)</f>
        <v>116.8649805</v>
      </c>
      <c r="S52" s="31">
        <f>VLOOKUP($D52,Résultats!$B$2:$AZ$212,S$2,FALSE)</f>
        <v>142.16970559999999</v>
      </c>
      <c r="T52" s="31">
        <f>VLOOKUP($D52,Résultats!$B$2:$AZ$212,T$2,FALSE)</f>
        <v>171.053347</v>
      </c>
      <c r="U52" s="31">
        <f>VLOOKUP($D52,Résultats!$B$2:$AZ$212,U$2,FALSE)</f>
        <v>203.71014170000001</v>
      </c>
      <c r="V52" s="31">
        <f>VLOOKUP($D52,Résultats!$B$2:$AZ$212,V$2,FALSE)</f>
        <v>240.30264779999999</v>
      </c>
      <c r="W52" s="31">
        <f>VLOOKUP($D52,Résultats!$B$2:$AZ$212,W$2,FALSE)</f>
        <v>280.95869219999997</v>
      </c>
      <c r="X52" s="31">
        <f>VLOOKUP($D52,Résultats!$B$2:$AZ$212,X$2,FALSE)</f>
        <v>325.77524310000001</v>
      </c>
      <c r="Y52" s="31">
        <f>VLOOKUP($D52,Résultats!$B$2:$AZ$212,Y$2,FALSE)</f>
        <v>374.70542610000001</v>
      </c>
      <c r="Z52" s="31">
        <f>VLOOKUP($D52,Résultats!$B$2:$AZ$212,Z$2,FALSE)</f>
        <v>427.71729160000001</v>
      </c>
      <c r="AA52" s="31">
        <f>VLOOKUP($D52,Résultats!$B$2:$AZ$212,AA$2,FALSE)</f>
        <v>484.69757170000003</v>
      </c>
      <c r="AB52" s="31">
        <f>VLOOKUP($D52,Résultats!$B$2:$AZ$212,AB$2,FALSE)</f>
        <v>545.46588389999999</v>
      </c>
      <c r="AC52" s="31">
        <f>VLOOKUP($D52,Résultats!$B$2:$AZ$212,AC$2,FALSE)</f>
        <v>609.75358410000001</v>
      </c>
      <c r="AD52" s="31">
        <f>VLOOKUP($D52,Résultats!$B$2:$AZ$212,AD$2,FALSE)</f>
        <v>677.4639181</v>
      </c>
      <c r="AE52" s="31">
        <f>VLOOKUP($D52,Résultats!$B$2:$AZ$212,AE$2,FALSE)</f>
        <v>748.19360570000003</v>
      </c>
      <c r="AF52" s="31">
        <f>VLOOKUP($D52,Résultats!$B$2:$AZ$212,AF$2,FALSE)</f>
        <v>821.45346089999998</v>
      </c>
      <c r="AG52" s="31">
        <f>VLOOKUP($D52,Résultats!$B$2:$AZ$212,AG$2,FALSE)</f>
        <v>896.77901840000004</v>
      </c>
      <c r="AH52" s="31">
        <f>VLOOKUP($D52,Résultats!$B$2:$AZ$212,AH$2,FALSE)</f>
        <v>973.67640280000001</v>
      </c>
      <c r="AI52" s="31">
        <f>VLOOKUP($D52,Résultats!$B$2:$AZ$212,AI$2,FALSE)</f>
        <v>1051.6649190000001</v>
      </c>
      <c r="AJ52" s="31">
        <f>VLOOKUP($D52,Résultats!$B$2:$AZ$212,AJ$2,FALSE)</f>
        <v>1130.365624</v>
      </c>
      <c r="AK52" s="31">
        <f>VLOOKUP($D52,Résultats!$B$2:$AZ$212,AK$2,FALSE)</f>
        <v>1209.424818</v>
      </c>
      <c r="AL52" s="31">
        <f>VLOOKUP($D52,Résultats!$B$2:$AZ$212,AL$2,FALSE)</f>
        <v>1288.5259699999999</v>
      </c>
      <c r="AM52" s="31">
        <f>VLOOKUP($D52,Résultats!$B$2:$AZ$212,AM$2,FALSE)</f>
        <v>1367.5367120000001</v>
      </c>
    </row>
    <row r="53" spans="3:40" x14ac:dyDescent="0.2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2.4065528629999999</v>
      </c>
      <c r="G53" s="31">
        <f>VLOOKUP($D53,Résultats!$B$2:$AZ$212,G$2,FALSE)</f>
        <v>4.9951281769999998</v>
      </c>
      <c r="H53" s="31">
        <f>VLOOKUP($D53,Résultats!$B$2:$AZ$212,H$2,FALSE)</f>
        <v>6.2016842719999996</v>
      </c>
      <c r="I53" s="31">
        <f>VLOOKUP($D53,Résultats!$B$2:$AZ$212,I$2,FALSE)</f>
        <v>8.8459701339999999</v>
      </c>
      <c r="J53" s="31">
        <f>VLOOKUP($D53,Résultats!$B$2:$AZ$212,J$2,FALSE)</f>
        <v>13.67795108</v>
      </c>
      <c r="K53" s="31">
        <f>VLOOKUP($D53,Résultats!$B$2:$AZ$212,K$2,FALSE)</f>
        <v>21.91333612</v>
      </c>
      <c r="L53" s="31">
        <f>VLOOKUP($D53,Résultats!$B$2:$AZ$212,L$2,FALSE)</f>
        <v>30.764796140000001</v>
      </c>
      <c r="M53" s="31">
        <f>VLOOKUP($D53,Résultats!$B$2:$AZ$212,M$2,FALSE)</f>
        <v>40.209851270000001</v>
      </c>
      <c r="N53" s="31">
        <f>VLOOKUP($D53,Résultats!$B$2:$AZ$212,N$2,FALSE)</f>
        <v>50.359219349999996</v>
      </c>
      <c r="O53" s="31">
        <f>VLOOKUP($D53,Résultats!$B$2:$AZ$212,O$2,FALSE)</f>
        <v>61.771951190000003</v>
      </c>
      <c r="P53" s="31">
        <f>VLOOKUP($D53,Résultats!$B$2:$AZ$212,P$2,FALSE)</f>
        <v>74.608351529999894</v>
      </c>
      <c r="Q53" s="31">
        <f>VLOOKUP($D53,Résultats!$B$2:$AZ$212,Q$2,FALSE)</f>
        <v>88.950665490000006</v>
      </c>
      <c r="R53" s="31">
        <f>VLOOKUP($D53,Résultats!$B$2:$AZ$212,R$2,FALSE)</f>
        <v>104.8278456</v>
      </c>
      <c r="S53" s="31">
        <f>VLOOKUP($D53,Résultats!$B$2:$AZ$212,S$2,FALSE)</f>
        <v>122.2565718</v>
      </c>
      <c r="T53" s="31">
        <f>VLOOKUP($D53,Résultats!$B$2:$AZ$212,T$2,FALSE)</f>
        <v>141.1820372</v>
      </c>
      <c r="U53" s="31">
        <f>VLOOKUP($D53,Résultats!$B$2:$AZ$212,U$2,FALSE)</f>
        <v>161.5549714</v>
      </c>
      <c r="V53" s="31">
        <f>VLOOKUP($D53,Résultats!$B$2:$AZ$212,V$2,FALSE)</f>
        <v>183.29430790000001</v>
      </c>
      <c r="W53" s="31">
        <f>VLOOKUP($D53,Résultats!$B$2:$AZ$212,W$2,FALSE)</f>
        <v>206.28752850000001</v>
      </c>
      <c r="X53" s="31">
        <f>VLOOKUP($D53,Résultats!$B$2:$AZ$212,X$2,FALSE)</f>
        <v>230.3947762</v>
      </c>
      <c r="Y53" s="31">
        <f>VLOOKUP($D53,Résultats!$B$2:$AZ$212,Y$2,FALSE)</f>
        <v>255.3871412</v>
      </c>
      <c r="Z53" s="31">
        <f>VLOOKUP($D53,Résultats!$B$2:$AZ$212,Z$2,FALSE)</f>
        <v>281.0497441</v>
      </c>
      <c r="AA53" s="31">
        <f>VLOOKUP($D53,Résultats!$B$2:$AZ$212,AA$2,FALSE)</f>
        <v>307.12381959999999</v>
      </c>
      <c r="AB53" s="31">
        <f>VLOOKUP($D53,Résultats!$B$2:$AZ$212,AB$2,FALSE)</f>
        <v>333.3231576</v>
      </c>
      <c r="AC53" s="31">
        <f>VLOOKUP($D53,Résultats!$B$2:$AZ$212,AC$2,FALSE)</f>
        <v>359.32886000000002</v>
      </c>
      <c r="AD53" s="31">
        <f>VLOOKUP($D53,Résultats!$B$2:$AZ$212,AD$2,FALSE)</f>
        <v>384.9167549</v>
      </c>
      <c r="AE53" s="31">
        <f>VLOOKUP($D53,Résultats!$B$2:$AZ$212,AE$2,FALSE)</f>
        <v>409.731064</v>
      </c>
      <c r="AF53" s="31">
        <f>VLOOKUP($D53,Résultats!$B$2:$AZ$212,AF$2,FALSE)</f>
        <v>433.40006510000001</v>
      </c>
      <c r="AG53" s="31">
        <f>VLOOKUP($D53,Résultats!$B$2:$AZ$212,AG$2,FALSE)</f>
        <v>455.58574019999998</v>
      </c>
      <c r="AH53" s="31">
        <f>VLOOKUP($D53,Résultats!$B$2:$AZ$212,AH$2,FALSE)</f>
        <v>475.96309409999998</v>
      </c>
      <c r="AI53" s="31">
        <f>VLOOKUP($D53,Résultats!$B$2:$AZ$212,AI$2,FALSE)</f>
        <v>494.23661349999998</v>
      </c>
      <c r="AJ53" s="31">
        <f>VLOOKUP($D53,Résultats!$B$2:$AZ$212,AJ$2,FALSE)</f>
        <v>510.17152599999997</v>
      </c>
      <c r="AK53" s="31">
        <f>VLOOKUP($D53,Résultats!$B$2:$AZ$212,AK$2,FALSE)</f>
        <v>523.56291269999997</v>
      </c>
      <c r="AL53" s="31">
        <f>VLOOKUP($D53,Résultats!$B$2:$AZ$212,AL$2,FALSE)</f>
        <v>534.23749580000003</v>
      </c>
      <c r="AM53" s="31">
        <f>VLOOKUP($D53,Résultats!$B$2:$AZ$212,AM$2,FALSE)</f>
        <v>542.0870635</v>
      </c>
    </row>
    <row r="54" spans="3:40" x14ac:dyDescent="0.2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53.330725049999998</v>
      </c>
      <c r="G54" s="31">
        <f>VLOOKUP($D54,Résultats!$B$2:$AZ$212,G$2,FALSE)</f>
        <v>109.1278018</v>
      </c>
      <c r="H54" s="31">
        <f>VLOOKUP($D54,Résultats!$B$2:$AZ$212,H$2,FALSE)</f>
        <v>134.96802829999999</v>
      </c>
      <c r="I54" s="31">
        <f>VLOOKUP($D54,Résultats!$B$2:$AZ$212,I$2,FALSE)</f>
        <v>191.61029730000001</v>
      </c>
      <c r="J54" s="31">
        <f>VLOOKUP($D54,Résultats!$B$2:$AZ$212,J$2,FALSE)</f>
        <v>295.0649919</v>
      </c>
      <c r="K54" s="31">
        <f>VLOOKUP($D54,Résultats!$B$2:$AZ$212,K$2,FALSE)</f>
        <v>471.4029458</v>
      </c>
      <c r="L54" s="31">
        <f>VLOOKUP($D54,Résultats!$B$2:$AZ$212,L$2,FALSE)</f>
        <v>661.10319100000004</v>
      </c>
      <c r="M54" s="31">
        <f>VLOOKUP($D54,Résultats!$B$2:$AZ$212,M$2,FALSE)</f>
        <v>864.04589869999995</v>
      </c>
      <c r="N54" s="31">
        <f>VLOOKUP($D54,Résultats!$B$2:$AZ$212,N$2,FALSE)</f>
        <v>1083.106299</v>
      </c>
      <c r="O54" s="31">
        <f>VLOOKUP($D54,Résultats!$B$2:$AZ$212,O$2,FALSE)</f>
        <v>1331.0007660000001</v>
      </c>
      <c r="P54" s="31">
        <f>VLOOKUP($D54,Résultats!$B$2:$AZ$212,P$2,FALSE)</f>
        <v>1612.0659700000001</v>
      </c>
      <c r="Q54" s="31">
        <f>VLOOKUP($D54,Résultats!$B$2:$AZ$212,Q$2,FALSE)</f>
        <v>1929.1231600000001</v>
      </c>
      <c r="R54" s="31">
        <f>VLOOKUP($D54,Résultats!$B$2:$AZ$212,R$2,FALSE)</f>
        <v>2283.9911659999998</v>
      </c>
      <c r="S54" s="31">
        <f>VLOOKUP($D54,Résultats!$B$2:$AZ$212,S$2,FALSE)</f>
        <v>2678.3755839999999</v>
      </c>
      <c r="T54" s="31">
        <f>VLOOKUP($D54,Résultats!$B$2:$AZ$212,T$2,FALSE)</f>
        <v>3112.5439609999999</v>
      </c>
      <c r="U54" s="31">
        <f>VLOOKUP($D54,Résultats!$B$2:$AZ$212,U$2,FALSE)</f>
        <v>3587.0464069999998</v>
      </c>
      <c r="V54" s="31">
        <f>VLOOKUP($D54,Résultats!$B$2:$AZ$212,V$2,FALSE)</f>
        <v>4101.8872899999997</v>
      </c>
      <c r="W54" s="31">
        <f>VLOOKUP($D54,Résultats!$B$2:$AZ$212,W$2,FALSE)</f>
        <v>4656.5254480000003</v>
      </c>
      <c r="X54" s="31">
        <f>VLOOKUP($D54,Résultats!$B$2:$AZ$212,X$2,FALSE)</f>
        <v>5249.9660610000001</v>
      </c>
      <c r="Y54" s="31">
        <f>VLOOKUP($D54,Résultats!$B$2:$AZ$212,Y$2,FALSE)</f>
        <v>5879.2440040000001</v>
      </c>
      <c r="Z54" s="31">
        <f>VLOOKUP($D54,Résultats!$B$2:$AZ$212,Z$2,FALSE)</f>
        <v>6541.8106680000001</v>
      </c>
      <c r="AA54" s="31">
        <f>VLOOKUP($D54,Résultats!$B$2:$AZ$212,AA$2,FALSE)</f>
        <v>7234.1529739999996</v>
      </c>
      <c r="AB54" s="31">
        <f>VLOOKUP($D54,Résultats!$B$2:$AZ$212,AB$2,FALSE)</f>
        <v>7952.1057879999998</v>
      </c>
      <c r="AC54" s="31">
        <f>VLOOKUP($D54,Résultats!$B$2:$AZ$212,AC$2,FALSE)</f>
        <v>8690.6442370000004</v>
      </c>
      <c r="AD54" s="31">
        <f>VLOOKUP($D54,Résultats!$B$2:$AZ$212,AD$2,FALSE)</f>
        <v>9447.1946819999903</v>
      </c>
      <c r="AE54" s="31">
        <f>VLOOKUP($D54,Résultats!$B$2:$AZ$212,AE$2,FALSE)</f>
        <v>10215.6234</v>
      </c>
      <c r="AF54" s="31">
        <f>VLOOKUP($D54,Résultats!$B$2:$AZ$212,AF$2,FALSE)</f>
        <v>10989.13193</v>
      </c>
      <c r="AG54" s="31">
        <f>VLOOKUP($D54,Résultats!$B$2:$AZ$212,AG$2,FALSE)</f>
        <v>11761.596509999999</v>
      </c>
      <c r="AH54" s="31">
        <f>VLOOKUP($D54,Résultats!$B$2:$AZ$212,AH$2,FALSE)</f>
        <v>12526.931339999999</v>
      </c>
      <c r="AI54" s="31">
        <f>VLOOKUP($D54,Résultats!$B$2:$AZ$212,AI$2,FALSE)</f>
        <v>13279.562099999999</v>
      </c>
      <c r="AJ54" s="31">
        <f>VLOOKUP($D54,Résultats!$B$2:$AZ$212,AJ$2,FALSE)</f>
        <v>14015.397730000001</v>
      </c>
      <c r="AK54" s="31">
        <f>VLOOKUP($D54,Résultats!$B$2:$AZ$212,AK$2,FALSE)</f>
        <v>14730.9182</v>
      </c>
      <c r="AL54" s="31">
        <f>VLOOKUP($D54,Résultats!$B$2:$AZ$212,AL$2,FALSE)</f>
        <v>15423.266820000001</v>
      </c>
      <c r="AM54" s="31">
        <f>VLOOKUP($D54,Résultats!$B$2:$AZ$212,AM$2,FALSE)</f>
        <v>16091.701789999999</v>
      </c>
    </row>
    <row r="55" spans="3:40" x14ac:dyDescent="0.2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20.415948140000001</v>
      </c>
      <c r="G55" s="31">
        <f>VLOOKUP($D55,Résultats!$B$2:$AZ$212,G$2,FALSE)</f>
        <v>41.295437679999999</v>
      </c>
      <c r="H55" s="31">
        <f>VLOOKUP($D55,Résultats!$B$2:$AZ$212,H$2,FALSE)</f>
        <v>50.866736549999999</v>
      </c>
      <c r="I55" s="31">
        <f>VLOOKUP($D55,Résultats!$B$2:$AZ$212,I$2,FALSE)</f>
        <v>71.789501060000006</v>
      </c>
      <c r="J55" s="31">
        <f>VLOOKUP($D55,Résultats!$B$2:$AZ$212,J$2,FALSE)</f>
        <v>109.83126300000001</v>
      </c>
      <c r="K55" s="31">
        <f>VLOOKUP($D55,Résultats!$B$2:$AZ$212,K$2,FALSE)</f>
        <v>174.32899689999999</v>
      </c>
      <c r="L55" s="31">
        <f>VLOOKUP($D55,Résultats!$B$2:$AZ$212,L$2,FALSE)</f>
        <v>243.24327969999999</v>
      </c>
      <c r="M55" s="31">
        <f>VLOOKUP($D55,Résultats!$B$2:$AZ$212,M$2,FALSE)</f>
        <v>316.43161880000002</v>
      </c>
      <c r="N55" s="31">
        <f>VLOOKUP($D55,Résultats!$B$2:$AZ$212,N$2,FALSE)</f>
        <v>394.83257259999999</v>
      </c>
      <c r="O55" s="31">
        <f>VLOOKUP($D55,Résultats!$B$2:$AZ$212,O$2,FALSE)</f>
        <v>482.90484070000002</v>
      </c>
      <c r="P55" s="31">
        <f>VLOOKUP($D55,Résultats!$B$2:$AZ$212,P$2,FALSE)</f>
        <v>582.05920279999998</v>
      </c>
      <c r="Q55" s="31">
        <f>VLOOKUP($D55,Résultats!$B$2:$AZ$212,Q$2,FALSE)</f>
        <v>693.15793229999997</v>
      </c>
      <c r="R55" s="31">
        <f>VLOOKUP($D55,Résultats!$B$2:$AZ$212,R$2,FALSE)</f>
        <v>816.705555</v>
      </c>
      <c r="S55" s="31">
        <f>VLOOKUP($D55,Résultats!$B$2:$AZ$212,S$2,FALSE)</f>
        <v>953.16588650000006</v>
      </c>
      <c r="T55" s="31">
        <f>VLOOKUP($D55,Résultats!$B$2:$AZ$212,T$2,FALSE)</f>
        <v>1102.4992010000001</v>
      </c>
      <c r="U55" s="31">
        <f>VLOOKUP($D55,Résultats!$B$2:$AZ$212,U$2,FALSE)</f>
        <v>1264.7651289999999</v>
      </c>
      <c r="V55" s="31">
        <f>VLOOKUP($D55,Résultats!$B$2:$AZ$212,V$2,FALSE)</f>
        <v>1439.833603</v>
      </c>
      <c r="W55" s="31">
        <f>VLOOKUP($D55,Résultats!$B$2:$AZ$212,W$2,FALSE)</f>
        <v>1627.3877689999999</v>
      </c>
      <c r="X55" s="31">
        <f>VLOOKUP($D55,Résultats!$B$2:$AZ$212,X$2,FALSE)</f>
        <v>1826.9577180000001</v>
      </c>
      <c r="Y55" s="31">
        <f>VLOOKUP($D55,Résultats!$B$2:$AZ$212,Y$2,FALSE)</f>
        <v>2037.4091289999999</v>
      </c>
      <c r="Z55" s="31">
        <f>VLOOKUP($D55,Résultats!$B$2:$AZ$212,Z$2,FALSE)</f>
        <v>2257.7644650000002</v>
      </c>
      <c r="AA55" s="31">
        <f>VLOOKUP($D55,Résultats!$B$2:$AZ$212,AA$2,FALSE)</f>
        <v>2486.7315760000001</v>
      </c>
      <c r="AB55" s="31">
        <f>VLOOKUP($D55,Résultats!$B$2:$AZ$212,AB$2,FALSE)</f>
        <v>2722.8166040000001</v>
      </c>
      <c r="AC55" s="31">
        <f>VLOOKUP($D55,Résultats!$B$2:$AZ$212,AC$2,FALSE)</f>
        <v>2964.2584320000001</v>
      </c>
      <c r="AD55" s="31">
        <f>VLOOKUP($D55,Résultats!$B$2:$AZ$212,AD$2,FALSE)</f>
        <v>3210.134474</v>
      </c>
      <c r="AE55" s="31">
        <f>VLOOKUP($D55,Résultats!$B$2:$AZ$212,AE$2,FALSE)</f>
        <v>3458.3573649999998</v>
      </c>
      <c r="AF55" s="31">
        <f>VLOOKUP($D55,Résultats!$B$2:$AZ$212,AF$2,FALSE)</f>
        <v>3706.6471809999998</v>
      </c>
      <c r="AG55" s="31">
        <f>VLOOKUP($D55,Résultats!$B$2:$AZ$212,AG$2,FALSE)</f>
        <v>3952.9741640000002</v>
      </c>
      <c r="AH55" s="31">
        <f>VLOOKUP($D55,Résultats!$B$2:$AZ$212,AH$2,FALSE)</f>
        <v>4195.3487569999998</v>
      </c>
      <c r="AI55" s="31">
        <f>VLOOKUP($D55,Résultats!$B$2:$AZ$212,AI$2,FALSE)</f>
        <v>4431.9750560000002</v>
      </c>
      <c r="AJ55" s="31">
        <f>VLOOKUP($D55,Résultats!$B$2:$AZ$212,AJ$2,FALSE)</f>
        <v>4661.5654299999997</v>
      </c>
      <c r="AK55" s="31">
        <f>VLOOKUP($D55,Résultats!$B$2:$AZ$212,AK$2,FALSE)</f>
        <v>4883.039068</v>
      </c>
      <c r="AL55" s="31">
        <f>VLOOKUP($D55,Résultats!$B$2:$AZ$212,AL$2,FALSE)</f>
        <v>5095.5487069999999</v>
      </c>
      <c r="AM55" s="31">
        <f>VLOOKUP($D55,Résultats!$B$2:$AZ$212,AM$2,FALSE)</f>
        <v>5298.9405999999999</v>
      </c>
    </row>
    <row r="56" spans="3:40" x14ac:dyDescent="0.2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8.8291571099999907E-3</v>
      </c>
      <c r="G56" s="31">
        <f>VLOOKUP($D56,Résultats!$B$2:$AZ$212,G$2,FALSE)</f>
        <v>6.9241252099999998E-3</v>
      </c>
      <c r="H56" s="31">
        <f>VLOOKUP($D56,Résultats!$B$2:$AZ$212,H$2,FALSE)</f>
        <v>6.3852827800000003E-3</v>
      </c>
      <c r="I56" s="31">
        <f>VLOOKUP($D56,Résultats!$B$2:$AZ$212,I$2,FALSE)</f>
        <v>5.8883736199999998E-3</v>
      </c>
      <c r="J56" s="31">
        <f>VLOOKUP($D56,Résultats!$B$2:$AZ$212,J$2,FALSE)</f>
        <v>5.4301344299999997E-3</v>
      </c>
      <c r="K56" s="31">
        <f>VLOOKUP($D56,Résultats!$B$2:$AZ$212,K$2,FALSE)</f>
        <v>5.0075558700000003E-3</v>
      </c>
      <c r="L56" s="31">
        <f>VLOOKUP($D56,Résultats!$B$2:$AZ$212,L$2,FALSE)</f>
        <v>4.6178628099999997E-3</v>
      </c>
      <c r="M56" s="31">
        <f>VLOOKUP($D56,Résultats!$B$2:$AZ$212,M$2,FALSE)</f>
        <v>4.2584960500000003E-3</v>
      </c>
      <c r="N56" s="31">
        <f>VLOOKUP($D56,Résultats!$B$2:$AZ$212,N$2,FALSE)</f>
        <v>3.9270955799999997E-3</v>
      </c>
      <c r="O56" s="31">
        <f>VLOOKUP($D56,Résultats!$B$2:$AZ$212,O$2,FALSE)</f>
        <v>3.6214850300000001E-3</v>
      </c>
      <c r="P56" s="31">
        <f>VLOOKUP($D56,Résultats!$B$2:$AZ$212,P$2,FALSE)</f>
        <v>3.3396573999999999E-3</v>
      </c>
      <c r="Q56" s="31">
        <f>VLOOKUP($D56,Résultats!$B$2:$AZ$212,Q$2,FALSE)</f>
        <v>3.0797618799999998E-3</v>
      </c>
      <c r="R56" s="31">
        <f>VLOOKUP($D56,Résultats!$B$2:$AZ$212,R$2,FALSE)</f>
        <v>2.8400917000000001E-3</v>
      </c>
      <c r="S56" s="31">
        <f>VLOOKUP($D56,Résultats!$B$2:$AZ$212,S$2,FALSE)</f>
        <v>2.61907289E-3</v>
      </c>
      <c r="T56" s="31">
        <f>VLOOKUP($D56,Résultats!$B$2:$AZ$212,T$2,FALSE)</f>
        <v>2.41525399E-3</v>
      </c>
      <c r="U56" s="31">
        <f>VLOOKUP($D56,Résultats!$B$2:$AZ$212,U$2,FALSE)</f>
        <v>2.22729648E-3</v>
      </c>
      <c r="V56" s="31">
        <f>VLOOKUP($D56,Résultats!$B$2:$AZ$212,V$2,FALSE)</f>
        <v>2.0539660099999999E-3</v>
      </c>
      <c r="W56" s="31">
        <f>VLOOKUP($D56,Résultats!$B$2:$AZ$212,W$2,FALSE)</f>
        <v>1.8941243E-3</v>
      </c>
      <c r="X56" s="31">
        <f>VLOOKUP($D56,Résultats!$B$2:$AZ$212,X$2,FALSE)</f>
        <v>1.74672163E-3</v>
      </c>
      <c r="Y56" s="31">
        <f>VLOOKUP($D56,Résultats!$B$2:$AZ$212,Y$2,FALSE)</f>
        <v>1.61078999E-3</v>
      </c>
      <c r="Z56" s="31">
        <f>VLOOKUP($D56,Résultats!$B$2:$AZ$212,Z$2,FALSE)</f>
        <v>1.48543668E-3</v>
      </c>
      <c r="AA56" s="31">
        <f>VLOOKUP($D56,Résultats!$B$2:$AZ$212,AA$2,FALSE)</f>
        <v>1.36983849E-3</v>
      </c>
      <c r="AB56" s="31">
        <f>VLOOKUP($D56,Résultats!$B$2:$AZ$212,AB$2,FALSE)</f>
        <v>1.26323628E-3</v>
      </c>
      <c r="AC56" s="31">
        <f>VLOOKUP($D56,Résultats!$B$2:$AZ$212,AC$2,FALSE)</f>
        <v>1.16492995E-3</v>
      </c>
      <c r="AD56" s="31">
        <f>VLOOKUP($D56,Résultats!$B$2:$AZ$212,AD$2,FALSE)</f>
        <v>1.0742739199999999E-3</v>
      </c>
      <c r="AE56" s="31">
        <f>VLOOKUP($D56,Résultats!$B$2:$AZ$212,AE$2,FALSE)</f>
        <v>9.9067284100000006E-4</v>
      </c>
      <c r="AF56" s="31">
        <f>VLOOKUP($D56,Résultats!$B$2:$AZ$212,AF$2,FALSE)</f>
        <v>9.1357767900000005E-4</v>
      </c>
      <c r="AG56" s="31">
        <f>VLOOKUP($D56,Résultats!$B$2:$AZ$212,AG$2,FALSE)</f>
        <v>8.4248213899999996E-4</v>
      </c>
      <c r="AH56" s="31">
        <f>VLOOKUP($D56,Résultats!$B$2:$AZ$212,AH$2,FALSE)</f>
        <v>7.7691932700000004E-4</v>
      </c>
      <c r="AI56" s="31">
        <f>VLOOKUP($D56,Résultats!$B$2:$AZ$212,AI$2,FALSE)</f>
        <v>7.16458679E-4</v>
      </c>
      <c r="AJ56" s="31">
        <f>VLOOKUP($D56,Résultats!$B$2:$AZ$212,AJ$2,FALSE)</f>
        <v>6.6070313999999999E-4</v>
      </c>
      <c r="AK56" s="31">
        <f>VLOOKUP($D56,Résultats!$B$2:$AZ$212,AK$2,FALSE)</f>
        <v>6.0928655299999997E-4</v>
      </c>
      <c r="AL56" s="31">
        <f>VLOOKUP($D56,Résultats!$B$2:$AZ$212,AL$2,FALSE)</f>
        <v>5.6187125499999999E-4</v>
      </c>
      <c r="AM56" s="31">
        <f>VLOOKUP($D56,Résultats!$B$2:$AZ$212,AM$2,FALSE)</f>
        <v>5.1814586700000003E-4</v>
      </c>
    </row>
    <row r="57" spans="3:40" x14ac:dyDescent="0.2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3.1327084379999999</v>
      </c>
      <c r="G57" s="31">
        <f>VLOOKUP($D57,Résultats!$B$2:$AZ$212,G$2,FALSE)</f>
        <v>6.1534429570000002</v>
      </c>
      <c r="H57" s="31">
        <f>VLOOKUP($D57,Résultats!$B$2:$AZ$212,H$2,FALSE)</f>
        <v>7.507911752</v>
      </c>
      <c r="I57" s="31">
        <f>VLOOKUP($D57,Résultats!$B$2:$AZ$212,I$2,FALSE)</f>
        <v>10.45633484</v>
      </c>
      <c r="J57" s="31">
        <f>VLOOKUP($D57,Résultats!$B$2:$AZ$212,J$2,FALSE)</f>
        <v>15.77483423</v>
      </c>
      <c r="K57" s="31">
        <f>VLOOKUP($D57,Résultats!$B$2:$AZ$212,K$2,FALSE)</f>
        <v>24.711606870000001</v>
      </c>
      <c r="L57" s="31">
        <f>VLOOKUP($D57,Résultats!$B$2:$AZ$212,L$2,FALSE)</f>
        <v>34.154984560000003</v>
      </c>
      <c r="M57" s="31">
        <f>VLOOKUP($D57,Résultats!$B$2:$AZ$212,M$2,FALSE)</f>
        <v>44.075498459999999</v>
      </c>
      <c r="N57" s="31">
        <f>VLOOKUP($D57,Résultats!$B$2:$AZ$212,N$2,FALSE)</f>
        <v>54.594430520000003</v>
      </c>
      <c r="O57" s="31">
        <f>VLOOKUP($D57,Résultats!$B$2:$AZ$212,O$2,FALSE)</f>
        <v>66.309489790000001</v>
      </c>
      <c r="P57" s="31">
        <f>VLOOKUP($D57,Résultats!$B$2:$AZ$212,P$2,FALSE)</f>
        <v>79.403829369999997</v>
      </c>
      <c r="Q57" s="31">
        <f>VLOOKUP($D57,Résultats!$B$2:$AZ$212,Q$2,FALSE)</f>
        <v>93.989245139999994</v>
      </c>
      <c r="R57" s="31">
        <f>VLOOKUP($D57,Résultats!$B$2:$AZ$212,R$2,FALSE)</f>
        <v>110.132417</v>
      </c>
      <c r="S57" s="31">
        <f>VLOOKUP($D57,Résultats!$B$2:$AZ$212,S$2,FALSE)</f>
        <v>127.89699659999999</v>
      </c>
      <c r="T57" s="31">
        <f>VLOOKUP($D57,Résultats!$B$2:$AZ$212,T$2,FALSE)</f>
        <v>147.28244430000001</v>
      </c>
      <c r="U57" s="31">
        <f>VLOOKUP($D57,Résultats!$B$2:$AZ$212,U$2,FALSE)</f>
        <v>168.30339430000001</v>
      </c>
      <c r="V57" s="31">
        <f>VLOOKUP($D57,Résultats!$B$2:$AZ$212,V$2,FALSE)</f>
        <v>190.95156879999999</v>
      </c>
      <c r="W57" s="31">
        <f>VLOOKUP($D57,Résultats!$B$2:$AZ$212,W$2,FALSE)</f>
        <v>215.19628829999999</v>
      </c>
      <c r="X57" s="31">
        <f>VLOOKUP($D57,Résultats!$B$2:$AZ$212,X$2,FALSE)</f>
        <v>240.9889216</v>
      </c>
      <c r="Y57" s="31">
        <f>VLOOKUP($D57,Résultats!$B$2:$AZ$212,Y$2,FALSE)</f>
        <v>268.19625860000002</v>
      </c>
      <c r="Z57" s="31">
        <f>VLOOKUP($D57,Résultats!$B$2:$AZ$212,Z$2,FALSE)</f>
        <v>296.70743399999998</v>
      </c>
      <c r="AA57" s="31">
        <f>VLOOKUP($D57,Résultats!$B$2:$AZ$212,AA$2,FALSE)</f>
        <v>326.3721438</v>
      </c>
      <c r="AB57" s="31">
        <f>VLOOKUP($D57,Résultats!$B$2:$AZ$212,AB$2,FALSE)</f>
        <v>357.01502090000002</v>
      </c>
      <c r="AC57" s="31">
        <f>VLOOKUP($D57,Résultats!$B$2:$AZ$212,AC$2,FALSE)</f>
        <v>388.42659200000003</v>
      </c>
      <c r="AD57" s="31">
        <f>VLOOKUP($D57,Résultats!$B$2:$AZ$212,AD$2,FALSE)</f>
        <v>420.5072538</v>
      </c>
      <c r="AE57" s="31">
        <f>VLOOKUP($D57,Résultats!$B$2:$AZ$212,AE$2,FALSE)</f>
        <v>453.0050794</v>
      </c>
      <c r="AF57" s="31">
        <f>VLOOKUP($D57,Résultats!$B$2:$AZ$212,AF$2,FALSE)</f>
        <v>485.64203900000001</v>
      </c>
      <c r="AG57" s="31">
        <f>VLOOKUP($D57,Résultats!$B$2:$AZ$212,AG$2,FALSE)</f>
        <v>518.17154430000005</v>
      </c>
      <c r="AH57" s="31">
        <f>VLOOKUP($D57,Résultats!$B$2:$AZ$212,AH$2,FALSE)</f>
        <v>550.35039749999999</v>
      </c>
      <c r="AI57" s="31">
        <f>VLOOKUP($D57,Résultats!$B$2:$AZ$212,AI$2,FALSE)</f>
        <v>581.95865130000004</v>
      </c>
      <c r="AJ57" s="31">
        <f>VLOOKUP($D57,Résultats!$B$2:$AZ$212,AJ$2,FALSE)</f>
        <v>612.84093319999999</v>
      </c>
      <c r="AK57" s="31">
        <f>VLOOKUP($D57,Résultats!$B$2:$AZ$212,AK$2,FALSE)</f>
        <v>642.86655880000001</v>
      </c>
      <c r="AL57" s="31">
        <f>VLOOKUP($D57,Résultats!$B$2:$AZ$212,AL$2,FALSE)</f>
        <v>671.93302989999995</v>
      </c>
      <c r="AM57" s="31">
        <f>VLOOKUP($D57,Résultats!$B$2:$AZ$212,AM$2,FALSE)</f>
        <v>700.02809530000002</v>
      </c>
    </row>
    <row r="58" spans="3:40" x14ac:dyDescent="0.2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33881.998169999999</v>
      </c>
      <c r="G58" s="85">
        <f>VLOOKUP($D58,Résultats!$B$2:$AZ$212,G$2,FALSE)</f>
        <v>34086.926659999997</v>
      </c>
      <c r="H58" s="85">
        <f>VLOOKUP($D58,Résultats!$B$2:$AZ$212,H$2,FALSE)</f>
        <v>34124.399160000001</v>
      </c>
      <c r="I58" s="85">
        <f>VLOOKUP($D58,Résultats!$B$2:$AZ$212,I$2,FALSE)</f>
        <v>34366.89602</v>
      </c>
      <c r="J58" s="85">
        <f>VLOOKUP($D58,Résultats!$B$2:$AZ$212,J$2,FALSE)</f>
        <v>34495.649870000001</v>
      </c>
      <c r="K58" s="85">
        <f>VLOOKUP($D58,Résultats!$B$2:$AZ$212,K$2,FALSE)</f>
        <v>34377.368369999997</v>
      </c>
      <c r="L58" s="85">
        <f>VLOOKUP($D58,Résultats!$B$2:$AZ$212,L$2,FALSE)</f>
        <v>34190.764889999999</v>
      </c>
      <c r="M58" s="85">
        <f>VLOOKUP($D58,Résultats!$B$2:$AZ$212,M$2,FALSE)</f>
        <v>33917.164140000001</v>
      </c>
      <c r="N58" s="85">
        <f>VLOOKUP($D58,Résultats!$B$2:$AZ$212,N$2,FALSE)</f>
        <v>33570.380360000003</v>
      </c>
      <c r="O58" s="85">
        <f>VLOOKUP($D58,Résultats!$B$2:$AZ$212,O$2,FALSE)</f>
        <v>33226.958780000001</v>
      </c>
      <c r="P58" s="85">
        <f>VLOOKUP($D58,Résultats!$B$2:$AZ$212,P$2,FALSE)</f>
        <v>32881.101190000001</v>
      </c>
      <c r="Q58" s="85">
        <f>VLOOKUP($D58,Résultats!$B$2:$AZ$212,Q$2,FALSE)</f>
        <v>32517.559639999999</v>
      </c>
      <c r="R58" s="85">
        <f>VLOOKUP($D58,Résultats!$B$2:$AZ$212,R$2,FALSE)</f>
        <v>32119.6721</v>
      </c>
      <c r="S58" s="85">
        <f>VLOOKUP($D58,Résultats!$B$2:$AZ$212,S$2,FALSE)</f>
        <v>31675.11276</v>
      </c>
      <c r="T58" s="85">
        <f>VLOOKUP($D58,Résultats!$B$2:$AZ$212,T$2,FALSE)</f>
        <v>31171.441180000002</v>
      </c>
      <c r="U58" s="85">
        <f>VLOOKUP($D58,Résultats!$B$2:$AZ$212,U$2,FALSE)</f>
        <v>30602.59461</v>
      </c>
      <c r="V58" s="85">
        <f>VLOOKUP($D58,Résultats!$B$2:$AZ$212,V$2,FALSE)</f>
        <v>29965.43461</v>
      </c>
      <c r="W58" s="85">
        <f>VLOOKUP($D58,Résultats!$B$2:$AZ$212,W$2,FALSE)</f>
        <v>29259.587189999998</v>
      </c>
      <c r="X58" s="85">
        <f>VLOOKUP($D58,Résultats!$B$2:$AZ$212,X$2,FALSE)</f>
        <v>28487.299620000002</v>
      </c>
      <c r="Y58" s="85">
        <f>VLOOKUP($D58,Résultats!$B$2:$AZ$212,Y$2,FALSE)</f>
        <v>27650.962729999999</v>
      </c>
      <c r="Z58" s="85">
        <f>VLOOKUP($D58,Résultats!$B$2:$AZ$212,Z$2,FALSE)</f>
        <v>26756.61262</v>
      </c>
      <c r="AA58" s="85">
        <f>VLOOKUP($D58,Résultats!$B$2:$AZ$212,AA$2,FALSE)</f>
        <v>25811.28759</v>
      </c>
      <c r="AB58" s="85">
        <f>VLOOKUP($D58,Résultats!$B$2:$AZ$212,AB$2,FALSE)</f>
        <v>24823.089189999999</v>
      </c>
      <c r="AC58" s="85">
        <f>VLOOKUP($D58,Résultats!$B$2:$AZ$212,AC$2,FALSE)</f>
        <v>23800.642759999999</v>
      </c>
      <c r="AD58" s="85">
        <f>VLOOKUP($D58,Résultats!$B$2:$AZ$212,AD$2,FALSE)</f>
        <v>22754.688999999998</v>
      </c>
      <c r="AE58" s="85">
        <f>VLOOKUP($D58,Résultats!$B$2:$AZ$212,AE$2,FALSE)</f>
        <v>21693.761989999999</v>
      </c>
      <c r="AF58" s="85">
        <f>VLOOKUP($D58,Résultats!$B$2:$AZ$212,AF$2,FALSE)</f>
        <v>20626.220130000002</v>
      </c>
      <c r="AG58" s="85">
        <f>VLOOKUP($D58,Résultats!$B$2:$AZ$212,AG$2,FALSE)</f>
        <v>19560.464629999999</v>
      </c>
      <c r="AH58" s="85">
        <f>VLOOKUP($D58,Résultats!$B$2:$AZ$212,AH$2,FALSE)</f>
        <v>18504.292679999999</v>
      </c>
      <c r="AI58" s="85">
        <f>VLOOKUP($D58,Résultats!$B$2:$AZ$212,AI$2,FALSE)</f>
        <v>17464.822219999998</v>
      </c>
      <c r="AJ58" s="85">
        <f>VLOOKUP($D58,Résultats!$B$2:$AZ$212,AJ$2,FALSE)</f>
        <v>16448.50102</v>
      </c>
      <c r="AK58" s="85">
        <f>VLOOKUP($D58,Résultats!$B$2:$AZ$212,AK$2,FALSE)</f>
        <v>15460.74566</v>
      </c>
      <c r="AL58" s="85">
        <f>VLOOKUP($D58,Résultats!$B$2:$AZ$212,AL$2,FALSE)</f>
        <v>14505.958329999999</v>
      </c>
      <c r="AM58" s="85">
        <f>VLOOKUP($D58,Résultats!$B$2:$AZ$212,AM$2,FALSE)</f>
        <v>13587.73028</v>
      </c>
      <c r="AN58" s="21"/>
    </row>
    <row r="59" spans="3:40" x14ac:dyDescent="0.2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526.76542770000003</v>
      </c>
      <c r="G59" s="89">
        <f>VLOOKUP($D59,Résultats!$B$2:$AZ$212,G$2,FALSE)</f>
        <v>689.31130800000005</v>
      </c>
      <c r="H59" s="89">
        <f>VLOOKUP($D59,Résultats!$B$2:$AZ$212,H$2,FALSE)</f>
        <v>762.41393070000004</v>
      </c>
      <c r="I59" s="89">
        <f>VLOOKUP($D59,Résultats!$B$2:$AZ$212,I$2,FALSE)</f>
        <v>868.21038799999997</v>
      </c>
      <c r="J59" s="89">
        <f>VLOOKUP($D59,Résultats!$B$2:$AZ$212,J$2,FALSE)</f>
        <v>945.61419839999996</v>
      </c>
      <c r="K59" s="89">
        <f>VLOOKUP($D59,Résultats!$B$2:$AZ$212,K$2,FALSE)</f>
        <v>1029.4203440000001</v>
      </c>
      <c r="L59" s="89">
        <f>VLOOKUP($D59,Résultats!$B$2:$AZ$212,L$2,FALSE)</f>
        <v>1120.0210139999999</v>
      </c>
      <c r="M59" s="89">
        <f>VLOOKUP($D59,Résultats!$B$2:$AZ$212,M$2,FALSE)</f>
        <v>1216.704426</v>
      </c>
      <c r="N59" s="89">
        <f>VLOOKUP($D59,Résultats!$B$2:$AZ$212,N$2,FALSE)</f>
        <v>1319.1231990000001</v>
      </c>
      <c r="O59" s="89">
        <f>VLOOKUP($D59,Résultats!$B$2:$AZ$212,O$2,FALSE)</f>
        <v>1422.6989249999999</v>
      </c>
      <c r="P59" s="89">
        <f>VLOOKUP($D59,Résultats!$B$2:$AZ$212,P$2,FALSE)</f>
        <v>1522.798434</v>
      </c>
      <c r="Q59" s="89">
        <f>VLOOKUP($D59,Résultats!$B$2:$AZ$212,Q$2,FALSE)</f>
        <v>1616.7447950000001</v>
      </c>
      <c r="R59" s="89">
        <f>VLOOKUP($D59,Résultats!$B$2:$AZ$212,R$2,FALSE)</f>
        <v>1702.1906590000001</v>
      </c>
      <c r="S59" s="89">
        <f>VLOOKUP($D59,Résultats!$B$2:$AZ$212,S$2,FALSE)</f>
        <v>1777.603427</v>
      </c>
      <c r="T59" s="89">
        <f>VLOOKUP($D59,Résultats!$B$2:$AZ$212,T$2,FALSE)</f>
        <v>1841.7504080000001</v>
      </c>
      <c r="U59" s="89">
        <f>VLOOKUP($D59,Résultats!$B$2:$AZ$212,U$2,FALSE)</f>
        <v>1894.113949</v>
      </c>
      <c r="V59" s="89">
        <f>VLOOKUP($D59,Résultats!$B$2:$AZ$212,V$2,FALSE)</f>
        <v>1934.443233</v>
      </c>
      <c r="W59" s="89">
        <f>VLOOKUP($D59,Résultats!$B$2:$AZ$212,W$2,FALSE)</f>
        <v>1962.7248930000001</v>
      </c>
      <c r="X59" s="89">
        <f>VLOOKUP($D59,Résultats!$B$2:$AZ$212,X$2,FALSE)</f>
        <v>1979.1465169999999</v>
      </c>
      <c r="Y59" s="89">
        <f>VLOOKUP($D59,Résultats!$B$2:$AZ$212,Y$2,FALSE)</f>
        <v>1984.179095</v>
      </c>
      <c r="Z59" s="89">
        <f>VLOOKUP($D59,Résultats!$B$2:$AZ$212,Z$2,FALSE)</f>
        <v>1978.223639</v>
      </c>
      <c r="AA59" s="89">
        <f>VLOOKUP($D59,Résultats!$B$2:$AZ$212,AA$2,FALSE)</f>
        <v>1961.7426760000001</v>
      </c>
      <c r="AB59" s="89">
        <f>VLOOKUP($D59,Résultats!$B$2:$AZ$212,AB$2,FALSE)</f>
        <v>1935.421173</v>
      </c>
      <c r="AC59" s="89">
        <f>VLOOKUP($D59,Résultats!$B$2:$AZ$212,AC$2,FALSE)</f>
        <v>1900.045531</v>
      </c>
      <c r="AD59" s="89">
        <f>VLOOKUP($D59,Résultats!$B$2:$AZ$212,AD$2,FALSE)</f>
        <v>1856.849647</v>
      </c>
      <c r="AE59" s="89">
        <f>VLOOKUP($D59,Résultats!$B$2:$AZ$212,AE$2,FALSE)</f>
        <v>1806.7530959999999</v>
      </c>
      <c r="AF59" s="89">
        <f>VLOOKUP($D59,Résultats!$B$2:$AZ$212,AF$2,FALSE)</f>
        <v>1750.7005959999999</v>
      </c>
      <c r="AG59" s="89">
        <f>VLOOKUP($D59,Résultats!$B$2:$AZ$212,AG$2,FALSE)</f>
        <v>1689.7359269999999</v>
      </c>
      <c r="AH59" s="89">
        <f>VLOOKUP($D59,Résultats!$B$2:$AZ$212,AH$2,FALSE)</f>
        <v>1624.902891</v>
      </c>
      <c r="AI59" s="89">
        <f>VLOOKUP($D59,Résultats!$B$2:$AZ$212,AI$2,FALSE)</f>
        <v>1557.247228</v>
      </c>
      <c r="AJ59" s="89">
        <f>VLOOKUP($D59,Résultats!$B$2:$AZ$212,AJ$2,FALSE)</f>
        <v>1487.7284050000001</v>
      </c>
      <c r="AK59" s="89">
        <f>VLOOKUP($D59,Résultats!$B$2:$AZ$212,AK$2,FALSE)</f>
        <v>1417.2026780000001</v>
      </c>
      <c r="AL59" s="89">
        <f>VLOOKUP($D59,Résultats!$B$2:$AZ$212,AL$2,FALSE)</f>
        <v>1346.4209659999999</v>
      </c>
      <c r="AM59" s="89">
        <f>VLOOKUP($D59,Résultats!$B$2:$AZ$212,AM$2,FALSE)</f>
        <v>1276.0652640000001</v>
      </c>
    </row>
    <row r="60" spans="3:40" x14ac:dyDescent="0.2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4285.2943949999999</v>
      </c>
      <c r="G60" s="89">
        <f>VLOOKUP($D60,Résultats!$B$2:$AZ$212,G$2,FALSE)</f>
        <v>4851.8911429999998</v>
      </c>
      <c r="H60" s="89">
        <f>VLOOKUP($D60,Résultats!$B$2:$AZ$212,H$2,FALSE)</f>
        <v>5018.0976030000002</v>
      </c>
      <c r="I60" s="89">
        <f>VLOOKUP($D60,Résultats!$B$2:$AZ$212,I$2,FALSE)</f>
        <v>5239.6553569999996</v>
      </c>
      <c r="J60" s="89">
        <f>VLOOKUP($D60,Résultats!$B$2:$AZ$212,J$2,FALSE)</f>
        <v>5403.8379800000002</v>
      </c>
      <c r="K60" s="89">
        <f>VLOOKUP($D60,Résultats!$B$2:$AZ$212,K$2,FALSE)</f>
        <v>5518.3179019999998</v>
      </c>
      <c r="L60" s="89">
        <f>VLOOKUP($D60,Résultats!$B$2:$AZ$212,L$2,FALSE)</f>
        <v>5609.4964019999998</v>
      </c>
      <c r="M60" s="89">
        <f>VLOOKUP($D60,Résultats!$B$2:$AZ$212,M$2,FALSE)</f>
        <v>5673.652403</v>
      </c>
      <c r="N60" s="89">
        <f>VLOOKUP($D60,Résultats!$B$2:$AZ$212,N$2,FALSE)</f>
        <v>5713.2781789999999</v>
      </c>
      <c r="O60" s="89">
        <f>VLOOKUP($D60,Résultats!$B$2:$AZ$212,O$2,FALSE)</f>
        <v>5746.8078759999999</v>
      </c>
      <c r="P60" s="89">
        <f>VLOOKUP($D60,Résultats!$B$2:$AZ$212,P$2,FALSE)</f>
        <v>5772.9979640000001</v>
      </c>
      <c r="Q60" s="89">
        <f>VLOOKUP($D60,Résultats!$B$2:$AZ$212,Q$2,FALSE)</f>
        <v>5789.0139010000003</v>
      </c>
      <c r="R60" s="89">
        <f>VLOOKUP($D60,Résultats!$B$2:$AZ$212,R$2,FALSE)</f>
        <v>5791.6240449999996</v>
      </c>
      <c r="S60" s="89">
        <f>VLOOKUP($D60,Résultats!$B$2:$AZ$212,S$2,FALSE)</f>
        <v>5778.5138900000002</v>
      </c>
      <c r="T60" s="89">
        <f>VLOOKUP($D60,Résultats!$B$2:$AZ$212,T$2,FALSE)</f>
        <v>5747.3332710000004</v>
      </c>
      <c r="U60" s="89">
        <f>VLOOKUP($D60,Résultats!$B$2:$AZ$212,U$2,FALSE)</f>
        <v>5697.1166309999999</v>
      </c>
      <c r="V60" s="89">
        <f>VLOOKUP($D60,Résultats!$B$2:$AZ$212,V$2,FALSE)</f>
        <v>5627.5072280000004</v>
      </c>
      <c r="W60" s="89">
        <f>VLOOKUP($D60,Résultats!$B$2:$AZ$212,W$2,FALSE)</f>
        <v>5538.714258</v>
      </c>
      <c r="X60" s="89">
        <f>VLOOKUP($D60,Résultats!$B$2:$AZ$212,X$2,FALSE)</f>
        <v>5431.4731970000003</v>
      </c>
      <c r="Y60" s="89">
        <f>VLOOKUP($D60,Résultats!$B$2:$AZ$212,Y$2,FALSE)</f>
        <v>5306.4253989999997</v>
      </c>
      <c r="Z60" s="89">
        <f>VLOOKUP($D60,Résultats!$B$2:$AZ$212,Z$2,FALSE)</f>
        <v>5165.0619909999996</v>
      </c>
      <c r="AA60" s="89">
        <f>VLOOKUP($D60,Résultats!$B$2:$AZ$212,AA$2,FALSE)</f>
        <v>5009.0763370000004</v>
      </c>
      <c r="AB60" s="89">
        <f>VLOOKUP($D60,Résultats!$B$2:$AZ$212,AB$2,FALSE)</f>
        <v>4840.4013969999996</v>
      </c>
      <c r="AC60" s="89">
        <f>VLOOKUP($D60,Résultats!$B$2:$AZ$212,AC$2,FALSE)</f>
        <v>4661.0765099999999</v>
      </c>
      <c r="AD60" s="89">
        <f>VLOOKUP($D60,Résultats!$B$2:$AZ$212,AD$2,FALSE)</f>
        <v>4473.568475</v>
      </c>
      <c r="AE60" s="89">
        <f>VLOOKUP($D60,Résultats!$B$2:$AZ$212,AE$2,FALSE)</f>
        <v>4279.9011449999998</v>
      </c>
      <c r="AF60" s="89">
        <f>VLOOKUP($D60,Résultats!$B$2:$AZ$212,AF$2,FALSE)</f>
        <v>4082.0569409999998</v>
      </c>
      <c r="AG60" s="89">
        <f>VLOOKUP($D60,Résultats!$B$2:$AZ$212,AG$2,FALSE)</f>
        <v>3882.029137</v>
      </c>
      <c r="AH60" s="89">
        <f>VLOOKUP($D60,Résultats!$B$2:$AZ$212,AH$2,FALSE)</f>
        <v>3681.6774959999998</v>
      </c>
      <c r="AI60" s="89">
        <f>VLOOKUP($D60,Résultats!$B$2:$AZ$212,AI$2,FALSE)</f>
        <v>3482.69067</v>
      </c>
      <c r="AJ60" s="89">
        <f>VLOOKUP($D60,Résultats!$B$2:$AZ$212,AJ$2,FALSE)</f>
        <v>3286.6254399999998</v>
      </c>
      <c r="AK60" s="89">
        <f>VLOOKUP($D60,Résultats!$B$2:$AZ$212,AK$2,FALSE)</f>
        <v>3094.808301</v>
      </c>
      <c r="AL60" s="89">
        <f>VLOOKUP($D60,Résultats!$B$2:$AZ$212,AL$2,FALSE)</f>
        <v>2908.3379530000002</v>
      </c>
      <c r="AM60" s="89">
        <f>VLOOKUP($D60,Résultats!$B$2:$AZ$212,AM$2,FALSE)</f>
        <v>2728.1304810000001</v>
      </c>
    </row>
    <row r="61" spans="3:40" x14ac:dyDescent="0.2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7040.4808460000004</v>
      </c>
      <c r="G61" s="89">
        <f>VLOOKUP($D61,Résultats!$B$2:$AZ$212,G$2,FALSE)</f>
        <v>7691.9853929999999</v>
      </c>
      <c r="H61" s="89">
        <f>VLOOKUP($D61,Résultats!$B$2:$AZ$212,H$2,FALSE)</f>
        <v>7870.6414610000002</v>
      </c>
      <c r="I61" s="89">
        <f>VLOOKUP($D61,Résultats!$B$2:$AZ$212,I$2,FALSE)</f>
        <v>8104.4321680000003</v>
      </c>
      <c r="J61" s="89">
        <f>VLOOKUP($D61,Résultats!$B$2:$AZ$212,J$2,FALSE)</f>
        <v>8285.8449700000001</v>
      </c>
      <c r="K61" s="89">
        <f>VLOOKUP($D61,Résultats!$B$2:$AZ$212,K$2,FALSE)</f>
        <v>8386.6157480000002</v>
      </c>
      <c r="L61" s="89">
        <f>VLOOKUP($D61,Résultats!$B$2:$AZ$212,L$2,FALSE)</f>
        <v>8453.0780680000007</v>
      </c>
      <c r="M61" s="89">
        <f>VLOOKUP($D61,Résultats!$B$2:$AZ$212,M$2,FALSE)</f>
        <v>8480.3284669999903</v>
      </c>
      <c r="N61" s="89">
        <f>VLOOKUP($D61,Résultats!$B$2:$AZ$212,N$2,FALSE)</f>
        <v>8473.1735960000005</v>
      </c>
      <c r="O61" s="89">
        <f>VLOOKUP($D61,Résultats!$B$2:$AZ$212,O$2,FALSE)</f>
        <v>8457.1931270000005</v>
      </c>
      <c r="P61" s="89">
        <f>VLOOKUP($D61,Résultats!$B$2:$AZ$212,P$2,FALSE)</f>
        <v>8432.4238120000009</v>
      </c>
      <c r="Q61" s="89">
        <f>VLOOKUP($D61,Résultats!$B$2:$AZ$212,Q$2,FALSE)</f>
        <v>8395.5263649999997</v>
      </c>
      <c r="R61" s="89">
        <f>VLOOKUP($D61,Résultats!$B$2:$AZ$212,R$2,FALSE)</f>
        <v>8342.5979910000005</v>
      </c>
      <c r="S61" s="89">
        <f>VLOOKUP($D61,Résultats!$B$2:$AZ$212,S$2,FALSE)</f>
        <v>8270.8185369999901</v>
      </c>
      <c r="T61" s="89">
        <f>VLOOKUP($D61,Résultats!$B$2:$AZ$212,T$2,FALSE)</f>
        <v>8177.2130809999999</v>
      </c>
      <c r="U61" s="89">
        <f>VLOOKUP($D61,Résultats!$B$2:$AZ$212,U$2,FALSE)</f>
        <v>8060.5453479999996</v>
      </c>
      <c r="V61" s="89">
        <f>VLOOKUP($D61,Résultats!$B$2:$AZ$212,V$2,FALSE)</f>
        <v>7920.3730919999998</v>
      </c>
      <c r="W61" s="89">
        <f>VLOOKUP($D61,Résultats!$B$2:$AZ$212,W$2,FALSE)</f>
        <v>7757.0089159999998</v>
      </c>
      <c r="X61" s="89">
        <f>VLOOKUP($D61,Résultats!$B$2:$AZ$212,X$2,FALSE)</f>
        <v>7571.4890969999997</v>
      </c>
      <c r="Y61" s="89">
        <f>VLOOKUP($D61,Résultats!$B$2:$AZ$212,Y$2,FALSE)</f>
        <v>7364.7778189999999</v>
      </c>
      <c r="Z61" s="89">
        <f>VLOOKUP($D61,Résultats!$B$2:$AZ$212,Z$2,FALSE)</f>
        <v>7138.9736110000003</v>
      </c>
      <c r="AA61" s="89">
        <f>VLOOKUP($D61,Résultats!$B$2:$AZ$212,AA$2,FALSE)</f>
        <v>6896.4484179999999</v>
      </c>
      <c r="AB61" s="89">
        <f>VLOOKUP($D61,Résultats!$B$2:$AZ$212,AB$2,FALSE)</f>
        <v>6639.8195809999997</v>
      </c>
      <c r="AC61" s="89">
        <f>VLOOKUP($D61,Résultats!$B$2:$AZ$212,AC$2,FALSE)</f>
        <v>6371.8189949999996</v>
      </c>
      <c r="AD61" s="89">
        <f>VLOOKUP($D61,Résultats!$B$2:$AZ$212,AD$2,FALSE)</f>
        <v>6095.6840529999999</v>
      </c>
      <c r="AE61" s="89">
        <f>VLOOKUP($D61,Résultats!$B$2:$AZ$212,AE$2,FALSE)</f>
        <v>5814.043122</v>
      </c>
      <c r="AF61" s="89">
        <f>VLOOKUP($D61,Résultats!$B$2:$AZ$212,AF$2,FALSE)</f>
        <v>5529.4463910000004</v>
      </c>
      <c r="AG61" s="89">
        <f>VLOOKUP($D61,Résultats!$B$2:$AZ$212,AG$2,FALSE)</f>
        <v>5244.4109340000005</v>
      </c>
      <c r="AH61" s="89">
        <f>VLOOKUP($D61,Résultats!$B$2:$AZ$212,AH$2,FALSE)</f>
        <v>4961.2495449999997</v>
      </c>
      <c r="AI61" s="89">
        <f>VLOOKUP($D61,Résultats!$B$2:$AZ$212,AI$2,FALSE)</f>
        <v>4682.0478139999996</v>
      </c>
      <c r="AJ61" s="89">
        <f>VLOOKUP($D61,Résultats!$B$2:$AZ$212,AJ$2,FALSE)</f>
        <v>4408.6951769999996</v>
      </c>
      <c r="AK61" s="89">
        <f>VLOOKUP($D61,Résultats!$B$2:$AZ$212,AK$2,FALSE)</f>
        <v>4142.7781869999999</v>
      </c>
      <c r="AL61" s="89">
        <f>VLOOKUP($D61,Résultats!$B$2:$AZ$212,AL$2,FALSE)</f>
        <v>3885.5872479999998</v>
      </c>
      <c r="AM61" s="89">
        <f>VLOOKUP($D61,Résultats!$B$2:$AZ$212,AM$2,FALSE)</f>
        <v>3638.1688530000001</v>
      </c>
    </row>
    <row r="62" spans="3:40" x14ac:dyDescent="0.2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7628.1958439999999</v>
      </c>
      <c r="G62" s="89">
        <f>VLOOKUP($D62,Résultats!$B$2:$AZ$212,G$2,FALSE)</f>
        <v>8010.4855520000001</v>
      </c>
      <c r="H62" s="89">
        <f>VLOOKUP($D62,Résultats!$B$2:$AZ$212,H$2,FALSE)</f>
        <v>8107.7041589999999</v>
      </c>
      <c r="I62" s="89">
        <f>VLOOKUP($D62,Résultats!$B$2:$AZ$212,I$2,FALSE)</f>
        <v>8236.9549100000004</v>
      </c>
      <c r="J62" s="89">
        <f>VLOOKUP($D62,Résultats!$B$2:$AZ$212,J$2,FALSE)</f>
        <v>8357.2019600000003</v>
      </c>
      <c r="K62" s="89">
        <f>VLOOKUP($D62,Résultats!$B$2:$AZ$212,K$2,FALSE)</f>
        <v>8397.1642279999996</v>
      </c>
      <c r="L62" s="89">
        <f>VLOOKUP($D62,Résultats!$B$2:$AZ$212,L$2,FALSE)</f>
        <v>8406.1286889999901</v>
      </c>
      <c r="M62" s="89">
        <f>VLOOKUP($D62,Résultats!$B$2:$AZ$212,M$2,FALSE)</f>
        <v>8379.5467929999995</v>
      </c>
      <c r="N62" s="89">
        <f>VLOOKUP($D62,Résultats!$B$2:$AZ$212,N$2,FALSE)</f>
        <v>8322.3434149999903</v>
      </c>
      <c r="O62" s="89">
        <f>VLOOKUP($D62,Résultats!$B$2:$AZ$212,O$2,FALSE)</f>
        <v>8258.5632910000004</v>
      </c>
      <c r="P62" s="89">
        <f>VLOOKUP($D62,Résultats!$B$2:$AZ$212,P$2,FALSE)</f>
        <v>8188.9650700000002</v>
      </c>
      <c r="Q62" s="89">
        <f>VLOOKUP($D62,Résultats!$B$2:$AZ$212,Q$2,FALSE)</f>
        <v>8110.6455930000002</v>
      </c>
      <c r="R62" s="89">
        <f>VLOOKUP($D62,Résultats!$B$2:$AZ$212,R$2,FALSE)</f>
        <v>8020.1578369999997</v>
      </c>
      <c r="S62" s="89">
        <f>VLOOKUP($D62,Résultats!$B$2:$AZ$212,S$2,FALSE)</f>
        <v>7914.966582</v>
      </c>
      <c r="T62" s="89">
        <f>VLOOKUP($D62,Résultats!$B$2:$AZ$212,T$2,FALSE)</f>
        <v>7792.3491780000004</v>
      </c>
      <c r="U62" s="89">
        <f>VLOOKUP($D62,Résultats!$B$2:$AZ$212,U$2,FALSE)</f>
        <v>7651.1170659999998</v>
      </c>
      <c r="V62" s="89">
        <f>VLOOKUP($D62,Résultats!$B$2:$AZ$212,V$2,FALSE)</f>
        <v>7490.7996279999998</v>
      </c>
      <c r="W62" s="89">
        <f>VLOOKUP($D62,Résultats!$B$2:$AZ$212,W$2,FALSE)</f>
        <v>7311.6152099999999</v>
      </c>
      <c r="X62" s="89">
        <f>VLOOKUP($D62,Résultats!$B$2:$AZ$212,X$2,FALSE)</f>
        <v>7114.4506149999997</v>
      </c>
      <c r="Y62" s="89">
        <f>VLOOKUP($D62,Résultats!$B$2:$AZ$212,Y$2,FALSE)</f>
        <v>6900.1388340000003</v>
      </c>
      <c r="Z62" s="89">
        <f>VLOOKUP($D62,Résultats!$B$2:$AZ$212,Z$2,FALSE)</f>
        <v>6670.5587370000003</v>
      </c>
      <c r="AA62" s="89">
        <f>VLOOKUP($D62,Résultats!$B$2:$AZ$212,AA$2,FALSE)</f>
        <v>6427.8405140000004</v>
      </c>
      <c r="AB62" s="89">
        <f>VLOOKUP($D62,Résultats!$B$2:$AZ$212,AB$2,FALSE)</f>
        <v>6174.3081439999996</v>
      </c>
      <c r="AC62" s="89">
        <f>VLOOKUP($D62,Résultats!$B$2:$AZ$212,AC$2,FALSE)</f>
        <v>5912.379559</v>
      </c>
      <c r="AD62" s="89">
        <f>VLOOKUP($D62,Résultats!$B$2:$AZ$212,AD$2,FALSE)</f>
        <v>5644.9001120000003</v>
      </c>
      <c r="AE62" s="89">
        <f>VLOOKUP($D62,Résultats!$B$2:$AZ$212,AE$2,FALSE)</f>
        <v>5374.1655270000001</v>
      </c>
      <c r="AF62" s="89">
        <f>VLOOKUP($D62,Résultats!$B$2:$AZ$212,AF$2,FALSE)</f>
        <v>5102.3936030000004</v>
      </c>
      <c r="AG62" s="89">
        <f>VLOOKUP($D62,Résultats!$B$2:$AZ$212,AG$2,FALSE)</f>
        <v>4831.755588</v>
      </c>
      <c r="AH62" s="89">
        <f>VLOOKUP($D62,Résultats!$B$2:$AZ$212,AH$2,FALSE)</f>
        <v>4564.2303780000002</v>
      </c>
      <c r="AI62" s="89">
        <f>VLOOKUP($D62,Résultats!$B$2:$AZ$212,AI$2,FALSE)</f>
        <v>4301.592232</v>
      </c>
      <c r="AJ62" s="89">
        <f>VLOOKUP($D62,Résultats!$B$2:$AZ$212,AJ$2,FALSE)</f>
        <v>4045.4349710000001</v>
      </c>
      <c r="AK62" s="89">
        <f>VLOOKUP($D62,Résultats!$B$2:$AZ$212,AK$2,FALSE)</f>
        <v>3797.0828980000001</v>
      </c>
      <c r="AL62" s="89">
        <f>VLOOKUP($D62,Résultats!$B$2:$AZ$212,AL$2,FALSE)</f>
        <v>3557.598011</v>
      </c>
      <c r="AM62" s="89">
        <f>VLOOKUP($D62,Résultats!$B$2:$AZ$212,AM$2,FALSE)</f>
        <v>3327.824376</v>
      </c>
    </row>
    <row r="63" spans="3:40" x14ac:dyDescent="0.2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9832.9951440000004</v>
      </c>
      <c r="G63" s="89">
        <f>VLOOKUP($D63,Résultats!$B$2:$AZ$212,G$2,FALSE)</f>
        <v>8882.9609240000009</v>
      </c>
      <c r="H63" s="89">
        <f>VLOOKUP($D63,Résultats!$B$2:$AZ$212,H$2,FALSE)</f>
        <v>8589.8108179999999</v>
      </c>
      <c r="I63" s="89">
        <f>VLOOKUP($D63,Résultats!$B$2:$AZ$212,I$2,FALSE)</f>
        <v>8317.9812650000003</v>
      </c>
      <c r="J63" s="89">
        <f>VLOOKUP($D63,Résultats!$B$2:$AZ$212,J$2,FALSE)</f>
        <v>8086.2311460000001</v>
      </c>
      <c r="K63" s="89">
        <f>VLOOKUP($D63,Résultats!$B$2:$AZ$212,K$2,FALSE)</f>
        <v>7812.0070189999997</v>
      </c>
      <c r="L63" s="89">
        <f>VLOOKUP($D63,Résultats!$B$2:$AZ$212,L$2,FALSE)</f>
        <v>7541.7848620000004</v>
      </c>
      <c r="M63" s="89">
        <f>VLOOKUP($D63,Résultats!$B$2:$AZ$212,M$2,FALSE)</f>
        <v>7272.0196210000004</v>
      </c>
      <c r="N63" s="89">
        <f>VLOOKUP($D63,Résultats!$B$2:$AZ$212,N$2,FALSE)</f>
        <v>7004.570299</v>
      </c>
      <c r="O63" s="89">
        <f>VLOOKUP($D63,Résultats!$B$2:$AZ$212,O$2,FALSE)</f>
        <v>6750.4458750000003</v>
      </c>
      <c r="P63" s="89">
        <f>VLOOKUP($D63,Résultats!$B$2:$AZ$212,P$2,FALSE)</f>
        <v>6509.4503199999999</v>
      </c>
      <c r="Q63" s="89">
        <f>VLOOKUP($D63,Résultats!$B$2:$AZ$212,Q$2,FALSE)</f>
        <v>6279.1444819999997</v>
      </c>
      <c r="R63" s="89">
        <f>VLOOKUP($D63,Résultats!$B$2:$AZ$212,R$2,FALSE)</f>
        <v>6056.8743640000002</v>
      </c>
      <c r="S63" s="89">
        <f>VLOOKUP($D63,Résultats!$B$2:$AZ$212,S$2,FALSE)</f>
        <v>5840.4593379999997</v>
      </c>
      <c r="T63" s="89">
        <f>VLOOKUP($D63,Résultats!$B$2:$AZ$212,T$2,FALSE)</f>
        <v>5627.6634110000005</v>
      </c>
      <c r="U63" s="89">
        <f>VLOOKUP($D63,Résultats!$B$2:$AZ$212,U$2,FALSE)</f>
        <v>5417.0444649999999</v>
      </c>
      <c r="V63" s="89">
        <f>VLOOKUP($D63,Résultats!$B$2:$AZ$212,V$2,FALSE)</f>
        <v>5207.5745939999997</v>
      </c>
      <c r="W63" s="89">
        <f>VLOOKUP($D63,Résultats!$B$2:$AZ$212,W$2,FALSE)</f>
        <v>4998.626233</v>
      </c>
      <c r="X63" s="89">
        <f>VLOOKUP($D63,Résultats!$B$2:$AZ$212,X$2,FALSE)</f>
        <v>4789.9619419999999</v>
      </c>
      <c r="Y63" s="89">
        <f>VLOOKUP($D63,Résultats!$B$2:$AZ$212,Y$2,FALSE)</f>
        <v>4581.389932</v>
      </c>
      <c r="Z63" s="89">
        <f>VLOOKUP($D63,Résultats!$B$2:$AZ$212,Z$2,FALSE)</f>
        <v>4373.2651409999999</v>
      </c>
      <c r="AA63" s="89">
        <f>VLOOKUP($D63,Résultats!$B$2:$AZ$212,AA$2,FALSE)</f>
        <v>4166.1028649999998</v>
      </c>
      <c r="AB63" s="89">
        <f>VLOOKUP($D63,Résultats!$B$2:$AZ$212,AB$2,FALSE)</f>
        <v>3960.5340740000001</v>
      </c>
      <c r="AC63" s="89">
        <f>VLOOKUP($D63,Résultats!$B$2:$AZ$212,AC$2,FALSE)</f>
        <v>3757.2633999999998</v>
      </c>
      <c r="AD63" s="89">
        <f>VLOOKUP($D63,Résultats!$B$2:$AZ$212,AD$2,FALSE)</f>
        <v>3557.2298580000001</v>
      </c>
      <c r="AE63" s="89">
        <f>VLOOKUP($D63,Résultats!$B$2:$AZ$212,AE$2,FALSE)</f>
        <v>3361.1244499999998</v>
      </c>
      <c r="AF63" s="89">
        <f>VLOOKUP($D63,Résultats!$B$2:$AZ$212,AF$2,FALSE)</f>
        <v>3169.6236450000001</v>
      </c>
      <c r="AG63" s="89">
        <f>VLOOKUP($D63,Résultats!$B$2:$AZ$212,AG$2,FALSE)</f>
        <v>2983.4015629999999</v>
      </c>
      <c r="AH63" s="89">
        <f>VLOOKUP($D63,Résultats!$B$2:$AZ$212,AH$2,FALSE)</f>
        <v>2803.060919</v>
      </c>
      <c r="AI63" s="89">
        <f>VLOOKUP($D63,Résultats!$B$2:$AZ$212,AI$2,FALSE)</f>
        <v>2629.1308439999998</v>
      </c>
      <c r="AJ63" s="89">
        <f>VLOOKUP($D63,Résultats!$B$2:$AZ$212,AJ$2,FALSE)</f>
        <v>2462.0701829999998</v>
      </c>
      <c r="AK63" s="89">
        <f>VLOOKUP($D63,Résultats!$B$2:$AZ$212,AK$2,FALSE)</f>
        <v>2302.2278259999998</v>
      </c>
      <c r="AL63" s="89">
        <f>VLOOKUP($D63,Résultats!$B$2:$AZ$212,AL$2,FALSE)</f>
        <v>2149.8454280000001</v>
      </c>
      <c r="AM63" s="89">
        <f>VLOOKUP($D63,Résultats!$B$2:$AZ$212,AM$2,FALSE)</f>
        <v>2005.0780179999999</v>
      </c>
    </row>
    <row r="64" spans="3:40" x14ac:dyDescent="0.2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3292.8055829999998</v>
      </c>
      <c r="G64" s="89">
        <f>VLOOKUP($D64,Résultats!$B$2:$AZ$212,G$2,FALSE)</f>
        <v>2901.0974649999998</v>
      </c>
      <c r="H64" s="89">
        <f>VLOOKUP($D64,Résultats!$B$2:$AZ$212,H$2,FALSE)</f>
        <v>2781.3616980000002</v>
      </c>
      <c r="I64" s="89">
        <f>VLOOKUP($D64,Résultats!$B$2:$AZ$212,I$2,FALSE)</f>
        <v>2665.7435959999998</v>
      </c>
      <c r="J64" s="89">
        <f>VLOOKUP($D64,Résultats!$B$2:$AZ$212,J$2,FALSE)</f>
        <v>2541.9701610000002</v>
      </c>
      <c r="K64" s="89">
        <f>VLOOKUP($D64,Résultats!$B$2:$AZ$212,K$2,FALSE)</f>
        <v>2415.7184130000001</v>
      </c>
      <c r="L64" s="89">
        <f>VLOOKUP($D64,Résultats!$B$2:$AZ$212,L$2,FALSE)</f>
        <v>2295.6030529999998</v>
      </c>
      <c r="M64" s="89">
        <f>VLOOKUP($D64,Résultats!$B$2:$AZ$212,M$2,FALSE)</f>
        <v>2180.6379400000001</v>
      </c>
      <c r="N64" s="89">
        <f>VLOOKUP($D64,Résultats!$B$2:$AZ$212,N$2,FALSE)</f>
        <v>2070.9448000000002</v>
      </c>
      <c r="O64" s="89">
        <f>VLOOKUP($D64,Résultats!$B$2:$AZ$212,O$2,FALSE)</f>
        <v>1968.3411229999999</v>
      </c>
      <c r="P64" s="89">
        <f>VLOOKUP($D64,Résultats!$B$2:$AZ$212,P$2,FALSE)</f>
        <v>1872.4535069999999</v>
      </c>
      <c r="Q64" s="89">
        <f>VLOOKUP($D64,Résultats!$B$2:$AZ$212,Q$2,FALSE)</f>
        <v>1782.478339</v>
      </c>
      <c r="R64" s="89">
        <f>VLOOKUP($D64,Résultats!$B$2:$AZ$212,R$2,FALSE)</f>
        <v>1697.5876109999999</v>
      </c>
      <c r="S64" s="89">
        <f>VLOOKUP($D64,Résultats!$B$2:$AZ$212,S$2,FALSE)</f>
        <v>1617.070215</v>
      </c>
      <c r="T64" s="89">
        <f>VLOOKUP($D64,Résultats!$B$2:$AZ$212,T$2,FALSE)</f>
        <v>1540.2259469999999</v>
      </c>
      <c r="U64" s="89">
        <f>VLOOKUP($D64,Résultats!$B$2:$AZ$212,U$2,FALSE)</f>
        <v>1466.534631</v>
      </c>
      <c r="V64" s="89">
        <f>VLOOKUP($D64,Résultats!$B$2:$AZ$212,V$2,FALSE)</f>
        <v>1395.5763420000001</v>
      </c>
      <c r="W64" s="89">
        <f>VLOOKUP($D64,Résultats!$B$2:$AZ$212,W$2,FALSE)</f>
        <v>1327.0269510000001</v>
      </c>
      <c r="X64" s="89">
        <f>VLOOKUP($D64,Résultats!$B$2:$AZ$212,X$2,FALSE)</f>
        <v>1260.6539299999999</v>
      </c>
      <c r="Y64" s="89">
        <f>VLOOKUP($D64,Résultats!$B$2:$AZ$212,Y$2,FALSE)</f>
        <v>1196.249544</v>
      </c>
      <c r="Z64" s="89">
        <f>VLOOKUP($D64,Résultats!$B$2:$AZ$212,Z$2,FALSE)</f>
        <v>1133.7214980000001</v>
      </c>
      <c r="AA64" s="89">
        <f>VLOOKUP($D64,Résultats!$B$2:$AZ$212,AA$2,FALSE)</f>
        <v>1073.0196189999999</v>
      </c>
      <c r="AB64" s="89">
        <f>VLOOKUP($D64,Résultats!$B$2:$AZ$212,AB$2,FALSE)</f>
        <v>1014.130735</v>
      </c>
      <c r="AC64" s="89">
        <f>VLOOKUP($D64,Résultats!$B$2:$AZ$212,AC$2,FALSE)</f>
        <v>957.06743659999995</v>
      </c>
      <c r="AD64" s="89">
        <f>VLOOKUP($D64,Résultats!$B$2:$AZ$212,AD$2,FALSE)</f>
        <v>901.90374510000004</v>
      </c>
      <c r="AE64" s="89">
        <f>VLOOKUP($D64,Résultats!$B$2:$AZ$212,AE$2,FALSE)</f>
        <v>848.6715911</v>
      </c>
      <c r="AF64" s="89">
        <f>VLOOKUP($D64,Résultats!$B$2:$AZ$212,AF$2,FALSE)</f>
        <v>797.40931130000001</v>
      </c>
      <c r="AG64" s="89">
        <f>VLOOKUP($D64,Résultats!$B$2:$AZ$212,AG$2,FALSE)</f>
        <v>748.16527829999995</v>
      </c>
      <c r="AH64" s="89">
        <f>VLOOKUP($D64,Résultats!$B$2:$AZ$212,AH$2,FALSE)</f>
        <v>700.98241580000001</v>
      </c>
      <c r="AI64" s="89">
        <f>VLOOKUP($D64,Résultats!$B$2:$AZ$212,AI$2,FALSE)</f>
        <v>655.89650349999999</v>
      </c>
      <c r="AJ64" s="89">
        <f>VLOOKUP($D64,Résultats!$B$2:$AZ$212,AJ$2,FALSE)</f>
        <v>612.93582030000005</v>
      </c>
      <c r="AK64" s="89">
        <f>VLOOKUP($D64,Résultats!$B$2:$AZ$212,AK$2,FALSE)</f>
        <v>572.11223870000003</v>
      </c>
      <c r="AL64" s="89">
        <f>VLOOKUP($D64,Résultats!$B$2:$AZ$212,AL$2,FALSE)</f>
        <v>533.42121099999997</v>
      </c>
      <c r="AM64" s="89">
        <f>VLOOKUP($D64,Résultats!$B$2:$AZ$212,AM$2,FALSE)</f>
        <v>496.84604819999998</v>
      </c>
    </row>
    <row r="65" spans="2:39" x14ac:dyDescent="0.2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1275.46093</v>
      </c>
      <c r="G65" s="89">
        <f>VLOOKUP($D65,Résultats!$B$2:$AZ$212,G$2,FALSE)</f>
        <v>1059.19487</v>
      </c>
      <c r="H65" s="89">
        <f>VLOOKUP($D65,Résultats!$B$2:$AZ$212,H$2,FALSE)</f>
        <v>994.36948889999996</v>
      </c>
      <c r="I65" s="89">
        <f>VLOOKUP($D65,Résultats!$B$2:$AZ$212,I$2,FALSE)</f>
        <v>933.91833329999997</v>
      </c>
      <c r="J65" s="89">
        <f>VLOOKUP($D65,Résultats!$B$2:$AZ$212,J$2,FALSE)</f>
        <v>874.94945819999998</v>
      </c>
      <c r="K65" s="89">
        <f>VLOOKUP($D65,Résultats!$B$2:$AZ$212,K$2,FALSE)</f>
        <v>818.1247118</v>
      </c>
      <c r="L65" s="89">
        <f>VLOOKUP($D65,Résultats!$B$2:$AZ$212,L$2,FALSE)</f>
        <v>764.65280580000001</v>
      </c>
      <c r="M65" s="89">
        <f>VLOOKUP($D65,Résultats!$B$2:$AZ$212,M$2,FALSE)</f>
        <v>714.27449049999996</v>
      </c>
      <c r="N65" s="89">
        <f>VLOOKUP($D65,Résultats!$B$2:$AZ$212,N$2,FALSE)</f>
        <v>666.94686690000003</v>
      </c>
      <c r="O65" s="89">
        <f>VLOOKUP($D65,Résultats!$B$2:$AZ$212,O$2,FALSE)</f>
        <v>622.90856729999996</v>
      </c>
      <c r="P65" s="89">
        <f>VLOOKUP($D65,Résultats!$B$2:$AZ$212,P$2,FALSE)</f>
        <v>582.01208240000005</v>
      </c>
      <c r="Q65" s="89">
        <f>VLOOKUP($D65,Résultats!$B$2:$AZ$212,Q$2,FALSE)</f>
        <v>544.00616230000003</v>
      </c>
      <c r="R65" s="89">
        <f>VLOOKUP($D65,Résultats!$B$2:$AZ$212,R$2,FALSE)</f>
        <v>508.63959139999997</v>
      </c>
      <c r="S65" s="89">
        <f>VLOOKUP($D65,Résultats!$B$2:$AZ$212,S$2,FALSE)</f>
        <v>475.68077290000002</v>
      </c>
      <c r="T65" s="89">
        <f>VLOOKUP($D65,Résultats!$B$2:$AZ$212,T$2,FALSE)</f>
        <v>444.90588079999998</v>
      </c>
      <c r="U65" s="89">
        <f>VLOOKUP($D65,Résultats!$B$2:$AZ$212,U$2,FALSE)</f>
        <v>416.12252269999999</v>
      </c>
      <c r="V65" s="89">
        <f>VLOOKUP($D65,Résultats!$B$2:$AZ$212,V$2,FALSE)</f>
        <v>389.16048769999998</v>
      </c>
      <c r="W65" s="89">
        <f>VLOOKUP($D65,Résultats!$B$2:$AZ$212,W$2,FALSE)</f>
        <v>363.87072499999999</v>
      </c>
      <c r="X65" s="89">
        <f>VLOOKUP($D65,Résultats!$B$2:$AZ$212,X$2,FALSE)</f>
        <v>340.12432039999999</v>
      </c>
      <c r="Y65" s="89">
        <f>VLOOKUP($D65,Résultats!$B$2:$AZ$212,Y$2,FALSE)</f>
        <v>317.80211109999999</v>
      </c>
      <c r="Z65" s="89">
        <f>VLOOKUP($D65,Résultats!$B$2:$AZ$212,Z$2,FALSE)</f>
        <v>296.807999</v>
      </c>
      <c r="AA65" s="89">
        <f>VLOOKUP($D65,Résultats!$B$2:$AZ$212,AA$2,FALSE)</f>
        <v>277.0571602</v>
      </c>
      <c r="AB65" s="89">
        <f>VLOOKUP($D65,Résultats!$B$2:$AZ$212,AB$2,FALSE)</f>
        <v>258.47408359999997</v>
      </c>
      <c r="AC65" s="89">
        <f>VLOOKUP($D65,Résultats!$B$2:$AZ$212,AC$2,FALSE)</f>
        <v>240.99132589999999</v>
      </c>
      <c r="AD65" s="89">
        <f>VLOOKUP($D65,Résultats!$B$2:$AZ$212,AD$2,FALSE)</f>
        <v>224.55311320000001</v>
      </c>
      <c r="AE65" s="89">
        <f>VLOOKUP($D65,Résultats!$B$2:$AZ$212,AE$2,FALSE)</f>
        <v>209.10306199999999</v>
      </c>
      <c r="AF65" s="89">
        <f>VLOOKUP($D65,Résultats!$B$2:$AZ$212,AF$2,FALSE)</f>
        <v>194.5896382</v>
      </c>
      <c r="AG65" s="89">
        <f>VLOOKUP($D65,Résultats!$B$2:$AZ$212,AG$2,FALSE)</f>
        <v>180.9662069</v>
      </c>
      <c r="AH65" s="89">
        <f>VLOOKUP($D65,Résultats!$B$2:$AZ$212,AH$2,FALSE)</f>
        <v>168.1890358</v>
      </c>
      <c r="AI65" s="89">
        <f>VLOOKUP($D65,Résultats!$B$2:$AZ$212,AI$2,FALSE)</f>
        <v>156.21692640000001</v>
      </c>
      <c r="AJ65" s="89">
        <f>VLOOKUP($D65,Résultats!$B$2:$AZ$212,AJ$2,FALSE)</f>
        <v>145.01102299999999</v>
      </c>
      <c r="AK65" s="89">
        <f>VLOOKUP($D65,Résultats!$B$2:$AZ$212,AK$2,FALSE)</f>
        <v>134.5335283</v>
      </c>
      <c r="AL65" s="89">
        <f>VLOOKUP($D65,Résultats!$B$2:$AZ$212,AL$2,FALSE)</f>
        <v>124.7475141</v>
      </c>
      <c r="AM65" s="89">
        <f>VLOOKUP($D65,Résultats!$B$2:$AZ$212,AM$2,FALSE)</f>
        <v>115.6172378</v>
      </c>
    </row>
    <row r="68" spans="2:39" x14ac:dyDescent="0.25">
      <c r="C68" s="12"/>
      <c r="D68" s="12"/>
      <c r="E68" s="118">
        <v>2016</v>
      </c>
      <c r="F68" s="118">
        <v>2017</v>
      </c>
      <c r="G68" s="118">
        <v>2018</v>
      </c>
      <c r="H68" s="118">
        <v>2019</v>
      </c>
      <c r="I68" s="118">
        <v>2020</v>
      </c>
      <c r="J68" s="26">
        <v>2021</v>
      </c>
      <c r="K68" s="4">
        <v>2022</v>
      </c>
      <c r="L68" s="4">
        <v>2023</v>
      </c>
      <c r="M68" s="4">
        <v>2024</v>
      </c>
      <c r="N68" s="118">
        <v>2025</v>
      </c>
      <c r="O68" s="26">
        <v>2026</v>
      </c>
      <c r="P68" s="4">
        <v>2027</v>
      </c>
      <c r="Q68" s="4">
        <v>2028</v>
      </c>
      <c r="R68" s="4">
        <v>2029</v>
      </c>
      <c r="S68" s="118">
        <v>2030</v>
      </c>
      <c r="T68" s="118">
        <v>2031</v>
      </c>
      <c r="U68" s="118">
        <v>2032</v>
      </c>
      <c r="V68" s="118">
        <v>2033</v>
      </c>
      <c r="W68" s="118">
        <v>2034</v>
      </c>
      <c r="X68" s="119">
        <v>2035</v>
      </c>
      <c r="Y68" s="119">
        <v>2036</v>
      </c>
      <c r="Z68" s="119">
        <v>2037</v>
      </c>
      <c r="AA68" s="119">
        <v>2038</v>
      </c>
      <c r="AB68" s="119">
        <v>2039</v>
      </c>
      <c r="AC68" s="119">
        <v>2040</v>
      </c>
      <c r="AD68" s="119">
        <v>2041</v>
      </c>
      <c r="AE68" s="119">
        <v>2042</v>
      </c>
      <c r="AF68" s="119">
        <v>2043</v>
      </c>
      <c r="AG68" s="119">
        <v>2044</v>
      </c>
      <c r="AH68" s="119">
        <v>2045</v>
      </c>
      <c r="AI68" s="119">
        <v>2046</v>
      </c>
      <c r="AJ68" s="119">
        <v>2047</v>
      </c>
      <c r="AK68" s="119">
        <v>2048</v>
      </c>
      <c r="AL68" s="119">
        <v>2049</v>
      </c>
      <c r="AM68" s="119">
        <v>2050</v>
      </c>
    </row>
    <row r="69" spans="2:39" x14ac:dyDescent="0.2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3002.674559</v>
      </c>
      <c r="J69" s="75">
        <f t="shared" si="12"/>
        <v>2988.0110669999999</v>
      </c>
      <c r="K69" s="75">
        <f t="shared" si="12"/>
        <v>2878.1279100000002</v>
      </c>
      <c r="L69" s="75">
        <f t="shared" si="12"/>
        <v>2843.931169</v>
      </c>
      <c r="M69" s="75">
        <f t="shared" si="12"/>
        <v>2787.4641280000001</v>
      </c>
      <c r="N69" s="75">
        <f t="shared" si="12"/>
        <v>2744.4938360000001</v>
      </c>
      <c r="O69" s="75">
        <f t="shared" si="12"/>
        <v>2794.7790460000001</v>
      </c>
      <c r="P69" s="75">
        <f t="shared" si="12"/>
        <v>2850.3689319999999</v>
      </c>
      <c r="Q69" s="75">
        <f t="shared" si="12"/>
        <v>2899.5493540000002</v>
      </c>
      <c r="R69" s="75">
        <f t="shared" si="12"/>
        <v>2938.518521</v>
      </c>
      <c r="S69" s="75">
        <f t="shared" si="12"/>
        <v>2970.401582</v>
      </c>
      <c r="T69" s="75">
        <f t="shared" si="12"/>
        <v>2992.0772189999998</v>
      </c>
      <c r="U69" s="75">
        <f t="shared" si="12"/>
        <v>3009.4800409999998</v>
      </c>
      <c r="V69" s="75">
        <f t="shared" si="12"/>
        <v>3024.2980680000001</v>
      </c>
      <c r="W69" s="75">
        <f t="shared" si="12"/>
        <v>3038.2147759999998</v>
      </c>
      <c r="X69" s="75">
        <f t="shared" si="12"/>
        <v>3053.0622429999999</v>
      </c>
      <c r="Y69" s="75">
        <f t="shared" si="12"/>
        <v>3065.8709920000001</v>
      </c>
      <c r="Z69" s="75">
        <f t="shared" si="12"/>
        <v>3080.785484</v>
      </c>
      <c r="AA69" s="75">
        <f t="shared" si="12"/>
        <v>3097.404869</v>
      </c>
      <c r="AB69" s="75">
        <f t="shared" si="12"/>
        <v>3115.8331020000001</v>
      </c>
      <c r="AC69" s="75">
        <f t="shared" si="12"/>
        <v>3135.2802350000002</v>
      </c>
      <c r="AD69" s="75">
        <f t="shared" si="12"/>
        <v>3161.9046859999999</v>
      </c>
      <c r="AE69" s="75">
        <f t="shared" si="12"/>
        <v>3188.1450599999998</v>
      </c>
      <c r="AF69" s="75">
        <f t="shared" si="12"/>
        <v>3212.570788</v>
      </c>
      <c r="AG69" s="75">
        <f t="shared" si="12"/>
        <v>3236.0737020000001</v>
      </c>
      <c r="AH69" s="75">
        <f t="shared" si="12"/>
        <v>3257.9278669999999</v>
      </c>
      <c r="AI69" s="75">
        <f t="shared" si="12"/>
        <v>3278.0725849999999</v>
      </c>
      <c r="AJ69" s="75">
        <f t="shared" si="12"/>
        <v>3298.0862379999999</v>
      </c>
      <c r="AK69" s="75">
        <f t="shared" si="12"/>
        <v>3317.811827</v>
      </c>
      <c r="AL69" s="75">
        <f t="shared" si="12"/>
        <v>3337.2601330000002</v>
      </c>
      <c r="AM69" s="75">
        <f t="shared" si="12"/>
        <v>3359.114067</v>
      </c>
    </row>
    <row r="70" spans="2:39" x14ac:dyDescent="0.25">
      <c r="C70" s="76" t="s">
        <v>188</v>
      </c>
      <c r="D70" s="76" t="s">
        <v>399</v>
      </c>
      <c r="E70" s="150">
        <f t="shared" ref="E70:F77" si="13">E27/E$26</f>
        <v>7.5013559713442901E-4</v>
      </c>
      <c r="F70" s="150">
        <f t="shared" si="13"/>
        <v>8.7724857537806282E-3</v>
      </c>
      <c r="G70" s="150">
        <f t="shared" ref="G70:AM77" si="14">G27/G$26</f>
        <v>1.6148784086031875E-2</v>
      </c>
      <c r="H70" s="150">
        <f t="shared" si="14"/>
        <v>1.9449727966526435E-2</v>
      </c>
      <c r="I70" s="150">
        <f t="shared" si="14"/>
        <v>3.4829759850774425E-2</v>
      </c>
      <c r="J70" s="149">
        <f t="shared" si="14"/>
        <v>6.1844013344144688E-2</v>
      </c>
      <c r="K70" s="91">
        <f t="shared" si="14"/>
        <v>0.10837706187978283</v>
      </c>
      <c r="L70" s="91">
        <f t="shared" si="14"/>
        <v>0.12491619332155504</v>
      </c>
      <c r="M70" s="91">
        <f t="shared" si="14"/>
        <v>0.14360901120805383</v>
      </c>
      <c r="N70" s="150">
        <f t="shared" si="14"/>
        <v>0.16462401499086476</v>
      </c>
      <c r="O70" s="149">
        <f t="shared" si="14"/>
        <v>0.1881077706491435</v>
      </c>
      <c r="P70" s="91">
        <f t="shared" si="14"/>
        <v>0.21417261879557986</v>
      </c>
      <c r="Q70" s="91">
        <f t="shared" si="14"/>
        <v>0.24288269045273161</v>
      </c>
      <c r="R70" s="91">
        <f t="shared" si="14"/>
        <v>0.27423909944449182</v>
      </c>
      <c r="S70" s="150">
        <f t="shared" si="14"/>
        <v>0.3081655846626869</v>
      </c>
      <c r="T70" s="150">
        <f t="shared" si="14"/>
        <v>0.34449628487345535</v>
      </c>
      <c r="U70" s="150">
        <f t="shared" si="14"/>
        <v>0.38296765597323335</v>
      </c>
      <c r="V70" s="150">
        <f t="shared" si="14"/>
        <v>0.42321661893810397</v>
      </c>
      <c r="W70" s="150">
        <f t="shared" si="14"/>
        <v>0.46478668037390919</v>
      </c>
      <c r="X70" s="144">
        <f t="shared" si="14"/>
        <v>0.50714299669127316</v>
      </c>
      <c r="Y70" s="144">
        <f t="shared" si="14"/>
        <v>0.54969612335208129</v>
      </c>
      <c r="Z70" s="144">
        <f t="shared" si="14"/>
        <v>0.59183273793950397</v>
      </c>
      <c r="AA70" s="144">
        <f t="shared" si="14"/>
        <v>0.63295026543719168</v>
      </c>
      <c r="AB70" s="144">
        <f t="shared" si="14"/>
        <v>0.67249140804589858</v>
      </c>
      <c r="AC70" s="144">
        <f t="shared" si="14"/>
        <v>0.70997441541298145</v>
      </c>
      <c r="AD70" s="144">
        <f t="shared" si="14"/>
        <v>0.74501560797522415</v>
      </c>
      <c r="AE70" s="144">
        <f t="shared" si="14"/>
        <v>0.77734203003924796</v>
      </c>
      <c r="AF70" s="144">
        <f t="shared" si="14"/>
        <v>0.80679378635998478</v>
      </c>
      <c r="AG70" s="144">
        <f t="shared" si="14"/>
        <v>0.83331719989361341</v>
      </c>
      <c r="AH70" s="144">
        <f t="shared" si="14"/>
        <v>0.85695103973276521</v>
      </c>
      <c r="AI70" s="144">
        <f t="shared" si="14"/>
        <v>0.8778085897692226</v>
      </c>
      <c r="AJ70" s="144">
        <f t="shared" si="14"/>
        <v>0.89605822581283268</v>
      </c>
      <c r="AK70" s="144">
        <f t="shared" si="14"/>
        <v>0.91190470007327507</v>
      </c>
      <c r="AL70" s="144">
        <f t="shared" si="14"/>
        <v>0.92557261552855985</v>
      </c>
      <c r="AM70" s="144">
        <f t="shared" si="14"/>
        <v>0.93729290080699124</v>
      </c>
    </row>
    <row r="71" spans="2:39" x14ac:dyDescent="0.25">
      <c r="C71" s="56" t="s">
        <v>27</v>
      </c>
      <c r="D71" s="78" t="s">
        <v>400</v>
      </c>
      <c r="E71" s="137">
        <f t="shared" si="13"/>
        <v>2.2340808175305519E-6</v>
      </c>
      <c r="F71" s="137">
        <f t="shared" si="13"/>
        <v>1.8913203652555613E-4</v>
      </c>
      <c r="G71" s="137">
        <f t="shared" si="14"/>
        <v>4.519215008603805E-4</v>
      </c>
      <c r="H71" s="137">
        <f t="shared" si="14"/>
        <v>5.9106311088531717E-4</v>
      </c>
      <c r="I71" s="137">
        <f t="shared" si="14"/>
        <v>1.1415649637174017E-3</v>
      </c>
      <c r="J71" s="136">
        <f t="shared" si="14"/>
        <v>2.1872219946499952E-3</v>
      </c>
      <c r="K71" s="92">
        <f t="shared" si="14"/>
        <v>4.1333859793604519E-3</v>
      </c>
      <c r="L71" s="92">
        <f t="shared" si="14"/>
        <v>5.1291179297877024E-3</v>
      </c>
      <c r="M71" s="92">
        <f t="shared" si="14"/>
        <v>6.333054191684292E-3</v>
      </c>
      <c r="N71" s="137">
        <f t="shared" si="14"/>
        <v>7.7753868272852616E-3</v>
      </c>
      <c r="O71" s="136">
        <f t="shared" si="14"/>
        <v>9.4731358630631441E-3</v>
      </c>
      <c r="P71" s="92">
        <f t="shared" si="14"/>
        <v>1.1444828353188071E-2</v>
      </c>
      <c r="Q71" s="92">
        <f t="shared" si="14"/>
        <v>1.3707066018783827E-2</v>
      </c>
      <c r="R71" s="92">
        <f t="shared" si="14"/>
        <v>1.6274828127925214E-2</v>
      </c>
      <c r="S71" s="137">
        <f t="shared" si="14"/>
        <v>1.9159169552987399E-2</v>
      </c>
      <c r="T71" s="137">
        <f t="shared" si="14"/>
        <v>2.2366406276227862E-2</v>
      </c>
      <c r="U71" s="137">
        <f t="shared" si="14"/>
        <v>2.589663235782862E-2</v>
      </c>
      <c r="V71" s="137">
        <f t="shared" si="14"/>
        <v>2.9741812565281845E-2</v>
      </c>
      <c r="W71" s="137">
        <f t="shared" si="14"/>
        <v>3.3884482957961891E-2</v>
      </c>
      <c r="X71" s="142">
        <f t="shared" si="14"/>
        <v>3.8298226696192518E-2</v>
      </c>
      <c r="Y71" s="142">
        <f t="shared" si="14"/>
        <v>4.2946711503378213E-2</v>
      </c>
      <c r="Z71" s="142">
        <f t="shared" si="14"/>
        <v>4.7784684770995893E-2</v>
      </c>
      <c r="AA71" s="142">
        <f t="shared" si="14"/>
        <v>5.2765420864326791E-2</v>
      </c>
      <c r="AB71" s="142">
        <f t="shared" si="14"/>
        <v>5.7838335174089824E-2</v>
      </c>
      <c r="AC71" s="142">
        <f t="shared" si="14"/>
        <v>6.2954091374865573E-2</v>
      </c>
      <c r="AD71" s="142">
        <f t="shared" si="14"/>
        <v>6.806780806927841E-2</v>
      </c>
      <c r="AE71" s="142">
        <f t="shared" si="14"/>
        <v>7.3139622072277977E-2</v>
      </c>
      <c r="AF71" s="142">
        <f t="shared" si="14"/>
        <v>7.8140158728231573E-2</v>
      </c>
      <c r="AG71" s="142">
        <f t="shared" si="14"/>
        <v>8.3050040156347454E-2</v>
      </c>
      <c r="AH71" s="142">
        <f t="shared" si="14"/>
        <v>8.7856715889652326E-2</v>
      </c>
      <c r="AI71" s="142">
        <f t="shared" si="14"/>
        <v>9.2556501246600684E-2</v>
      </c>
      <c r="AJ71" s="142">
        <f t="shared" si="14"/>
        <v>9.7150712800736658E-2</v>
      </c>
      <c r="AK71" s="142">
        <f t="shared" si="14"/>
        <v>0.10164456780086099</v>
      </c>
      <c r="AL71" s="142">
        <f t="shared" si="14"/>
        <v>0.10604709623935089</v>
      </c>
      <c r="AM71" s="142">
        <f t="shared" si="14"/>
        <v>0.11037337143216458</v>
      </c>
    </row>
    <row r="72" spans="2:39" x14ac:dyDescent="0.25">
      <c r="C72" s="56" t="s">
        <v>28</v>
      </c>
      <c r="D72" s="78" t="s">
        <v>401</v>
      </c>
      <c r="E72" s="137">
        <f t="shared" si="13"/>
        <v>5.1212006321112518E-6</v>
      </c>
      <c r="F72" s="137">
        <f t="shared" si="13"/>
        <v>1.5431074424359186E-4</v>
      </c>
      <c r="G72" s="137">
        <f t="shared" si="14"/>
        <v>3.4038744978792825E-4</v>
      </c>
      <c r="H72" s="137">
        <f t="shared" si="14"/>
        <v>4.3475106276245602E-4</v>
      </c>
      <c r="I72" s="137">
        <f t="shared" si="14"/>
        <v>8.2200026659632415E-4</v>
      </c>
      <c r="J72" s="136">
        <f t="shared" si="14"/>
        <v>1.5421804553845048E-3</v>
      </c>
      <c r="K72" s="92">
        <f t="shared" si="14"/>
        <v>2.8550870669955732E-3</v>
      </c>
      <c r="L72" s="92">
        <f t="shared" si="14"/>
        <v>3.4729807843672184E-3</v>
      </c>
      <c r="M72" s="92">
        <f t="shared" si="14"/>
        <v>4.2066585618855358E-3</v>
      </c>
      <c r="N72" s="137">
        <f t="shared" si="14"/>
        <v>5.0702658892763496E-3</v>
      </c>
      <c r="O72" s="136">
        <f t="shared" si="14"/>
        <v>6.0711454432451758E-3</v>
      </c>
      <c r="P72" s="92">
        <f t="shared" si="14"/>
        <v>7.217063145424433E-3</v>
      </c>
      <c r="Q72" s="92">
        <f t="shared" si="14"/>
        <v>8.5144129917783078E-3</v>
      </c>
      <c r="R72" s="92">
        <f t="shared" si="14"/>
        <v>9.9681766511486285E-3</v>
      </c>
      <c r="S72" s="137">
        <f t="shared" si="14"/>
        <v>1.1580682002208817E-2</v>
      </c>
      <c r="T72" s="137">
        <f t="shared" si="14"/>
        <v>1.3351069763951839E-2</v>
      </c>
      <c r="U72" s="137">
        <f t="shared" si="14"/>
        <v>1.5274512049837517E-2</v>
      </c>
      <c r="V72" s="137">
        <f t="shared" si="14"/>
        <v>1.7341357971597925E-2</v>
      </c>
      <c r="W72" s="137">
        <f t="shared" si="14"/>
        <v>1.9536683202543943E-2</v>
      </c>
      <c r="X72" s="142">
        <f t="shared" si="14"/>
        <v>2.1840707890212512E-2</v>
      </c>
      <c r="Y72" s="142">
        <f t="shared" si="14"/>
        <v>2.4228789200142573E-2</v>
      </c>
      <c r="Z72" s="142">
        <f t="shared" si="14"/>
        <v>2.6672360437543532E-2</v>
      </c>
      <c r="AA72" s="142">
        <f t="shared" si="14"/>
        <v>2.9142355054520966E-2</v>
      </c>
      <c r="AB72" s="142">
        <f t="shared" si="14"/>
        <v>3.1608871314956585E-2</v>
      </c>
      <c r="AC72" s="142">
        <f t="shared" si="14"/>
        <v>3.404365769556162E-2</v>
      </c>
      <c r="AD72" s="142">
        <f t="shared" si="14"/>
        <v>3.6421709771930807E-2</v>
      </c>
      <c r="AE72" s="142">
        <f t="shared" si="14"/>
        <v>3.8721768513255796E-2</v>
      </c>
      <c r="AF72" s="142">
        <f t="shared" si="14"/>
        <v>4.0928293032838223E-2</v>
      </c>
      <c r="AG72" s="142">
        <f t="shared" si="14"/>
        <v>4.3031126520368723E-2</v>
      </c>
      <c r="AH72" s="142">
        <f t="shared" si="14"/>
        <v>4.5024211949502936E-2</v>
      </c>
      <c r="AI72" s="142">
        <f t="shared" si="14"/>
        <v>4.6905916544858935E-2</v>
      </c>
      <c r="AJ72" s="142">
        <f t="shared" si="14"/>
        <v>4.8677421272451275E-2</v>
      </c>
      <c r="AK72" s="142">
        <f t="shared" si="14"/>
        <v>5.0342032342149463E-2</v>
      </c>
      <c r="AL72" s="142">
        <f t="shared" si="14"/>
        <v>5.1904798576275682E-2</v>
      </c>
      <c r="AM72" s="142">
        <f t="shared" si="14"/>
        <v>5.3372744367719029E-2</v>
      </c>
    </row>
    <row r="73" spans="2:39" x14ac:dyDescent="0.25">
      <c r="C73" s="56" t="s">
        <v>29</v>
      </c>
      <c r="D73" s="78" t="s">
        <v>402</v>
      </c>
      <c r="E73" s="137">
        <f t="shared" si="13"/>
        <v>2.0965989211967974E-5</v>
      </c>
      <c r="F73" s="137">
        <f t="shared" si="13"/>
        <v>2.6025912797572652E-4</v>
      </c>
      <c r="G73" s="137">
        <f t="shared" si="14"/>
        <v>4.8233568693572084E-4</v>
      </c>
      <c r="H73" s="137">
        <f t="shared" si="14"/>
        <v>5.8147437090280371E-4</v>
      </c>
      <c r="I73" s="137">
        <f t="shared" si="14"/>
        <v>1.0413739966016742E-3</v>
      </c>
      <c r="J73" s="136">
        <f t="shared" si="14"/>
        <v>1.8475109921672857E-3</v>
      </c>
      <c r="K73" s="92">
        <f t="shared" si="14"/>
        <v>3.2312035193738137E-3</v>
      </c>
      <c r="L73" s="92">
        <f t="shared" si="14"/>
        <v>3.712037100290313E-3</v>
      </c>
      <c r="M73" s="92">
        <f t="shared" si="14"/>
        <v>4.2473022598122565E-3</v>
      </c>
      <c r="N73" s="137">
        <f t="shared" si="14"/>
        <v>4.8382471171270654E-3</v>
      </c>
      <c r="O73" s="136">
        <f t="shared" si="14"/>
        <v>5.4858494992451722E-3</v>
      </c>
      <c r="P73" s="92">
        <f t="shared" si="14"/>
        <v>6.189920147501804E-3</v>
      </c>
      <c r="Q73" s="92">
        <f t="shared" si="14"/>
        <v>6.9488078663688781E-3</v>
      </c>
      <c r="R73" s="92">
        <f t="shared" si="14"/>
        <v>7.7588113592155237E-3</v>
      </c>
      <c r="S73" s="137">
        <f t="shared" si="14"/>
        <v>8.613830306665923E-3</v>
      </c>
      <c r="T73" s="137">
        <f t="shared" si="14"/>
        <v>9.5049670975754334E-3</v>
      </c>
      <c r="U73" s="137">
        <f t="shared" si="14"/>
        <v>1.0420359245705328E-2</v>
      </c>
      <c r="V73" s="137">
        <f t="shared" si="14"/>
        <v>1.1345345947560882E-2</v>
      </c>
      <c r="W73" s="137">
        <f t="shared" si="14"/>
        <v>1.2262914825610736E-2</v>
      </c>
      <c r="X73" s="142">
        <f t="shared" si="14"/>
        <v>1.3154252597397831E-2</v>
      </c>
      <c r="Y73" s="142">
        <f t="shared" si="14"/>
        <v>1.3999910522001507E-2</v>
      </c>
      <c r="Z73" s="142">
        <f t="shared" si="14"/>
        <v>1.4780999474483371E-2</v>
      </c>
      <c r="AA73" s="142">
        <f t="shared" si="14"/>
        <v>1.5479297320753324E-2</v>
      </c>
      <c r="AB73" s="142">
        <f t="shared" si="14"/>
        <v>1.6079174551371721E-2</v>
      </c>
      <c r="AC73" s="142">
        <f t="shared" si="14"/>
        <v>1.6567976010603721E-2</v>
      </c>
      <c r="AD73" s="142">
        <f t="shared" si="14"/>
        <v>1.6936383483382458E-2</v>
      </c>
      <c r="AE73" s="142">
        <f t="shared" si="14"/>
        <v>1.7178929882193002E-2</v>
      </c>
      <c r="AF73" s="142">
        <f t="shared" si="14"/>
        <v>1.7292906729873433E-2</v>
      </c>
      <c r="AG73" s="142">
        <f t="shared" si="14"/>
        <v>1.7278131402088816E-2</v>
      </c>
      <c r="AH73" s="142">
        <f t="shared" si="14"/>
        <v>1.7137118864884924E-2</v>
      </c>
      <c r="AI73" s="142">
        <f t="shared" si="14"/>
        <v>1.6873771841754384E-2</v>
      </c>
      <c r="AJ73" s="142">
        <f t="shared" si="14"/>
        <v>1.6493475868898731E-2</v>
      </c>
      <c r="AK73" s="142">
        <f t="shared" si="14"/>
        <v>1.6002550397201897E-2</v>
      </c>
      <c r="AL73" s="142">
        <f t="shared" si="14"/>
        <v>1.5407482962311826E-2</v>
      </c>
      <c r="AM73" s="142">
        <f t="shared" si="14"/>
        <v>1.4713543245091594E-2</v>
      </c>
    </row>
    <row r="74" spans="2:39" x14ac:dyDescent="0.25">
      <c r="C74" s="56" t="s">
        <v>30</v>
      </c>
      <c r="D74" s="78" t="s">
        <v>403</v>
      </c>
      <c r="E74" s="137">
        <f t="shared" si="13"/>
        <v>4.9252889380530971E-4</v>
      </c>
      <c r="F74" s="137">
        <f t="shared" si="13"/>
        <v>5.6886603194992976E-3</v>
      </c>
      <c r="G74" s="137">
        <f t="shared" si="14"/>
        <v>1.0412578755882737E-2</v>
      </c>
      <c r="H74" s="137">
        <f t="shared" si="14"/>
        <v>1.2514127917012239E-2</v>
      </c>
      <c r="I74" s="137">
        <f t="shared" si="14"/>
        <v>2.2361936383928981E-2</v>
      </c>
      <c r="J74" s="136">
        <f t="shared" si="14"/>
        <v>3.9613642334611877E-2</v>
      </c>
      <c r="K74" s="92">
        <f t="shared" si="14"/>
        <v>6.9246474212468198E-2</v>
      </c>
      <c r="L74" s="92">
        <f t="shared" si="14"/>
        <v>7.9602946044437128E-2</v>
      </c>
      <c r="M74" s="92">
        <f t="shared" si="14"/>
        <v>9.1262314102863312E-2</v>
      </c>
      <c r="N74" s="137">
        <f t="shared" si="14"/>
        <v>0.10431844373069306</v>
      </c>
      <c r="O74" s="136">
        <f t="shared" si="14"/>
        <v>0.11885837485987791</v>
      </c>
      <c r="P74" s="92">
        <f t="shared" si="14"/>
        <v>0.13494569982914759</v>
      </c>
      <c r="Q74" s="92">
        <f t="shared" si="14"/>
        <v>0.15261329954240882</v>
      </c>
      <c r="R74" s="92">
        <f t="shared" si="14"/>
        <v>0.17185337393352437</v>
      </c>
      <c r="S74" s="137">
        <f t="shared" si="14"/>
        <v>0.19260928389850285</v>
      </c>
      <c r="T74" s="137">
        <f t="shared" si="14"/>
        <v>0.21476794469721872</v>
      </c>
      <c r="U74" s="137">
        <f t="shared" si="14"/>
        <v>0.23815534781278852</v>
      </c>
      <c r="V74" s="137">
        <f t="shared" si="14"/>
        <v>0.26253644477082672</v>
      </c>
      <c r="W74" s="137">
        <f t="shared" si="14"/>
        <v>0.28761994843250677</v>
      </c>
      <c r="X74" s="142">
        <f t="shared" si="14"/>
        <v>0.31306801444729015</v>
      </c>
      <c r="Y74" s="142">
        <f t="shared" si="14"/>
        <v>0.33851248656844984</v>
      </c>
      <c r="Z74" s="142">
        <f t="shared" si="14"/>
        <v>0.36357460972767941</v>
      </c>
      <c r="AA74" s="142">
        <f t="shared" si="14"/>
        <v>0.38788362574889462</v>
      </c>
      <c r="AB74" s="142">
        <f t="shared" si="14"/>
        <v>0.4111009399629903</v>
      </c>
      <c r="AC74" s="142">
        <f t="shared" si="14"/>
        <v>0.43293717475305676</v>
      </c>
      <c r="AD74" s="142">
        <f t="shared" si="14"/>
        <v>0.45316520050218867</v>
      </c>
      <c r="AE74" s="142">
        <f t="shared" si="14"/>
        <v>0.47162815201388608</v>
      </c>
      <c r="AF74" s="142">
        <f t="shared" si="14"/>
        <v>0.48823785669061492</v>
      </c>
      <c r="AG74" s="142">
        <f t="shared" si="14"/>
        <v>0.50297060415962058</v>
      </c>
      <c r="AH74" s="142">
        <f t="shared" si="14"/>
        <v>0.51585984638376281</v>
      </c>
      <c r="AI74" s="142">
        <f t="shared" si="14"/>
        <v>0.52698321596194919</v>
      </c>
      <c r="AJ74" s="142">
        <f t="shared" si="14"/>
        <v>0.53645188704128732</v>
      </c>
      <c r="AK74" s="142">
        <f t="shared" si="14"/>
        <v>0.54439883850591875</v>
      </c>
      <c r="AL74" s="142">
        <f t="shared" si="14"/>
        <v>0.55096800990071337</v>
      </c>
      <c r="AM74" s="142">
        <f t="shared" si="14"/>
        <v>0.55630417953294231</v>
      </c>
    </row>
    <row r="75" spans="2:39" x14ac:dyDescent="0.25">
      <c r="C75" s="56" t="s">
        <v>31</v>
      </c>
      <c r="D75" s="78" t="s">
        <v>404</v>
      </c>
      <c r="E75" s="137">
        <f t="shared" si="13"/>
        <v>1.9412443767383058E-4</v>
      </c>
      <c r="F75" s="137">
        <f t="shared" si="13"/>
        <v>2.1575083403643307E-3</v>
      </c>
      <c r="G75" s="137">
        <f t="shared" si="14"/>
        <v>3.8968109291054602E-3</v>
      </c>
      <c r="H75" s="137">
        <f t="shared" si="14"/>
        <v>4.6600673620408456E-3</v>
      </c>
      <c r="I75" s="137">
        <f t="shared" si="14"/>
        <v>8.2863676802478279E-3</v>
      </c>
      <c r="J75" s="136">
        <f t="shared" si="14"/>
        <v>1.4601182047763816E-2</v>
      </c>
      <c r="K75" s="92">
        <f t="shared" si="14"/>
        <v>2.5379314680979551E-2</v>
      </c>
      <c r="L75" s="92">
        <f t="shared" si="14"/>
        <v>2.9002369188492833E-2</v>
      </c>
      <c r="M75" s="92">
        <f t="shared" si="14"/>
        <v>3.3047161484404217E-2</v>
      </c>
      <c r="N75" s="137">
        <f t="shared" si="14"/>
        <v>3.7539156090857402E-2</v>
      </c>
      <c r="O75" s="136">
        <f t="shared" si="14"/>
        <v>4.250730964583023E-2</v>
      </c>
      <c r="P75" s="92">
        <f t="shared" si="14"/>
        <v>4.7970809625706372E-2</v>
      </c>
      <c r="Q75" s="92">
        <f t="shared" si="14"/>
        <v>5.3937749079610936E-2</v>
      </c>
      <c r="R75" s="92">
        <f t="shared" si="14"/>
        <v>6.0401141946724524E-2</v>
      </c>
      <c r="S75" s="137">
        <f t="shared" si="14"/>
        <v>6.7336748408720712E-2</v>
      </c>
      <c r="T75" s="137">
        <f t="shared" si="14"/>
        <v>7.4700494419291927E-2</v>
      </c>
      <c r="U75" s="137">
        <f t="shared" si="14"/>
        <v>8.2427372376781952E-2</v>
      </c>
      <c r="V75" s="137">
        <f t="shared" si="14"/>
        <v>9.0432149725527655E-2</v>
      </c>
      <c r="W75" s="137">
        <f t="shared" si="14"/>
        <v>9.8611683270939374E-2</v>
      </c>
      <c r="X75" s="142">
        <f t="shared" si="14"/>
        <v>0.10684843135705441</v>
      </c>
      <c r="Y75" s="142">
        <f t="shared" si="14"/>
        <v>0.11501694311996022</v>
      </c>
      <c r="Z75" s="142">
        <f t="shared" si="14"/>
        <v>0.12299089873925152</v>
      </c>
      <c r="AA75" s="142">
        <f t="shared" si="14"/>
        <v>0.13064763662318629</v>
      </c>
      <c r="AB75" s="142">
        <f t="shared" si="14"/>
        <v>0.13787805085716687</v>
      </c>
      <c r="AC75" s="142">
        <f t="shared" si="14"/>
        <v>0.14459127632015323</v>
      </c>
      <c r="AD75" s="142">
        <f t="shared" si="14"/>
        <v>0.15071853177929728</v>
      </c>
      <c r="AE75" s="142">
        <f t="shared" si="14"/>
        <v>0.15621585405527313</v>
      </c>
      <c r="AF75" s="142">
        <f t="shared" si="14"/>
        <v>0.16106187805502761</v>
      </c>
      <c r="AG75" s="142">
        <f t="shared" si="14"/>
        <v>0.1652564390821776</v>
      </c>
      <c r="AH75" s="142">
        <f t="shared" si="14"/>
        <v>0.16881866780140103</v>
      </c>
      <c r="AI75" s="142">
        <f t="shared" si="14"/>
        <v>0.17178160913114743</v>
      </c>
      <c r="AJ75" s="142">
        <f t="shared" si="14"/>
        <v>0.17418924626069768</v>
      </c>
      <c r="AK75" s="142">
        <f t="shared" si="14"/>
        <v>0.1760923786712392</v>
      </c>
      <c r="AL75" s="142">
        <f t="shared" si="14"/>
        <v>0.1775446489894589</v>
      </c>
      <c r="AM75" s="142">
        <f t="shared" si="14"/>
        <v>0.17859847448877952</v>
      </c>
    </row>
    <row r="76" spans="2:39" x14ac:dyDescent="0.25">
      <c r="C76" s="56" t="s">
        <v>32</v>
      </c>
      <c r="D76" s="78" t="s">
        <v>405</v>
      </c>
      <c r="E76" s="137">
        <f t="shared" si="13"/>
        <v>2.6465265065318162E-6</v>
      </c>
      <c r="F76" s="137">
        <f t="shared" si="13"/>
        <v>0</v>
      </c>
      <c r="G76" s="137">
        <f t="shared" si="14"/>
        <v>0</v>
      </c>
      <c r="H76" s="137">
        <f t="shared" si="14"/>
        <v>0</v>
      </c>
      <c r="I76" s="137">
        <f t="shared" si="14"/>
        <v>0</v>
      </c>
      <c r="J76" s="136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7">
        <f t="shared" si="14"/>
        <v>0</v>
      </c>
      <c r="O76" s="136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7">
        <f t="shared" si="14"/>
        <v>0</v>
      </c>
      <c r="T76" s="137">
        <f t="shared" si="14"/>
        <v>0</v>
      </c>
      <c r="U76" s="137">
        <f t="shared" si="14"/>
        <v>0</v>
      </c>
      <c r="V76" s="137">
        <f t="shared" si="14"/>
        <v>0</v>
      </c>
      <c r="W76" s="137">
        <f t="shared" si="14"/>
        <v>0</v>
      </c>
      <c r="X76" s="142">
        <f t="shared" si="14"/>
        <v>0</v>
      </c>
      <c r="Y76" s="142">
        <f t="shared" si="14"/>
        <v>0</v>
      </c>
      <c r="Z76" s="142">
        <f t="shared" si="14"/>
        <v>0</v>
      </c>
      <c r="AA76" s="142">
        <f t="shared" si="14"/>
        <v>0</v>
      </c>
      <c r="AB76" s="142">
        <f t="shared" si="14"/>
        <v>0</v>
      </c>
      <c r="AC76" s="142">
        <f t="shared" si="14"/>
        <v>0</v>
      </c>
      <c r="AD76" s="142">
        <f t="shared" si="14"/>
        <v>0</v>
      </c>
      <c r="AE76" s="142">
        <f t="shared" si="14"/>
        <v>0</v>
      </c>
      <c r="AF76" s="142">
        <f t="shared" si="14"/>
        <v>0</v>
      </c>
      <c r="AG76" s="142">
        <f t="shared" si="14"/>
        <v>0</v>
      </c>
      <c r="AH76" s="142">
        <f t="shared" si="14"/>
        <v>0</v>
      </c>
      <c r="AI76" s="142">
        <f t="shared" si="14"/>
        <v>0</v>
      </c>
      <c r="AJ76" s="142">
        <f t="shared" si="14"/>
        <v>0</v>
      </c>
      <c r="AK76" s="142">
        <f t="shared" si="14"/>
        <v>0</v>
      </c>
      <c r="AL76" s="142">
        <f t="shared" si="14"/>
        <v>0</v>
      </c>
      <c r="AM76" s="142">
        <f t="shared" si="14"/>
        <v>0</v>
      </c>
    </row>
    <row r="77" spans="2:39" x14ac:dyDescent="0.25">
      <c r="C77" s="56" t="s">
        <v>33</v>
      </c>
      <c r="D77" s="78" t="s">
        <v>406</v>
      </c>
      <c r="E77" s="152">
        <f t="shared" si="13"/>
        <v>3.251446847871892E-5</v>
      </c>
      <c r="F77" s="152">
        <f t="shared" si="13"/>
        <v>3.2261518473721755E-4</v>
      </c>
      <c r="G77" s="152">
        <f t="shared" si="14"/>
        <v>5.6474976472977063E-4</v>
      </c>
      <c r="H77" s="152">
        <f t="shared" si="14"/>
        <v>6.682441436517665E-4</v>
      </c>
      <c r="I77" s="152">
        <f t="shared" si="14"/>
        <v>1.176516569340274E-3</v>
      </c>
      <c r="J77" s="151">
        <f t="shared" si="14"/>
        <v>2.0522755142124778E-3</v>
      </c>
      <c r="K77" s="93">
        <f t="shared" si="14"/>
        <v>3.5315964119190238E-3</v>
      </c>
      <c r="L77" s="93">
        <f t="shared" si="14"/>
        <v>3.996742278399355E-3</v>
      </c>
      <c r="M77" s="93">
        <f t="shared" si="14"/>
        <v>4.5125206181666775E-3</v>
      </c>
      <c r="N77" s="152">
        <f t="shared" si="14"/>
        <v>5.0825153137636706E-3</v>
      </c>
      <c r="O77" s="151">
        <f t="shared" ref="O77:AM85" si="15">O34/O$26</f>
        <v>5.7119553343037335E-3</v>
      </c>
      <c r="P77" s="93">
        <f t="shared" si="15"/>
        <v>6.4042976875949191E-3</v>
      </c>
      <c r="Q77" s="93">
        <f t="shared" si="15"/>
        <v>7.1613549434344269E-3</v>
      </c>
      <c r="R77" s="93">
        <f t="shared" si="15"/>
        <v>7.9827674599843041E-3</v>
      </c>
      <c r="S77" s="152">
        <f t="shared" si="15"/>
        <v>8.8658704835015128E-3</v>
      </c>
      <c r="T77" s="152">
        <f t="shared" si="15"/>
        <v>9.8054024621080475E-3</v>
      </c>
      <c r="U77" s="152">
        <f t="shared" si="15"/>
        <v>1.07934322332992E-2</v>
      </c>
      <c r="V77" s="152">
        <f t="shared" si="15"/>
        <v>1.181950789779098E-2</v>
      </c>
      <c r="W77" s="152">
        <f t="shared" si="15"/>
        <v>1.2870967523067567E-2</v>
      </c>
      <c r="X77" s="145">
        <f t="shared" si="15"/>
        <v>1.3933363552457388E-2</v>
      </c>
      <c r="Y77" s="145">
        <f t="shared" si="15"/>
        <v>1.4991282679515954E-2</v>
      </c>
      <c r="Z77" s="145">
        <f t="shared" si="15"/>
        <v>1.6029184721385814E-2</v>
      </c>
      <c r="AA77" s="145">
        <f t="shared" si="15"/>
        <v>1.7031929841652225E-2</v>
      </c>
      <c r="AB77" s="145">
        <f t="shared" si="15"/>
        <v>1.7986036365050466E-2</v>
      </c>
      <c r="AC77" s="145">
        <f t="shared" si="15"/>
        <v>1.8880239332099129E-2</v>
      </c>
      <c r="AD77" s="145">
        <f t="shared" si="15"/>
        <v>1.9705974195200648E-2</v>
      </c>
      <c r="AE77" s="145">
        <f t="shared" si="15"/>
        <v>2.0457703235749254E-2</v>
      </c>
      <c r="AF77" s="145">
        <f t="shared" si="15"/>
        <v>2.1132693294601421E-2</v>
      </c>
      <c r="AG77" s="145">
        <f t="shared" si="15"/>
        <v>2.173085863172346E-2</v>
      </c>
      <c r="AH77" s="145">
        <f t="shared" si="15"/>
        <v>2.2254478917227666E-2</v>
      </c>
      <c r="AI77" s="145">
        <f t="shared" si="15"/>
        <v>2.2707574811068436E-2</v>
      </c>
      <c r="AJ77" s="145">
        <f t="shared" si="15"/>
        <v>2.3095482468703115E-2</v>
      </c>
      <c r="AK77" s="145">
        <f t="shared" si="15"/>
        <v>2.3424332380017163E-2</v>
      </c>
      <c r="AL77" s="145">
        <f t="shared" si="15"/>
        <v>2.3700578905396341E-2</v>
      </c>
      <c r="AM77" s="145">
        <f t="shared" si="15"/>
        <v>2.3930587627169139E-2</v>
      </c>
    </row>
    <row r="78" spans="2:39" x14ac:dyDescent="0.25">
      <c r="C78" s="76" t="s">
        <v>189</v>
      </c>
      <c r="D78" s="76" t="s">
        <v>407</v>
      </c>
      <c r="E78" s="150">
        <f t="shared" ref="E78:F78" si="16">E35/E$26</f>
        <v>0.99924986430678464</v>
      </c>
      <c r="F78" s="150">
        <f t="shared" si="16"/>
        <v>0.99122751416648613</v>
      </c>
      <c r="G78" s="150">
        <f t="shared" ref="G78:S85" si="17">G35/G$26</f>
        <v>0.98385121602283576</v>
      </c>
      <c r="H78" s="150">
        <f t="shared" si="17"/>
        <v>0.98055027192776967</v>
      </c>
      <c r="I78" s="150">
        <f t="shared" si="17"/>
        <v>0.96517024008261831</v>
      </c>
      <c r="J78" s="149">
        <f t="shared" si="17"/>
        <v>0.93815598675625655</v>
      </c>
      <c r="K78" s="91">
        <f t="shared" si="17"/>
        <v>0.89162293798123793</v>
      </c>
      <c r="L78" s="91">
        <f t="shared" si="17"/>
        <v>0.8750838069245831</v>
      </c>
      <c r="M78" s="91">
        <f t="shared" si="17"/>
        <v>0.85639098886369591</v>
      </c>
      <c r="N78" s="150">
        <f t="shared" si="17"/>
        <v>0.83537598515488143</v>
      </c>
      <c r="O78" s="149">
        <f t="shared" si="17"/>
        <v>0.8118922292792945</v>
      </c>
      <c r="P78" s="91">
        <f t="shared" si="17"/>
        <v>0.78582738145000242</v>
      </c>
      <c r="Q78" s="91">
        <f t="shared" si="17"/>
        <v>0.75711730961624457</v>
      </c>
      <c r="R78" s="91">
        <f t="shared" si="17"/>
        <v>0.72576090052147746</v>
      </c>
      <c r="S78" s="150">
        <f t="shared" si="17"/>
        <v>0.69183441540464408</v>
      </c>
      <c r="T78" s="150">
        <f t="shared" si="15"/>
        <v>0.65550371546076069</v>
      </c>
      <c r="U78" s="150">
        <f t="shared" si="15"/>
        <v>0.61703234402676677</v>
      </c>
      <c r="V78" s="150">
        <f t="shared" si="15"/>
        <v>0.57678338106189608</v>
      </c>
      <c r="W78" s="150">
        <f t="shared" si="15"/>
        <v>0.53521331995523147</v>
      </c>
      <c r="X78" s="144">
        <f t="shared" si="15"/>
        <v>0.49285700330872684</v>
      </c>
      <c r="Y78" s="144">
        <f t="shared" si="15"/>
        <v>0.45030387664791865</v>
      </c>
      <c r="Z78" s="144">
        <f t="shared" si="15"/>
        <v>0.40816726206049597</v>
      </c>
      <c r="AA78" s="144">
        <f t="shared" si="15"/>
        <v>0.36704973456280826</v>
      </c>
      <c r="AB78" s="144">
        <f t="shared" si="15"/>
        <v>0.32750859195410142</v>
      </c>
      <c r="AC78" s="144">
        <f t="shared" si="15"/>
        <v>0.29002558465080874</v>
      </c>
      <c r="AD78" s="144">
        <f t="shared" si="15"/>
        <v>0.25498439208802892</v>
      </c>
      <c r="AE78" s="144">
        <f t="shared" si="15"/>
        <v>0.22265797011758307</v>
      </c>
      <c r="AF78" s="144">
        <f t="shared" si="15"/>
        <v>0.19320621351550432</v>
      </c>
      <c r="AG78" s="144">
        <f t="shared" si="15"/>
        <v>0.16668280016818976</v>
      </c>
      <c r="AH78" s="144">
        <f t="shared" si="15"/>
        <v>0.14304896014445737</v>
      </c>
      <c r="AI78" s="144">
        <f t="shared" si="15"/>
        <v>0.12219141044431756</v>
      </c>
      <c r="AJ78" s="144">
        <f t="shared" si="15"/>
        <v>0.1039417742478085</v>
      </c>
      <c r="AK78" s="144">
        <f t="shared" si="15"/>
        <v>8.809530004728626E-2</v>
      </c>
      <c r="AL78" s="144">
        <f t="shared" si="15"/>
        <v>7.4427384411510589E-2</v>
      </c>
      <c r="AM78" s="144">
        <f t="shared" si="15"/>
        <v>6.2707099312087761E-2</v>
      </c>
    </row>
    <row r="79" spans="2:39" x14ac:dyDescent="0.25">
      <c r="C79" s="56" t="s">
        <v>27</v>
      </c>
      <c r="D79" s="3" t="s">
        <v>408</v>
      </c>
      <c r="E79" s="137">
        <f t="shared" ref="E79:F79" si="18">E36/E$26</f>
        <v>4.9987486978508215E-4</v>
      </c>
      <c r="F79" s="137">
        <f t="shared" si="18"/>
        <v>2.9863324434775972E-2</v>
      </c>
      <c r="G79" s="137">
        <f t="shared" si="17"/>
        <v>4.4963694177900915E-2</v>
      </c>
      <c r="H79" s="137">
        <f t="shared" si="17"/>
        <v>4.6198273366736826E-2</v>
      </c>
      <c r="I79" s="137">
        <f t="shared" si="17"/>
        <v>5.4993732239498418E-2</v>
      </c>
      <c r="J79" s="136">
        <f t="shared" si="17"/>
        <v>4.8516828702897176E-2</v>
      </c>
      <c r="K79" s="92">
        <f t="shared" si="17"/>
        <v>5.4686519995561976E-2</v>
      </c>
      <c r="L79" s="92">
        <f t="shared" si="17"/>
        <v>6.002648870718854E-2</v>
      </c>
      <c r="M79" s="92">
        <f t="shared" si="17"/>
        <v>6.5954061346758255E-2</v>
      </c>
      <c r="N79" s="137">
        <f t="shared" si="17"/>
        <v>7.1817958056437772E-2</v>
      </c>
      <c r="O79" s="136">
        <f t="shared" si="17"/>
        <v>7.3791603595699778E-2</v>
      </c>
      <c r="P79" s="92">
        <f t="shared" si="17"/>
        <v>7.396073404156793E-2</v>
      </c>
      <c r="Q79" s="92">
        <f t="shared" si="17"/>
        <v>7.3270722433786864E-2</v>
      </c>
      <c r="R79" s="92">
        <f t="shared" si="17"/>
        <v>7.1894248033565478E-2</v>
      </c>
      <c r="S79" s="137">
        <f t="shared" si="17"/>
        <v>6.9983455725213126E-2</v>
      </c>
      <c r="T79" s="137">
        <f t="shared" si="15"/>
        <v>6.7672677835391132E-2</v>
      </c>
      <c r="U79" s="137">
        <f t="shared" si="15"/>
        <v>6.502466144782118E-2</v>
      </c>
      <c r="V79" s="137">
        <f t="shared" si="15"/>
        <v>6.2074287546712806E-2</v>
      </c>
      <c r="W79" s="137">
        <f t="shared" si="15"/>
        <v>5.8857586538180934E-2</v>
      </c>
      <c r="X79" s="142">
        <f t="shared" si="15"/>
        <v>5.5407603067331244E-2</v>
      </c>
      <c r="Y79" s="142">
        <f t="shared" si="15"/>
        <v>5.1878165459350804E-2</v>
      </c>
      <c r="Z79" s="142">
        <f t="shared" si="15"/>
        <v>4.8187505677042455E-2</v>
      </c>
      <c r="AA79" s="142">
        <f t="shared" si="15"/>
        <v>4.4381153841338519E-2</v>
      </c>
      <c r="AB79" s="142">
        <f t="shared" si="15"/>
        <v>4.0548801256043654E-2</v>
      </c>
      <c r="AC79" s="142">
        <f t="shared" si="15"/>
        <v>3.6756137621618369E-2</v>
      </c>
      <c r="AD79" s="142">
        <f t="shared" si="15"/>
        <v>3.3102699668158181E-2</v>
      </c>
      <c r="AE79" s="142">
        <f t="shared" si="15"/>
        <v>2.9611377592084851E-2</v>
      </c>
      <c r="AF79" s="142">
        <f t="shared" si="15"/>
        <v>2.6318751790878826E-2</v>
      </c>
      <c r="AG79" s="142">
        <f t="shared" si="15"/>
        <v>2.3261714596758586E-2</v>
      </c>
      <c r="AH79" s="142">
        <f t="shared" si="15"/>
        <v>2.046206244934029E-2</v>
      </c>
      <c r="AI79" s="142">
        <f t="shared" si="15"/>
        <v>1.7936126133704877E-2</v>
      </c>
      <c r="AJ79" s="142">
        <f t="shared" si="15"/>
        <v>1.5665973665179824E-2</v>
      </c>
      <c r="AK79" s="142">
        <f t="shared" si="15"/>
        <v>1.3638748904248812E-2</v>
      </c>
      <c r="AL79" s="142">
        <f t="shared" si="15"/>
        <v>1.1837984701685825E-2</v>
      </c>
      <c r="AM79" s="142">
        <f t="shared" si="15"/>
        <v>1.0247981778345487E-2</v>
      </c>
    </row>
    <row r="80" spans="2:39" x14ac:dyDescent="0.25">
      <c r="C80" s="56" t="s">
        <v>28</v>
      </c>
      <c r="D80" s="3" t="s">
        <v>409</v>
      </c>
      <c r="E80" s="137">
        <f t="shared" ref="E80:F80" si="19">E37/E$26</f>
        <v>0.1799549530552044</v>
      </c>
      <c r="F80" s="137">
        <f t="shared" si="19"/>
        <v>0.19266918803395769</v>
      </c>
      <c r="G80" s="137">
        <f t="shared" si="17"/>
        <v>0.19814628033013348</v>
      </c>
      <c r="H80" s="137">
        <f t="shared" si="17"/>
        <v>0.19820780814340885</v>
      </c>
      <c r="I80" s="137">
        <f t="shared" si="17"/>
        <v>0.20384199958181351</v>
      </c>
      <c r="J80" s="136">
        <f t="shared" si="17"/>
        <v>0.19141090537333008</v>
      </c>
      <c r="K80" s="92">
        <f t="shared" si="17"/>
        <v>0.18588891002415522</v>
      </c>
      <c r="L80" s="92">
        <f t="shared" si="17"/>
        <v>0.18306335532131157</v>
      </c>
      <c r="M80" s="92">
        <f t="shared" si="17"/>
        <v>0.17962300621936469</v>
      </c>
      <c r="N80" s="137">
        <f t="shared" si="17"/>
        <v>0.17531653366774039</v>
      </c>
      <c r="O80" s="136">
        <f t="shared" si="17"/>
        <v>0.1710842886074794</v>
      </c>
      <c r="P80" s="92">
        <f t="shared" si="17"/>
        <v>0.16608814584848278</v>
      </c>
      <c r="Q80" s="92">
        <f t="shared" si="17"/>
        <v>0.16046510060542324</v>
      </c>
      <c r="R80" s="92">
        <f t="shared" si="17"/>
        <v>0.15419915126000325</v>
      </c>
      <c r="S80" s="137">
        <f t="shared" si="17"/>
        <v>0.14732011003217949</v>
      </c>
      <c r="T80" s="137">
        <f t="shared" si="15"/>
        <v>0.13987245203513579</v>
      </c>
      <c r="U80" s="137">
        <f t="shared" si="15"/>
        <v>0.13193197651780009</v>
      </c>
      <c r="V80" s="137">
        <f t="shared" si="15"/>
        <v>0.12358106515842274</v>
      </c>
      <c r="W80" s="137">
        <f t="shared" si="15"/>
        <v>0.11491792422248427</v>
      </c>
      <c r="X80" s="142">
        <f t="shared" si="15"/>
        <v>0.10605328713568582</v>
      </c>
      <c r="Y80" s="142">
        <f t="shared" si="15"/>
        <v>9.7080060405881546E-2</v>
      </c>
      <c r="Z80" s="142">
        <f t="shared" si="15"/>
        <v>8.8155435102666824E-2</v>
      </c>
      <c r="AA80" s="142">
        <f t="shared" si="15"/>
        <v>7.9409927343276218E-2</v>
      </c>
      <c r="AB80" s="142">
        <f t="shared" si="15"/>
        <v>7.0971852522542456E-2</v>
      </c>
      <c r="AC80" s="142">
        <f t="shared" si="15"/>
        <v>6.2948135926356827E-2</v>
      </c>
      <c r="AD80" s="142">
        <f t="shared" si="15"/>
        <v>5.5416488604425947E-2</v>
      </c>
      <c r="AE80" s="142">
        <f t="shared" si="15"/>
        <v>4.845146374864135E-2</v>
      </c>
      <c r="AF80" s="142">
        <f t="shared" si="15"/>
        <v>4.2091534077660919E-2</v>
      </c>
      <c r="AG80" s="142">
        <f t="shared" si="15"/>
        <v>3.6353312079169697E-2</v>
      </c>
      <c r="AH80" s="142">
        <f t="shared" si="15"/>
        <v>3.1232058490508009E-2</v>
      </c>
      <c r="AI80" s="142">
        <f t="shared" si="15"/>
        <v>2.6700153392118984E-2</v>
      </c>
      <c r="AJ80" s="142">
        <f t="shared" si="15"/>
        <v>2.2728720758210811E-2</v>
      </c>
      <c r="AK80" s="142">
        <f t="shared" si="15"/>
        <v>1.9275167346613959E-2</v>
      </c>
      <c r="AL80" s="142">
        <f t="shared" si="15"/>
        <v>1.6292036905473078E-2</v>
      </c>
      <c r="AM80" s="142">
        <f t="shared" si="15"/>
        <v>1.3730504171652473E-2</v>
      </c>
    </row>
    <row r="81" spans="2:39" x14ac:dyDescent="0.25">
      <c r="C81" s="56" t="s">
        <v>29</v>
      </c>
      <c r="D81" s="3" t="s">
        <v>410</v>
      </c>
      <c r="E81" s="137">
        <f t="shared" ref="E81:F81" si="20">E38/E$26</f>
        <v>0.28392892595870206</v>
      </c>
      <c r="F81" s="137">
        <f t="shared" si="20"/>
        <v>0.28544706627238708</v>
      </c>
      <c r="G81" s="137">
        <f t="shared" si="17"/>
        <v>0.28380093092805847</v>
      </c>
      <c r="H81" s="137">
        <f t="shared" si="17"/>
        <v>0.28330625119253394</v>
      </c>
      <c r="I81" s="137">
        <f t="shared" si="17"/>
        <v>0.2818460580962347</v>
      </c>
      <c r="J81" s="136">
        <f t="shared" si="17"/>
        <v>0.27178878986394334</v>
      </c>
      <c r="K81" s="92">
        <f t="shared" si="17"/>
        <v>0.2590515916299217</v>
      </c>
      <c r="L81" s="92">
        <f t="shared" si="17"/>
        <v>0.25286028358867074</v>
      </c>
      <c r="M81" s="92">
        <f t="shared" si="17"/>
        <v>0.2457708710287661</v>
      </c>
      <c r="N81" s="137">
        <f t="shared" si="17"/>
        <v>0.23785546924434778</v>
      </c>
      <c r="O81" s="136">
        <f t="shared" si="17"/>
        <v>0.23021872620695183</v>
      </c>
      <c r="P81" s="92">
        <f t="shared" si="17"/>
        <v>0.22220913348770671</v>
      </c>
      <c r="Q81" s="92">
        <f t="shared" si="17"/>
        <v>0.2135926065702691</v>
      </c>
      <c r="R81" s="92">
        <f t="shared" si="17"/>
        <v>0.20432744497239805</v>
      </c>
      <c r="S81" s="137">
        <f t="shared" si="17"/>
        <v>0.1944013108864551</v>
      </c>
      <c r="T81" s="137">
        <f t="shared" si="15"/>
        <v>0.18383148904286353</v>
      </c>
      <c r="U81" s="137">
        <f t="shared" si="15"/>
        <v>0.1726847343793366</v>
      </c>
      <c r="V81" s="137">
        <f t="shared" si="15"/>
        <v>0.1610646592854286</v>
      </c>
      <c r="W81" s="137">
        <f t="shared" si="15"/>
        <v>0.14910310942415086</v>
      </c>
      <c r="X81" s="142">
        <f t="shared" si="15"/>
        <v>0.13695707110416747</v>
      </c>
      <c r="Y81" s="142">
        <f t="shared" si="15"/>
        <v>0.12476378324401459</v>
      </c>
      <c r="Z81" s="142">
        <f t="shared" si="15"/>
        <v>0.11274081048610914</v>
      </c>
      <c r="AA81" s="142">
        <f t="shared" si="15"/>
        <v>0.10106426797251865</v>
      </c>
      <c r="AB81" s="142">
        <f t="shared" si="15"/>
        <v>8.9882784710206221E-2</v>
      </c>
      <c r="AC81" s="142">
        <f t="shared" si="15"/>
        <v>7.9328440317233712E-2</v>
      </c>
      <c r="AD81" s="142">
        <f t="shared" si="15"/>
        <v>6.949180327063155E-2</v>
      </c>
      <c r="AE81" s="142">
        <f t="shared" si="15"/>
        <v>6.0452509177860311E-2</v>
      </c>
      <c r="AF81" s="142">
        <f t="shared" si="15"/>
        <v>5.2250362023773714E-2</v>
      </c>
      <c r="AG81" s="142">
        <f t="shared" si="15"/>
        <v>4.4891330784653433E-2</v>
      </c>
      <c r="AH81" s="142">
        <f t="shared" si="15"/>
        <v>3.8356888335612745E-2</v>
      </c>
      <c r="AI81" s="142">
        <f t="shared" si="15"/>
        <v>3.2606882620324892E-2</v>
      </c>
      <c r="AJ81" s="142">
        <f t="shared" si="15"/>
        <v>2.7594506065793181E-2</v>
      </c>
      <c r="AK81" s="142">
        <f t="shared" si="15"/>
        <v>2.3259947352041316E-2</v>
      </c>
      <c r="AL81" s="142">
        <f t="shared" si="15"/>
        <v>1.953825850590353E-2</v>
      </c>
      <c r="AM81" s="142">
        <f t="shared" si="15"/>
        <v>1.6362033087815354E-2</v>
      </c>
    </row>
    <row r="82" spans="2:39" x14ac:dyDescent="0.25">
      <c r="C82" s="56" t="s">
        <v>30</v>
      </c>
      <c r="D82" s="3" t="s">
        <v>411</v>
      </c>
      <c r="E82" s="137">
        <f t="shared" ref="E82:F82" si="21">E39/E$26</f>
        <v>0.2799299270122208</v>
      </c>
      <c r="F82" s="137">
        <f t="shared" si="21"/>
        <v>0.26956582309756988</v>
      </c>
      <c r="G82" s="137">
        <f t="shared" si="17"/>
        <v>0.26177472023369902</v>
      </c>
      <c r="H82" s="137">
        <f t="shared" si="17"/>
        <v>0.26265700597742597</v>
      </c>
      <c r="I82" s="137">
        <f t="shared" si="17"/>
        <v>0.25317445362882562</v>
      </c>
      <c r="J82" s="136">
        <f t="shared" si="17"/>
        <v>0.25476987763111253</v>
      </c>
      <c r="K82" s="92">
        <f t="shared" si="17"/>
        <v>0.23985319651759326</v>
      </c>
      <c r="L82" s="92">
        <f t="shared" si="17"/>
        <v>0.23293119187301964</v>
      </c>
      <c r="M82" s="92">
        <f t="shared" si="17"/>
        <v>0.22514784552592457</v>
      </c>
      <c r="N82" s="137">
        <f t="shared" si="17"/>
        <v>0.21676180252131563</v>
      </c>
      <c r="O82" s="136">
        <f t="shared" si="17"/>
        <v>0.2089156424139012</v>
      </c>
      <c r="P82" s="92">
        <f t="shared" si="17"/>
        <v>0.2010587202470954</v>
      </c>
      <c r="Q82" s="92">
        <f t="shared" si="17"/>
        <v>0.19277273847017262</v>
      </c>
      <c r="R82" s="92">
        <f t="shared" si="17"/>
        <v>0.18400118452069475</v>
      </c>
      <c r="S82" s="137">
        <f t="shared" si="17"/>
        <v>0.17470551629944561</v>
      </c>
      <c r="T82" s="137">
        <f t="shared" si="15"/>
        <v>0.16487986986675426</v>
      </c>
      <c r="U82" s="137">
        <f t="shared" si="15"/>
        <v>0.1545703503803367</v>
      </c>
      <c r="V82" s="137">
        <f t="shared" si="15"/>
        <v>0.14386817136306154</v>
      </c>
      <c r="W82" s="137">
        <f t="shared" si="15"/>
        <v>0.13289290500113085</v>
      </c>
      <c r="X82" s="142">
        <f t="shared" si="15"/>
        <v>0.12179008081231577</v>
      </c>
      <c r="Y82" s="142">
        <f t="shared" si="15"/>
        <v>0.11068370583285131</v>
      </c>
      <c r="Z82" s="142">
        <f t="shared" si="15"/>
        <v>9.9778348669991329E-2</v>
      </c>
      <c r="AA82" s="142">
        <f t="shared" si="15"/>
        <v>8.9233218674842865E-2</v>
      </c>
      <c r="AB82" s="142">
        <f t="shared" si="15"/>
        <v>7.9172623701075237E-2</v>
      </c>
      <c r="AC82" s="142">
        <f t="shared" si="15"/>
        <v>6.9710617558241969E-2</v>
      </c>
      <c r="AD82" s="142">
        <f t="shared" si="15"/>
        <v>6.0921479623627088E-2</v>
      </c>
      <c r="AE82" s="142">
        <f t="shared" si="15"/>
        <v>5.2870007081798225E-2</v>
      </c>
      <c r="AF82" s="142">
        <f t="shared" si="15"/>
        <v>4.5586878784754731E-2</v>
      </c>
      <c r="AG82" s="142">
        <f t="shared" si="15"/>
        <v>3.907062330559985E-2</v>
      </c>
      <c r="AH82" s="142">
        <f t="shared" si="15"/>
        <v>3.3299355611546448E-2</v>
      </c>
      <c r="AI82" s="142">
        <f t="shared" si="15"/>
        <v>2.823454231718911E-2</v>
      </c>
      <c r="AJ82" s="142">
        <f t="shared" si="15"/>
        <v>2.3831092493706921E-2</v>
      </c>
      <c r="AK82" s="142">
        <f t="shared" si="15"/>
        <v>2.0033616424262629E-2</v>
      </c>
      <c r="AL82" s="142">
        <f t="shared" si="15"/>
        <v>1.6782613005253549E-2</v>
      </c>
      <c r="AM82" s="142">
        <f t="shared" si="15"/>
        <v>1.4016267441626E-2</v>
      </c>
    </row>
    <row r="83" spans="2:39" x14ac:dyDescent="0.25">
      <c r="C83" s="56" t="s">
        <v>31</v>
      </c>
      <c r="D83" s="3" t="s">
        <v>412</v>
      </c>
      <c r="E83" s="137">
        <f t="shared" ref="E83:F83" si="22">E40/E$26</f>
        <v>0.1799549530552044</v>
      </c>
      <c r="F83" s="137">
        <f t="shared" si="22"/>
        <v>0.16076911811342148</v>
      </c>
      <c r="G83" s="137">
        <f t="shared" si="17"/>
        <v>0.1479768169388361</v>
      </c>
      <c r="H83" s="137">
        <f t="shared" si="17"/>
        <v>0.14511723373656735</v>
      </c>
      <c r="I83" s="137">
        <f t="shared" si="17"/>
        <v>0.13209497323349453</v>
      </c>
      <c r="J83" s="136">
        <f t="shared" si="17"/>
        <v>0.13907699422185574</v>
      </c>
      <c r="K83" s="92">
        <f t="shared" si="17"/>
        <v>0.12336302350092562</v>
      </c>
      <c r="L83" s="92">
        <f t="shared" si="17"/>
        <v>0.11874975624629823</v>
      </c>
      <c r="M83" s="92">
        <f t="shared" si="17"/>
        <v>0.11377512762022528</v>
      </c>
      <c r="N83" s="137">
        <f t="shared" si="17"/>
        <v>0.10875105536218081</v>
      </c>
      <c r="O83" s="136">
        <f t="shared" si="17"/>
        <v>0.1041149653731875</v>
      </c>
      <c r="P83" s="92">
        <f t="shared" si="17"/>
        <v>9.975234044545081E-2</v>
      </c>
      <c r="Q83" s="92">
        <f t="shared" si="17"/>
        <v>9.5279002828106363E-2</v>
      </c>
      <c r="R83" s="92">
        <f t="shared" si="17"/>
        <v>9.0650869101668669E-2</v>
      </c>
      <c r="S83" s="137">
        <f t="shared" si="17"/>
        <v>8.5825790810530211E-2</v>
      </c>
      <c r="T83" s="137">
        <f t="shared" si="15"/>
        <v>8.0784855973999523E-2</v>
      </c>
      <c r="U83" s="137">
        <f t="shared" si="15"/>
        <v>7.5538468872669962E-2</v>
      </c>
      <c r="V83" s="137">
        <f t="shared" si="15"/>
        <v>7.0128672614686208E-2</v>
      </c>
      <c r="W83" s="137">
        <f t="shared" si="15"/>
        <v>6.461372127169196E-2</v>
      </c>
      <c r="X83" s="142">
        <f t="shared" si="15"/>
        <v>5.9066551726374351E-2</v>
      </c>
      <c r="Y83" s="142">
        <f t="shared" si="15"/>
        <v>5.3553354047977501E-2</v>
      </c>
      <c r="Z83" s="142">
        <f t="shared" si="15"/>
        <v>4.8170704864305317E-2</v>
      </c>
      <c r="AA83" s="142">
        <f t="shared" si="15"/>
        <v>4.2993940647802348E-2</v>
      </c>
      <c r="AB83" s="142">
        <f t="shared" si="15"/>
        <v>3.8076991005662662E-2</v>
      </c>
      <c r="AC83" s="142">
        <f t="shared" si="15"/>
        <v>3.3471360304097343E-2</v>
      </c>
      <c r="AD83" s="142">
        <f t="shared" si="15"/>
        <v>2.9210398826677347E-2</v>
      </c>
      <c r="AE83" s="142">
        <f t="shared" si="15"/>
        <v>2.5319368018342302E-2</v>
      </c>
      <c r="AF83" s="142">
        <f t="shared" si="15"/>
        <v>2.1809729501281891E-2</v>
      </c>
      <c r="AG83" s="142">
        <f t="shared" si="15"/>
        <v>1.8677336372977329E-2</v>
      </c>
      <c r="AH83" s="142">
        <f t="shared" si="15"/>
        <v>1.5909094987952354E-2</v>
      </c>
      <c r="AI83" s="142">
        <f t="shared" si="15"/>
        <v>1.348565665149846E-2</v>
      </c>
      <c r="AJ83" s="142">
        <f t="shared" si="15"/>
        <v>1.138264988873223E-2</v>
      </c>
      <c r="AK83" s="142">
        <f t="shared" si="15"/>
        <v>9.5721028123274578E-3</v>
      </c>
      <c r="AL83" s="142">
        <f t="shared" si="15"/>
        <v>8.024337064766655E-3</v>
      </c>
      <c r="AM83" s="142">
        <f t="shared" si="15"/>
        <v>6.7088333115542277E-3</v>
      </c>
    </row>
    <row r="84" spans="2:39" x14ac:dyDescent="0.25">
      <c r="C84" s="56" t="s">
        <v>32</v>
      </c>
      <c r="D84" s="3" t="s">
        <v>413</v>
      </c>
      <c r="E84" s="137">
        <f t="shared" ref="E84:F84" si="23">E41/E$26</f>
        <v>5.9984984365781716E-2</v>
      </c>
      <c r="F84" s="137">
        <f t="shared" si="23"/>
        <v>4.4147797342918148E-2</v>
      </c>
      <c r="G84" s="137">
        <f t="shared" si="17"/>
        <v>4.0078955127003595E-2</v>
      </c>
      <c r="H84" s="137">
        <f t="shared" si="17"/>
        <v>3.8647750027290116E-2</v>
      </c>
      <c r="I84" s="137">
        <f t="shared" si="17"/>
        <v>3.3580155797363585E-2</v>
      </c>
      <c r="J84" s="136">
        <f t="shared" si="17"/>
        <v>2.8004390269549161E-2</v>
      </c>
      <c r="K84" s="92">
        <f t="shared" si="17"/>
        <v>2.4865796155668425E-2</v>
      </c>
      <c r="L84" s="92">
        <f t="shared" si="17"/>
        <v>2.3867768502944385E-2</v>
      </c>
      <c r="M84" s="92">
        <f t="shared" si="17"/>
        <v>2.2845509518965905E-2</v>
      </c>
      <c r="N84" s="137">
        <f t="shared" si="17"/>
        <v>2.1864254330939588E-2</v>
      </c>
      <c r="O84" s="136">
        <f t="shared" si="17"/>
        <v>2.0953120417090746E-2</v>
      </c>
      <c r="P84" s="92">
        <f t="shared" si="17"/>
        <v>2.0099391831990401E-2</v>
      </c>
      <c r="Q84" s="92">
        <f t="shared" si="17"/>
        <v>1.9224041723278077E-2</v>
      </c>
      <c r="R84" s="92">
        <f t="shared" si="17"/>
        <v>1.8316556436637141E-2</v>
      </c>
      <c r="S84" s="137">
        <f t="shared" si="17"/>
        <v>1.7368220375530357E-2</v>
      </c>
      <c r="T84" s="137">
        <f t="shared" si="15"/>
        <v>1.6375837942570158E-2</v>
      </c>
      <c r="U84" s="137">
        <f t="shared" si="15"/>
        <v>1.5341728302228005E-2</v>
      </c>
      <c r="V84" s="137">
        <f t="shared" si="15"/>
        <v>1.427402967213085E-2</v>
      </c>
      <c r="W84" s="137">
        <f t="shared" si="15"/>
        <v>1.318398282979057E-2</v>
      </c>
      <c r="X84" s="142">
        <f t="shared" si="15"/>
        <v>1.2085426196140609E-2</v>
      </c>
      <c r="Y84" s="142">
        <f t="shared" si="15"/>
        <v>1.0992301495378772E-2</v>
      </c>
      <c r="Z84" s="142">
        <f t="shared" si="15"/>
        <v>9.9212699451942752E-3</v>
      </c>
      <c r="AA84" s="142">
        <f t="shared" si="15"/>
        <v>8.8866246887791024E-3</v>
      </c>
      <c r="AB84" s="142">
        <f t="shared" si="15"/>
        <v>7.8998417579556213E-3</v>
      </c>
      <c r="AC84" s="142">
        <f t="shared" si="15"/>
        <v>6.9714282366214065E-3</v>
      </c>
      <c r="AD84" s="142">
        <f t="shared" si="15"/>
        <v>6.1090597719554414E-3</v>
      </c>
      <c r="AE84" s="142">
        <f t="shared" si="15"/>
        <v>5.3181105379188744E-3</v>
      </c>
      <c r="AF84" s="142">
        <f t="shared" si="15"/>
        <v>4.6013622564260205E-3</v>
      </c>
      <c r="AG84" s="142">
        <f t="shared" si="15"/>
        <v>3.9588611229967596E-3</v>
      </c>
      <c r="AH84" s="142">
        <f t="shared" si="15"/>
        <v>3.3886926723660331E-3</v>
      </c>
      <c r="AI84" s="142">
        <f t="shared" si="15"/>
        <v>2.8874432425052606E-3</v>
      </c>
      <c r="AJ84" s="142">
        <f t="shared" si="15"/>
        <v>2.4504654071450028E-3</v>
      </c>
      <c r="AK84" s="142">
        <f t="shared" si="15"/>
        <v>2.0723610661238382E-3</v>
      </c>
      <c r="AL84" s="142">
        <f t="shared" si="15"/>
        <v>1.7473392006028556E-3</v>
      </c>
      <c r="AM84" s="142">
        <f t="shared" si="15"/>
        <v>1.4694992088817329E-3</v>
      </c>
    </row>
    <row r="85" spans="2:39" x14ac:dyDescent="0.25">
      <c r="C85" s="80" t="s">
        <v>33</v>
      </c>
      <c r="D85" s="7" t="s">
        <v>414</v>
      </c>
      <c r="E85" s="139">
        <f t="shared" ref="E85:F85" si="24">E42/E$26</f>
        <v>1.4996246089338389E-2</v>
      </c>
      <c r="F85" s="139">
        <f t="shared" si="24"/>
        <v>8.7651968315892136E-3</v>
      </c>
      <c r="G85" s="139">
        <f t="shared" si="17"/>
        <v>7.1098183234934911E-3</v>
      </c>
      <c r="H85" s="139">
        <f t="shared" si="17"/>
        <v>6.4159494218423169E-3</v>
      </c>
      <c r="I85" s="139">
        <f t="shared" si="17"/>
        <v>5.6388674887360643E-3</v>
      </c>
      <c r="J85" s="138">
        <f t="shared" si="17"/>
        <v>4.5882006868751667E-3</v>
      </c>
      <c r="K85" s="94">
        <f t="shared" si="17"/>
        <v>3.9139002616461194E-3</v>
      </c>
      <c r="L85" s="94">
        <f t="shared" si="17"/>
        <v>3.584962562080911E-3</v>
      </c>
      <c r="M85" s="94">
        <f t="shared" si="17"/>
        <v>3.2745675581300252E-3</v>
      </c>
      <c r="N85" s="139">
        <f t="shared" si="17"/>
        <v>3.0089117849999058E-3</v>
      </c>
      <c r="O85" s="138">
        <f t="shared" si="17"/>
        <v>2.8138826746448992E-3</v>
      </c>
      <c r="P85" s="94">
        <f t="shared" si="17"/>
        <v>2.658915443160605E-3</v>
      </c>
      <c r="Q85" s="94">
        <f t="shared" si="17"/>
        <v>2.5130970514254608E-3</v>
      </c>
      <c r="R85" s="94">
        <f t="shared" si="17"/>
        <v>2.3714463738103491E-3</v>
      </c>
      <c r="S85" s="139">
        <f t="shared" si="17"/>
        <v>2.2300112732703227E-3</v>
      </c>
      <c r="T85" s="139">
        <f t="shared" si="15"/>
        <v>2.0865326968688772E-3</v>
      </c>
      <c r="U85" s="139">
        <f t="shared" si="15"/>
        <v>1.9404240946750311E-3</v>
      </c>
      <c r="V85" s="139">
        <f t="shared" si="15"/>
        <v>1.7924955176739541E-3</v>
      </c>
      <c r="W85" s="139">
        <f t="shared" si="15"/>
        <v>1.6440905430577762E-3</v>
      </c>
      <c r="X85" s="143">
        <f t="shared" si="15"/>
        <v>1.4969833223934046E-3</v>
      </c>
      <c r="Y85" s="143">
        <f t="shared" si="15"/>
        <v>1.3525061670305273E-3</v>
      </c>
      <c r="Z85" s="143">
        <f t="shared" si="15"/>
        <v>1.2131872593567441E-3</v>
      </c>
      <c r="AA85" s="143">
        <f t="shared" si="15"/>
        <v>1.0806013726195895E-3</v>
      </c>
      <c r="AB85" s="143">
        <f t="shared" si="15"/>
        <v>9.5569685330340896E-4</v>
      </c>
      <c r="AC85" s="143">
        <f t="shared" si="15"/>
        <v>8.3946468663908765E-4</v>
      </c>
      <c r="AD85" s="143">
        <f t="shared" si="15"/>
        <v>7.3246232539977334E-4</v>
      </c>
      <c r="AE85" s="143">
        <f t="shared" si="15"/>
        <v>6.3513398603010876E-4</v>
      </c>
      <c r="AF85" s="143">
        <f t="shared" si="15"/>
        <v>5.4759507886056262E-4</v>
      </c>
      <c r="AG85" s="143">
        <f t="shared" si="15"/>
        <v>4.6962194218900388E-4</v>
      </c>
      <c r="AH85" s="143">
        <f t="shared" si="15"/>
        <v>4.0080760204258998E-4</v>
      </c>
      <c r="AI85" s="143">
        <f t="shared" si="15"/>
        <v>3.4060608514561004E-4</v>
      </c>
      <c r="AJ85" s="143">
        <f t="shared" si="15"/>
        <v>2.88365966827093E-4</v>
      </c>
      <c r="AK85" s="143">
        <f t="shared" si="15"/>
        <v>2.4335613826238854E-4</v>
      </c>
      <c r="AL85" s="143">
        <f t="shared" si="15"/>
        <v>2.0481503633507732E-4</v>
      </c>
      <c r="AM85" s="143">
        <f t="shared" si="15"/>
        <v>1.7198030953320407E-4</v>
      </c>
    </row>
    <row r="86" spans="2:39" x14ac:dyDescent="0.25">
      <c r="C86" s="56"/>
      <c r="D86" s="3"/>
      <c r="E86" s="137"/>
      <c r="F86" s="137"/>
      <c r="G86" s="137"/>
      <c r="H86" s="137"/>
      <c r="I86" s="137"/>
      <c r="J86" s="136"/>
      <c r="K86" s="92"/>
      <c r="L86" s="92"/>
      <c r="M86" s="92"/>
      <c r="N86" s="137"/>
      <c r="O86" s="136"/>
      <c r="P86" s="92"/>
      <c r="Q86" s="92"/>
      <c r="R86" s="92"/>
      <c r="S86" s="137"/>
      <c r="T86" s="137"/>
      <c r="U86" s="137"/>
      <c r="V86" s="137"/>
      <c r="W86" s="137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</row>
    <row r="87" spans="2:39" x14ac:dyDescent="0.25">
      <c r="B87" s="23" t="s">
        <v>398</v>
      </c>
      <c r="C87" s="82" t="s">
        <v>367</v>
      </c>
      <c r="D87" s="82" t="s">
        <v>72</v>
      </c>
      <c r="E87" s="126">
        <f t="shared" ref="E87:AM87" si="25">E44</f>
        <v>32001.800439999999</v>
      </c>
      <c r="F87" s="126">
        <f t="shared" si="25"/>
        <v>33963.92974</v>
      </c>
      <c r="G87" s="126">
        <f t="shared" si="25"/>
        <v>34255.391009999999</v>
      </c>
      <c r="H87" s="126">
        <f t="shared" si="25"/>
        <v>34333.114009999998</v>
      </c>
      <c r="I87" s="126">
        <f t="shared" si="25"/>
        <v>34663.950900000003</v>
      </c>
      <c r="J87" s="125">
        <f t="shared" si="25"/>
        <v>34954.378239999998</v>
      </c>
      <c r="K87" s="75">
        <f t="shared" si="25"/>
        <v>35112.321069999998</v>
      </c>
      <c r="L87" s="75">
        <f t="shared" si="25"/>
        <v>35223.775900000001</v>
      </c>
      <c r="M87" s="75">
        <f t="shared" si="25"/>
        <v>35270.090150000004</v>
      </c>
      <c r="N87" s="126">
        <f t="shared" si="25"/>
        <v>35269.829890000001</v>
      </c>
      <c r="O87" s="125">
        <f t="shared" si="25"/>
        <v>35319.875090000001</v>
      </c>
      <c r="P87" s="75">
        <f t="shared" si="25"/>
        <v>35421.615610000001</v>
      </c>
      <c r="Q87" s="75">
        <f t="shared" si="25"/>
        <v>35564.618999999999</v>
      </c>
      <c r="R87" s="75">
        <f t="shared" si="25"/>
        <v>35735.462890000003</v>
      </c>
      <c r="S87" s="126">
        <f t="shared" si="25"/>
        <v>35924.8946</v>
      </c>
      <c r="T87" s="126">
        <f t="shared" si="25"/>
        <v>36121.260179999997</v>
      </c>
      <c r="U87" s="126">
        <f t="shared" si="25"/>
        <v>36319.747210000001</v>
      </c>
      <c r="V87" s="126">
        <f t="shared" si="25"/>
        <v>36517.605810000001</v>
      </c>
      <c r="W87" s="126">
        <f t="shared" si="25"/>
        <v>36713.983549999997</v>
      </c>
      <c r="X87" s="130">
        <f t="shared" si="25"/>
        <v>36909.926449999999</v>
      </c>
      <c r="Y87" s="130">
        <f t="shared" si="25"/>
        <v>37103.429629999999</v>
      </c>
      <c r="Z87" s="130">
        <f t="shared" si="25"/>
        <v>37296.788679999998</v>
      </c>
      <c r="AA87" s="130">
        <f t="shared" si="25"/>
        <v>37491.719720000001</v>
      </c>
      <c r="AB87" s="130">
        <f t="shared" si="25"/>
        <v>37689.909269999996</v>
      </c>
      <c r="AC87" s="130">
        <f t="shared" si="25"/>
        <v>37892.122629999998</v>
      </c>
      <c r="AD87" s="130">
        <f t="shared" si="25"/>
        <v>38105.224000000002</v>
      </c>
      <c r="AE87" s="130">
        <f t="shared" si="25"/>
        <v>38327.981979999997</v>
      </c>
      <c r="AF87" s="130">
        <f t="shared" si="25"/>
        <v>38557.830430000002</v>
      </c>
      <c r="AG87" s="130">
        <f t="shared" si="25"/>
        <v>38793.294759999997</v>
      </c>
      <c r="AH87" s="130">
        <f t="shared" si="25"/>
        <v>39032.289190000003</v>
      </c>
      <c r="AI87" s="130">
        <f t="shared" si="25"/>
        <v>39272.829539999999</v>
      </c>
      <c r="AJ87" s="130">
        <f t="shared" si="25"/>
        <v>39514.664449999997</v>
      </c>
      <c r="AK87" s="130">
        <f t="shared" si="25"/>
        <v>39757.405120000003</v>
      </c>
      <c r="AL87" s="130">
        <f t="shared" si="25"/>
        <v>40000.703759999997</v>
      </c>
      <c r="AM87" s="130">
        <f t="shared" si="25"/>
        <v>40246.922590000002</v>
      </c>
    </row>
    <row r="88" spans="2:39" x14ac:dyDescent="0.25">
      <c r="C88" s="56" t="s">
        <v>8</v>
      </c>
      <c r="D88" s="78" t="s">
        <v>415</v>
      </c>
      <c r="E88" s="137">
        <f t="shared" ref="E88:AM91" si="26">E45/E$44</f>
        <v>0</v>
      </c>
      <c r="F88" s="137">
        <f t="shared" si="26"/>
        <v>0</v>
      </c>
      <c r="G88" s="137">
        <f t="shared" si="26"/>
        <v>0</v>
      </c>
      <c r="H88" s="137">
        <f t="shared" si="26"/>
        <v>0</v>
      </c>
      <c r="I88" s="137">
        <f t="shared" si="26"/>
        <v>0</v>
      </c>
      <c r="J88" s="136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7">
        <f t="shared" si="26"/>
        <v>0</v>
      </c>
      <c r="O88" s="136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7">
        <f t="shared" si="26"/>
        <v>0</v>
      </c>
      <c r="T88" s="137">
        <f t="shared" si="26"/>
        <v>0</v>
      </c>
      <c r="U88" s="137">
        <f t="shared" si="26"/>
        <v>0</v>
      </c>
      <c r="V88" s="137">
        <f t="shared" si="26"/>
        <v>0</v>
      </c>
      <c r="W88" s="137">
        <f t="shared" si="26"/>
        <v>0</v>
      </c>
      <c r="X88" s="142">
        <f t="shared" si="26"/>
        <v>0</v>
      </c>
      <c r="Y88" s="142">
        <f t="shared" si="26"/>
        <v>0</v>
      </c>
      <c r="Z88" s="142">
        <f t="shared" si="26"/>
        <v>0</v>
      </c>
      <c r="AA88" s="142">
        <f t="shared" si="26"/>
        <v>0</v>
      </c>
      <c r="AB88" s="142">
        <f t="shared" si="26"/>
        <v>0</v>
      </c>
      <c r="AC88" s="142">
        <f t="shared" si="26"/>
        <v>0</v>
      </c>
      <c r="AD88" s="142">
        <f t="shared" si="26"/>
        <v>0</v>
      </c>
      <c r="AE88" s="142">
        <f t="shared" si="26"/>
        <v>0</v>
      </c>
      <c r="AF88" s="142">
        <f t="shared" si="26"/>
        <v>0</v>
      </c>
      <c r="AG88" s="142">
        <f t="shared" si="26"/>
        <v>0</v>
      </c>
      <c r="AH88" s="142">
        <f t="shared" si="26"/>
        <v>0</v>
      </c>
      <c r="AI88" s="142">
        <f t="shared" si="26"/>
        <v>0</v>
      </c>
      <c r="AJ88" s="142">
        <f t="shared" si="26"/>
        <v>0</v>
      </c>
      <c r="AK88" s="142">
        <f t="shared" si="26"/>
        <v>0</v>
      </c>
      <c r="AL88" s="142">
        <f t="shared" si="26"/>
        <v>0</v>
      </c>
      <c r="AM88" s="142">
        <f t="shared" si="26"/>
        <v>0</v>
      </c>
    </row>
    <row r="89" spans="2:39" x14ac:dyDescent="0.25">
      <c r="C89" s="56" t="s">
        <v>6</v>
      </c>
      <c r="D89" s="3" t="s">
        <v>416</v>
      </c>
      <c r="E89" s="137">
        <f t="shared" si="26"/>
        <v>0.9999246395525615</v>
      </c>
      <c r="F89" s="137">
        <f t="shared" si="26"/>
        <v>0.99758768874428838</v>
      </c>
      <c r="G89" s="137">
        <f t="shared" si="26"/>
        <v>0.99508210693169952</v>
      </c>
      <c r="H89" s="137">
        <f t="shared" si="26"/>
        <v>0.99392088786530675</v>
      </c>
      <c r="I89" s="137">
        <f t="shared" si="26"/>
        <v>0.99143043789621788</v>
      </c>
      <c r="J89" s="136">
        <f t="shared" si="26"/>
        <v>0.98687636876701612</v>
      </c>
      <c r="K89" s="92">
        <f t="shared" si="26"/>
        <v>0.97906852416464296</v>
      </c>
      <c r="L89" s="92">
        <f t="shared" si="26"/>
        <v>0.97067290534289363</v>
      </c>
      <c r="M89" s="92">
        <f t="shared" si="26"/>
        <v>0.96164098236647111</v>
      </c>
      <c r="N89" s="137">
        <f t="shared" si="26"/>
        <v>0.9518157718565623</v>
      </c>
      <c r="O89" s="136">
        <f t="shared" si="26"/>
        <v>0.94074394927312299</v>
      </c>
      <c r="P89" s="92">
        <f t="shared" si="26"/>
        <v>0.92827785022649345</v>
      </c>
      <c r="Q89" s="92">
        <f t="shared" si="26"/>
        <v>0.91432329529524836</v>
      </c>
      <c r="R89" s="92">
        <f t="shared" si="26"/>
        <v>0.89881785493782362</v>
      </c>
      <c r="S89" s="137">
        <f t="shared" si="26"/>
        <v>0.88170370748979177</v>
      </c>
      <c r="T89" s="137">
        <f t="shared" si="26"/>
        <v>0.86296660262310931</v>
      </c>
      <c r="U89" s="137">
        <f t="shared" si="26"/>
        <v>0.84258831519549005</v>
      </c>
      <c r="V89" s="137">
        <f t="shared" si="26"/>
        <v>0.82057500609183553</v>
      </c>
      <c r="W89" s="137">
        <f t="shared" si="26"/>
        <v>0.79696029579988192</v>
      </c>
      <c r="X89" s="142">
        <f t="shared" si="26"/>
        <v>0.77180591672514709</v>
      </c>
      <c r="Y89" s="142">
        <f t="shared" si="26"/>
        <v>0.74524007634169753</v>
      </c>
      <c r="Z89" s="142">
        <f t="shared" si="26"/>
        <v>0.71739722284315444</v>
      </c>
      <c r="AA89" s="142">
        <f t="shared" si="26"/>
        <v>0.68845301796681624</v>
      </c>
      <c r="AB89" s="142">
        <f t="shared" si="26"/>
        <v>0.65861366266961041</v>
      </c>
      <c r="AC89" s="142">
        <f t="shared" si="26"/>
        <v>0.62811584857366964</v>
      </c>
      <c r="AD89" s="142">
        <f t="shared" si="26"/>
        <v>0.59715405425775736</v>
      </c>
      <c r="AE89" s="142">
        <f t="shared" si="26"/>
        <v>0.56600324017372128</v>
      </c>
      <c r="AF89" s="142">
        <f t="shared" si="26"/>
        <v>0.53494244618991138</v>
      </c>
      <c r="AG89" s="142">
        <f t="shared" si="26"/>
        <v>0.50422282384142614</v>
      </c>
      <c r="AH89" s="142">
        <f t="shared" si="26"/>
        <v>0.47407654185808712</v>
      </c>
      <c r="AI89" s="142">
        <f t="shared" si="26"/>
        <v>0.44470496331851517</v>
      </c>
      <c r="AJ89" s="142">
        <f t="shared" si="26"/>
        <v>0.41626320883511897</v>
      </c>
      <c r="AK89" s="142">
        <f t="shared" si="26"/>
        <v>0.38887713152643499</v>
      </c>
      <c r="AL89" s="142">
        <f t="shared" si="26"/>
        <v>0.36264257791648413</v>
      </c>
      <c r="AM89" s="142">
        <f t="shared" si="26"/>
        <v>0.3376091737104911</v>
      </c>
    </row>
    <row r="90" spans="2:39" x14ac:dyDescent="0.25">
      <c r="C90" s="56" t="s">
        <v>34</v>
      </c>
      <c r="D90" s="3" t="s">
        <v>392</v>
      </c>
      <c r="E90" s="137">
        <f t="shared" si="26"/>
        <v>7.5360400972489787E-5</v>
      </c>
      <c r="F90" s="137">
        <f t="shared" si="26"/>
        <v>2.4123113726003133E-3</v>
      </c>
      <c r="G90" s="137">
        <f t="shared" si="26"/>
        <v>4.9178931033314168E-3</v>
      </c>
      <c r="H90" s="137">
        <f t="shared" si="26"/>
        <v>6.0791121550817931E-3</v>
      </c>
      <c r="I90" s="137">
        <f t="shared" si="26"/>
        <v>8.5695622105211311E-3</v>
      </c>
      <c r="J90" s="136">
        <f t="shared" si="26"/>
        <v>1.3123631187210041E-2</v>
      </c>
      <c r="K90" s="92">
        <f t="shared" si="26"/>
        <v>2.0931476100221252E-2</v>
      </c>
      <c r="L90" s="92">
        <f t="shared" si="26"/>
        <v>2.9327094429986988E-2</v>
      </c>
      <c r="M90" s="92">
        <f t="shared" si="26"/>
        <v>3.8359017576823508E-2</v>
      </c>
      <c r="N90" s="137">
        <f t="shared" si="26"/>
        <v>4.8184228171790591E-2</v>
      </c>
      <c r="O90" s="136">
        <f t="shared" si="26"/>
        <v>5.925605058531367E-2</v>
      </c>
      <c r="P90" s="92">
        <f t="shared" si="26"/>
        <v>7.1722149773506619E-2</v>
      </c>
      <c r="Q90" s="92">
        <f t="shared" si="26"/>
        <v>8.5676704873458645E-2</v>
      </c>
      <c r="R90" s="92">
        <f t="shared" si="26"/>
        <v>0.10118214523007679</v>
      </c>
      <c r="S90" s="137">
        <f t="shared" si="26"/>
        <v>0.11829629248237239</v>
      </c>
      <c r="T90" s="137">
        <f t="shared" si="26"/>
        <v>0.13703339743225981</v>
      </c>
      <c r="U90" s="137">
        <f t="shared" si="26"/>
        <v>0.15741168472191028</v>
      </c>
      <c r="V90" s="137">
        <f t="shared" si="26"/>
        <v>0.17942499393554848</v>
      </c>
      <c r="W90" s="137">
        <f t="shared" si="26"/>
        <v>0.20303970444525626</v>
      </c>
      <c r="X90" s="142">
        <f t="shared" si="26"/>
        <v>0.2281940834645039</v>
      </c>
      <c r="Y90" s="142">
        <f t="shared" si="26"/>
        <v>0.2547599235235441</v>
      </c>
      <c r="Z90" s="142">
        <f t="shared" si="26"/>
        <v>0.28260277742496515</v>
      </c>
      <c r="AA90" s="142">
        <f t="shared" si="26"/>
        <v>0.31154698203318371</v>
      </c>
      <c r="AB90" s="142">
        <f t="shared" si="26"/>
        <v>0.34138633733038964</v>
      </c>
      <c r="AC90" s="142">
        <f t="shared" si="26"/>
        <v>0.37188415169023753</v>
      </c>
      <c r="AD90" s="142">
        <f t="shared" si="26"/>
        <v>0.40284594574224258</v>
      </c>
      <c r="AE90" s="142">
        <f t="shared" si="26"/>
        <v>0.43399675982627883</v>
      </c>
      <c r="AF90" s="142">
        <f t="shared" si="26"/>
        <v>0.46505755406943938</v>
      </c>
      <c r="AG90" s="142">
        <f t="shared" si="26"/>
        <v>0.49577717615857386</v>
      </c>
      <c r="AH90" s="142">
        <f t="shared" si="26"/>
        <v>0.52592345814191277</v>
      </c>
      <c r="AI90" s="142">
        <f t="shared" si="26"/>
        <v>0.55529503668148483</v>
      </c>
      <c r="AJ90" s="142">
        <f t="shared" si="26"/>
        <v>0.58373679116488109</v>
      </c>
      <c r="AK90" s="142">
        <f t="shared" si="26"/>
        <v>0.6111228684735649</v>
      </c>
      <c r="AL90" s="142">
        <f t="shared" si="26"/>
        <v>0.63735742208351587</v>
      </c>
      <c r="AM90" s="142">
        <f t="shared" si="26"/>
        <v>0.66239082628950874</v>
      </c>
    </row>
    <row r="91" spans="2:39" x14ac:dyDescent="0.25">
      <c r="C91" s="56" t="s">
        <v>35</v>
      </c>
      <c r="D91" s="3" t="s">
        <v>417</v>
      </c>
      <c r="E91" s="137">
        <f t="shared" si="26"/>
        <v>7.0669503868701714E-7</v>
      </c>
      <c r="F91" s="137">
        <f t="shared" si="26"/>
        <v>1.764873777235649E-5</v>
      </c>
      <c r="G91" s="137">
        <f t="shared" si="26"/>
        <v>2.2876109301196968E-5</v>
      </c>
      <c r="H91" s="137">
        <f t="shared" si="26"/>
        <v>2.5234734304836218E-5</v>
      </c>
      <c r="I91" s="137">
        <f t="shared" si="26"/>
        <v>2.8448474533236195E-5</v>
      </c>
      <c r="J91" s="136">
        <f t="shared" si="26"/>
        <v>3.0718637895016383E-5</v>
      </c>
      <c r="K91" s="92">
        <f t="shared" si="26"/>
        <v>3.3280307834687957E-5</v>
      </c>
      <c r="L91" s="92">
        <f t="shared" si="26"/>
        <v>3.6083579387069626E-5</v>
      </c>
      <c r="M91" s="92">
        <f t="shared" si="26"/>
        <v>3.9135034192703929E-5</v>
      </c>
      <c r="N91" s="137">
        <f t="shared" si="26"/>
        <v>4.2417207360111819E-5</v>
      </c>
      <c r="O91" s="136">
        <f t="shared" si="26"/>
        <v>4.5671175390331765E-5</v>
      </c>
      <c r="P91" s="92">
        <f t="shared" si="26"/>
        <v>4.8733462951155319E-5</v>
      </c>
      <c r="Q91" s="92">
        <f t="shared" si="26"/>
        <v>5.1522380290366667E-5</v>
      </c>
      <c r="R91" s="92">
        <f t="shared" si="26"/>
        <v>5.3977542334837787E-5</v>
      </c>
      <c r="S91" s="137">
        <f t="shared" si="26"/>
        <v>5.6064188675448472E-5</v>
      </c>
      <c r="T91" s="137">
        <f t="shared" si="26"/>
        <v>5.7764917464183562E-5</v>
      </c>
      <c r="U91" s="137">
        <f t="shared" si="26"/>
        <v>5.9076713188390053E-5</v>
      </c>
      <c r="V91" s="137">
        <f t="shared" si="26"/>
        <v>6.0002437739222642E-5</v>
      </c>
      <c r="W91" s="137">
        <f t="shared" si="26"/>
        <v>6.0549380509813958E-5</v>
      </c>
      <c r="X91" s="142">
        <f t="shared" si="26"/>
        <v>6.0727694378811201E-5</v>
      </c>
      <c r="Y91" s="142">
        <f t="shared" si="26"/>
        <v>6.0560855759360167E-5</v>
      </c>
      <c r="Z91" s="142">
        <f t="shared" si="26"/>
        <v>6.0062695510331004E-5</v>
      </c>
      <c r="AA91" s="142">
        <f t="shared" si="26"/>
        <v>5.9249605982064564E-5</v>
      </c>
      <c r="AB91" s="142">
        <f t="shared" si="26"/>
        <v>5.8144558436078193E-5</v>
      </c>
      <c r="AC91" s="142">
        <f t="shared" si="26"/>
        <v>5.6774774060737276E-5</v>
      </c>
      <c r="AD91" s="142">
        <f t="shared" si="26"/>
        <v>5.5171617492656655E-5</v>
      </c>
      <c r="AE91" s="142">
        <f t="shared" si="26"/>
        <v>5.336922017098068E-5</v>
      </c>
      <c r="AF91" s="142">
        <f t="shared" si="26"/>
        <v>5.1403540964221202E-5</v>
      </c>
      <c r="AG91" s="142">
        <f t="shared" si="26"/>
        <v>4.9310882842888496E-5</v>
      </c>
      <c r="AH91" s="142">
        <f t="shared" si="26"/>
        <v>4.7127224054060147E-5</v>
      </c>
      <c r="AI91" s="142">
        <f t="shared" si="26"/>
        <v>4.4887207406446529E-5</v>
      </c>
      <c r="AJ91" s="142">
        <f t="shared" si="26"/>
        <v>4.2619868255011846E-5</v>
      </c>
      <c r="AK91" s="142">
        <f t="shared" si="26"/>
        <v>4.0350686674794728E-5</v>
      </c>
      <c r="AL91" s="142">
        <f t="shared" si="26"/>
        <v>3.8101418068650506E-5</v>
      </c>
      <c r="AM91" s="142">
        <f t="shared" si="26"/>
        <v>3.5888856862782557E-5</v>
      </c>
    </row>
    <row r="92" spans="2:39" x14ac:dyDescent="0.2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34663.950900000003</v>
      </c>
      <c r="J92" s="83">
        <f t="shared" si="27"/>
        <v>34954.378239999998</v>
      </c>
      <c r="K92" s="83">
        <f t="shared" si="27"/>
        <v>35112.321069999998</v>
      </c>
      <c r="L92" s="83">
        <f t="shared" si="27"/>
        <v>35223.775900000001</v>
      </c>
      <c r="M92" s="83">
        <f t="shared" si="27"/>
        <v>35270.090150000004</v>
      </c>
      <c r="N92" s="83">
        <f t="shared" si="27"/>
        <v>35269.829890000001</v>
      </c>
      <c r="O92" s="83">
        <f t="shared" si="27"/>
        <v>35319.875090000001</v>
      </c>
      <c r="P92" s="83">
        <f t="shared" si="27"/>
        <v>35421.615610000001</v>
      </c>
      <c r="Q92" s="83">
        <f t="shared" si="27"/>
        <v>35564.618999999999</v>
      </c>
      <c r="R92" s="83">
        <f t="shared" si="27"/>
        <v>35735.462890000003</v>
      </c>
      <c r="S92" s="83">
        <f t="shared" si="27"/>
        <v>35924.8946</v>
      </c>
      <c r="T92" s="83">
        <f t="shared" si="27"/>
        <v>36121.260179999997</v>
      </c>
      <c r="U92" s="83">
        <f t="shared" si="27"/>
        <v>36319.747210000001</v>
      </c>
      <c r="V92" s="83">
        <f t="shared" si="27"/>
        <v>36517.605810000001</v>
      </c>
      <c r="W92" s="83">
        <f t="shared" si="27"/>
        <v>36713.983549999997</v>
      </c>
      <c r="X92" s="83">
        <f t="shared" si="27"/>
        <v>36909.926449999999</v>
      </c>
      <c r="Y92" s="83">
        <f t="shared" si="27"/>
        <v>37103.429629999999</v>
      </c>
      <c r="Z92" s="83">
        <f t="shared" si="27"/>
        <v>37296.788679999998</v>
      </c>
      <c r="AA92" s="83">
        <f t="shared" si="27"/>
        <v>37491.719720000001</v>
      </c>
      <c r="AB92" s="83">
        <f t="shared" si="27"/>
        <v>37689.909269999996</v>
      </c>
      <c r="AC92" s="83">
        <f t="shared" si="27"/>
        <v>37892.122629999998</v>
      </c>
      <c r="AD92" s="83">
        <f t="shared" si="27"/>
        <v>38105.224000000002</v>
      </c>
      <c r="AE92" s="83">
        <f t="shared" si="27"/>
        <v>38327.981979999997</v>
      </c>
      <c r="AF92" s="83">
        <f t="shared" si="27"/>
        <v>38557.830430000002</v>
      </c>
      <c r="AG92" s="83">
        <f t="shared" si="27"/>
        <v>38793.294759999997</v>
      </c>
      <c r="AH92" s="83">
        <f t="shared" si="27"/>
        <v>39032.289190000003</v>
      </c>
      <c r="AI92" s="83">
        <f t="shared" si="27"/>
        <v>39272.829539999999</v>
      </c>
      <c r="AJ92" s="83">
        <f t="shared" si="27"/>
        <v>39514.664449999997</v>
      </c>
      <c r="AK92" s="83">
        <f t="shared" si="27"/>
        <v>39757.405120000003</v>
      </c>
      <c r="AL92" s="83">
        <f t="shared" si="27"/>
        <v>40000.703759999997</v>
      </c>
      <c r="AM92" s="83">
        <f t="shared" si="27"/>
        <v>40246.922590000002</v>
      </c>
    </row>
    <row r="93" spans="2:39" x14ac:dyDescent="0.25">
      <c r="C93" s="84" t="s">
        <v>188</v>
      </c>
      <c r="D93" s="3" t="s">
        <v>392</v>
      </c>
      <c r="E93" s="154">
        <f t="shared" ref="E93:AM100" si="28">E50/E$49</f>
        <v>7.5360400972489787E-5</v>
      </c>
      <c r="F93" s="154">
        <f t="shared" si="28"/>
        <v>2.4123113726003133E-3</v>
      </c>
      <c r="G93" s="154">
        <f t="shared" si="28"/>
        <v>4.9178931033314168E-3</v>
      </c>
      <c r="H93" s="154">
        <f t="shared" si="28"/>
        <v>6.0791121550817931E-3</v>
      </c>
      <c r="I93" s="154">
        <f t="shared" si="28"/>
        <v>8.5695622105211311E-3</v>
      </c>
      <c r="J93" s="153">
        <f t="shared" si="28"/>
        <v>1.3123631187210041E-2</v>
      </c>
      <c r="K93" s="95">
        <f t="shared" si="28"/>
        <v>2.0931476100221252E-2</v>
      </c>
      <c r="L93" s="95">
        <f t="shared" si="28"/>
        <v>2.9327094429986988E-2</v>
      </c>
      <c r="M93" s="95">
        <f t="shared" si="28"/>
        <v>3.8359017576823508E-2</v>
      </c>
      <c r="N93" s="154">
        <f t="shared" si="28"/>
        <v>4.8184228171790591E-2</v>
      </c>
      <c r="O93" s="153">
        <f t="shared" si="28"/>
        <v>5.925605058531367E-2</v>
      </c>
      <c r="P93" s="95">
        <f t="shared" si="28"/>
        <v>7.1722149773506619E-2</v>
      </c>
      <c r="Q93" s="95">
        <f t="shared" si="28"/>
        <v>8.5676704873458645E-2</v>
      </c>
      <c r="R93" s="95">
        <f t="shared" si="28"/>
        <v>0.10118214523007679</v>
      </c>
      <c r="S93" s="154">
        <f t="shared" si="28"/>
        <v>0.11829629248237239</v>
      </c>
      <c r="T93" s="154">
        <f t="shared" si="28"/>
        <v>0.13703339743225981</v>
      </c>
      <c r="U93" s="154">
        <f t="shared" si="28"/>
        <v>0.15741168472191028</v>
      </c>
      <c r="V93" s="154">
        <f t="shared" si="28"/>
        <v>0.17942499393554848</v>
      </c>
      <c r="W93" s="154">
        <f t="shared" si="28"/>
        <v>0.20303970444525626</v>
      </c>
      <c r="X93" s="146">
        <f t="shared" si="28"/>
        <v>0.2281940834645039</v>
      </c>
      <c r="Y93" s="146">
        <f t="shared" si="28"/>
        <v>0.2547599235235441</v>
      </c>
      <c r="Z93" s="146">
        <f t="shared" si="28"/>
        <v>0.28260277742496515</v>
      </c>
      <c r="AA93" s="146">
        <f t="shared" si="28"/>
        <v>0.31154698203318371</v>
      </c>
      <c r="AB93" s="146">
        <f t="shared" si="28"/>
        <v>0.34138633733038964</v>
      </c>
      <c r="AC93" s="146">
        <f t="shared" si="28"/>
        <v>0.37188415169023753</v>
      </c>
      <c r="AD93" s="146">
        <f t="shared" si="28"/>
        <v>0.40284594574224258</v>
      </c>
      <c r="AE93" s="146">
        <f t="shared" si="28"/>
        <v>0.43399675982627883</v>
      </c>
      <c r="AF93" s="146">
        <f t="shared" si="28"/>
        <v>0.46505755406943938</v>
      </c>
      <c r="AG93" s="146">
        <f t="shared" si="28"/>
        <v>0.49577717615857386</v>
      </c>
      <c r="AH93" s="146">
        <f t="shared" si="28"/>
        <v>0.52592345814191277</v>
      </c>
      <c r="AI93" s="146">
        <f t="shared" si="28"/>
        <v>0.55529503668148483</v>
      </c>
      <c r="AJ93" s="146">
        <f t="shared" si="28"/>
        <v>0.58373679116488109</v>
      </c>
      <c r="AK93" s="146">
        <f t="shared" si="28"/>
        <v>0.6111228684735649</v>
      </c>
      <c r="AL93" s="146">
        <f t="shared" si="28"/>
        <v>0.63735742208351587</v>
      </c>
      <c r="AM93" s="146">
        <f t="shared" si="28"/>
        <v>0.66239082628950874</v>
      </c>
    </row>
    <row r="94" spans="2:39" x14ac:dyDescent="0.25">
      <c r="C94" s="86" t="s">
        <v>27</v>
      </c>
      <c r="D94" s="87" t="s">
        <v>418</v>
      </c>
      <c r="E94" s="137">
        <f t="shared" si="28"/>
        <v>2.2444105679199093E-7</v>
      </c>
      <c r="F94" s="137">
        <f t="shared" si="28"/>
        <v>4.1269510881987824E-5</v>
      </c>
      <c r="G94" s="137">
        <f t="shared" si="28"/>
        <v>1.1162446914950572E-4</v>
      </c>
      <c r="H94" s="137">
        <f t="shared" si="28"/>
        <v>1.4993575533231977E-4</v>
      </c>
      <c r="I94" s="137">
        <f t="shared" si="28"/>
        <v>2.3583305554474457E-4</v>
      </c>
      <c r="J94" s="136">
        <f t="shared" si="28"/>
        <v>4.02643968471287E-4</v>
      </c>
      <c r="K94" s="92">
        <f t="shared" si="28"/>
        <v>7.0844980456884394E-4</v>
      </c>
      <c r="L94" s="92">
        <f t="shared" si="28"/>
        <v>1.0653699684706431E-3</v>
      </c>
      <c r="M94" s="92">
        <f t="shared" si="28"/>
        <v>1.4816853435232855E-3</v>
      </c>
      <c r="N94" s="137">
        <f t="shared" si="28"/>
        <v>1.9714247323238221E-3</v>
      </c>
      <c r="O94" s="136">
        <f t="shared" si="28"/>
        <v>2.565017575774218E-3</v>
      </c>
      <c r="P94" s="92">
        <f t="shared" si="28"/>
        <v>3.2795738251759545E-3</v>
      </c>
      <c r="Q94" s="92">
        <f t="shared" si="28"/>
        <v>4.1297172844730881E-3</v>
      </c>
      <c r="R94" s="92">
        <f t="shared" si="28"/>
        <v>5.1284068283689154E-3</v>
      </c>
      <c r="S94" s="137">
        <f t="shared" si="28"/>
        <v>6.2885215702205566E-3</v>
      </c>
      <c r="T94" s="137">
        <f t="shared" si="28"/>
        <v>7.6203209668860451E-3</v>
      </c>
      <c r="U94" s="137">
        <f t="shared" si="28"/>
        <v>9.1347091041606397E-3</v>
      </c>
      <c r="V94" s="137">
        <f t="shared" si="28"/>
        <v>1.0841338598698238E-2</v>
      </c>
      <c r="W94" s="137">
        <f t="shared" si="28"/>
        <v>1.2748242046864458E-2</v>
      </c>
      <c r="X94" s="142">
        <f t="shared" si="28"/>
        <v>1.4861648953516134E-2</v>
      </c>
      <c r="Y94" s="142">
        <f t="shared" si="28"/>
        <v>1.7182328721561908E-2</v>
      </c>
      <c r="Z94" s="142">
        <f t="shared" si="28"/>
        <v>1.9710141374562978E-2</v>
      </c>
      <c r="AA94" s="142">
        <f t="shared" si="28"/>
        <v>2.244102660756795E-2</v>
      </c>
      <c r="AB94" s="142">
        <f t="shared" si="28"/>
        <v>2.5367329901242821E-2</v>
      </c>
      <c r="AC94" s="142">
        <f t="shared" si="28"/>
        <v>2.8477343867394742E-2</v>
      </c>
      <c r="AD94" s="142">
        <f t="shared" si="28"/>
        <v>3.1762491174438447E-2</v>
      </c>
      <c r="AE94" s="142">
        <f t="shared" si="28"/>
        <v>3.5204266316553934E-2</v>
      </c>
      <c r="AF94" s="142">
        <f t="shared" si="28"/>
        <v>3.8781609554373465E-2</v>
      </c>
      <c r="AG94" s="142">
        <f t="shared" si="28"/>
        <v>4.2474410209131723E-2</v>
      </c>
      <c r="AH94" s="142">
        <f t="shared" si="28"/>
        <v>4.6262358100754783E-2</v>
      </c>
      <c r="AI94" s="142">
        <f t="shared" si="28"/>
        <v>5.0126494297920147E-2</v>
      </c>
      <c r="AJ94" s="142">
        <f t="shared" si="28"/>
        <v>5.4051364467552765E-2</v>
      </c>
      <c r="AK94" s="142">
        <f t="shared" si="28"/>
        <v>5.8023084757096943E-2</v>
      </c>
      <c r="AL94" s="142">
        <f t="shared" si="28"/>
        <v>6.2029729748934802E-2</v>
      </c>
      <c r="AM94" s="142">
        <f t="shared" si="28"/>
        <v>6.6064617289786187E-2</v>
      </c>
    </row>
    <row r="95" spans="2:39" x14ac:dyDescent="0.25">
      <c r="C95" s="56" t="s">
        <v>28</v>
      </c>
      <c r="D95" s="78" t="s">
        <v>419</v>
      </c>
      <c r="E95" s="137">
        <f t="shared" si="28"/>
        <v>5.1448795922808401E-7</v>
      </c>
      <c r="F95" s="137">
        <f t="shared" si="28"/>
        <v>3.6366096516368544E-5</v>
      </c>
      <c r="G95" s="137">
        <f t="shared" si="28"/>
        <v>8.9383787711141941E-5</v>
      </c>
      <c r="H95" s="137">
        <f t="shared" si="28"/>
        <v>1.1698161436303691E-4</v>
      </c>
      <c r="I95" s="137">
        <f t="shared" si="28"/>
        <v>1.780520208098956E-4</v>
      </c>
      <c r="J95" s="136">
        <f t="shared" si="28"/>
        <v>2.9466204403011008E-4</v>
      </c>
      <c r="K95" s="92">
        <f t="shared" si="28"/>
        <v>5.0453796502607565E-4</v>
      </c>
      <c r="L95" s="92">
        <f t="shared" si="28"/>
        <v>7.4420696249092363E-4</v>
      </c>
      <c r="M95" s="92">
        <f t="shared" si="28"/>
        <v>1.0178512764589572E-3</v>
      </c>
      <c r="N95" s="137">
        <f t="shared" si="28"/>
        <v>1.3331867050862037E-3</v>
      </c>
      <c r="O95" s="136">
        <f t="shared" si="28"/>
        <v>1.7080902904178419E-3</v>
      </c>
      <c r="P95" s="92">
        <f t="shared" si="28"/>
        <v>2.1513960178735055E-3</v>
      </c>
      <c r="Q95" s="92">
        <f t="shared" si="28"/>
        <v>2.6701667030370833E-3</v>
      </c>
      <c r="R95" s="92">
        <f t="shared" si="28"/>
        <v>3.2702803055813445E-3</v>
      </c>
      <c r="S95" s="137">
        <f t="shared" si="28"/>
        <v>3.9574146892556224E-3</v>
      </c>
      <c r="T95" s="137">
        <f t="shared" si="28"/>
        <v>4.7355309905469638E-3</v>
      </c>
      <c r="U95" s="137">
        <f t="shared" si="28"/>
        <v>5.6087984457092264E-3</v>
      </c>
      <c r="V95" s="137">
        <f t="shared" si="28"/>
        <v>6.5804600950644847E-3</v>
      </c>
      <c r="W95" s="137">
        <f t="shared" si="28"/>
        <v>7.6526343652512747E-3</v>
      </c>
      <c r="X95" s="142">
        <f t="shared" si="28"/>
        <v>8.8262230362694209E-3</v>
      </c>
      <c r="Y95" s="142">
        <f t="shared" si="28"/>
        <v>1.0098943139127811E-2</v>
      </c>
      <c r="Z95" s="142">
        <f t="shared" si="28"/>
        <v>1.1467938842395801E-2</v>
      </c>
      <c r="AA95" s="142">
        <f t="shared" si="28"/>
        <v>1.2928123204800274E-2</v>
      </c>
      <c r="AB95" s="142">
        <f t="shared" si="28"/>
        <v>1.4472464764837574E-2</v>
      </c>
      <c r="AC95" s="142">
        <f t="shared" si="28"/>
        <v>1.6091829693838402E-2</v>
      </c>
      <c r="AD95" s="142">
        <f t="shared" si="28"/>
        <v>1.7778767501799752E-2</v>
      </c>
      <c r="AE95" s="142">
        <f t="shared" si="28"/>
        <v>1.9520819178281197E-2</v>
      </c>
      <c r="AF95" s="142">
        <f t="shared" si="28"/>
        <v>2.1304452344415789E-2</v>
      </c>
      <c r="AG95" s="142">
        <f t="shared" si="28"/>
        <v>2.3116856249206095E-2</v>
      </c>
      <c r="AH95" s="142">
        <f t="shared" si="28"/>
        <v>2.49454086092766E-2</v>
      </c>
      <c r="AI95" s="142">
        <f t="shared" si="28"/>
        <v>2.6778435150155471E-2</v>
      </c>
      <c r="AJ95" s="142">
        <f t="shared" si="28"/>
        <v>2.8606231122886332E-2</v>
      </c>
      <c r="AK95" s="142">
        <f t="shared" si="28"/>
        <v>3.0420114550977009E-2</v>
      </c>
      <c r="AL95" s="142">
        <f t="shared" si="28"/>
        <v>3.2212582501823461E-2</v>
      </c>
      <c r="AM95" s="142">
        <f t="shared" si="28"/>
        <v>3.3978665298990754E-2</v>
      </c>
    </row>
    <row r="96" spans="2:39" x14ac:dyDescent="0.25">
      <c r="C96" s="56" t="s">
        <v>29</v>
      </c>
      <c r="D96" s="78" t="s">
        <v>420</v>
      </c>
      <c r="E96" s="137">
        <f t="shared" si="28"/>
        <v>2.1062929920576682E-6</v>
      </c>
      <c r="F96" s="137">
        <f t="shared" si="28"/>
        <v>7.0856137126139274E-5</v>
      </c>
      <c r="G96" s="137">
        <f t="shared" si="28"/>
        <v>1.4582020609666367E-4</v>
      </c>
      <c r="H96" s="137">
        <f t="shared" si="28"/>
        <v>1.806327346302952E-4</v>
      </c>
      <c r="I96" s="137">
        <f t="shared" si="28"/>
        <v>2.5519220701411733E-4</v>
      </c>
      <c r="J96" s="136">
        <f t="shared" si="28"/>
        <v>3.9130866485697214E-4</v>
      </c>
      <c r="K96" s="92">
        <f t="shared" si="28"/>
        <v>6.2409249665704321E-4</v>
      </c>
      <c r="L96" s="92">
        <f t="shared" si="28"/>
        <v>8.734099441053962E-4</v>
      </c>
      <c r="M96" s="92">
        <f t="shared" si="28"/>
        <v>1.1400552450813624E-3</v>
      </c>
      <c r="N96" s="137">
        <f t="shared" si="28"/>
        <v>1.4278271119271336E-3</v>
      </c>
      <c r="O96" s="136">
        <f t="shared" si="28"/>
        <v>1.7489289255014746E-3</v>
      </c>
      <c r="P96" s="92">
        <f t="shared" si="28"/>
        <v>2.1062944263032695E-3</v>
      </c>
      <c r="Q96" s="92">
        <f t="shared" si="28"/>
        <v>2.501099913090592E-3</v>
      </c>
      <c r="R96" s="92">
        <f t="shared" si="28"/>
        <v>2.9334402613638566E-3</v>
      </c>
      <c r="S96" s="137">
        <f t="shared" si="28"/>
        <v>3.4031156712148016E-3</v>
      </c>
      <c r="T96" s="137">
        <f t="shared" si="28"/>
        <v>3.9085579101188492E-3</v>
      </c>
      <c r="U96" s="137">
        <f t="shared" si="28"/>
        <v>4.4481303921498298E-3</v>
      </c>
      <c r="V96" s="137">
        <f t="shared" si="28"/>
        <v>5.0193407764373916E-3</v>
      </c>
      <c r="W96" s="137">
        <f t="shared" si="28"/>
        <v>5.618772700572287E-3</v>
      </c>
      <c r="X96" s="142">
        <f t="shared" si="28"/>
        <v>6.2420816934464522E-3</v>
      </c>
      <c r="Y96" s="142">
        <f t="shared" si="28"/>
        <v>6.8831141419203627E-3</v>
      </c>
      <c r="Z96" s="142">
        <f t="shared" si="28"/>
        <v>7.5354944499741849E-3</v>
      </c>
      <c r="AA96" s="142">
        <f t="shared" si="28"/>
        <v>8.1917773282660176E-3</v>
      </c>
      <c r="AB96" s="142">
        <f t="shared" si="28"/>
        <v>8.8438301937042579E-3</v>
      </c>
      <c r="AC96" s="142">
        <f t="shared" si="28"/>
        <v>9.4829435529038362E-3</v>
      </c>
      <c r="AD96" s="142">
        <f t="shared" si="28"/>
        <v>1.0101416931704691E-2</v>
      </c>
      <c r="AE96" s="142">
        <f t="shared" si="28"/>
        <v>1.0690128799731816E-2</v>
      </c>
      <c r="AF96" s="142">
        <f t="shared" si="28"/>
        <v>1.1240260675112886E-2</v>
      </c>
      <c r="AG96" s="142">
        <f t="shared" si="28"/>
        <v>1.1743930053338941E-2</v>
      </c>
      <c r="AH96" s="142">
        <f t="shared" si="28"/>
        <v>1.2194086075329161E-2</v>
      </c>
      <c r="AI96" s="142">
        <f t="shared" si="28"/>
        <v>1.2584695813593267E-2</v>
      </c>
      <c r="AJ96" s="142">
        <f t="shared" si="28"/>
        <v>1.2910941623850737E-2</v>
      </c>
      <c r="AK96" s="142">
        <f t="shared" si="28"/>
        <v>1.3168940757570245E-2</v>
      </c>
      <c r="AL96" s="142">
        <f t="shared" si="28"/>
        <v>1.3355702414771716E-2</v>
      </c>
      <c r="AM96" s="142">
        <f t="shared" si="28"/>
        <v>1.3469031384642817E-2</v>
      </c>
    </row>
    <row r="97" spans="3:40" x14ac:dyDescent="0.25">
      <c r="C97" s="56" t="s">
        <v>30</v>
      </c>
      <c r="D97" s="78" t="s">
        <v>421</v>
      </c>
      <c r="E97" s="137">
        <f t="shared" si="28"/>
        <v>4.9480620659729355E-5</v>
      </c>
      <c r="F97" s="137">
        <f t="shared" si="28"/>
        <v>1.5702165638150915E-3</v>
      </c>
      <c r="G97" s="137">
        <f t="shared" si="28"/>
        <v>3.1857117546298885E-3</v>
      </c>
      <c r="H97" s="137">
        <f t="shared" si="28"/>
        <v>3.9311327326932441E-3</v>
      </c>
      <c r="I97" s="137">
        <f t="shared" si="28"/>
        <v>5.5276531475816279E-3</v>
      </c>
      <c r="J97" s="136">
        <f t="shared" si="28"/>
        <v>8.4414315675723495E-3</v>
      </c>
      <c r="K97" s="92">
        <f t="shared" si="28"/>
        <v>1.3425570609821268E-2</v>
      </c>
      <c r="L97" s="92">
        <f t="shared" si="28"/>
        <v>1.8768663327772307E-2</v>
      </c>
      <c r="M97" s="92">
        <f t="shared" si="28"/>
        <v>2.4497978174291678E-2</v>
      </c>
      <c r="N97" s="137">
        <f t="shared" si="28"/>
        <v>3.0709144398427944E-2</v>
      </c>
      <c r="O97" s="136">
        <f t="shared" si="28"/>
        <v>3.7684186668509534E-2</v>
      </c>
      <c r="P97" s="92">
        <f t="shared" si="28"/>
        <v>4.5510797354621289E-2</v>
      </c>
      <c r="Q97" s="92">
        <f t="shared" si="28"/>
        <v>5.4242761886469253E-2</v>
      </c>
      <c r="R97" s="92">
        <f t="shared" si="28"/>
        <v>6.3913854230194911E-2</v>
      </c>
      <c r="S97" s="137">
        <f t="shared" si="28"/>
        <v>7.4554862688448909E-2</v>
      </c>
      <c r="T97" s="137">
        <f t="shared" si="28"/>
        <v>8.6169307091987515E-2</v>
      </c>
      <c r="U97" s="137">
        <f t="shared" si="28"/>
        <v>9.8762978339573079E-2</v>
      </c>
      <c r="V97" s="137">
        <f t="shared" si="28"/>
        <v>0.11232629300348974</v>
      </c>
      <c r="W97" s="137">
        <f t="shared" si="28"/>
        <v>0.12683247628681799</v>
      </c>
      <c r="X97" s="142">
        <f t="shared" si="28"/>
        <v>0.14223723984147901</v>
      </c>
      <c r="Y97" s="142">
        <f t="shared" si="28"/>
        <v>0.15845554070414919</v>
      </c>
      <c r="Z97" s="142">
        <f t="shared" si="28"/>
        <v>0.17539876486760309</v>
      </c>
      <c r="AA97" s="142">
        <f t="shared" si="28"/>
        <v>0.19295335151406598</v>
      </c>
      <c r="AB97" s="142">
        <f t="shared" si="28"/>
        <v>0.2109876606768494</v>
      </c>
      <c r="AC97" s="142">
        <f t="shared" si="28"/>
        <v>0.22935226727360564</v>
      </c>
      <c r="AD97" s="142">
        <f t="shared" si="28"/>
        <v>0.24792387211790146</v>
      </c>
      <c r="AE97" s="142">
        <f t="shared" si="28"/>
        <v>0.26653173144703096</v>
      </c>
      <c r="AF97" s="142">
        <f t="shared" si="28"/>
        <v>0.28500389693736194</v>
      </c>
      <c r="AG97" s="142">
        <f t="shared" si="28"/>
        <v>0.30318632595567657</v>
      </c>
      <c r="AH97" s="142">
        <f t="shared" si="28"/>
        <v>0.32093765443840211</v>
      </c>
      <c r="AI97" s="142">
        <f t="shared" si="28"/>
        <v>0.33813611740082428</v>
      </c>
      <c r="AJ97" s="142">
        <f t="shared" si="28"/>
        <v>0.35468851691084025</v>
      </c>
      <c r="AK97" s="142">
        <f t="shared" si="28"/>
        <v>0.37052011205302726</v>
      </c>
      <c r="AL97" s="142">
        <f t="shared" si="28"/>
        <v>0.38557488669544354</v>
      </c>
      <c r="AM97" s="142">
        <f t="shared" si="28"/>
        <v>0.39982440282274506</v>
      </c>
    </row>
    <row r="98" spans="3:40" x14ac:dyDescent="0.25">
      <c r="C98" s="56" t="s">
        <v>31</v>
      </c>
      <c r="D98" s="78" t="s">
        <v>422</v>
      </c>
      <c r="E98" s="137">
        <f t="shared" si="28"/>
        <v>1.950220135801834E-5</v>
      </c>
      <c r="F98" s="137">
        <f t="shared" si="28"/>
        <v>6.0110677110357261E-4</v>
      </c>
      <c r="G98" s="137">
        <f t="shared" si="28"/>
        <v>1.2055164592324997E-3</v>
      </c>
      <c r="H98" s="137">
        <f t="shared" si="28"/>
        <v>1.4815648978180177E-3</v>
      </c>
      <c r="I98" s="137">
        <f t="shared" si="28"/>
        <v>2.0710132340973283E-3</v>
      </c>
      <c r="J98" s="136">
        <f t="shared" si="28"/>
        <v>3.1421317880663872E-3</v>
      </c>
      <c r="K98" s="92">
        <f t="shared" si="28"/>
        <v>4.9648952728718028E-3</v>
      </c>
      <c r="L98" s="92">
        <f t="shared" si="28"/>
        <v>6.9056560089005101E-3</v>
      </c>
      <c r="M98" s="92">
        <f t="shared" si="28"/>
        <v>8.9716702581209597E-3</v>
      </c>
      <c r="N98" s="137">
        <f t="shared" si="28"/>
        <v>1.1194626507454357E-2</v>
      </c>
      <c r="O98" s="136">
        <f t="shared" si="28"/>
        <v>1.3672325835510197E-2</v>
      </c>
      <c r="P98" s="92">
        <f t="shared" si="28"/>
        <v>1.6432316617305192E-2</v>
      </c>
      <c r="Q98" s="92">
        <f t="shared" si="28"/>
        <v>1.9490098637075234E-2</v>
      </c>
      <c r="R98" s="92">
        <f t="shared" si="28"/>
        <v>2.2854203890235378E-2</v>
      </c>
      <c r="S98" s="137">
        <f t="shared" si="28"/>
        <v>2.6532183242647566E-2</v>
      </c>
      <c r="T98" s="137">
        <f t="shared" si="28"/>
        <v>3.052216881432181E-2</v>
      </c>
      <c r="U98" s="137">
        <f t="shared" si="28"/>
        <v>3.4823070812887408E-2</v>
      </c>
      <c r="V98" s="137">
        <f t="shared" si="28"/>
        <v>3.9428477608620095E-2</v>
      </c>
      <c r="W98" s="137">
        <f t="shared" si="28"/>
        <v>4.432610170954876E-2</v>
      </c>
      <c r="X98" s="142">
        <f t="shared" si="28"/>
        <v>4.949773390838063E-2</v>
      </c>
      <c r="Y98" s="142">
        <f t="shared" si="28"/>
        <v>5.49116119269107E-2</v>
      </c>
      <c r="Z98" s="142">
        <f t="shared" si="28"/>
        <v>6.0535090148678194E-2</v>
      </c>
      <c r="AA98" s="142">
        <f t="shared" si="28"/>
        <v>6.6327487631180876E-2</v>
      </c>
      <c r="AB98" s="142">
        <f t="shared" si="28"/>
        <v>7.2242588447069517E-2</v>
      </c>
      <c r="AC98" s="142">
        <f t="shared" si="28"/>
        <v>7.8228883109681846E-2</v>
      </c>
      <c r="AD98" s="142">
        <f t="shared" si="28"/>
        <v>8.4243947076652795E-2</v>
      </c>
      <c r="AE98" s="142">
        <f t="shared" si="28"/>
        <v>9.0230614458246525E-2</v>
      </c>
      <c r="AF98" s="142">
        <f t="shared" si="28"/>
        <v>9.6132151100390625E-2</v>
      </c>
      <c r="AG98" s="142">
        <f t="shared" si="28"/>
        <v>0.10189838703970915</v>
      </c>
      <c r="AH98" s="142">
        <f t="shared" si="28"/>
        <v>0.10748405599728032</v>
      </c>
      <c r="AI98" s="142">
        <f t="shared" si="28"/>
        <v>0.1128509228367659</v>
      </c>
      <c r="AJ98" s="142">
        <f t="shared" si="28"/>
        <v>0.1179705179047775</v>
      </c>
      <c r="AK98" s="142">
        <f t="shared" si="28"/>
        <v>0.12282086955276622</v>
      </c>
      <c r="AL98" s="142">
        <f t="shared" si="28"/>
        <v>0.12738647643733356</v>
      </c>
      <c r="AM98" s="142">
        <f t="shared" si="28"/>
        <v>0.13166076457524251</v>
      </c>
    </row>
    <row r="99" spans="3:40" x14ac:dyDescent="0.25">
      <c r="C99" s="56" t="s">
        <v>32</v>
      </c>
      <c r="D99" s="78" t="s">
        <v>423</v>
      </c>
      <c r="E99" s="137">
        <f t="shared" si="28"/>
        <v>2.6587632861321598E-7</v>
      </c>
      <c r="F99" s="137">
        <f t="shared" si="28"/>
        <v>2.5995687712195788E-7</v>
      </c>
      <c r="G99" s="137">
        <f t="shared" si="28"/>
        <v>2.0213242371043657E-7</v>
      </c>
      <c r="H99" s="137">
        <f t="shared" si="28"/>
        <v>1.8598029815006578E-7</v>
      </c>
      <c r="I99" s="137">
        <f t="shared" si="28"/>
        <v>1.6987023888266584E-7</v>
      </c>
      <c r="J99" s="136">
        <f t="shared" si="28"/>
        <v>1.5534919238775165E-7</v>
      </c>
      <c r="K99" s="92">
        <f t="shared" si="28"/>
        <v>1.4261534747352437E-7</v>
      </c>
      <c r="L99" s="92">
        <f t="shared" si="28"/>
        <v>1.31100732161994E-7</v>
      </c>
      <c r="M99" s="92">
        <f t="shared" si="28"/>
        <v>1.2073958506737754E-7</v>
      </c>
      <c r="N99" s="137">
        <f t="shared" si="28"/>
        <v>1.113443300477455E-7</v>
      </c>
      <c r="O99" s="136">
        <f t="shared" si="28"/>
        <v>1.0253391385931994E-7</v>
      </c>
      <c r="P99" s="92">
        <f t="shared" si="28"/>
        <v>9.4283034313577992E-8</v>
      </c>
      <c r="Q99" s="92">
        <f t="shared" si="28"/>
        <v>8.6596228684468687E-8</v>
      </c>
      <c r="R99" s="92">
        <f t="shared" si="28"/>
        <v>7.9475441768931282E-8</v>
      </c>
      <c r="S99" s="137">
        <f t="shared" si="28"/>
        <v>7.2904121756282067E-8</v>
      </c>
      <c r="T99" s="137">
        <f t="shared" si="28"/>
        <v>6.6865164115655728E-8</v>
      </c>
      <c r="U99" s="137">
        <f t="shared" si="28"/>
        <v>6.1324669115173603E-8</v>
      </c>
      <c r="V99" s="137">
        <f t="shared" si="28"/>
        <v>5.6245911100709148E-8</v>
      </c>
      <c r="W99" s="137">
        <f t="shared" si="28"/>
        <v>5.1591358846158224E-8</v>
      </c>
      <c r="X99" s="142">
        <f t="shared" si="28"/>
        <v>4.7323898961603055E-8</v>
      </c>
      <c r="Y99" s="142">
        <f t="shared" si="28"/>
        <v>4.3413506677495785E-8</v>
      </c>
      <c r="Z99" s="142">
        <f t="shared" si="28"/>
        <v>3.9827468599100852E-8</v>
      </c>
      <c r="AA99" s="142">
        <f t="shared" si="28"/>
        <v>3.6537094063179448E-8</v>
      </c>
      <c r="AB99" s="142">
        <f t="shared" si="28"/>
        <v>3.3516564631411759E-8</v>
      </c>
      <c r="AC99" s="142">
        <f t="shared" si="28"/>
        <v>3.0743327877802763E-8</v>
      </c>
      <c r="AD99" s="142">
        <f t="shared" si="28"/>
        <v>2.8192300352308645E-8</v>
      </c>
      <c r="AE99" s="142">
        <f t="shared" si="28"/>
        <v>2.5847247619688016E-8</v>
      </c>
      <c r="AF99" s="142">
        <f t="shared" si="28"/>
        <v>2.3693700314870129E-8</v>
      </c>
      <c r="AG99" s="142">
        <f t="shared" si="28"/>
        <v>2.171721026048781E-8</v>
      </c>
      <c r="AH99" s="142">
        <f t="shared" si="28"/>
        <v>1.9904528868858793E-8</v>
      </c>
      <c r="AI99" s="142">
        <f t="shared" si="28"/>
        <v>1.8243113302296579E-8</v>
      </c>
      <c r="AJ99" s="142">
        <f t="shared" si="28"/>
        <v>1.6720454271755813E-8</v>
      </c>
      <c r="AK99" s="142">
        <f t="shared" si="28"/>
        <v>1.532510864733216E-8</v>
      </c>
      <c r="AL99" s="142">
        <f t="shared" si="28"/>
        <v>1.4046534240276578E-8</v>
      </c>
      <c r="AM99" s="142">
        <f t="shared" si="28"/>
        <v>1.287417356796223E-8</v>
      </c>
    </row>
    <row r="100" spans="3:40" x14ac:dyDescent="0.25">
      <c r="C100" s="56" t="s">
        <v>33</v>
      </c>
      <c r="D100" s="78" t="s">
        <v>424</v>
      </c>
      <c r="E100" s="137">
        <f t="shared" si="28"/>
        <v>3.2664806093016185E-6</v>
      </c>
      <c r="F100" s="137">
        <f t="shared" si="28"/>
        <v>9.2236336077169135E-5</v>
      </c>
      <c r="G100" s="137">
        <f t="shared" si="28"/>
        <v>1.7963429333513249E-4</v>
      </c>
      <c r="H100" s="137">
        <f t="shared" si="28"/>
        <v>2.1867843825099047E-4</v>
      </c>
      <c r="I100" s="137">
        <f t="shared" si="28"/>
        <v>3.0164867444466636E-4</v>
      </c>
      <c r="J100" s="136">
        <f t="shared" si="28"/>
        <v>4.5129780657772044E-4</v>
      </c>
      <c r="K100" s="92">
        <f t="shared" si="28"/>
        <v>7.0378733495672044E-4</v>
      </c>
      <c r="L100" s="92">
        <f t="shared" si="28"/>
        <v>9.6965710481936159E-4</v>
      </c>
      <c r="M100" s="92">
        <f t="shared" si="28"/>
        <v>1.2496565297267887E-3</v>
      </c>
      <c r="N100" s="137">
        <f t="shared" si="28"/>
        <v>1.5479073953650986E-3</v>
      </c>
      <c r="O100" s="136">
        <f t="shared" ref="O100:AM108" si="29">O57/O$49</f>
        <v>1.8773987626239932E-3</v>
      </c>
      <c r="P100" s="92">
        <f t="shared" si="29"/>
        <v>2.2416772358509595E-3</v>
      </c>
      <c r="Q100" s="92">
        <f t="shared" si="29"/>
        <v>2.6427738517316888E-3</v>
      </c>
      <c r="R100" s="92">
        <f t="shared" si="29"/>
        <v>3.0818802414566957E-3</v>
      </c>
      <c r="S100" s="137">
        <f t="shared" si="29"/>
        <v>3.5601216934398466E-3</v>
      </c>
      <c r="T100" s="137">
        <f t="shared" si="29"/>
        <v>4.0774447947291969E-3</v>
      </c>
      <c r="U100" s="137">
        <f t="shared" si="29"/>
        <v>4.6339362806374551E-3</v>
      </c>
      <c r="V100" s="137">
        <f t="shared" si="29"/>
        <v>5.2290276036582256E-3</v>
      </c>
      <c r="W100" s="137">
        <f t="shared" si="29"/>
        <v>5.8614257427807778E-3</v>
      </c>
      <c r="X100" s="142">
        <f t="shared" si="29"/>
        <v>6.5291086918435187E-3</v>
      </c>
      <c r="Y100" s="142">
        <f t="shared" si="29"/>
        <v>7.2283414572314846E-3</v>
      </c>
      <c r="Z100" s="142">
        <f t="shared" si="29"/>
        <v>7.9553078026555722E-3</v>
      </c>
      <c r="AA100" s="142">
        <f t="shared" si="29"/>
        <v>8.7051793365961923E-3</v>
      </c>
      <c r="AB100" s="142">
        <f t="shared" si="29"/>
        <v>9.4724298310840706E-3</v>
      </c>
      <c r="AC100" s="142">
        <f t="shared" si="29"/>
        <v>1.0250853344712719E-2</v>
      </c>
      <c r="AD100" s="142">
        <f t="shared" si="29"/>
        <v>1.1035422696898462E-2</v>
      </c>
      <c r="AE100" s="142">
        <f t="shared" si="29"/>
        <v>1.1819173773260055E-2</v>
      </c>
      <c r="AF100" s="142">
        <f t="shared" si="29"/>
        <v>1.2595159882806715E-2</v>
      </c>
      <c r="AG100" s="142">
        <f t="shared" si="29"/>
        <v>1.3357245047262392E-2</v>
      </c>
      <c r="AH100" s="142">
        <f t="shared" si="29"/>
        <v>1.4099874973282344E-2</v>
      </c>
      <c r="AI100" s="142">
        <f t="shared" si="29"/>
        <v>1.4818352996624954E-2</v>
      </c>
      <c r="AJ100" s="142">
        <f t="shared" si="29"/>
        <v>1.5509202513296303E-2</v>
      </c>
      <c r="AK100" s="142">
        <f t="shared" si="29"/>
        <v>1.6169731320734647E-2</v>
      </c>
      <c r="AL100" s="142">
        <f t="shared" si="29"/>
        <v>1.6798030202956608E-2</v>
      </c>
      <c r="AM100" s="142">
        <f t="shared" si="29"/>
        <v>1.7393332216509228E-2</v>
      </c>
    </row>
    <row r="101" spans="3:40" x14ac:dyDescent="0.25">
      <c r="C101" s="88" t="s">
        <v>189</v>
      </c>
      <c r="D101" s="76" t="s">
        <v>416</v>
      </c>
      <c r="E101" s="154">
        <f t="shared" ref="E101:AM108" si="30">E58/E$49</f>
        <v>0.9999246395525615</v>
      </c>
      <c r="F101" s="154">
        <f t="shared" si="30"/>
        <v>0.99758768874428838</v>
      </c>
      <c r="G101" s="154">
        <f t="shared" si="30"/>
        <v>0.99508210693169952</v>
      </c>
      <c r="H101" s="154">
        <f t="shared" si="30"/>
        <v>0.99392088786530675</v>
      </c>
      <c r="I101" s="154">
        <f t="shared" si="30"/>
        <v>0.99143043789621788</v>
      </c>
      <c r="J101" s="153">
        <f t="shared" si="30"/>
        <v>0.98687636876701612</v>
      </c>
      <c r="K101" s="95">
        <f t="shared" si="30"/>
        <v>0.97906852416464296</v>
      </c>
      <c r="L101" s="95">
        <f t="shared" si="30"/>
        <v>0.97067290534289363</v>
      </c>
      <c r="M101" s="95">
        <f t="shared" si="30"/>
        <v>0.96164098236647111</v>
      </c>
      <c r="N101" s="154">
        <f t="shared" si="30"/>
        <v>0.9518157718565623</v>
      </c>
      <c r="O101" s="153">
        <f t="shared" si="30"/>
        <v>0.94074394927312299</v>
      </c>
      <c r="P101" s="95">
        <f t="shared" si="30"/>
        <v>0.92827785022649345</v>
      </c>
      <c r="Q101" s="95">
        <f t="shared" si="30"/>
        <v>0.91432329529524836</v>
      </c>
      <c r="R101" s="95">
        <f t="shared" si="30"/>
        <v>0.89881785493782362</v>
      </c>
      <c r="S101" s="154">
        <f t="shared" si="30"/>
        <v>0.88170370748979177</v>
      </c>
      <c r="T101" s="154">
        <f t="shared" si="29"/>
        <v>0.86296660262310931</v>
      </c>
      <c r="U101" s="154">
        <f t="shared" si="29"/>
        <v>0.84258831519549005</v>
      </c>
      <c r="V101" s="154">
        <f t="shared" si="29"/>
        <v>0.82057500609183553</v>
      </c>
      <c r="W101" s="154">
        <f t="shared" si="29"/>
        <v>0.79696029579988192</v>
      </c>
      <c r="X101" s="146">
        <f t="shared" si="30"/>
        <v>0.77180591672514709</v>
      </c>
      <c r="Y101" s="146">
        <f t="shared" si="29"/>
        <v>0.74524007634169753</v>
      </c>
      <c r="Z101" s="146">
        <f t="shared" si="29"/>
        <v>0.71739722284315444</v>
      </c>
      <c r="AA101" s="146">
        <f t="shared" si="29"/>
        <v>0.68845301796681624</v>
      </c>
      <c r="AB101" s="146">
        <f t="shared" si="29"/>
        <v>0.65861366266961041</v>
      </c>
      <c r="AC101" s="146">
        <f t="shared" si="30"/>
        <v>0.62811584857366964</v>
      </c>
      <c r="AD101" s="146">
        <f t="shared" si="29"/>
        <v>0.59715405425775736</v>
      </c>
      <c r="AE101" s="146">
        <f t="shared" si="29"/>
        <v>0.56600324017372128</v>
      </c>
      <c r="AF101" s="146">
        <f t="shared" si="29"/>
        <v>0.53494244618991138</v>
      </c>
      <c r="AG101" s="146">
        <f t="shared" si="29"/>
        <v>0.50422282384142614</v>
      </c>
      <c r="AH101" s="146">
        <f t="shared" si="30"/>
        <v>0.47407654185808712</v>
      </c>
      <c r="AI101" s="146">
        <f t="shared" si="29"/>
        <v>0.44470496331851517</v>
      </c>
      <c r="AJ101" s="146">
        <f t="shared" si="29"/>
        <v>0.41626320883511897</v>
      </c>
      <c r="AK101" s="146">
        <f t="shared" si="29"/>
        <v>0.38887713152643499</v>
      </c>
      <c r="AL101" s="146">
        <f t="shared" si="29"/>
        <v>0.36264257791648413</v>
      </c>
      <c r="AM101" s="146">
        <f t="shared" si="30"/>
        <v>0.3376091737104911</v>
      </c>
      <c r="AN101" s="163"/>
    </row>
    <row r="102" spans="3:40" x14ac:dyDescent="0.25">
      <c r="C102" s="56" t="s">
        <v>27</v>
      </c>
      <c r="D102" s="78" t="s">
        <v>425</v>
      </c>
      <c r="E102" s="156">
        <f t="shared" si="30"/>
        <v>5.806258421252752E-4</v>
      </c>
      <c r="F102" s="156">
        <f t="shared" si="30"/>
        <v>1.5509554746240623E-2</v>
      </c>
      <c r="G102" s="156">
        <f t="shared" si="30"/>
        <v>2.0122710255993662E-2</v>
      </c>
      <c r="H102" s="156">
        <f t="shared" si="30"/>
        <v>2.2206372846865458E-2</v>
      </c>
      <c r="I102" s="156">
        <f t="shared" si="30"/>
        <v>2.5046492550853453E-2</v>
      </c>
      <c r="J102" s="155">
        <f t="shared" si="30"/>
        <v>2.7052811293261328E-2</v>
      </c>
      <c r="K102" s="96">
        <f t="shared" si="30"/>
        <v>2.9317923527406392E-2</v>
      </c>
      <c r="L102" s="96">
        <f t="shared" si="30"/>
        <v>3.1797301265478466E-2</v>
      </c>
      <c r="M102" s="96">
        <f t="shared" si="30"/>
        <v>3.4496776754056581E-2</v>
      </c>
      <c r="N102" s="156">
        <f t="shared" si="30"/>
        <v>3.7400894847355329E-2</v>
      </c>
      <c r="O102" s="155">
        <f t="shared" si="30"/>
        <v>4.0280406467315163E-2</v>
      </c>
      <c r="P102" s="96">
        <f t="shared" si="30"/>
        <v>4.2990654372357127E-2</v>
      </c>
      <c r="Q102" s="96">
        <f t="shared" si="30"/>
        <v>4.5459359342497105E-2</v>
      </c>
      <c r="R102" s="96">
        <f t="shared" si="30"/>
        <v>4.7633093888825237E-2</v>
      </c>
      <c r="S102" s="156">
        <f t="shared" si="30"/>
        <v>4.9481103474135174E-2</v>
      </c>
      <c r="T102" s="156">
        <f t="shared" si="29"/>
        <v>5.0987988758480804E-2</v>
      </c>
      <c r="U102" s="156">
        <f t="shared" si="29"/>
        <v>5.2151077430365185E-2</v>
      </c>
      <c r="V102" s="156">
        <f t="shared" si="29"/>
        <v>5.2972893213888379E-2</v>
      </c>
      <c r="W102" s="156">
        <f t="shared" si="29"/>
        <v>5.3459872866342781E-2</v>
      </c>
      <c r="X102" s="147">
        <f t="shared" si="30"/>
        <v>5.362098241190074E-2</v>
      </c>
      <c r="Y102" s="147">
        <f t="shared" si="29"/>
        <v>5.3476972743125906E-2</v>
      </c>
      <c r="Z102" s="147">
        <f t="shared" si="29"/>
        <v>5.3040052750192974E-2</v>
      </c>
      <c r="AA102" s="147">
        <f t="shared" si="29"/>
        <v>5.2324691709287108E-2</v>
      </c>
      <c r="AB102" s="147">
        <f t="shared" si="29"/>
        <v>5.1351176229562735E-2</v>
      </c>
      <c r="AC102" s="147">
        <f t="shared" si="30"/>
        <v>5.014354961196324E-2</v>
      </c>
      <c r="AD102" s="147">
        <f t="shared" si="29"/>
        <v>4.8729529762113456E-2</v>
      </c>
      <c r="AE102" s="147">
        <f t="shared" si="29"/>
        <v>4.7139270127573775E-2</v>
      </c>
      <c r="AF102" s="147">
        <f t="shared" si="29"/>
        <v>4.5404541087401627E-2</v>
      </c>
      <c r="AG102" s="147">
        <f t="shared" si="29"/>
        <v>4.3557422421936096E-2</v>
      </c>
      <c r="AH102" s="147">
        <f t="shared" si="30"/>
        <v>4.1629710291660189E-2</v>
      </c>
      <c r="AI102" s="147">
        <f t="shared" si="29"/>
        <v>3.9652025235765581E-2</v>
      </c>
      <c r="AJ102" s="147">
        <f t="shared" si="29"/>
        <v>3.7650032607071782E-2</v>
      </c>
      <c r="AK102" s="147">
        <f t="shared" si="29"/>
        <v>3.5646256935593486E-2</v>
      </c>
      <c r="AL102" s="147">
        <f t="shared" si="29"/>
        <v>3.3659931937157501E-2</v>
      </c>
      <c r="AM102" s="147">
        <f t="shared" si="30"/>
        <v>3.1705908970964633E-2</v>
      </c>
    </row>
    <row r="103" spans="3:40" x14ac:dyDescent="0.25">
      <c r="C103" s="56" t="s">
        <v>28</v>
      </c>
      <c r="D103" s="78" t="s">
        <v>426</v>
      </c>
      <c r="E103" s="156">
        <f t="shared" si="30"/>
        <v>5.070879699542305E-2</v>
      </c>
      <c r="F103" s="156">
        <f t="shared" si="30"/>
        <v>0.12617192497466284</v>
      </c>
      <c r="G103" s="156">
        <f t="shared" si="30"/>
        <v>0.14163876108095255</v>
      </c>
      <c r="H103" s="156">
        <f t="shared" si="30"/>
        <v>0.14615911628459946</v>
      </c>
      <c r="I103" s="156">
        <f t="shared" si="30"/>
        <v>0.15115574598278117</v>
      </c>
      <c r="J103" s="155">
        <f t="shared" si="30"/>
        <v>0.15459688462763516</v>
      </c>
      <c r="K103" s="96">
        <f t="shared" si="30"/>
        <v>0.15716186608679811</v>
      </c>
      <c r="L103" s="96">
        <f t="shared" si="30"/>
        <v>0.15925312544360129</v>
      </c>
      <c r="M103" s="96">
        <f t="shared" si="30"/>
        <v>0.16086299691524886</v>
      </c>
      <c r="N103" s="156">
        <f t="shared" si="30"/>
        <v>0.16198768740361508</v>
      </c>
      <c r="O103" s="155">
        <f t="shared" si="30"/>
        <v>0.16270748017529299</v>
      </c>
      <c r="P103" s="96">
        <f t="shared" si="30"/>
        <v>0.16297952153176787</v>
      </c>
      <c r="Q103" s="96">
        <f t="shared" si="30"/>
        <v>0.16277452321364669</v>
      </c>
      <c r="R103" s="96">
        <f t="shared" si="30"/>
        <v>0.16206937245580477</v>
      </c>
      <c r="S103" s="156">
        <f t="shared" si="30"/>
        <v>0.16084984950797879</v>
      </c>
      <c r="T103" s="156">
        <f t="shared" si="29"/>
        <v>0.15911220268506149</v>
      </c>
      <c r="U103" s="156">
        <f t="shared" si="29"/>
        <v>0.15686002983609421</v>
      </c>
      <c r="V103" s="156">
        <f t="shared" si="29"/>
        <v>0.15410394803207392</v>
      </c>
      <c r="W103" s="156">
        <f t="shared" si="29"/>
        <v>0.15086116303497663</v>
      </c>
      <c r="X103" s="147">
        <f t="shared" si="30"/>
        <v>0.14715480954311141</v>
      </c>
      <c r="Y103" s="147">
        <f t="shared" si="29"/>
        <v>0.14301711329427849</v>
      </c>
      <c r="Z103" s="147">
        <f t="shared" si="29"/>
        <v>0.13848543463930202</v>
      </c>
      <c r="AA103" s="147">
        <f t="shared" si="29"/>
        <v>0.13360486993953236</v>
      </c>
      <c r="AB103" s="147">
        <f t="shared" si="29"/>
        <v>0.12842698458955457</v>
      </c>
      <c r="AC103" s="147">
        <f t="shared" si="30"/>
        <v>0.12300911605067294</v>
      </c>
      <c r="AD103" s="147">
        <f t="shared" si="29"/>
        <v>0.117400398302343</v>
      </c>
      <c r="AE103" s="147">
        <f t="shared" si="29"/>
        <v>0.11166518360484785</v>
      </c>
      <c r="AF103" s="147">
        <f t="shared" si="29"/>
        <v>0.10586842920041338</v>
      </c>
      <c r="AG103" s="147">
        <f t="shared" si="29"/>
        <v>0.10006959091813938</v>
      </c>
      <c r="AH103" s="147">
        <f t="shared" si="30"/>
        <v>9.4323893689105959E-2</v>
      </c>
      <c r="AI103" s="147">
        <f t="shared" si="29"/>
        <v>8.867939261806497E-2</v>
      </c>
      <c r="AJ103" s="147">
        <f t="shared" si="29"/>
        <v>8.3174828528753963E-2</v>
      </c>
      <c r="AK103" s="147">
        <f t="shared" si="29"/>
        <v>7.7842311178481657E-2</v>
      </c>
      <c r="AL103" s="147">
        <f t="shared" si="29"/>
        <v>7.2707169615057798E-2</v>
      </c>
      <c r="AM103" s="147">
        <f t="shared" si="30"/>
        <v>6.7784821930157918E-2</v>
      </c>
    </row>
    <row r="104" spans="3:40" x14ac:dyDescent="0.25">
      <c r="C104" s="56" t="s">
        <v>29</v>
      </c>
      <c r="D104" s="78" t="s">
        <v>427</v>
      </c>
      <c r="E104" s="156">
        <f t="shared" si="30"/>
        <v>0.1200243797595533</v>
      </c>
      <c r="F104" s="156">
        <f t="shared" si="30"/>
        <v>0.20729288100335119</v>
      </c>
      <c r="G104" s="156">
        <f t="shared" si="30"/>
        <v>0.22454817084862697</v>
      </c>
      <c r="H104" s="156">
        <f t="shared" si="30"/>
        <v>0.22924344872147531</v>
      </c>
      <c r="I104" s="156">
        <f t="shared" si="30"/>
        <v>0.23380001291197303</v>
      </c>
      <c r="J104" s="155">
        <f t="shared" si="30"/>
        <v>0.23704741400658369</v>
      </c>
      <c r="K104" s="96">
        <f t="shared" si="30"/>
        <v>0.23885107826624236</v>
      </c>
      <c r="L104" s="96">
        <f t="shared" si="30"/>
        <v>0.23998216693174002</v>
      </c>
      <c r="M104" s="96">
        <f t="shared" si="30"/>
        <v>0.24043965952267318</v>
      </c>
      <c r="N104" s="156">
        <f t="shared" si="30"/>
        <v>0.24023857280928895</v>
      </c>
      <c r="O104" s="155">
        <f t="shared" si="30"/>
        <v>0.23944572582575349</v>
      </c>
      <c r="P104" s="96">
        <f t="shared" si="30"/>
        <v>0.23805870135464441</v>
      </c>
      <c r="Q104" s="96">
        <f t="shared" si="30"/>
        <v>0.23606400408788297</v>
      </c>
      <c r="R104" s="96">
        <f t="shared" si="30"/>
        <v>0.23345431446291809</v>
      </c>
      <c r="S104" s="156">
        <f t="shared" si="30"/>
        <v>0.2302252693874289</v>
      </c>
      <c r="T104" s="156">
        <f t="shared" si="29"/>
        <v>0.22638227570830005</v>
      </c>
      <c r="U104" s="156">
        <f t="shared" si="29"/>
        <v>0.22193285931738729</v>
      </c>
      <c r="V104" s="156">
        <f t="shared" si="29"/>
        <v>0.21689190505011369</v>
      </c>
      <c r="W104" s="156">
        <f t="shared" si="29"/>
        <v>0.21128213737514737</v>
      </c>
      <c r="X104" s="147">
        <f t="shared" si="30"/>
        <v>0.20513422337095988</v>
      </c>
      <c r="Y104" s="147">
        <f t="shared" si="29"/>
        <v>0.198493182232545</v>
      </c>
      <c r="Z104" s="147">
        <f t="shared" si="29"/>
        <v>0.19140987370926651</v>
      </c>
      <c r="AA104" s="147">
        <f t="shared" si="29"/>
        <v>0.1839459077765665</v>
      </c>
      <c r="AB104" s="147">
        <f t="shared" si="29"/>
        <v>0.17616968864090876</v>
      </c>
      <c r="AC104" s="147">
        <f t="shared" si="30"/>
        <v>0.1681568239715158</v>
      </c>
      <c r="AD104" s="147">
        <f t="shared" si="29"/>
        <v>0.15996977351451863</v>
      </c>
      <c r="AE104" s="147">
        <f t="shared" si="29"/>
        <v>0.15169186640282387</v>
      </c>
      <c r="AF104" s="147">
        <f t="shared" si="29"/>
        <v>0.14340657473035109</v>
      </c>
      <c r="AG104" s="147">
        <f t="shared" si="29"/>
        <v>0.13518859293713678</v>
      </c>
      <c r="AH104" s="147">
        <f t="shared" si="30"/>
        <v>0.12710629194331399</v>
      </c>
      <c r="AI104" s="147">
        <f t="shared" si="29"/>
        <v>0.11921849963041903</v>
      </c>
      <c r="AJ104" s="147">
        <f t="shared" si="29"/>
        <v>0.11157111513824332</v>
      </c>
      <c r="AK104" s="147">
        <f t="shared" si="29"/>
        <v>0.10420142296751583</v>
      </c>
      <c r="AL104" s="147">
        <f t="shared" si="29"/>
        <v>9.7137972154517915E-2</v>
      </c>
      <c r="AM104" s="147">
        <f t="shared" si="30"/>
        <v>9.0396199730907179E-2</v>
      </c>
    </row>
    <row r="105" spans="3:40" x14ac:dyDescent="0.25">
      <c r="C105" s="56" t="s">
        <v>30</v>
      </c>
      <c r="D105" s="78" t="s">
        <v>428</v>
      </c>
      <c r="E105" s="156">
        <f t="shared" si="30"/>
        <v>0.16803384356708401</v>
      </c>
      <c r="F105" s="156">
        <f t="shared" si="30"/>
        <v>0.22459697397784101</v>
      </c>
      <c r="G105" s="156">
        <f t="shared" si="30"/>
        <v>0.23384598207218071</v>
      </c>
      <c r="H105" s="156">
        <f t="shared" si="30"/>
        <v>0.23614823160632964</v>
      </c>
      <c r="I105" s="156">
        <f t="shared" si="30"/>
        <v>0.23762308381298797</v>
      </c>
      <c r="J105" s="155">
        <f t="shared" si="30"/>
        <v>0.23908884611302988</v>
      </c>
      <c r="K105" s="96">
        <f t="shared" si="30"/>
        <v>0.2391514993058817</v>
      </c>
      <c r="L105" s="96">
        <f t="shared" si="30"/>
        <v>0.23864927805766531</v>
      </c>
      <c r="M105" s="96">
        <f t="shared" si="30"/>
        <v>0.23758223348346044</v>
      </c>
      <c r="N105" s="156">
        <f t="shared" si="30"/>
        <v>0.23596210815180629</v>
      </c>
      <c r="O105" s="155">
        <f t="shared" si="30"/>
        <v>0.23382198464620901</v>
      </c>
      <c r="P105" s="96">
        <f t="shared" si="30"/>
        <v>0.23118553259010988</v>
      </c>
      <c r="Q105" s="96">
        <f t="shared" si="30"/>
        <v>0.2280537742580625</v>
      </c>
      <c r="R105" s="96">
        <f t="shared" si="30"/>
        <v>0.22443134042190657</v>
      </c>
      <c r="S105" s="156">
        <f t="shared" si="30"/>
        <v>0.22031982752149815</v>
      </c>
      <c r="T105" s="156">
        <f t="shared" si="29"/>
        <v>0.21572750062342927</v>
      </c>
      <c r="U105" s="156">
        <f t="shared" si="29"/>
        <v>0.21065997573610312</v>
      </c>
      <c r="V105" s="156">
        <f t="shared" si="29"/>
        <v>0.20512844316723292</v>
      </c>
      <c r="W105" s="156">
        <f t="shared" si="29"/>
        <v>0.19915069145363826</v>
      </c>
      <c r="X105" s="147">
        <f t="shared" si="30"/>
        <v>0.19275168766964584</v>
      </c>
      <c r="Y105" s="147">
        <f t="shared" si="29"/>
        <v>0.18597037801650793</v>
      </c>
      <c r="Z105" s="147">
        <f t="shared" si="29"/>
        <v>0.17885075292224867</v>
      </c>
      <c r="AA105" s="147">
        <f t="shared" si="29"/>
        <v>0.17144693713719036</v>
      </c>
      <c r="AB105" s="147">
        <f t="shared" si="29"/>
        <v>0.16381859929056816</v>
      </c>
      <c r="AC105" s="147">
        <f t="shared" si="30"/>
        <v>0.15603189129127973</v>
      </c>
      <c r="AD105" s="147">
        <f t="shared" si="29"/>
        <v>0.14813979605526004</v>
      </c>
      <c r="AE105" s="147">
        <f t="shared" si="29"/>
        <v>0.14021519655807355</v>
      </c>
      <c r="AF105" s="147">
        <f t="shared" si="29"/>
        <v>0.13233093112599179</v>
      </c>
      <c r="AG105" s="147">
        <f t="shared" si="29"/>
        <v>0.12455130758787863</v>
      </c>
      <c r="AH105" s="147">
        <f t="shared" si="30"/>
        <v>0.11693473461887927</v>
      </c>
      <c r="AI105" s="147">
        <f t="shared" si="29"/>
        <v>0.10953099846342267</v>
      </c>
      <c r="AJ105" s="147">
        <f t="shared" si="29"/>
        <v>0.10237806716336675</v>
      </c>
      <c r="AK105" s="147">
        <f t="shared" si="29"/>
        <v>9.5506305970906383E-2</v>
      </c>
      <c r="AL105" s="147">
        <f t="shared" si="29"/>
        <v>8.8938385493045641E-2</v>
      </c>
      <c r="AM105" s="147">
        <f t="shared" si="30"/>
        <v>8.268518837827496E-2</v>
      </c>
    </row>
    <row r="106" spans="3:40" x14ac:dyDescent="0.25">
      <c r="C106" s="56" t="s">
        <v>31</v>
      </c>
      <c r="D106" s="78" t="s">
        <v>429</v>
      </c>
      <c r="E106" s="156">
        <f t="shared" si="30"/>
        <v>0.4362143910050581</v>
      </c>
      <c r="F106" s="156">
        <f t="shared" si="30"/>
        <v>0.28951288084957627</v>
      </c>
      <c r="G106" s="156">
        <f t="shared" si="30"/>
        <v>0.2593157065819755</v>
      </c>
      <c r="H106" s="156">
        <f t="shared" si="30"/>
        <v>0.25019026283191492</v>
      </c>
      <c r="I106" s="156">
        <f t="shared" si="30"/>
        <v>0.2399605656318882</v>
      </c>
      <c r="J106" s="155">
        <f t="shared" si="30"/>
        <v>0.2313367181209515</v>
      </c>
      <c r="K106" s="96">
        <f t="shared" si="30"/>
        <v>0.2224862037296243</v>
      </c>
      <c r="L106" s="96">
        <f t="shared" si="30"/>
        <v>0.21411063037111816</v>
      </c>
      <c r="M106" s="96">
        <f t="shared" si="30"/>
        <v>0.20618091958576976</v>
      </c>
      <c r="N106" s="156">
        <f t="shared" si="30"/>
        <v>0.19859949199771998</v>
      </c>
      <c r="O106" s="155">
        <f t="shared" si="30"/>
        <v>0.1911231525535953</v>
      </c>
      <c r="P106" s="96">
        <f t="shared" si="30"/>
        <v>0.18377056517326934</v>
      </c>
      <c r="Q106" s="96">
        <f t="shared" si="30"/>
        <v>0.17655593279376899</v>
      </c>
      <c r="R106" s="96">
        <f t="shared" si="30"/>
        <v>0.16949198007156413</v>
      </c>
      <c r="S106" s="156">
        <f t="shared" si="30"/>
        <v>0.16257415374574263</v>
      </c>
      <c r="T106" s="156">
        <f t="shared" si="29"/>
        <v>0.15579919922384061</v>
      </c>
      <c r="U106" s="156">
        <f t="shared" si="29"/>
        <v>0.14914873811424856</v>
      </c>
      <c r="V106" s="156">
        <f t="shared" si="29"/>
        <v>0.14260449113490223</v>
      </c>
      <c r="W106" s="156">
        <f t="shared" si="29"/>
        <v>0.13615047318939055</v>
      </c>
      <c r="X106" s="147">
        <f t="shared" si="30"/>
        <v>0.12977435618813052</v>
      </c>
      <c r="Y106" s="147">
        <f t="shared" si="29"/>
        <v>0.12347618475397527</v>
      </c>
      <c r="Z106" s="147">
        <f t="shared" si="29"/>
        <v>0.1172558093009524</v>
      </c>
      <c r="AA106" s="147">
        <f t="shared" si="29"/>
        <v>0.11112061266097611</v>
      </c>
      <c r="AB106" s="147">
        <f t="shared" si="29"/>
        <v>0.10508208034219023</v>
      </c>
      <c r="AC106" s="147">
        <f t="shared" si="30"/>
        <v>9.9156846838273832E-2</v>
      </c>
      <c r="AD106" s="147">
        <f t="shared" si="29"/>
        <v>9.3352813199575987E-2</v>
      </c>
      <c r="AE106" s="147">
        <f t="shared" si="29"/>
        <v>8.7693749484485647E-2</v>
      </c>
      <c r="AF106" s="147">
        <f t="shared" si="29"/>
        <v>8.2204408537827581E-2</v>
      </c>
      <c r="AG106" s="147">
        <f t="shared" si="29"/>
        <v>7.6905083248463943E-2</v>
      </c>
      <c r="AH106" s="147">
        <f t="shared" si="30"/>
        <v>7.1813900162385008E-2</v>
      </c>
      <c r="AI106" s="147">
        <f t="shared" si="29"/>
        <v>6.6945286978168664E-2</v>
      </c>
      <c r="AJ106" s="147">
        <f t="shared" si="29"/>
        <v>6.2307758835087365E-2</v>
      </c>
      <c r="AK106" s="147">
        <f t="shared" si="29"/>
        <v>5.790689354728188E-2</v>
      </c>
      <c r="AL106" s="147">
        <f t="shared" si="29"/>
        <v>5.3745190107125265E-2</v>
      </c>
      <c r="AM106" s="147">
        <f t="shared" si="30"/>
        <v>4.9819411993954392E-2</v>
      </c>
    </row>
    <row r="107" spans="3:40" x14ac:dyDescent="0.25">
      <c r="C107" s="56" t="s">
        <v>32</v>
      </c>
      <c r="D107" s="78" t="s">
        <v>430</v>
      </c>
      <c r="E107" s="156">
        <f t="shared" si="30"/>
        <v>0.15386468112104759</v>
      </c>
      <c r="F107" s="156">
        <f t="shared" si="30"/>
        <v>9.695007639595947E-2</v>
      </c>
      <c r="G107" s="156">
        <f t="shared" si="30"/>
        <v>8.4690245227476674E-2</v>
      </c>
      <c r="H107" s="156">
        <f t="shared" si="30"/>
        <v>8.1011052396525687E-2</v>
      </c>
      <c r="I107" s="156">
        <f t="shared" si="30"/>
        <v>7.6902474380091498E-2</v>
      </c>
      <c r="J107" s="155">
        <f t="shared" si="30"/>
        <v>7.2722511141425472E-2</v>
      </c>
      <c r="K107" s="96">
        <f t="shared" si="30"/>
        <v>6.8799735801686787E-2</v>
      </c>
      <c r="L107" s="96">
        <f t="shared" si="30"/>
        <v>6.5171975302057261E-2</v>
      </c>
      <c r="M107" s="96">
        <f t="shared" si="30"/>
        <v>6.1826832047379945E-2</v>
      </c>
      <c r="N107" s="156">
        <f t="shared" si="30"/>
        <v>5.8717175740821248E-2</v>
      </c>
      <c r="O107" s="155">
        <f t="shared" si="30"/>
        <v>5.5728994453813623E-2</v>
      </c>
      <c r="P107" s="96">
        <f t="shared" si="30"/>
        <v>5.286188884256824E-2</v>
      </c>
      <c r="Q107" s="96">
        <f t="shared" si="30"/>
        <v>5.0119427372468127E-2</v>
      </c>
      <c r="R107" s="96">
        <f t="shared" si="30"/>
        <v>4.7504284923507813E-2</v>
      </c>
      <c r="S107" s="156">
        <f t="shared" si="30"/>
        <v>4.5012524963677969E-2</v>
      </c>
      <c r="T107" s="156">
        <f t="shared" si="29"/>
        <v>4.2640426699531608E-2</v>
      </c>
      <c r="U107" s="156">
        <f t="shared" si="29"/>
        <v>4.0378437176903467E-2</v>
      </c>
      <c r="V107" s="156">
        <f t="shared" si="29"/>
        <v>3.8216534491914436E-2</v>
      </c>
      <c r="W107" s="156">
        <f t="shared" si="29"/>
        <v>3.614500042450447E-2</v>
      </c>
      <c r="X107" s="147">
        <f t="shared" si="30"/>
        <v>3.4154875158251635E-2</v>
      </c>
      <c r="Y107" s="147">
        <f t="shared" si="29"/>
        <v>3.2240942574019403E-2</v>
      </c>
      <c r="Z107" s="147">
        <f t="shared" si="29"/>
        <v>3.0397295266547868E-2</v>
      </c>
      <c r="AA107" s="147">
        <f t="shared" si="29"/>
        <v>2.8620176055236975E-2</v>
      </c>
      <c r="AB107" s="147">
        <f t="shared" si="29"/>
        <v>2.6907221445799996E-2</v>
      </c>
      <c r="AC107" s="147">
        <f t="shared" si="30"/>
        <v>2.5257688674380815E-2</v>
      </c>
      <c r="AD107" s="147">
        <f t="shared" si="29"/>
        <v>2.366876901445324E-2</v>
      </c>
      <c r="AE107" s="147">
        <f t="shared" si="29"/>
        <v>2.2142349981870871E-2</v>
      </c>
      <c r="AF107" s="147">
        <f t="shared" si="29"/>
        <v>2.0680865660936514E-2</v>
      </c>
      <c r="AG107" s="147">
        <f t="shared" si="29"/>
        <v>1.9285943174680738E-2</v>
      </c>
      <c r="AH107" s="147">
        <f t="shared" si="30"/>
        <v>1.7959039306861622E-2</v>
      </c>
      <c r="AI107" s="147">
        <f t="shared" si="29"/>
        <v>1.6701024886224686E-2</v>
      </c>
      <c r="AJ107" s="147">
        <f t="shared" si="29"/>
        <v>1.5511603826867372E-2</v>
      </c>
      <c r="AK107" s="147">
        <f t="shared" si="29"/>
        <v>1.4390079960530381E-2</v>
      </c>
      <c r="AL107" s="147">
        <f t="shared" si="29"/>
        <v>1.3335295653808267E-2</v>
      </c>
      <c r="AM107" s="147">
        <f t="shared" si="30"/>
        <v>1.2344945059810595E-2</v>
      </c>
    </row>
    <row r="108" spans="3:40" x14ac:dyDescent="0.25">
      <c r="C108" s="80" t="s">
        <v>33</v>
      </c>
      <c r="D108" s="90" t="s">
        <v>431</v>
      </c>
      <c r="E108" s="158">
        <f t="shared" si="30"/>
        <v>7.0497921241333764E-2</v>
      </c>
      <c r="F108" s="158">
        <f t="shared" si="30"/>
        <v>3.7553396787824114E-2</v>
      </c>
      <c r="G108" s="158">
        <f t="shared" si="30"/>
        <v>3.0920530718531129E-2</v>
      </c>
      <c r="H108" s="158">
        <f t="shared" si="30"/>
        <v>2.8962403136819342E-2</v>
      </c>
      <c r="I108" s="158">
        <f t="shared" si="30"/>
        <v>2.6942062547751874E-2</v>
      </c>
      <c r="J108" s="157">
        <f t="shared" si="30"/>
        <v>2.5031183567120432E-2</v>
      </c>
      <c r="K108" s="97">
        <f t="shared" si="30"/>
        <v>2.3300217327387296E-2</v>
      </c>
      <c r="L108" s="97">
        <f t="shared" si="30"/>
        <v>2.1708428079114595E-2</v>
      </c>
      <c r="M108" s="97">
        <f t="shared" si="30"/>
        <v>2.0251564072058373E-2</v>
      </c>
      <c r="N108" s="158">
        <f t="shared" si="30"/>
        <v>1.8909840761355597E-2</v>
      </c>
      <c r="O108" s="157">
        <f t="shared" si="30"/>
        <v>1.7636205272887898E-2</v>
      </c>
      <c r="P108" s="97">
        <f t="shared" si="30"/>
        <v>1.6430986344837705E-2</v>
      </c>
      <c r="Q108" s="97">
        <f t="shared" si="30"/>
        <v>1.529627415100384E-2</v>
      </c>
      <c r="R108" s="97">
        <f t="shared" si="30"/>
        <v>1.4233468668523519E-2</v>
      </c>
      <c r="S108" s="158">
        <f t="shared" si="30"/>
        <v>1.3240978942217969E-2</v>
      </c>
      <c r="T108" s="158">
        <f t="shared" si="29"/>
        <v>1.2317008835875005E-2</v>
      </c>
      <c r="U108" s="158">
        <f t="shared" si="29"/>
        <v>1.1457197658727866E-2</v>
      </c>
      <c r="V108" s="158">
        <f t="shared" si="29"/>
        <v>1.0656790856574503E-2</v>
      </c>
      <c r="W108" s="158">
        <f t="shared" si="29"/>
        <v>9.9109573469316446E-3</v>
      </c>
      <c r="X108" s="148">
        <f t="shared" si="30"/>
        <v>9.2149823397981879E-3</v>
      </c>
      <c r="Y108" s="148">
        <f t="shared" si="29"/>
        <v>8.5653028377474013E-3</v>
      </c>
      <c r="Z108" s="148">
        <f t="shared" si="29"/>
        <v>7.9580041473962092E-3</v>
      </c>
      <c r="AA108" s="148">
        <f t="shared" si="29"/>
        <v>7.3898226666888143E-3</v>
      </c>
      <c r="AB108" s="148">
        <f t="shared" si="29"/>
        <v>6.8579120673484175E-3</v>
      </c>
      <c r="AC108" s="148">
        <f t="shared" si="30"/>
        <v>6.3599320696065215E-3</v>
      </c>
      <c r="AD108" s="148">
        <f t="shared" si="29"/>
        <v>5.8929744960953389E-3</v>
      </c>
      <c r="AE108" s="148">
        <f t="shared" si="29"/>
        <v>5.4556240949265866E-3</v>
      </c>
      <c r="AF108" s="148">
        <f t="shared" si="29"/>
        <v>5.0466957302815231E-3</v>
      </c>
      <c r="AG108" s="148">
        <f t="shared" si="29"/>
        <v>4.6648836614567564E-3</v>
      </c>
      <c r="AH108" s="148">
        <f t="shared" si="30"/>
        <v>4.3089718612530081E-3</v>
      </c>
      <c r="AI108" s="148">
        <f t="shared" si="29"/>
        <v>3.9777354529774989E-3</v>
      </c>
      <c r="AJ108" s="148">
        <f t="shared" si="29"/>
        <v>3.669802718013464E-3</v>
      </c>
      <c r="AK108" s="148">
        <f t="shared" si="29"/>
        <v>3.3838608906677052E-3</v>
      </c>
      <c r="AL108" s="148">
        <f t="shared" si="29"/>
        <v>3.1186329832712926E-3</v>
      </c>
      <c r="AM108" s="148">
        <f t="shared" si="30"/>
        <v>2.8726975967282272E-3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hidden="1" customWidth="1"/>
    <col min="5" max="6" width="13.5703125" hidden="1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9">
        <f>'T energie vecteurs'!E5</f>
        <v>4</v>
      </c>
      <c r="F2" s="239">
        <f>E2+9</f>
        <v>13</v>
      </c>
      <c r="G2" s="239">
        <f>F2+3</f>
        <v>16</v>
      </c>
      <c r="H2" s="239">
        <f t="shared" ref="H2:S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>S2+5</f>
        <v>33</v>
      </c>
      <c r="U2" s="239">
        <f>T2+5</f>
        <v>38</v>
      </c>
      <c r="V2" s="239">
        <f>U2+5</f>
        <v>43</v>
      </c>
      <c r="W2" s="239">
        <f>V2+5</f>
        <v>48</v>
      </c>
    </row>
    <row r="3" spans="1:38" ht="23.25" x14ac:dyDescent="0.35">
      <c r="A3" s="241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9">
        <v>2020</v>
      </c>
      <c r="J3" s="117">
        <v>2021</v>
      </c>
      <c r="K3" s="33">
        <v>2022</v>
      </c>
      <c r="L3" s="4">
        <v>2023</v>
      </c>
      <c r="M3" s="33">
        <v>2024</v>
      </c>
      <c r="N3" s="109">
        <v>2025</v>
      </c>
      <c r="O3" s="117">
        <v>2026</v>
      </c>
      <c r="P3" s="4">
        <v>2027</v>
      </c>
      <c r="Q3" s="33">
        <v>2028</v>
      </c>
      <c r="R3" s="33">
        <v>2029</v>
      </c>
      <c r="S3" s="109">
        <v>2030</v>
      </c>
      <c r="T3" s="119">
        <v>2035</v>
      </c>
      <c r="U3" s="119">
        <v>2040</v>
      </c>
      <c r="V3" s="4">
        <v>2045</v>
      </c>
      <c r="W3" s="119">
        <v>2050</v>
      </c>
      <c r="X3" s="3"/>
      <c r="AG3" s="14"/>
      <c r="AH3" s="103"/>
      <c r="AI3" s="103"/>
      <c r="AJ3" s="103"/>
      <c r="AK3" s="103"/>
      <c r="AL3" s="103"/>
    </row>
    <row r="4" spans="1:38" ht="23.25" x14ac:dyDescent="0.35">
      <c r="A4" s="195" t="str">
        <f>Résultats!B1</f>
        <v>TEND</v>
      </c>
      <c r="B4" s="240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2">
        <f>VLOOKUP($D4,Résultats!$B$2:$AX$212,G$2,FALSE)/1000000</f>
        <v>2670.7684170000002</v>
      </c>
      <c r="H4" s="22">
        <f>VLOOKUP($D4,Résultats!$B$2:$AX$212,H$2,FALSE)/1000000</f>
        <v>2685.0923619999999</v>
      </c>
      <c r="I4" s="133">
        <f>VLOOKUP($D4,Résultats!$B$2:$AX$212,I$2,FALSE)/1000000</f>
        <v>2699.0781609999999</v>
      </c>
      <c r="J4" s="132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3">
        <f>VLOOKUP($D4,Résultats!$B$2:$AX$212,N$2,FALSE)/1000000</f>
        <v>2768.2532679999999</v>
      </c>
      <c r="O4" s="132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3">
        <f>VLOOKUP($D4,Résultats!$B$2:$AX$212,S$2,FALSE)/1000000</f>
        <v>2836.0302510000001</v>
      </c>
      <c r="T4" s="140">
        <f>VLOOKUP($D4,Résultats!$B$2:$AX$212,T$2,FALSE)/1000000</f>
        <v>2898.1448399999999</v>
      </c>
      <c r="U4" s="140">
        <f>VLOOKUP($D4,Résultats!$B$2:$AX$212,U$2,FALSE)/1000000</f>
        <v>2953.4412219999999</v>
      </c>
      <c r="V4" s="22">
        <f>VLOOKUP($D4,Résultats!$B$2:$AX$212,V$2,FALSE)/1000000</f>
        <v>3001.8706529999999</v>
      </c>
      <c r="W4" s="140">
        <f>VLOOKUP($D4,Résultats!$B$2:$AX$212,W$2,FALSE)/1000000</f>
        <v>3045.1080000000002</v>
      </c>
      <c r="X4" s="3"/>
      <c r="AG4" s="14"/>
      <c r="AH4" s="103"/>
      <c r="AI4" s="103"/>
      <c r="AJ4" s="103"/>
      <c r="AK4" s="103"/>
      <c r="AL4" s="103"/>
    </row>
    <row r="5" spans="1:38" x14ac:dyDescent="0.25">
      <c r="A5" s="3"/>
      <c r="B5" s="242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82599772.810000002</v>
      </c>
      <c r="G5" s="127">
        <f>VLOOKUP($D5,Résultats!$B$2:$AX$212,G$2,FALSE)/1000000</f>
        <v>127.5597985</v>
      </c>
      <c r="H5" s="31">
        <f>VLOOKUP($D5,Résultats!$B$2:$AX$212,H$2,FALSE)/1000000</f>
        <v>144.273563</v>
      </c>
      <c r="I5" s="128">
        <f>VLOOKUP($D5,Résultats!$B$2:$AX$212,I$2,FALSE)/1000000</f>
        <v>163.25040030000002</v>
      </c>
      <c r="J5" s="127">
        <f>VLOOKUP($D5,Résultats!$B$2:$AX$212,J$2,FALSE)/1000000</f>
        <v>182.95238559999999</v>
      </c>
      <c r="K5" s="31">
        <f>VLOOKUP($D5,Résultats!$B$2:$AX$212,K$2,FALSE)/1000000</f>
        <v>205.29498519999999</v>
      </c>
      <c r="L5" s="31">
        <f>VLOOKUP($D5,Résultats!$B$2:$AX$212,L$2,FALSE)/1000000</f>
        <v>228.50306669999998</v>
      </c>
      <c r="M5" s="31">
        <f>VLOOKUP($D5,Résultats!$B$2:$AX$212,M$2,FALSE)/1000000</f>
        <v>253.15042409999998</v>
      </c>
      <c r="N5" s="128">
        <f>VLOOKUP($D5,Résultats!$B$2:$AX$212,N$2,FALSE)/1000000</f>
        <v>277.95525830000003</v>
      </c>
      <c r="O5" s="127">
        <f>VLOOKUP($D5,Résultats!$B$2:$AX$212,O$2,FALSE)/1000000</f>
        <v>304.05019179999999</v>
      </c>
      <c r="P5" s="31">
        <f>VLOOKUP($D5,Résultats!$B$2:$AX$212,P$2,FALSE)/1000000</f>
        <v>330.85546860000005</v>
      </c>
      <c r="Q5" s="31">
        <f>VLOOKUP($D5,Résultats!$B$2:$AX$212,Q$2,FALSE)/1000000</f>
        <v>357.95849369999996</v>
      </c>
      <c r="R5" s="31">
        <f>VLOOKUP($D5,Résultats!$B$2:$AX$212,R$2,FALSE)/1000000</f>
        <v>385.20278689999998</v>
      </c>
      <c r="S5" s="128">
        <f>VLOOKUP($D5,Résultats!$B$2:$AX$212,S$2,FALSE)/1000000</f>
        <v>412.59461219999997</v>
      </c>
      <c r="T5" s="131">
        <f>VLOOKUP($D5,Résultats!$B$2:$AX$212,T$2,FALSE)/1000000</f>
        <v>551.34385999999995</v>
      </c>
      <c r="U5" s="131">
        <f>VLOOKUP($D5,Résultats!$B$2:$AX$212,U$2,FALSE)/1000000</f>
        <v>684.18337599999995</v>
      </c>
      <c r="V5" s="31">
        <f>VLOOKUP($D5,Résultats!$B$2:$AX$212,V$2,FALSE)/1000000</f>
        <v>813.07424389999994</v>
      </c>
      <c r="W5" s="131">
        <f>VLOOKUP($D5,Résultats!$B$2:$AX$212,W$2,FALSE)/1000000</f>
        <v>947.11743950000005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2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56564403.969999999</v>
      </c>
      <c r="G6" s="127">
        <f>VLOOKUP($D6,Résultats!$B$2:$AX$212,G$2,FALSE)/1000000</f>
        <v>58.518860270000005</v>
      </c>
      <c r="H6" s="31">
        <f>VLOOKUP($D6,Résultats!$B$2:$AX$212,H$2,FALSE)/1000000</f>
        <v>62.063278529999998</v>
      </c>
      <c r="I6" s="128">
        <f>VLOOKUP($D6,Résultats!$B$2:$AX$212,I$2,FALSE)/1000000</f>
        <v>64.806112330000005</v>
      </c>
      <c r="J6" s="127">
        <f>VLOOKUP($D6,Résultats!$B$2:$AX$212,J$2,FALSE)/1000000</f>
        <v>68.426767949999999</v>
      </c>
      <c r="K6" s="31">
        <f>VLOOKUP($D6,Résultats!$B$2:$AX$212,K$2,FALSE)/1000000</f>
        <v>71.215144430000009</v>
      </c>
      <c r="L6" s="31">
        <f>VLOOKUP($D6,Résultats!$B$2:$AX$212,L$2,FALSE)/1000000</f>
        <v>76.606413310000008</v>
      </c>
      <c r="M6" s="31">
        <f>VLOOKUP($D6,Résultats!$B$2:$AX$212,M$2,FALSE)/1000000</f>
        <v>80.751300200000003</v>
      </c>
      <c r="N6" s="128">
        <f>VLOOKUP($D6,Résultats!$B$2:$AX$212,N$2,FALSE)/1000000</f>
        <v>84.766178760000003</v>
      </c>
      <c r="O6" s="127">
        <f>VLOOKUP($D6,Résultats!$B$2:$AX$212,O$2,FALSE)/1000000</f>
        <v>87.413860799999995</v>
      </c>
      <c r="P6" s="31">
        <f>VLOOKUP($D6,Résultats!$B$2:$AX$212,P$2,FALSE)/1000000</f>
        <v>88.875702579999995</v>
      </c>
      <c r="Q6" s="31">
        <f>VLOOKUP($D6,Résultats!$B$2:$AX$212,Q$2,FALSE)/1000000</f>
        <v>89.831076109999998</v>
      </c>
      <c r="R6" s="31">
        <f>VLOOKUP($D6,Résultats!$B$2:$AX$212,R$2,FALSE)/1000000</f>
        <v>90.706157619999999</v>
      </c>
      <c r="S6" s="128">
        <f>VLOOKUP($D6,Résultats!$B$2:$AX$212,S$2,FALSE)/1000000</f>
        <v>91.670617519999993</v>
      </c>
      <c r="T6" s="131">
        <f>VLOOKUP($D6,Résultats!$B$2:$AX$212,T$2,FALSE)/1000000</f>
        <v>92.302783480000002</v>
      </c>
      <c r="U6" s="131">
        <f>VLOOKUP($D6,Résultats!$B$2:$AX$212,U$2,FALSE)/1000000</f>
        <v>87.71304164</v>
      </c>
      <c r="V6" s="31">
        <f>VLOOKUP($D6,Résultats!$B$2:$AX$212,V$2,FALSE)/1000000</f>
        <v>86.793522330000002</v>
      </c>
      <c r="W6" s="131">
        <f>VLOOKUP($D6,Résultats!$B$2:$AX$212,W$2,FALSE)/1000000</f>
        <v>89.830762379999996</v>
      </c>
      <c r="X6" s="3"/>
    </row>
    <row r="7" spans="1:38" x14ac:dyDescent="0.25">
      <c r="A7" s="3"/>
      <c r="B7" s="242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501904969.89999998</v>
      </c>
      <c r="G7" s="127">
        <f>VLOOKUP($D7,Résultats!$B$2:$AX$212,G$2,FALSE)/1000000</f>
        <v>529.41195900000002</v>
      </c>
      <c r="H7" s="31">
        <f>VLOOKUP($D7,Résultats!$B$2:$AX$212,H$2,FALSE)/1000000</f>
        <v>543.06203820000007</v>
      </c>
      <c r="I7" s="128">
        <f>VLOOKUP($D7,Résultats!$B$2:$AX$212,I$2,FALSE)/1000000</f>
        <v>556.18255920000001</v>
      </c>
      <c r="J7" s="127">
        <f>VLOOKUP($D7,Résultats!$B$2:$AX$212,J$2,FALSE)/1000000</f>
        <v>568.61313560000008</v>
      </c>
      <c r="K7" s="31">
        <f>VLOOKUP($D7,Résultats!$B$2:$AX$212,K$2,FALSE)/1000000</f>
        <v>579.94706350000001</v>
      </c>
      <c r="L7" s="31">
        <f>VLOOKUP($D7,Résultats!$B$2:$AX$212,L$2,FALSE)/1000000</f>
        <v>595.48734750000006</v>
      </c>
      <c r="M7" s="31">
        <f>VLOOKUP($D7,Résultats!$B$2:$AX$212,M$2,FALSE)/1000000</f>
        <v>612.76942159999999</v>
      </c>
      <c r="N7" s="128">
        <f>VLOOKUP($D7,Résultats!$B$2:$AX$212,N$2,FALSE)/1000000</f>
        <v>632.90463379999994</v>
      </c>
      <c r="O7" s="127">
        <f>VLOOKUP($D7,Résultats!$B$2:$AX$212,O$2,FALSE)/1000000</f>
        <v>652.5694896</v>
      </c>
      <c r="P7" s="31">
        <f>VLOOKUP($D7,Résultats!$B$2:$AX$212,P$2,FALSE)/1000000</f>
        <v>669.93976929999997</v>
      </c>
      <c r="Q7" s="31">
        <f>VLOOKUP($D7,Résultats!$B$2:$AX$212,Q$2,FALSE)/1000000</f>
        <v>684.14129349999996</v>
      </c>
      <c r="R7" s="31">
        <f>VLOOKUP($D7,Résultats!$B$2:$AX$212,R$2,FALSE)/1000000</f>
        <v>695.30159939999999</v>
      </c>
      <c r="S7" s="128">
        <f>VLOOKUP($D7,Résultats!$B$2:$AX$212,S$2,FALSE)/1000000</f>
        <v>703.88524510000002</v>
      </c>
      <c r="T7" s="131">
        <f>VLOOKUP($D7,Résultats!$B$2:$AX$212,T$2,FALSE)/1000000</f>
        <v>725.02031090000003</v>
      </c>
      <c r="U7" s="131">
        <f>VLOOKUP($D7,Résultats!$B$2:$AX$212,U$2,FALSE)/1000000</f>
        <v>729.90270029999999</v>
      </c>
      <c r="V7" s="31">
        <f>VLOOKUP($D7,Résultats!$B$2:$AX$212,V$2,FALSE)/1000000</f>
        <v>728.93146260000003</v>
      </c>
      <c r="W7" s="131">
        <f>VLOOKUP($D7,Résultats!$B$2:$AX$212,W$2,FALSE)/1000000</f>
        <v>724.72778879999998</v>
      </c>
      <c r="X7" s="3"/>
    </row>
    <row r="8" spans="1:38" x14ac:dyDescent="0.25">
      <c r="A8" s="3"/>
      <c r="B8" s="242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832344546.39999998</v>
      </c>
      <c r="G8" s="127">
        <f>VLOOKUP($D8,Résultats!$B$2:$AX$212,G$2,FALSE)/1000000</f>
        <v>845.60528890000001</v>
      </c>
      <c r="H8" s="31">
        <f>VLOOKUP($D8,Résultats!$B$2:$AX$212,H$2,FALSE)/1000000</f>
        <v>848.89698290000001</v>
      </c>
      <c r="I8" s="128">
        <f>VLOOKUP($D8,Résultats!$B$2:$AX$212,I$2,FALSE)/1000000</f>
        <v>851.41417460000002</v>
      </c>
      <c r="J8" s="127">
        <f>VLOOKUP($D8,Résultats!$B$2:$AX$212,J$2,FALSE)/1000000</f>
        <v>850.73828789999993</v>
      </c>
      <c r="K8" s="31">
        <f>VLOOKUP($D8,Résultats!$B$2:$AX$212,K$2,FALSE)/1000000</f>
        <v>848.98128159999999</v>
      </c>
      <c r="L8" s="31">
        <f>VLOOKUP($D8,Résultats!$B$2:$AX$212,L$2,FALSE)/1000000</f>
        <v>846.48612520000006</v>
      </c>
      <c r="M8" s="31">
        <f>VLOOKUP($D8,Résultats!$B$2:$AX$212,M$2,FALSE)/1000000</f>
        <v>844.47515310000006</v>
      </c>
      <c r="N8" s="128">
        <f>VLOOKUP($D8,Résultats!$B$2:$AX$212,N$2,FALSE)/1000000</f>
        <v>842.08024579999994</v>
      </c>
      <c r="O8" s="127">
        <f>VLOOKUP($D8,Résultats!$B$2:$AX$212,O$2,FALSE)/1000000</f>
        <v>840.05762689999995</v>
      </c>
      <c r="P8" s="31">
        <f>VLOOKUP($D8,Résultats!$B$2:$AX$212,P$2,FALSE)/1000000</f>
        <v>837.60679809999999</v>
      </c>
      <c r="Q8" s="31">
        <f>VLOOKUP($D8,Résultats!$B$2:$AX$212,Q$2,FALSE)/1000000</f>
        <v>834.60345310000002</v>
      </c>
      <c r="R8" s="31">
        <f>VLOOKUP($D8,Résultats!$B$2:$AX$212,R$2,FALSE)/1000000</f>
        <v>830.74900339999999</v>
      </c>
      <c r="S8" s="128">
        <f>VLOOKUP($D8,Résultats!$B$2:$AX$212,S$2,FALSE)/1000000</f>
        <v>825.96428360000004</v>
      </c>
      <c r="T8" s="131">
        <f>VLOOKUP($D8,Résultats!$B$2:$AX$212,T$2,FALSE)/1000000</f>
        <v>797.83989539999993</v>
      </c>
      <c r="U8" s="131">
        <f>VLOOKUP($D8,Résultats!$B$2:$AX$212,U$2,FALSE)/1000000</f>
        <v>773.32928470000002</v>
      </c>
      <c r="V8" s="31">
        <f>VLOOKUP($D8,Résultats!$B$2:$AX$212,V$2,FALSE)/1000000</f>
        <v>744.55392789999996</v>
      </c>
      <c r="W8" s="131">
        <f>VLOOKUP($D8,Résultats!$B$2:$AX$212,W$2,FALSE)/1000000</f>
        <v>705.67789889999995</v>
      </c>
      <c r="X8" s="3"/>
    </row>
    <row r="9" spans="1:38" x14ac:dyDescent="0.25">
      <c r="A9" s="3"/>
      <c r="B9" s="242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681337056.39999998</v>
      </c>
      <c r="G9" s="127">
        <f>VLOOKUP($D9,Résultats!$B$2:$AX$212,G$2,FALSE)/1000000</f>
        <v>665.58353739999995</v>
      </c>
      <c r="H9" s="31">
        <f>VLOOKUP($D9,Résultats!$B$2:$AX$212,H$2,FALSE)/1000000</f>
        <v>654.58563270000002</v>
      </c>
      <c r="I9" s="128">
        <f>VLOOKUP($D9,Résultats!$B$2:$AX$212,I$2,FALSE)/1000000</f>
        <v>643.17281220000007</v>
      </c>
      <c r="J9" s="127">
        <f>VLOOKUP($D9,Résultats!$B$2:$AX$212,J$2,FALSE)/1000000</f>
        <v>632.28539220000005</v>
      </c>
      <c r="K9" s="31">
        <f>VLOOKUP($D9,Résultats!$B$2:$AX$212,K$2,FALSE)/1000000</f>
        <v>621.24113260000001</v>
      </c>
      <c r="L9" s="31">
        <f>VLOOKUP($D9,Résultats!$B$2:$AX$212,L$2,FALSE)/1000000</f>
        <v>606.75333539999997</v>
      </c>
      <c r="M9" s="31">
        <f>VLOOKUP($D9,Résultats!$B$2:$AX$212,M$2,FALSE)/1000000</f>
        <v>591.01098000000002</v>
      </c>
      <c r="N9" s="128">
        <f>VLOOKUP($D9,Résultats!$B$2:$AX$212,N$2,FALSE)/1000000</f>
        <v>573.55296799999996</v>
      </c>
      <c r="O9" s="127">
        <f>VLOOKUP($D9,Résultats!$B$2:$AX$212,O$2,FALSE)/1000000</f>
        <v>556.02698979999991</v>
      </c>
      <c r="P9" s="31">
        <f>VLOOKUP($D9,Résultats!$B$2:$AX$212,P$2,FALSE)/1000000</f>
        <v>540.14091760000008</v>
      </c>
      <c r="Q9" s="31">
        <f>VLOOKUP($D9,Résultats!$B$2:$AX$212,Q$2,FALSE)/1000000</f>
        <v>526.3704189</v>
      </c>
      <c r="R9" s="31">
        <f>VLOOKUP($D9,Résultats!$B$2:$AX$212,R$2,FALSE)/1000000</f>
        <v>514.5804832</v>
      </c>
      <c r="S9" s="128">
        <f>VLOOKUP($D9,Résultats!$B$2:$AX$212,S$2,FALSE)/1000000</f>
        <v>504.41596049999998</v>
      </c>
      <c r="T9" s="131">
        <f>VLOOKUP($D9,Résultats!$B$2:$AX$212,T$2,FALSE)/1000000</f>
        <v>467.16953789999997</v>
      </c>
      <c r="U9" s="131">
        <f>VLOOKUP($D9,Résultats!$B$2:$AX$212,U$2,FALSE)/1000000</f>
        <v>438.4384215</v>
      </c>
      <c r="V9" s="31">
        <f>VLOOKUP($D9,Résultats!$B$2:$AX$212,V$2,FALSE)/1000000</f>
        <v>410.73900410000005</v>
      </c>
      <c r="W9" s="131">
        <f>VLOOKUP($D9,Résultats!$B$2:$AX$212,W$2,FALSE)/1000000</f>
        <v>382.09924530000001</v>
      </c>
      <c r="X9" s="3"/>
    </row>
    <row r="10" spans="1:38" x14ac:dyDescent="0.25">
      <c r="A10" s="3"/>
      <c r="B10" s="242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349477420.60000002</v>
      </c>
      <c r="G10" s="127">
        <f>VLOOKUP($D10,Résultats!$B$2:$AX$212,G$2,FALSE)/1000000</f>
        <v>338.75239219999997</v>
      </c>
      <c r="H10" s="31">
        <f>VLOOKUP($D10,Résultats!$B$2:$AX$212,H$2,FALSE)/1000000</f>
        <v>332.20481910000001</v>
      </c>
      <c r="I10" s="128">
        <f>VLOOKUP($D10,Résultats!$B$2:$AX$212,I$2,FALSE)/1000000</f>
        <v>325.40090700000002</v>
      </c>
      <c r="J10" s="127">
        <f>VLOOKUP($D10,Résultats!$B$2:$AX$212,J$2,FALSE)/1000000</f>
        <v>319.258714</v>
      </c>
      <c r="K10" s="31">
        <f>VLOOKUP($D10,Résultats!$B$2:$AX$212,K$2,FALSE)/1000000</f>
        <v>312.93115119999999</v>
      </c>
      <c r="L10" s="31">
        <f>VLOOKUP($D10,Résultats!$B$2:$AX$212,L$2,FALSE)/1000000</f>
        <v>304.98676689999996</v>
      </c>
      <c r="M10" s="31">
        <f>VLOOKUP($D10,Résultats!$B$2:$AX$212,M$2,FALSE)/1000000</f>
        <v>296.23523560000001</v>
      </c>
      <c r="N10" s="128">
        <f>VLOOKUP($D10,Résultats!$B$2:$AX$212,N$2,FALSE)/1000000</f>
        <v>286.39698710000005</v>
      </c>
      <c r="O10" s="127">
        <f>VLOOKUP($D10,Résultats!$B$2:$AX$212,O$2,FALSE)/1000000</f>
        <v>276.28888230000001</v>
      </c>
      <c r="P10" s="31">
        <f>VLOOKUP($D10,Résultats!$B$2:$AX$212,P$2,FALSE)/1000000</f>
        <v>266.94406430000004</v>
      </c>
      <c r="Q10" s="31">
        <f>VLOOKUP($D10,Résultats!$B$2:$AX$212,Q$2,FALSE)/1000000</f>
        <v>258.7291219</v>
      </c>
      <c r="R10" s="31">
        <f>VLOOKUP($D10,Résultats!$B$2:$AX$212,R$2,FALSE)/1000000</f>
        <v>251.62027130000001</v>
      </c>
      <c r="S10" s="128">
        <f>VLOOKUP($D10,Résultats!$B$2:$AX$212,S$2,FALSE)/1000000</f>
        <v>245.45216280000002</v>
      </c>
      <c r="T10" s="131">
        <f>VLOOKUP($D10,Résultats!$B$2:$AX$212,T$2,FALSE)/1000000</f>
        <v>222.8812235</v>
      </c>
      <c r="U10" s="131">
        <f>VLOOKUP($D10,Résultats!$B$2:$AX$212,U$2,FALSE)/1000000</f>
        <v>205.67702259999999</v>
      </c>
      <c r="V10" s="31">
        <f>VLOOKUP($D10,Résultats!$B$2:$AX$212,V$2,FALSE)/1000000</f>
        <v>189.33281460000001</v>
      </c>
      <c r="W10" s="131">
        <f>VLOOKUP($D10,Résultats!$B$2:$AX$212,W$2,FALSE)/1000000</f>
        <v>172.83567280000003</v>
      </c>
      <c r="X10" s="3"/>
    </row>
    <row r="11" spans="1:38" x14ac:dyDescent="0.25">
      <c r="A11" s="3"/>
      <c r="B11" s="242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119440830</v>
      </c>
      <c r="G11" s="114">
        <f>VLOOKUP($D11,Résultats!$B$2:$AX$212,G$2,FALSE)/1000000</f>
        <v>105.33658029999999</v>
      </c>
      <c r="H11" s="20">
        <f>VLOOKUP($D11,Résultats!$B$2:$AX$212,H$2,FALSE)/1000000</f>
        <v>100.00604800000001</v>
      </c>
      <c r="I11" s="115">
        <f>VLOOKUP($D11,Résultats!$B$2:$AX$212,I$2,FALSE)/1000000</f>
        <v>94.851195799999999</v>
      </c>
      <c r="J11" s="114">
        <f>VLOOKUP($D11,Résultats!$B$2:$AX$212,J$2,FALSE)/1000000</f>
        <v>89.964819120000001</v>
      </c>
      <c r="K11" s="20">
        <f>VLOOKUP($D11,Résultats!$B$2:$AX$212,K$2,FALSE)/1000000</f>
        <v>85.32092415999999</v>
      </c>
      <c r="L11" s="20">
        <f>VLOOKUP($D11,Résultats!$B$2:$AX$212,L$2,FALSE)/1000000</f>
        <v>80.391800970000006</v>
      </c>
      <c r="M11" s="20">
        <f>VLOOKUP($D11,Résultats!$B$2:$AX$212,M$2,FALSE)/1000000</f>
        <v>75.533235790000006</v>
      </c>
      <c r="N11" s="115">
        <f>VLOOKUP($D11,Résultats!$B$2:$AX$212,N$2,FALSE)/1000000</f>
        <v>70.596995980000003</v>
      </c>
      <c r="O11" s="114">
        <f>VLOOKUP($D11,Résultats!$B$2:$AX$212,O$2,FALSE)/1000000</f>
        <v>65.909063349999997</v>
      </c>
      <c r="P11" s="20">
        <f>VLOOKUP($D11,Résultats!$B$2:$AX$212,P$2,FALSE)/1000000</f>
        <v>61.707771049999998</v>
      </c>
      <c r="Q11" s="20">
        <f>VLOOKUP($D11,Résultats!$B$2:$AX$212,Q$2,FALSE)/1000000</f>
        <v>58.04385474</v>
      </c>
      <c r="R11" s="20">
        <f>VLOOKUP($D11,Résultats!$B$2:$AX$212,R$2,FALSE)/1000000</f>
        <v>54.8520635</v>
      </c>
      <c r="S11" s="115">
        <f>VLOOKUP($D11,Résultats!$B$2:$AX$212,S$2,FALSE)/1000000</f>
        <v>52.047369119999999</v>
      </c>
      <c r="T11" s="123">
        <f>VLOOKUP($D11,Résultats!$B$2:$AX$212,T$2,FALSE)/1000000</f>
        <v>41.587228979999999</v>
      </c>
      <c r="U11" s="123">
        <f>VLOOKUP($D11,Résultats!$B$2:$AX$212,U$2,FALSE)/1000000</f>
        <v>34.197374850000003</v>
      </c>
      <c r="V11" s="20">
        <f>VLOOKUP($D11,Résultats!$B$2:$AX$212,V$2,FALSE)/1000000</f>
        <v>28.44567773</v>
      </c>
      <c r="W11" s="123">
        <f>VLOOKUP($D11,Résultats!$B$2:$AX$212,W$2,FALSE)/1000000</f>
        <v>23.82338712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9">
        <v>2020</v>
      </c>
      <c r="J14" s="117">
        <v>2021</v>
      </c>
      <c r="K14" s="33">
        <v>2022</v>
      </c>
      <c r="L14" s="4">
        <v>2023</v>
      </c>
      <c r="M14" s="33">
        <v>2024</v>
      </c>
      <c r="N14" s="109">
        <v>2025</v>
      </c>
      <c r="O14" s="117">
        <v>2026</v>
      </c>
      <c r="P14" s="4">
        <v>2027</v>
      </c>
      <c r="Q14" s="33">
        <v>2028</v>
      </c>
      <c r="R14" s="33">
        <v>2029</v>
      </c>
      <c r="S14" s="109">
        <v>2030</v>
      </c>
      <c r="T14" s="4">
        <v>2035</v>
      </c>
      <c r="U14" s="119">
        <v>2040</v>
      </c>
      <c r="V14" s="4">
        <v>2045</v>
      </c>
      <c r="W14" s="119">
        <v>2050</v>
      </c>
      <c r="X14" s="3"/>
    </row>
    <row r="15" spans="1:38" ht="15.75" thickBot="1" x14ac:dyDescent="0.3">
      <c r="A15" s="3"/>
      <c r="B15" s="243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2">
        <f>G4*1000/100</f>
        <v>26707.684170000004</v>
      </c>
      <c r="H15" s="22">
        <f t="shared" ref="H15:W15" si="1">H4*1000/100</f>
        <v>26850.923619999998</v>
      </c>
      <c r="I15" s="133">
        <f t="shared" si="1"/>
        <v>26990.781609999998</v>
      </c>
      <c r="J15" s="132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3">
        <f t="shared" si="1"/>
        <v>27682.53268</v>
      </c>
      <c r="O15" s="132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3">
        <f t="shared" si="1"/>
        <v>28360.302510000001</v>
      </c>
      <c r="T15" s="22">
        <f t="shared" si="1"/>
        <v>28981.448399999997</v>
      </c>
      <c r="U15" s="140">
        <f t="shared" si="1"/>
        <v>29534.412220000002</v>
      </c>
      <c r="V15" s="22">
        <f t="shared" si="1"/>
        <v>30018.706529999999</v>
      </c>
      <c r="W15" s="140">
        <f t="shared" si="1"/>
        <v>30451.08</v>
      </c>
      <c r="X15" s="3"/>
      <c r="Y15" s="51" t="s">
        <v>453</v>
      </c>
    </row>
    <row r="16" spans="1:38" x14ac:dyDescent="0.25">
      <c r="A16" s="3"/>
      <c r="B16" s="242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3.1482543266700184E-2</v>
      </c>
      <c r="G16" s="134">
        <f>G5/G$4</f>
        <v>4.7761459843562316E-2</v>
      </c>
      <c r="H16" s="98">
        <f t="shared" ref="H16:W16" si="2">H5/H$4</f>
        <v>5.373132225981879E-2</v>
      </c>
      <c r="I16" s="135">
        <f t="shared" si="2"/>
        <v>6.0483761700148866E-2</v>
      </c>
      <c r="J16" s="134">
        <f t="shared" si="2"/>
        <v>6.7454362147992927E-2</v>
      </c>
      <c r="K16" s="98">
        <f t="shared" si="2"/>
        <v>7.5339498043481778E-2</v>
      </c>
      <c r="L16" s="98">
        <f t="shared" si="2"/>
        <v>8.3419183493213339E-2</v>
      </c>
      <c r="M16" s="98">
        <f t="shared" si="2"/>
        <v>9.1923474734204438E-2</v>
      </c>
      <c r="N16" s="135">
        <f t="shared" si="2"/>
        <v>0.10040817489969636</v>
      </c>
      <c r="O16" s="134">
        <f t="shared" si="2"/>
        <v>0.10927952843419979</v>
      </c>
      <c r="P16" s="98">
        <f t="shared" si="2"/>
        <v>0.11832872938884406</v>
      </c>
      <c r="Q16" s="98">
        <f t="shared" si="2"/>
        <v>0.1274019764513119</v>
      </c>
      <c r="R16" s="98">
        <f t="shared" si="2"/>
        <v>0.13645097402894302</v>
      </c>
      <c r="S16" s="135">
        <f t="shared" si="2"/>
        <v>0.14548314922046998</v>
      </c>
      <c r="T16" s="98">
        <f t="shared" si="2"/>
        <v>0.19024027108320782</v>
      </c>
      <c r="U16" s="141">
        <f t="shared" si="2"/>
        <v>0.23165633732730503</v>
      </c>
      <c r="V16" s="98">
        <f t="shared" si="2"/>
        <v>0.2708558555270969</v>
      </c>
      <c r="W16" s="141">
        <f t="shared" si="2"/>
        <v>0.31102917843964811</v>
      </c>
      <c r="X16" s="3"/>
      <c r="Y16" s="159"/>
      <c r="Z16" s="160">
        <v>2020</v>
      </c>
      <c r="AA16" s="160">
        <v>2030</v>
      </c>
      <c r="AB16" s="161">
        <v>2050</v>
      </c>
    </row>
    <row r="17" spans="1:28" x14ac:dyDescent="0.25">
      <c r="A17" s="3"/>
      <c r="B17" s="242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2.1559275949062172E-2</v>
      </c>
      <c r="G17" s="136">
        <f t="shared" si="3"/>
        <v>2.1910870256483191E-2</v>
      </c>
      <c r="H17" s="92">
        <f t="shared" ref="H17:W17" si="4">H6/H$4</f>
        <v>2.3114019989901563E-2</v>
      </c>
      <c r="I17" s="137">
        <f t="shared" si="4"/>
        <v>2.4010461522162643E-2</v>
      </c>
      <c r="J17" s="136">
        <f t="shared" si="4"/>
        <v>2.5228881114496799E-2</v>
      </c>
      <c r="K17" s="92">
        <f t="shared" si="4"/>
        <v>2.6134653163706497E-2</v>
      </c>
      <c r="L17" s="92">
        <f t="shared" si="4"/>
        <v>2.7966558790450721E-2</v>
      </c>
      <c r="M17" s="92">
        <f t="shared" si="4"/>
        <v>2.932225031847718E-2</v>
      </c>
      <c r="N17" s="137">
        <f t="shared" si="4"/>
        <v>3.0620817733646763E-2</v>
      </c>
      <c r="O17" s="136">
        <f t="shared" si="4"/>
        <v>3.1417659795854737E-2</v>
      </c>
      <c r="P17" s="92">
        <f t="shared" si="4"/>
        <v>3.1785930588762855E-2</v>
      </c>
      <c r="Q17" s="92">
        <f t="shared" si="4"/>
        <v>3.1972021462225268E-2</v>
      </c>
      <c r="R17" s="92">
        <f t="shared" si="4"/>
        <v>3.213098133914833E-2</v>
      </c>
      <c r="S17" s="137">
        <f t="shared" si="4"/>
        <v>3.2323568300329807E-2</v>
      </c>
      <c r="T17" s="92">
        <f t="shared" si="4"/>
        <v>3.1848920111252961E-2</v>
      </c>
      <c r="U17" s="142">
        <f t="shared" si="4"/>
        <v>2.9698590575167372E-2</v>
      </c>
      <c r="V17" s="92">
        <f t="shared" si="4"/>
        <v>2.8913145289341687E-2</v>
      </c>
      <c r="W17" s="142">
        <f t="shared" si="4"/>
        <v>2.9500025082854202E-2</v>
      </c>
      <c r="X17" s="3"/>
      <c r="Y17" s="162" t="s">
        <v>369</v>
      </c>
      <c r="Z17" s="163">
        <f>I16+I17</f>
        <v>8.449422322231151E-2</v>
      </c>
      <c r="AA17" s="163">
        <f>S16+S17</f>
        <v>0.1778067175207998</v>
      </c>
      <c r="AB17" s="164">
        <f>W16+W17</f>
        <v>0.34052920352250232</v>
      </c>
    </row>
    <row r="18" spans="1:28" x14ac:dyDescent="0.25">
      <c r="A18" s="3"/>
      <c r="B18" s="242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0.19129889094241689</v>
      </c>
      <c r="G18" s="136">
        <f t="shared" si="3"/>
        <v>0.19822458421710473</v>
      </c>
      <c r="H18" s="92">
        <f t="shared" ref="H18:W18" si="5">H7/H$4</f>
        <v>0.2022507850700147</v>
      </c>
      <c r="I18" s="137">
        <f t="shared" si="5"/>
        <v>0.20606389516113016</v>
      </c>
      <c r="J18" s="136">
        <f t="shared" si="5"/>
        <v>0.20964709612875482</v>
      </c>
      <c r="K18" s="92">
        <f t="shared" si="5"/>
        <v>0.21282994620309534</v>
      </c>
      <c r="L18" s="92">
        <f t="shared" si="5"/>
        <v>0.21739344257557577</v>
      </c>
      <c r="M18" s="92">
        <f t="shared" si="5"/>
        <v>0.22250760449877779</v>
      </c>
      <c r="N18" s="137">
        <f t="shared" si="5"/>
        <v>0.22862959871343677</v>
      </c>
      <c r="O18" s="136">
        <f t="shared" si="5"/>
        <v>0.23454182242694593</v>
      </c>
      <c r="P18" s="92">
        <f t="shared" si="5"/>
        <v>0.23960045757673265</v>
      </c>
      <c r="Q18" s="92">
        <f t="shared" si="5"/>
        <v>0.24349457967298704</v>
      </c>
      <c r="R18" s="92">
        <f t="shared" si="5"/>
        <v>0.24629775201144044</v>
      </c>
      <c r="S18" s="137">
        <f t="shared" si="5"/>
        <v>0.24819384237943376</v>
      </c>
      <c r="T18" s="92">
        <f t="shared" si="5"/>
        <v>0.2501670382008927</v>
      </c>
      <c r="U18" s="142">
        <f t="shared" si="5"/>
        <v>0.2471363556731721</v>
      </c>
      <c r="V18" s="92">
        <f t="shared" si="5"/>
        <v>0.24282573996701784</v>
      </c>
      <c r="W18" s="142">
        <f t="shared" si="5"/>
        <v>0.23799740068332551</v>
      </c>
      <c r="X18" s="3"/>
      <c r="Y18" s="162" t="s">
        <v>370</v>
      </c>
      <c r="Z18" s="163">
        <f>I18+I19+I20</f>
        <v>0.75980368987913871</v>
      </c>
      <c r="AA18" s="163">
        <f>S18+S19+S20</f>
        <v>0.71729329702414368</v>
      </c>
      <c r="AB18" s="164">
        <f>W18+W19+W20</f>
        <v>0.59521860406921523</v>
      </c>
    </row>
    <row r="19" spans="1:28" ht="15.75" thickBot="1" x14ac:dyDescent="0.3">
      <c r="A19" s="3"/>
      <c r="B19" s="242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0.31724449478954853</v>
      </c>
      <c r="G19" s="136">
        <f t="shared" si="3"/>
        <v>0.31661497998761151</v>
      </c>
      <c r="H19" s="92">
        <f t="shared" ref="H19:W19" si="6">H8/H$4</f>
        <v>0.31615187429444563</v>
      </c>
      <c r="I19" s="137">
        <f t="shared" si="6"/>
        <v>0.31544628343943687</v>
      </c>
      <c r="J19" s="136">
        <f t="shared" si="6"/>
        <v>0.31366635847338231</v>
      </c>
      <c r="K19" s="92">
        <f t="shared" si="6"/>
        <v>0.31156057485643762</v>
      </c>
      <c r="L19" s="92">
        <f t="shared" si="6"/>
        <v>0.30902509284580199</v>
      </c>
      <c r="M19" s="92">
        <f t="shared" si="6"/>
        <v>0.30664412542712893</v>
      </c>
      <c r="N19" s="137">
        <f t="shared" si="6"/>
        <v>0.30419190885969177</v>
      </c>
      <c r="O19" s="136">
        <f t="shared" si="6"/>
        <v>0.30192745737707161</v>
      </c>
      <c r="P19" s="92">
        <f t="shared" si="6"/>
        <v>0.29956569424716778</v>
      </c>
      <c r="Q19" s="92">
        <f t="shared" si="6"/>
        <v>0.29704597418253642</v>
      </c>
      <c r="R19" s="92">
        <f t="shared" si="6"/>
        <v>0.29427749368005335</v>
      </c>
      <c r="S19" s="137">
        <f t="shared" si="6"/>
        <v>0.29123958861467025</v>
      </c>
      <c r="T19" s="92">
        <f t="shared" si="6"/>
        <v>0.27529331329071877</v>
      </c>
      <c r="U19" s="142">
        <f t="shared" si="6"/>
        <v>0.26184007961273048</v>
      </c>
      <c r="V19" s="92">
        <f t="shared" si="6"/>
        <v>0.24802998328922335</v>
      </c>
      <c r="W19" s="142">
        <f t="shared" si="6"/>
        <v>0.2317415010896165</v>
      </c>
      <c r="X19" s="3"/>
      <c r="Y19" s="165" t="s">
        <v>375</v>
      </c>
      <c r="Z19" s="166">
        <f>I21+I22</f>
        <v>0.15570208705786348</v>
      </c>
      <c r="AA19" s="166">
        <f>S21+S22</f>
        <v>0.10489998539863954</v>
      </c>
      <c r="AB19" s="167">
        <f>W21+W22</f>
        <v>6.45819655394817E-2</v>
      </c>
    </row>
    <row r="20" spans="1:28" x14ac:dyDescent="0.25">
      <c r="A20" s="3"/>
      <c r="B20" s="242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0.25968864837752015</v>
      </c>
      <c r="G20" s="136">
        <f t="shared" si="3"/>
        <v>0.24921050180293483</v>
      </c>
      <c r="H20" s="92">
        <f t="shared" ref="H20:W20" si="7">H9/H$4</f>
        <v>0.24378514570442178</v>
      </c>
      <c r="I20" s="137">
        <f t="shared" si="7"/>
        <v>0.23829351127857171</v>
      </c>
      <c r="J20" s="136">
        <f t="shared" si="7"/>
        <v>0.23312299364925335</v>
      </c>
      <c r="K20" s="92">
        <f t="shared" si="7"/>
        <v>0.22798411295069523</v>
      </c>
      <c r="L20" s="92">
        <f t="shared" si="7"/>
        <v>0.2215062955251437</v>
      </c>
      <c r="M20" s="92">
        <f t="shared" si="7"/>
        <v>0.21460672278473741</v>
      </c>
      <c r="N20" s="137">
        <f t="shared" si="7"/>
        <v>0.20718948465809234</v>
      </c>
      <c r="O20" s="136">
        <f t="shared" si="7"/>
        <v>0.19984321299820212</v>
      </c>
      <c r="P20" s="92">
        <f t="shared" si="7"/>
        <v>0.19317857655786172</v>
      </c>
      <c r="Q20" s="92">
        <f t="shared" si="7"/>
        <v>0.1873419206238128</v>
      </c>
      <c r="R20" s="92">
        <f t="shared" si="7"/>
        <v>0.18228063382924645</v>
      </c>
      <c r="S20" s="137">
        <f t="shared" si="7"/>
        <v>0.17785986603003973</v>
      </c>
      <c r="T20" s="92">
        <f t="shared" si="7"/>
        <v>0.16119606289242602</v>
      </c>
      <c r="U20" s="142">
        <f t="shared" si="7"/>
        <v>0.14845002441020308</v>
      </c>
      <c r="V20" s="92">
        <f t="shared" si="7"/>
        <v>0.13682768232852305</v>
      </c>
      <c r="W20" s="142">
        <f t="shared" si="7"/>
        <v>0.12547970229627323</v>
      </c>
      <c r="X20" s="3"/>
      <c r="Y20" s="228" t="s">
        <v>443</v>
      </c>
      <c r="Z20" s="229">
        <f>SUM(Z17:Z19)</f>
        <v>1.0000000001593137</v>
      </c>
      <c r="AA20" s="229">
        <f t="shared" ref="AA20:AB20" si="8">SUM(AA17:AA19)</f>
        <v>0.99999999994358302</v>
      </c>
      <c r="AB20" s="229">
        <f t="shared" si="8"/>
        <v>1.0003297731311993</v>
      </c>
    </row>
    <row r="21" spans="1:28" x14ac:dyDescent="0.25">
      <c r="A21" s="3"/>
      <c r="B21" s="242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0.13320179511973501</v>
      </c>
      <c r="G21" s="136">
        <f t="shared" si="3"/>
        <v>0.12683705185510286</v>
      </c>
      <c r="H21" s="92">
        <f t="shared" ref="H21:W21" si="9">H10/H$4</f>
        <v>0.12372193366657828</v>
      </c>
      <c r="I21" s="137">
        <f t="shared" si="9"/>
        <v>0.12056001626845812</v>
      </c>
      <c r="J21" s="136">
        <f t="shared" si="9"/>
        <v>0.11771036951735983</v>
      </c>
      <c r="K21" s="92">
        <f t="shared" si="9"/>
        <v>0.11483999879787078</v>
      </c>
      <c r="L21" s="92">
        <f t="shared" si="9"/>
        <v>0.11134094364009245</v>
      </c>
      <c r="M21" s="92">
        <f t="shared" si="9"/>
        <v>0.10756834515237022</v>
      </c>
      <c r="N21" s="137">
        <f t="shared" si="9"/>
        <v>0.10345765339127203</v>
      </c>
      <c r="O21" s="136">
        <f t="shared" si="9"/>
        <v>9.9301758668899259E-2</v>
      </c>
      <c r="P21" s="92">
        <f t="shared" si="9"/>
        <v>9.5471149623648346E-2</v>
      </c>
      <c r="Q21" s="92">
        <f t="shared" si="9"/>
        <v>9.2084982129793824E-2</v>
      </c>
      <c r="R21" s="92">
        <f t="shared" si="9"/>
        <v>8.9131834638634319E-2</v>
      </c>
      <c r="S21" s="137">
        <f t="shared" si="9"/>
        <v>8.6547794302776648E-2</v>
      </c>
      <c r="T21" s="92">
        <f t="shared" si="9"/>
        <v>7.6904791100778802E-2</v>
      </c>
      <c r="U21" s="142">
        <f t="shared" si="9"/>
        <v>6.963978868715065E-2</v>
      </c>
      <c r="V21" s="92">
        <f t="shared" si="9"/>
        <v>6.3071609834616016E-2</v>
      </c>
      <c r="W21" s="142">
        <f t="shared" si="9"/>
        <v>5.6758470569845149E-2</v>
      </c>
      <c r="X21" s="3"/>
    </row>
    <row r="22" spans="1:28" x14ac:dyDescent="0.25">
      <c r="A22" s="3"/>
      <c r="B22" s="242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4.5524351585508688E-2</v>
      </c>
      <c r="G22" s="138">
        <f t="shared" si="3"/>
        <v>3.9440551876198104E-2</v>
      </c>
      <c r="H22" s="94">
        <f t="shared" ref="H22:W22" si="10">H11/H$4</f>
        <v>3.7244919174962823E-2</v>
      </c>
      <c r="I22" s="139">
        <f t="shared" si="10"/>
        <v>3.5142070789405344E-2</v>
      </c>
      <c r="J22" s="138">
        <f t="shared" si="10"/>
        <v>3.3169939105178625E-2</v>
      </c>
      <c r="K22" s="94">
        <f t="shared" si="10"/>
        <v>3.1311215870948497E-2</v>
      </c>
      <c r="L22" s="94">
        <f t="shared" si="10"/>
        <v>2.9348483122420683E-2</v>
      </c>
      <c r="M22" s="94">
        <f t="shared" si="10"/>
        <v>2.7427477225920129E-2</v>
      </c>
      <c r="N22" s="139">
        <f t="shared" si="10"/>
        <v>2.5502361650241896E-2</v>
      </c>
      <c r="O22" s="138">
        <f t="shared" si="10"/>
        <v>2.3688560496503527E-2</v>
      </c>
      <c r="P22" s="94">
        <f t="shared" si="10"/>
        <v>2.206946184888961E-2</v>
      </c>
      <c r="Q22" s="94">
        <f t="shared" si="10"/>
        <v>2.0658545459537034E-2</v>
      </c>
      <c r="R22" s="94">
        <f t="shared" si="10"/>
        <v>1.943033058588817E-2</v>
      </c>
      <c r="S22" s="139">
        <f t="shared" si="10"/>
        <v>1.8352191095862891E-2</v>
      </c>
      <c r="T22" s="94">
        <f t="shared" si="10"/>
        <v>1.4349603375930652E-2</v>
      </c>
      <c r="U22" s="143">
        <f t="shared" si="10"/>
        <v>1.1578823575450184E-2</v>
      </c>
      <c r="V22" s="94">
        <f t="shared" si="10"/>
        <v>9.4759838174812931E-3</v>
      </c>
      <c r="W22" s="143">
        <f t="shared" si="10"/>
        <v>7.8234949696365449E-3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2023-08-25T14:50:43Z</dcterms:modified>
</cp:coreProperties>
</file>