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Marchandises\TRM2 Taux chargement PL\"/>
    </mc:Choice>
  </mc:AlternateContent>
  <xr:revisionPtr revIDLastSave="0" documentId="13_ncr:1_{4A345470-FA0E-4002-A91E-6D745A4A725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  <externalReference r:id="rId22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8" i="32" l="1"/>
  <c r="A36" i="32"/>
  <c r="A1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AL4" i="32"/>
  <c r="AM4" i="32"/>
  <c r="AN4" i="32"/>
  <c r="AO4" i="32"/>
  <c r="AP4" i="32"/>
  <c r="AQ4" i="32"/>
  <c r="AR4" i="32"/>
  <c r="AS4" i="32"/>
  <c r="AT4" i="32"/>
  <c r="AU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AK9" i="32"/>
  <c r="AL9" i="32"/>
  <c r="AM9" i="32"/>
  <c r="AN9" i="32"/>
  <c r="AO9" i="32"/>
  <c r="AP9" i="32"/>
  <c r="AQ9" i="32"/>
  <c r="AR9" i="32"/>
  <c r="AS9" i="32"/>
  <c r="AT9" i="32"/>
  <c r="AU9" i="32"/>
  <c r="C14" i="32"/>
  <c r="D14" i="32"/>
  <c r="E14" i="32"/>
  <c r="F14" i="32"/>
  <c r="G14" i="32"/>
  <c r="H14" i="32"/>
  <c r="I14" i="32"/>
  <c r="J14" i="32"/>
  <c r="K14" i="32"/>
  <c r="L14" i="32"/>
  <c r="L25" i="32" s="1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AR15" i="32"/>
  <c r="AS15" i="32"/>
  <c r="AT15" i="32"/>
  <c r="AU15" i="32"/>
  <c r="C16" i="32"/>
  <c r="D16" i="32"/>
  <c r="E16" i="32"/>
  <c r="F16" i="32"/>
  <c r="F27" i="32" s="1"/>
  <c r="G16" i="32"/>
  <c r="H16" i="32"/>
  <c r="I16" i="32"/>
  <c r="J16" i="32"/>
  <c r="K16" i="32"/>
  <c r="L16" i="32"/>
  <c r="M16" i="32"/>
  <c r="N16" i="32"/>
  <c r="O16" i="32"/>
  <c r="P16" i="32"/>
  <c r="Q16" i="32"/>
  <c r="R16" i="32"/>
  <c r="R27" i="32" s="1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D27" i="32" s="1"/>
  <c r="AE16" i="32"/>
  <c r="AF16" i="32"/>
  <c r="AG16" i="32"/>
  <c r="AH16" i="32"/>
  <c r="AI16" i="32"/>
  <c r="AJ16" i="32"/>
  <c r="AK16" i="32"/>
  <c r="AL16" i="32"/>
  <c r="AM16" i="32"/>
  <c r="AN16" i="32"/>
  <c r="AO16" i="32"/>
  <c r="AP16" i="32"/>
  <c r="AP27" i="32" s="1"/>
  <c r="AQ16" i="32"/>
  <c r="AR16" i="32"/>
  <c r="AS16" i="32"/>
  <c r="AT16" i="32"/>
  <c r="AU16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G28" i="32" s="1"/>
  <c r="AH17" i="32"/>
  <c r="AI17" i="32"/>
  <c r="AJ17" i="32"/>
  <c r="AK17" i="32"/>
  <c r="AL17" i="32"/>
  <c r="AM17" i="32"/>
  <c r="AN17" i="32"/>
  <c r="AO17" i="32"/>
  <c r="AP17" i="32"/>
  <c r="AQ17" i="32"/>
  <c r="AR17" i="32"/>
  <c r="AS17" i="32"/>
  <c r="AS28" i="32" s="1"/>
  <c r="AT17" i="32"/>
  <c r="AU17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AR18" i="32"/>
  <c r="AS18" i="32"/>
  <c r="AT18" i="32"/>
  <c r="AU18" i="32"/>
  <c r="C19" i="32"/>
  <c r="C30" i="32" s="1"/>
  <c r="D19" i="32"/>
  <c r="E19" i="32"/>
  <c r="F19" i="32"/>
  <c r="G19" i="32"/>
  <c r="H19" i="32"/>
  <c r="I19" i="32"/>
  <c r="J19" i="32"/>
  <c r="K19" i="32"/>
  <c r="L19" i="32"/>
  <c r="M19" i="32"/>
  <c r="N19" i="32"/>
  <c r="O19" i="32"/>
  <c r="O30" i="32" s="1"/>
  <c r="P19" i="32"/>
  <c r="Q19" i="32"/>
  <c r="R19" i="32"/>
  <c r="S19" i="32"/>
  <c r="T19" i="32"/>
  <c r="U19" i="32"/>
  <c r="V19" i="32"/>
  <c r="W19" i="32"/>
  <c r="X19" i="32"/>
  <c r="Y19" i="32"/>
  <c r="Z19" i="32"/>
  <c r="AA19" i="32"/>
  <c r="AA30" i="32" s="1"/>
  <c r="AB19" i="32"/>
  <c r="AC19" i="32"/>
  <c r="AD19" i="32"/>
  <c r="AE19" i="32"/>
  <c r="AF19" i="32"/>
  <c r="AG19" i="32"/>
  <c r="AH19" i="32"/>
  <c r="AI19" i="32"/>
  <c r="AJ19" i="32"/>
  <c r="AK19" i="32"/>
  <c r="AL19" i="32"/>
  <c r="AM19" i="32"/>
  <c r="AM30" i="32" s="1"/>
  <c r="AN19" i="32"/>
  <c r="AO19" i="32"/>
  <c r="AP19" i="32"/>
  <c r="AQ19" i="32"/>
  <c r="AR19" i="32"/>
  <c r="AS19" i="32"/>
  <c r="AT19" i="32"/>
  <c r="AU19" i="32"/>
  <c r="C20" i="32"/>
  <c r="D20" i="32"/>
  <c r="E20" i="32"/>
  <c r="F20" i="32"/>
  <c r="F31" i="32" s="1"/>
  <c r="G20" i="32"/>
  <c r="H20" i="32"/>
  <c r="I20" i="32"/>
  <c r="J20" i="32"/>
  <c r="K20" i="32"/>
  <c r="L20" i="32"/>
  <c r="M20" i="32"/>
  <c r="N20" i="32"/>
  <c r="O20" i="32"/>
  <c r="P20" i="32"/>
  <c r="Q20" i="32"/>
  <c r="R20" i="32"/>
  <c r="R31" i="32" s="1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D31" i="32" s="1"/>
  <c r="AE20" i="32"/>
  <c r="AF20" i="32"/>
  <c r="AG20" i="32"/>
  <c r="AH20" i="32"/>
  <c r="AI20" i="32"/>
  <c r="AJ20" i="32"/>
  <c r="AK20" i="32"/>
  <c r="AL20" i="32"/>
  <c r="AM20" i="32"/>
  <c r="AN20" i="32"/>
  <c r="AO20" i="32"/>
  <c r="AP20" i="32"/>
  <c r="AP31" i="32" s="1"/>
  <c r="AQ20" i="32"/>
  <c r="AR20" i="32"/>
  <c r="AS20" i="32"/>
  <c r="AT20" i="32"/>
  <c r="AU20" i="32"/>
  <c r="A23" i="32"/>
  <c r="R97" i="16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H29" i="31"/>
  <c r="T2" i="14"/>
  <c r="X2" i="25"/>
  <c r="T2" i="25"/>
  <c r="AT28" i="32" l="1"/>
  <c r="D30" i="32"/>
  <c r="I25" i="32"/>
  <c r="AL31" i="32"/>
  <c r="Z31" i="32"/>
  <c r="Z10" i="32"/>
  <c r="AH21" i="32"/>
  <c r="M31" i="32"/>
  <c r="V30" i="32"/>
  <c r="AK27" i="32"/>
  <c r="Y10" i="32"/>
  <c r="AE25" i="32"/>
  <c r="U25" i="32"/>
  <c r="AD25" i="32"/>
  <c r="AG25" i="32"/>
  <c r="AS25" i="32"/>
  <c r="AG31" i="32"/>
  <c r="U31" i="32"/>
  <c r="AP30" i="32"/>
  <c r="AP32" i="32" s="1"/>
  <c r="AD30" i="32"/>
  <c r="AD29" i="32" s="1"/>
  <c r="R30" i="32"/>
  <c r="R29" i="32" s="1"/>
  <c r="F30" i="32"/>
  <c r="F29" i="32" s="1"/>
  <c r="X28" i="32"/>
  <c r="AS27" i="32"/>
  <c r="AS26" i="32" s="1"/>
  <c r="AG27" i="32"/>
  <c r="AG26" i="32" s="1"/>
  <c r="I27" i="32"/>
  <c r="AA25" i="32"/>
  <c r="O25" i="32"/>
  <c r="C25" i="32"/>
  <c r="AR31" i="32"/>
  <c r="AF31" i="32"/>
  <c r="T31" i="32"/>
  <c r="H31" i="32"/>
  <c r="AO30" i="32"/>
  <c r="AC30" i="32"/>
  <c r="Q30" i="32"/>
  <c r="AU28" i="32"/>
  <c r="AI28" i="32"/>
  <c r="W28" i="32"/>
  <c r="K28" i="32"/>
  <c r="AR27" i="32"/>
  <c r="AF27" i="32"/>
  <c r="AL25" i="32"/>
  <c r="Z25" i="32"/>
  <c r="N25" i="32"/>
  <c r="AS10" i="32"/>
  <c r="AG10" i="32"/>
  <c r="U10" i="32"/>
  <c r="I10" i="32"/>
  <c r="S31" i="32"/>
  <c r="AN30" i="32"/>
  <c r="AH28" i="32"/>
  <c r="V28" i="32"/>
  <c r="J28" i="32"/>
  <c r="AE27" i="32"/>
  <c r="AS31" i="32"/>
  <c r="I31" i="32"/>
  <c r="AM25" i="32"/>
  <c r="N31" i="32"/>
  <c r="AU30" i="32"/>
  <c r="AI30" i="32"/>
  <c r="W30" i="32"/>
  <c r="K30" i="32"/>
  <c r="AO28" i="32"/>
  <c r="N10" i="32"/>
  <c r="S21" i="32"/>
  <c r="G21" i="32"/>
  <c r="H21" i="32"/>
  <c r="T21" i="32"/>
  <c r="AC28" i="32"/>
  <c r="E28" i="32"/>
  <c r="AL27" i="32"/>
  <c r="Z27" i="32"/>
  <c r="AR25" i="32"/>
  <c r="AF25" i="32"/>
  <c r="T25" i="32"/>
  <c r="H25" i="32"/>
  <c r="S27" i="32"/>
  <c r="T27" i="32"/>
  <c r="N27" i="32"/>
  <c r="O28" i="32"/>
  <c r="AJ27" i="32"/>
  <c r="AP25" i="32"/>
  <c r="AG21" i="32"/>
  <c r="AE21" i="32"/>
  <c r="AK31" i="32"/>
  <c r="AT30" i="32"/>
  <c r="AB28" i="32"/>
  <c r="P28" i="32"/>
  <c r="G25" i="32"/>
  <c r="AS21" i="32"/>
  <c r="I21" i="32"/>
  <c r="AQ2" i="32"/>
  <c r="AQ40" i="32" s="1"/>
  <c r="AE2" i="32"/>
  <c r="AE40" i="32" s="1"/>
  <c r="H27" i="32"/>
  <c r="AJ28" i="32"/>
  <c r="U30" i="32"/>
  <c r="AA28" i="32"/>
  <c r="AJ21" i="32"/>
  <c r="AF21" i="32"/>
  <c r="AO25" i="32"/>
  <c r="Q25" i="32"/>
  <c r="E25" i="32"/>
  <c r="AU2" i="32"/>
  <c r="AU44" i="32" s="1"/>
  <c r="AI25" i="32"/>
  <c r="W2" i="32"/>
  <c r="W41" i="32" s="1"/>
  <c r="K2" i="32"/>
  <c r="K54" i="32" s="1"/>
  <c r="V25" i="32"/>
  <c r="J25" i="32"/>
  <c r="L30" i="32"/>
  <c r="AD28" i="32"/>
  <c r="AD26" i="32" s="1"/>
  <c r="O10" i="32"/>
  <c r="X30" i="32"/>
  <c r="AM27" i="32"/>
  <c r="AM32" i="32" s="1"/>
  <c r="AM10" i="32"/>
  <c r="AA27" i="32"/>
  <c r="AA10" i="32"/>
  <c r="C27" i="32"/>
  <c r="C32" i="32" s="1"/>
  <c r="C10" i="32"/>
  <c r="C28" i="32"/>
  <c r="L21" i="32"/>
  <c r="AP13" i="32"/>
  <c r="F13" i="32"/>
  <c r="F25" i="32"/>
  <c r="AJ31" i="32"/>
  <c r="O27" i="32"/>
  <c r="AT21" i="32"/>
  <c r="V21" i="32"/>
  <c r="AL10" i="32"/>
  <c r="AO10" i="32"/>
  <c r="AC10" i="32"/>
  <c r="Q10" i="32"/>
  <c r="AX4" i="32" s="1"/>
  <c r="E10" i="32"/>
  <c r="AY3" i="32"/>
  <c r="AK2" i="32"/>
  <c r="AK41" i="32" s="1"/>
  <c r="AK25" i="32"/>
  <c r="Y2" i="32"/>
  <c r="Y43" i="32" s="1"/>
  <c r="Y25" i="32"/>
  <c r="M2" i="32"/>
  <c r="M55" i="32" s="1"/>
  <c r="M25" i="32"/>
  <c r="L27" i="32"/>
  <c r="AK10" i="32"/>
  <c r="M10" i="32"/>
  <c r="AN10" i="32"/>
  <c r="AB10" i="32"/>
  <c r="P10" i="32"/>
  <c r="D10" i="32"/>
  <c r="AX3" i="32"/>
  <c r="AJ2" i="32"/>
  <c r="AJ51" i="32" s="1"/>
  <c r="AJ25" i="32"/>
  <c r="X2" i="32"/>
  <c r="X39" i="32" s="1"/>
  <c r="X25" i="32"/>
  <c r="L2" i="32"/>
  <c r="L53" i="32" s="1"/>
  <c r="AM31" i="32"/>
  <c r="AM29" i="32" s="1"/>
  <c r="R28" i="32"/>
  <c r="R26" i="32" s="1"/>
  <c r="AM28" i="32"/>
  <c r="AG30" i="32"/>
  <c r="O31" i="32"/>
  <c r="O29" i="32" s="1"/>
  <c r="C31" i="32"/>
  <c r="AJ30" i="32"/>
  <c r="AP28" i="32"/>
  <c r="AP26" i="32" s="1"/>
  <c r="AN28" i="32"/>
  <c r="D28" i="32"/>
  <c r="Y27" i="32"/>
  <c r="M27" i="32"/>
  <c r="AQ13" i="32"/>
  <c r="AQ25" i="32"/>
  <c r="AE13" i="32"/>
  <c r="S13" i="32"/>
  <c r="S25" i="32"/>
  <c r="G13" i="32"/>
  <c r="F28" i="32"/>
  <c r="AA31" i="32"/>
  <c r="J30" i="32"/>
  <c r="J21" i="32"/>
  <c r="X31" i="32"/>
  <c r="L31" i="32"/>
  <c r="X21" i="32"/>
  <c r="X27" i="32"/>
  <c r="AD13" i="32"/>
  <c r="U21" i="32"/>
  <c r="R13" i="32"/>
  <c r="AZ14" i="32"/>
  <c r="AU21" i="32"/>
  <c r="AI21" i="32"/>
  <c r="W21" i="32"/>
  <c r="K21" i="32"/>
  <c r="AC13" i="32"/>
  <c r="AU31" i="32"/>
  <c r="AR21" i="32"/>
  <c r="Q31" i="32"/>
  <c r="Z21" i="32"/>
  <c r="AR28" i="32"/>
  <c r="T28" i="32"/>
  <c r="AC21" i="32"/>
  <c r="E21" i="32"/>
  <c r="K13" i="32"/>
  <c r="AH31" i="32"/>
  <c r="AQ30" i="32"/>
  <c r="Y28" i="32"/>
  <c r="AT27" i="32"/>
  <c r="AT26" i="32" s="1"/>
  <c r="V27" i="32"/>
  <c r="I30" i="32"/>
  <c r="AY14" i="32"/>
  <c r="AS13" i="32"/>
  <c r="AG13" i="32"/>
  <c r="U13" i="32"/>
  <c r="I13" i="32"/>
  <c r="AS30" i="32"/>
  <c r="E30" i="32"/>
  <c r="Q28" i="32"/>
  <c r="AQ27" i="32"/>
  <c r="AZ13" i="32"/>
  <c r="AR13" i="32"/>
  <c r="AF13" i="32"/>
  <c r="T13" i="32"/>
  <c r="H13" i="32"/>
  <c r="P30" i="32"/>
  <c r="AE31" i="32"/>
  <c r="I28" i="32"/>
  <c r="AZ2" i="32"/>
  <c r="AT2" i="32"/>
  <c r="AT50" i="32" s="1"/>
  <c r="AH2" i="32"/>
  <c r="AX13" i="32"/>
  <c r="AL13" i="32"/>
  <c r="Z13" i="32"/>
  <c r="N13" i="32"/>
  <c r="Y31" i="32"/>
  <c r="AH30" i="32"/>
  <c r="P13" i="32"/>
  <c r="AK13" i="32"/>
  <c r="Y13" i="32"/>
  <c r="M13" i="32"/>
  <c r="AM21" i="32"/>
  <c r="O21" i="32"/>
  <c r="AP21" i="32"/>
  <c r="R21" i="32"/>
  <c r="F21" i="32"/>
  <c r="AJ13" i="32"/>
  <c r="X13" i="32"/>
  <c r="W31" i="32"/>
  <c r="K31" i="32"/>
  <c r="K29" i="32" s="1"/>
  <c r="AR30" i="32"/>
  <c r="AF30" i="32"/>
  <c r="T30" i="32"/>
  <c r="H30" i="32"/>
  <c r="AX2" i="32"/>
  <c r="AL28" i="32"/>
  <c r="Z28" i="32"/>
  <c r="N28" i="32"/>
  <c r="AZ3" i="32"/>
  <c r="AI27" i="32"/>
  <c r="W27" i="32"/>
  <c r="W26" i="32" s="1"/>
  <c r="K27" i="32"/>
  <c r="K32" i="32" s="1"/>
  <c r="S2" i="32"/>
  <c r="S41" i="32" s="1"/>
  <c r="AA21" i="32"/>
  <c r="C21" i="32"/>
  <c r="AD21" i="32"/>
  <c r="L13" i="32"/>
  <c r="AO31" i="32"/>
  <c r="AC31" i="32"/>
  <c r="AL21" i="32"/>
  <c r="N21" i="32"/>
  <c r="AF28" i="32"/>
  <c r="AF26" i="32" s="1"/>
  <c r="AO21" i="32"/>
  <c r="AX14" i="32"/>
  <c r="AI13" i="32"/>
  <c r="V31" i="32"/>
  <c r="AE30" i="32"/>
  <c r="G30" i="32"/>
  <c r="AK28" i="32"/>
  <c r="AH27" i="32"/>
  <c r="AH26" i="32" s="1"/>
  <c r="J27" i="32"/>
  <c r="AP2" i="32"/>
  <c r="AP53" i="32" s="1"/>
  <c r="R25" i="32"/>
  <c r="AI31" i="32"/>
  <c r="AI29" i="32" s="1"/>
  <c r="E31" i="32"/>
  <c r="H28" i="32"/>
  <c r="AU13" i="32"/>
  <c r="W13" i="32"/>
  <c r="AT31" i="32"/>
  <c r="J31" i="32"/>
  <c r="S30" i="32"/>
  <c r="M28" i="32"/>
  <c r="AB30" i="32"/>
  <c r="U28" i="32"/>
  <c r="G27" i="32"/>
  <c r="AQ21" i="32"/>
  <c r="AN31" i="32"/>
  <c r="AN29" i="32" s="1"/>
  <c r="AB31" i="32"/>
  <c r="P31" i="32"/>
  <c r="D31" i="32"/>
  <c r="D29" i="32" s="1"/>
  <c r="AK21" i="32"/>
  <c r="Y21" i="32"/>
  <c r="M21" i="32"/>
  <c r="AQ28" i="32"/>
  <c r="AQ52" i="32"/>
  <c r="AE28" i="32"/>
  <c r="S28" i="32"/>
  <c r="G28" i="32"/>
  <c r="AN21" i="32"/>
  <c r="AB21" i="32"/>
  <c r="P21" i="32"/>
  <c r="D21" i="32"/>
  <c r="AT13" i="32"/>
  <c r="AH13" i="32"/>
  <c r="V13" i="32"/>
  <c r="J13" i="32"/>
  <c r="AP10" i="32"/>
  <c r="AD10" i="32"/>
  <c r="R10" i="32"/>
  <c r="F10" i="32"/>
  <c r="AY2" i="32"/>
  <c r="L28" i="32"/>
  <c r="U27" i="32"/>
  <c r="AO2" i="32"/>
  <c r="AO43" i="32" s="1"/>
  <c r="AN25" i="32"/>
  <c r="AB25" i="32"/>
  <c r="P25" i="32"/>
  <c r="D25" i="32"/>
  <c r="AM2" i="32"/>
  <c r="AM50" i="32" s="1"/>
  <c r="AA2" i="32"/>
  <c r="AA42" i="32" s="1"/>
  <c r="O2" i="32"/>
  <c r="O44" i="32" s="1"/>
  <c r="C2" i="32"/>
  <c r="C40" i="32" s="1"/>
  <c r="AQ31" i="32"/>
  <c r="G31" i="32"/>
  <c r="AM13" i="32"/>
  <c r="AA13" i="32"/>
  <c r="O13" i="32"/>
  <c r="C13" i="32"/>
  <c r="AL2" i="32"/>
  <c r="AL39" i="32" s="1"/>
  <c r="Z2" i="32"/>
  <c r="Z43" i="32" s="1"/>
  <c r="N2" i="32"/>
  <c r="N24" i="32" s="1"/>
  <c r="AS2" i="32"/>
  <c r="AG2" i="32"/>
  <c r="AG50" i="32" s="1"/>
  <c r="U2" i="32"/>
  <c r="I2" i="32"/>
  <c r="I42" i="32" s="1"/>
  <c r="AJ10" i="32"/>
  <c r="X10" i="32"/>
  <c r="L10" i="32"/>
  <c r="AR2" i="32"/>
  <c r="AR53" i="32" s="1"/>
  <c r="AF2" i="32"/>
  <c r="AF54" i="32" s="1"/>
  <c r="T2" i="32"/>
  <c r="T50" i="32" s="1"/>
  <c r="H2" i="32"/>
  <c r="H50" i="32" s="1"/>
  <c r="G2" i="32"/>
  <c r="G41" i="32" s="1"/>
  <c r="AD2" i="32"/>
  <c r="AD41" i="32" s="1"/>
  <c r="R2" i="32"/>
  <c r="R41" i="32" s="1"/>
  <c r="F2" i="32"/>
  <c r="F41" i="32" s="1"/>
  <c r="AC2" i="32"/>
  <c r="AC52" i="32" s="1"/>
  <c r="Q2" i="32"/>
  <c r="Q42" i="32" s="1"/>
  <c r="E2" i="32"/>
  <c r="E54" i="32" s="1"/>
  <c r="AN2" i="32"/>
  <c r="AN40" i="32" s="1"/>
  <c r="AB2" i="32"/>
  <c r="AB50" i="32" s="1"/>
  <c r="P2" i="32"/>
  <c r="P55" i="32" s="1"/>
  <c r="D2" i="32"/>
  <c r="D42" i="32" s="1"/>
  <c r="AQ24" i="32"/>
  <c r="AO13" i="32"/>
  <c r="AA29" i="32"/>
  <c r="C29" i="32"/>
  <c r="F26" i="32"/>
  <c r="AI2" i="32"/>
  <c r="J2" i="32"/>
  <c r="J40" i="32" s="1"/>
  <c r="AL30" i="32"/>
  <c r="Z30" i="32"/>
  <c r="N30" i="32"/>
  <c r="AO27" i="32"/>
  <c r="AC27" i="32"/>
  <c r="Q27" i="32"/>
  <c r="E27" i="32"/>
  <c r="AU25" i="32"/>
  <c r="W25" i="32"/>
  <c r="K25" i="32"/>
  <c r="AB13" i="32"/>
  <c r="D13" i="32"/>
  <c r="V2" i="32"/>
  <c r="V54" i="32" s="1"/>
  <c r="AK30" i="32"/>
  <c r="Y30" i="32"/>
  <c r="M30" i="32"/>
  <c r="AN27" i="32"/>
  <c r="AB27" i="32"/>
  <c r="P27" i="32"/>
  <c r="D27" i="32"/>
  <c r="AT25" i="32"/>
  <c r="AH25" i="32"/>
  <c r="Q21" i="32"/>
  <c r="AU10" i="32"/>
  <c r="AI10" i="32"/>
  <c r="W10" i="32"/>
  <c r="K10" i="32"/>
  <c r="Q13" i="32"/>
  <c r="AN13" i="32"/>
  <c r="AY13" i="32"/>
  <c r="AT10" i="32"/>
  <c r="AH10" i="32"/>
  <c r="V10" i="32"/>
  <c r="J10" i="32"/>
  <c r="E13" i="32"/>
  <c r="AR10" i="32"/>
  <c r="AF10" i="32"/>
  <c r="T10" i="32"/>
  <c r="H10" i="32"/>
  <c r="AQ10" i="32"/>
  <c r="AE10" i="32"/>
  <c r="S10" i="32"/>
  <c r="G10" i="32"/>
  <c r="AU27" i="32"/>
  <c r="AC25" i="32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AE52" i="32" l="1"/>
  <c r="H29" i="32"/>
  <c r="AQ45" i="32"/>
  <c r="T29" i="32"/>
  <c r="AD32" i="32"/>
  <c r="U45" i="32"/>
  <c r="AP29" i="32"/>
  <c r="Y45" i="32"/>
  <c r="V29" i="32"/>
  <c r="AU24" i="32"/>
  <c r="E24" i="32"/>
  <c r="AE26" i="32"/>
  <c r="U29" i="32"/>
  <c r="F32" i="32"/>
  <c r="AE45" i="32"/>
  <c r="AN24" i="32"/>
  <c r="AO24" i="32"/>
  <c r="V26" i="32"/>
  <c r="H26" i="32"/>
  <c r="R32" i="32"/>
  <c r="Z26" i="32"/>
  <c r="K42" i="32"/>
  <c r="J26" i="32"/>
  <c r="AE44" i="32"/>
  <c r="AC29" i="32"/>
  <c r="AK26" i="32"/>
  <c r="AO29" i="32"/>
  <c r="AR26" i="32"/>
  <c r="K45" i="32"/>
  <c r="AL26" i="32"/>
  <c r="AE43" i="32"/>
  <c r="Q29" i="32"/>
  <c r="K39" i="32"/>
  <c r="L41" i="32"/>
  <c r="AE24" i="32"/>
  <c r="K40" i="32"/>
  <c r="AR32" i="32"/>
  <c r="L55" i="32"/>
  <c r="S29" i="32"/>
  <c r="AE56" i="32"/>
  <c r="AQ44" i="32"/>
  <c r="AJ26" i="32"/>
  <c r="H45" i="32"/>
  <c r="AQ56" i="32"/>
  <c r="AQ67" i="32" s="1"/>
  <c r="AF29" i="32"/>
  <c r="AQ42" i="32"/>
  <c r="AQ39" i="32"/>
  <c r="O26" i="32"/>
  <c r="G32" i="32"/>
  <c r="N26" i="32"/>
  <c r="W29" i="32"/>
  <c r="I26" i="32"/>
  <c r="AU29" i="32"/>
  <c r="AE39" i="32"/>
  <c r="AI32" i="32"/>
  <c r="X24" i="32"/>
  <c r="AQ43" i="32"/>
  <c r="AH29" i="32"/>
  <c r="AI24" i="32"/>
  <c r="Y50" i="32"/>
  <c r="S26" i="32"/>
  <c r="S45" i="32"/>
  <c r="D51" i="32"/>
  <c r="P51" i="32"/>
  <c r="T45" i="32"/>
  <c r="AS56" i="32"/>
  <c r="AF45" i="32"/>
  <c r="AT29" i="32"/>
  <c r="AH32" i="32"/>
  <c r="P29" i="32"/>
  <c r="AP45" i="32"/>
  <c r="T26" i="32"/>
  <c r="AK54" i="32"/>
  <c r="AP24" i="32"/>
  <c r="AJ29" i="32"/>
  <c r="AP39" i="32"/>
  <c r="AO56" i="32"/>
  <c r="AQ32" i="32"/>
  <c r="Q55" i="32"/>
  <c r="AF32" i="32"/>
  <c r="X41" i="32"/>
  <c r="D56" i="32"/>
  <c r="X53" i="32"/>
  <c r="S56" i="32"/>
  <c r="AM56" i="32"/>
  <c r="AQ26" i="32"/>
  <c r="R45" i="32"/>
  <c r="E50" i="32"/>
  <c r="K41" i="32"/>
  <c r="K55" i="32"/>
  <c r="X55" i="32"/>
  <c r="M26" i="32"/>
  <c r="AL43" i="32"/>
  <c r="AD45" i="32"/>
  <c r="AN51" i="32"/>
  <c r="AN62" i="32" s="1"/>
  <c r="Q50" i="32"/>
  <c r="AF44" i="32"/>
  <c r="J56" i="32"/>
  <c r="AN56" i="32"/>
  <c r="AF51" i="32"/>
  <c r="AR44" i="32"/>
  <c r="AJ56" i="32"/>
  <c r="J32" i="32"/>
  <c r="AF56" i="32"/>
  <c r="AA26" i="32"/>
  <c r="P50" i="32"/>
  <c r="K52" i="32"/>
  <c r="K43" i="32"/>
  <c r="K65" i="32" s="1"/>
  <c r="W55" i="32"/>
  <c r="K50" i="32"/>
  <c r="X45" i="32"/>
  <c r="R39" i="32"/>
  <c r="AN55" i="32"/>
  <c r="G29" i="32"/>
  <c r="L24" i="32"/>
  <c r="AN50" i="32"/>
  <c r="AF24" i="32"/>
  <c r="AR50" i="32"/>
  <c r="AR48" i="32" s="1"/>
  <c r="K24" i="32"/>
  <c r="L43" i="32"/>
  <c r="S24" i="32"/>
  <c r="K53" i="32"/>
  <c r="AD56" i="32"/>
  <c r="S51" i="32"/>
  <c r="K56" i="32"/>
  <c r="K44" i="32"/>
  <c r="V42" i="32"/>
  <c r="G26" i="32"/>
  <c r="AE29" i="32"/>
  <c r="K51" i="32"/>
  <c r="K62" i="32" s="1"/>
  <c r="AT45" i="32"/>
  <c r="AJ24" i="32"/>
  <c r="AT51" i="32"/>
  <c r="AD39" i="32"/>
  <c r="AD43" i="32"/>
  <c r="F55" i="32"/>
  <c r="AD51" i="32"/>
  <c r="W40" i="32"/>
  <c r="P24" i="32"/>
  <c r="AU41" i="32"/>
  <c r="AT40" i="32"/>
  <c r="AP41" i="32"/>
  <c r="AU54" i="32"/>
  <c r="J42" i="32"/>
  <c r="AU42" i="32"/>
  <c r="AU55" i="32"/>
  <c r="AX55" i="32" s="1"/>
  <c r="W32" i="32"/>
  <c r="AS40" i="32"/>
  <c r="I44" i="32"/>
  <c r="M54" i="32"/>
  <c r="W24" i="32"/>
  <c r="AU40" i="32"/>
  <c r="AP55" i="32"/>
  <c r="AT52" i="32"/>
  <c r="AN42" i="32"/>
  <c r="W51" i="32"/>
  <c r="AS42" i="32"/>
  <c r="Z55" i="32"/>
  <c r="AF43" i="32"/>
  <c r="AF65" i="32" s="1"/>
  <c r="W50" i="32"/>
  <c r="E44" i="32"/>
  <c r="R24" i="32"/>
  <c r="U44" i="32"/>
  <c r="M56" i="32"/>
  <c r="AF52" i="32"/>
  <c r="M53" i="32"/>
  <c r="W52" i="32"/>
  <c r="W63" i="32" s="1"/>
  <c r="E29" i="32"/>
  <c r="AR56" i="32"/>
  <c r="AU50" i="32"/>
  <c r="Y51" i="32"/>
  <c r="W44" i="32"/>
  <c r="W54" i="32"/>
  <c r="AK39" i="32"/>
  <c r="Q44" i="32"/>
  <c r="AE41" i="32"/>
  <c r="AE63" i="32" s="1"/>
  <c r="AT53" i="32"/>
  <c r="AT48" i="32" s="1"/>
  <c r="C54" i="32"/>
  <c r="W56" i="32"/>
  <c r="M51" i="32"/>
  <c r="W39" i="32"/>
  <c r="AU39" i="32"/>
  <c r="AU61" i="32" s="1"/>
  <c r="AT42" i="32"/>
  <c r="W45" i="32"/>
  <c r="AD24" i="32"/>
  <c r="AI26" i="32"/>
  <c r="AS44" i="32"/>
  <c r="Y54" i="32"/>
  <c r="Y65" i="32" s="1"/>
  <c r="Y53" i="32"/>
  <c r="AU52" i="32"/>
  <c r="D52" i="32"/>
  <c r="AU43" i="32"/>
  <c r="D45" i="32"/>
  <c r="P44" i="32"/>
  <c r="AX44" i="32" s="1"/>
  <c r="AQ41" i="32"/>
  <c r="AQ63" i="32" s="1"/>
  <c r="AE51" i="32"/>
  <c r="AE62" i="32" s="1"/>
  <c r="AI41" i="32"/>
  <c r="AI45" i="32"/>
  <c r="Y56" i="32"/>
  <c r="W53" i="32"/>
  <c r="C50" i="32"/>
  <c r="AS45" i="32"/>
  <c r="AS67" i="32" s="1"/>
  <c r="S55" i="32"/>
  <c r="S44" i="32"/>
  <c r="AS43" i="32"/>
  <c r="AU51" i="32"/>
  <c r="W43" i="32"/>
  <c r="AT54" i="32"/>
  <c r="AB44" i="32"/>
  <c r="AT56" i="32"/>
  <c r="AE50" i="32"/>
  <c r="AQ51" i="32"/>
  <c r="AQ62" i="32" s="1"/>
  <c r="W42" i="32"/>
  <c r="AE32" i="32"/>
  <c r="AJ41" i="32"/>
  <c r="AB29" i="32"/>
  <c r="AU53" i="32"/>
  <c r="AF55" i="32"/>
  <c r="I43" i="32"/>
  <c r="X56" i="32"/>
  <c r="AN52" i="32"/>
  <c r="AB52" i="32"/>
  <c r="AJ32" i="32"/>
  <c r="P40" i="32"/>
  <c r="AX40" i="32" s="1"/>
  <c r="AN44" i="32"/>
  <c r="Y52" i="32"/>
  <c r="C52" i="32"/>
  <c r="AS50" i="32"/>
  <c r="AQ50" i="32"/>
  <c r="AE55" i="32"/>
  <c r="AE66" i="32" s="1"/>
  <c r="K26" i="32"/>
  <c r="C24" i="32"/>
  <c r="V32" i="32"/>
  <c r="AR29" i="32"/>
  <c r="C42" i="32"/>
  <c r="S52" i="32"/>
  <c r="S63" i="32" s="1"/>
  <c r="M41" i="32"/>
  <c r="E55" i="32"/>
  <c r="P42" i="32"/>
  <c r="AW42" i="32" s="1"/>
  <c r="F51" i="32"/>
  <c r="AR55" i="32"/>
  <c r="AF40" i="32"/>
  <c r="E51" i="32"/>
  <c r="X51" i="32"/>
  <c r="Q41" i="32"/>
  <c r="AT55" i="32"/>
  <c r="R53" i="32"/>
  <c r="AE54" i="32"/>
  <c r="AE65" i="32" s="1"/>
  <c r="AE53" i="32"/>
  <c r="AQ55" i="32"/>
  <c r="AQ66" i="32" s="1"/>
  <c r="T24" i="32"/>
  <c r="AR43" i="32"/>
  <c r="AF39" i="32"/>
  <c r="AO42" i="32"/>
  <c r="F56" i="32"/>
  <c r="O32" i="32"/>
  <c r="E56" i="32"/>
  <c r="L29" i="32"/>
  <c r="Y55" i="32"/>
  <c r="X44" i="32"/>
  <c r="X66" i="32" s="1"/>
  <c r="AN45" i="32"/>
  <c r="AO40" i="32"/>
  <c r="E53" i="32"/>
  <c r="F53" i="32"/>
  <c r="AJ55" i="32"/>
  <c r="AQ54" i="32"/>
  <c r="AQ53" i="32"/>
  <c r="AT44" i="32"/>
  <c r="V45" i="32"/>
  <c r="AB24" i="32"/>
  <c r="AR24" i="32"/>
  <c r="AJ45" i="32"/>
  <c r="M50" i="32"/>
  <c r="S43" i="32"/>
  <c r="D50" i="32"/>
  <c r="AF50" i="32"/>
  <c r="U50" i="32"/>
  <c r="AA32" i="32"/>
  <c r="AJ44" i="32"/>
  <c r="AE42" i="32"/>
  <c r="AY4" i="32"/>
  <c r="AA45" i="32"/>
  <c r="AK53" i="32"/>
  <c r="H41" i="32"/>
  <c r="T53" i="32"/>
  <c r="T48" i="32" s="1"/>
  <c r="T43" i="32"/>
  <c r="AM53" i="32"/>
  <c r="AM48" i="32" s="1"/>
  <c r="AM43" i="32"/>
  <c r="AM39" i="32"/>
  <c r="AM55" i="32"/>
  <c r="AM51" i="32"/>
  <c r="AM41" i="32"/>
  <c r="H39" i="32"/>
  <c r="H61" i="32" s="1"/>
  <c r="N41" i="32"/>
  <c r="D54" i="32"/>
  <c r="Z53" i="32"/>
  <c r="AH24" i="32"/>
  <c r="AH41" i="32"/>
  <c r="AH43" i="32"/>
  <c r="AH39" i="32"/>
  <c r="AL52" i="32"/>
  <c r="AM52" i="32"/>
  <c r="H42" i="32"/>
  <c r="D40" i="32"/>
  <c r="L26" i="32"/>
  <c r="L32" i="32"/>
  <c r="N39" i="32"/>
  <c r="T41" i="32"/>
  <c r="D53" i="32"/>
  <c r="D48" i="32" s="1"/>
  <c r="AA40" i="32"/>
  <c r="AR45" i="32"/>
  <c r="AZ4" i="32"/>
  <c r="AU45" i="32"/>
  <c r="S32" i="32"/>
  <c r="AM24" i="32"/>
  <c r="P43" i="32"/>
  <c r="P39" i="32"/>
  <c r="P41" i="32"/>
  <c r="AF53" i="32"/>
  <c r="AF48" i="32" s="1"/>
  <c r="AF42" i="32"/>
  <c r="I40" i="32"/>
  <c r="AG44" i="32"/>
  <c r="P56" i="32"/>
  <c r="S39" i="32"/>
  <c r="AL50" i="32"/>
  <c r="AL61" i="32" s="1"/>
  <c r="AS52" i="32"/>
  <c r="T39" i="32"/>
  <c r="T61" i="32" s="1"/>
  <c r="R51" i="32"/>
  <c r="AG43" i="32"/>
  <c r="P54" i="32"/>
  <c r="AC50" i="32"/>
  <c r="AL53" i="32"/>
  <c r="AT24" i="32"/>
  <c r="AT41" i="32"/>
  <c r="AT43" i="32"/>
  <c r="AT39" i="32"/>
  <c r="E39" i="32"/>
  <c r="N42" i="32"/>
  <c r="Y41" i="32"/>
  <c r="AC51" i="32"/>
  <c r="Q53" i="32"/>
  <c r="Q64" i="32" s="1"/>
  <c r="AD53" i="32"/>
  <c r="J29" i="32"/>
  <c r="P52" i="32"/>
  <c r="AC41" i="32"/>
  <c r="AC63" i="32" s="1"/>
  <c r="AA41" i="32"/>
  <c r="N44" i="32"/>
  <c r="AM44" i="32"/>
  <c r="P45" i="32"/>
  <c r="P67" i="32" s="1"/>
  <c r="AH42" i="32"/>
  <c r="Z39" i="32"/>
  <c r="AF41" i="32"/>
  <c r="AC44" i="32"/>
  <c r="P53" i="32"/>
  <c r="AM45" i="32"/>
  <c r="AM67" i="32" s="1"/>
  <c r="J50" i="32"/>
  <c r="AX15" i="32"/>
  <c r="Q56" i="32"/>
  <c r="AT32" i="32"/>
  <c r="AB43" i="32"/>
  <c r="AB39" i="32"/>
  <c r="AB41" i="32"/>
  <c r="AB63" i="32" s="1"/>
  <c r="U26" i="32"/>
  <c r="U32" i="32"/>
  <c r="AM42" i="32"/>
  <c r="AB51" i="32"/>
  <c r="J53" i="32"/>
  <c r="J64" i="32" s="1"/>
  <c r="H52" i="32"/>
  <c r="AP54" i="32"/>
  <c r="AP50" i="32"/>
  <c r="AP44" i="32"/>
  <c r="AP40" i="32"/>
  <c r="AP52" i="32"/>
  <c r="N54" i="32"/>
  <c r="Z41" i="32"/>
  <c r="R56" i="32"/>
  <c r="AB54" i="32"/>
  <c r="AO50" i="32"/>
  <c r="Q39" i="32"/>
  <c r="Z42" i="32"/>
  <c r="AC56" i="32"/>
  <c r="I52" i="32"/>
  <c r="AC53" i="32"/>
  <c r="U56" i="32"/>
  <c r="U67" i="32" s="1"/>
  <c r="AJ43" i="32"/>
  <c r="AH56" i="32"/>
  <c r="Z44" i="32"/>
  <c r="L52" i="32"/>
  <c r="L42" i="32"/>
  <c r="L64" i="32" s="1"/>
  <c r="L54" i="32"/>
  <c r="L50" i="32"/>
  <c r="L48" i="32" s="1"/>
  <c r="L40" i="32"/>
  <c r="L44" i="32"/>
  <c r="L66" i="32" s="1"/>
  <c r="AR41" i="32"/>
  <c r="AO44" i="32"/>
  <c r="AB53" i="32"/>
  <c r="AB48" i="32" s="1"/>
  <c r="AG54" i="32"/>
  <c r="AM26" i="32"/>
  <c r="O42" i="32"/>
  <c r="G43" i="32"/>
  <c r="AL55" i="32"/>
  <c r="AL44" i="32"/>
  <c r="AL51" i="32"/>
  <c r="J45" i="32"/>
  <c r="H32" i="32"/>
  <c r="AN43" i="32"/>
  <c r="AN39" i="32"/>
  <c r="AN41" i="32"/>
  <c r="L45" i="32"/>
  <c r="U40" i="32"/>
  <c r="F43" i="32"/>
  <c r="AB56" i="32"/>
  <c r="V53" i="32"/>
  <c r="V44" i="32"/>
  <c r="N56" i="32"/>
  <c r="C56" i="32"/>
  <c r="AR39" i="32"/>
  <c r="AP51" i="32"/>
  <c r="I45" i="32"/>
  <c r="G51" i="32"/>
  <c r="AN54" i="32"/>
  <c r="H51" i="32"/>
  <c r="Q54" i="32"/>
  <c r="AG55" i="32"/>
  <c r="AC39" i="32"/>
  <c r="AL42" i="32"/>
  <c r="AL37" i="32" s="1"/>
  <c r="T52" i="32"/>
  <c r="AJ53" i="32"/>
  <c r="AO53" i="32"/>
  <c r="U54" i="32"/>
  <c r="X26" i="32"/>
  <c r="X32" i="32"/>
  <c r="AL40" i="32"/>
  <c r="Z45" i="32"/>
  <c r="AJ39" i="32"/>
  <c r="F42" i="32"/>
  <c r="AB45" i="32"/>
  <c r="M45" i="32"/>
  <c r="I54" i="32"/>
  <c r="E45" i="32"/>
  <c r="G50" i="32"/>
  <c r="AN53" i="32"/>
  <c r="AK51" i="32"/>
  <c r="AA53" i="32"/>
  <c r="AA43" i="32"/>
  <c r="AA39" i="32"/>
  <c r="AA51" i="32"/>
  <c r="AA55" i="32"/>
  <c r="AW55" i="32" s="1"/>
  <c r="AA52" i="32"/>
  <c r="Z52" i="32"/>
  <c r="AK52" i="32"/>
  <c r="AK63" i="32" s="1"/>
  <c r="AA24" i="32"/>
  <c r="D43" i="32"/>
  <c r="D39" i="32"/>
  <c r="D41" i="32"/>
  <c r="D55" i="32"/>
  <c r="V24" i="32"/>
  <c r="V41" i="32"/>
  <c r="V39" i="32"/>
  <c r="V43" i="32"/>
  <c r="V65" i="32" s="1"/>
  <c r="D24" i="32"/>
  <c r="F24" i="32"/>
  <c r="E52" i="32"/>
  <c r="E41" i="32"/>
  <c r="AG40" i="32"/>
  <c r="F45" i="32"/>
  <c r="AH53" i="32"/>
  <c r="AB55" i="32"/>
  <c r="AB42" i="32"/>
  <c r="AL54" i="32"/>
  <c r="AA54" i="32"/>
  <c r="AL41" i="32"/>
  <c r="AP56" i="32"/>
  <c r="G55" i="32"/>
  <c r="T51" i="32"/>
  <c r="AS55" i="32"/>
  <c r="AO39" i="32"/>
  <c r="E43" i="32"/>
  <c r="E65" i="32" s="1"/>
  <c r="AD55" i="32"/>
  <c r="H54" i="32"/>
  <c r="AR42" i="32"/>
  <c r="G53" i="32"/>
  <c r="AI50" i="32"/>
  <c r="AG42" i="32"/>
  <c r="AP42" i="32"/>
  <c r="AP64" i="32" s="1"/>
  <c r="X52" i="32"/>
  <c r="X42" i="32"/>
  <c r="X54" i="32"/>
  <c r="X50" i="32"/>
  <c r="X40" i="32"/>
  <c r="AB40" i="32"/>
  <c r="M43" i="32"/>
  <c r="E40" i="32"/>
  <c r="S50" i="32"/>
  <c r="G54" i="32"/>
  <c r="X29" i="32"/>
  <c r="S53" i="32"/>
  <c r="AH45" i="32"/>
  <c r="J24" i="32"/>
  <c r="J41" i="32"/>
  <c r="J43" i="32"/>
  <c r="J39" i="32"/>
  <c r="G24" i="32"/>
  <c r="T32" i="32"/>
  <c r="AI44" i="32"/>
  <c r="R43" i="32"/>
  <c r="AL56" i="32"/>
  <c r="AY15" i="32"/>
  <c r="AA56" i="32"/>
  <c r="AW56" i="32" s="1"/>
  <c r="AG52" i="32"/>
  <c r="AG45" i="32"/>
  <c r="J52" i="32"/>
  <c r="AC54" i="32"/>
  <c r="H40" i="32"/>
  <c r="Q43" i="32"/>
  <c r="AR52" i="32"/>
  <c r="AI56" i="32"/>
  <c r="T54" i="32"/>
  <c r="G56" i="32"/>
  <c r="V50" i="32"/>
  <c r="AH54" i="32"/>
  <c r="Z51" i="32"/>
  <c r="C44" i="32"/>
  <c r="Q45" i="32"/>
  <c r="Q67" i="32" s="1"/>
  <c r="AI42" i="32"/>
  <c r="J51" i="32"/>
  <c r="J62" i="32" s="1"/>
  <c r="S54" i="32"/>
  <c r="H56" i="32"/>
  <c r="H67" i="32" s="1"/>
  <c r="X43" i="32"/>
  <c r="J54" i="32"/>
  <c r="G45" i="32"/>
  <c r="Z24" i="32"/>
  <c r="I24" i="32"/>
  <c r="I55" i="32"/>
  <c r="I51" i="32"/>
  <c r="I41" i="32"/>
  <c r="I63" i="32" s="1"/>
  <c r="I39" i="32"/>
  <c r="I53" i="32"/>
  <c r="I64" i="32" s="1"/>
  <c r="I50" i="32"/>
  <c r="G52" i="32"/>
  <c r="G63" i="32" s="1"/>
  <c r="AH40" i="32"/>
  <c r="Z50" i="32"/>
  <c r="AC55" i="32"/>
  <c r="R55" i="32"/>
  <c r="E42" i="32"/>
  <c r="V52" i="32"/>
  <c r="AR51" i="32"/>
  <c r="AO54" i="32"/>
  <c r="AO65" i="32" s="1"/>
  <c r="T40" i="32"/>
  <c r="AC43" i="32"/>
  <c r="I29" i="32"/>
  <c r="I32" i="32"/>
  <c r="AQ29" i="32"/>
  <c r="AI51" i="32"/>
  <c r="AR54" i="32"/>
  <c r="O52" i="32"/>
  <c r="AH50" i="32"/>
  <c r="Q52" i="32"/>
  <c r="AJ52" i="32"/>
  <c r="AJ42" i="32"/>
  <c r="AJ40" i="32"/>
  <c r="AJ62" i="32" s="1"/>
  <c r="AJ50" i="32"/>
  <c r="AJ54" i="32"/>
  <c r="AK45" i="32"/>
  <c r="M24" i="32"/>
  <c r="M42" i="32"/>
  <c r="M40" i="32"/>
  <c r="M44" i="32"/>
  <c r="M66" i="32" s="1"/>
  <c r="Q40" i="32"/>
  <c r="V56" i="32"/>
  <c r="J55" i="32"/>
  <c r="AA44" i="32"/>
  <c r="O45" i="32"/>
  <c r="N55" i="32"/>
  <c r="N51" i="32"/>
  <c r="N40" i="32"/>
  <c r="AL24" i="32"/>
  <c r="F54" i="32"/>
  <c r="F50" i="32"/>
  <c r="F44" i="32"/>
  <c r="F40" i="32"/>
  <c r="F52" i="32"/>
  <c r="F63" i="32" s="1"/>
  <c r="U24" i="32"/>
  <c r="U55" i="32"/>
  <c r="U51" i="32"/>
  <c r="U41" i="32"/>
  <c r="U53" i="32"/>
  <c r="U39" i="32"/>
  <c r="U43" i="32"/>
  <c r="H43" i="32"/>
  <c r="J44" i="32"/>
  <c r="Q51" i="32"/>
  <c r="O54" i="32"/>
  <c r="AH52" i="32"/>
  <c r="H55" i="32"/>
  <c r="G39" i="32"/>
  <c r="AH44" i="32"/>
  <c r="AI53" i="32"/>
  <c r="AM40" i="32"/>
  <c r="AZ15" i="32"/>
  <c r="AU56" i="32"/>
  <c r="AI39" i="32"/>
  <c r="I56" i="32"/>
  <c r="H53" i="32"/>
  <c r="H48" i="32" s="1"/>
  <c r="N45" i="32"/>
  <c r="AK43" i="32"/>
  <c r="AC45" i="32"/>
  <c r="N43" i="32"/>
  <c r="AH51" i="32"/>
  <c r="V55" i="32"/>
  <c r="AI43" i="32"/>
  <c r="L39" i="32"/>
  <c r="O53" i="32"/>
  <c r="O43" i="32"/>
  <c r="O39" i="32"/>
  <c r="O55" i="32"/>
  <c r="O66" i="32" s="1"/>
  <c r="O51" i="32"/>
  <c r="O41" i="32"/>
  <c r="R54" i="32"/>
  <c r="R50" i="32"/>
  <c r="R44" i="32"/>
  <c r="R40" i="32"/>
  <c r="R52" i="32"/>
  <c r="R63" i="32" s="1"/>
  <c r="AG24" i="32"/>
  <c r="AG51" i="32"/>
  <c r="AG41" i="32"/>
  <c r="AG53" i="32"/>
  <c r="AG48" i="32" s="1"/>
  <c r="AG39" i="32"/>
  <c r="AG61" i="32" s="1"/>
  <c r="V51" i="32"/>
  <c r="AO52" i="32"/>
  <c r="AO41" i="32"/>
  <c r="AO55" i="32"/>
  <c r="Z40" i="32"/>
  <c r="AI40" i="32"/>
  <c r="O50" i="32"/>
  <c r="O56" i="32"/>
  <c r="T55" i="32"/>
  <c r="AR40" i="32"/>
  <c r="H44" i="32"/>
  <c r="Z54" i="32"/>
  <c r="Z65" i="32" s="1"/>
  <c r="AI55" i="32"/>
  <c r="T42" i="32"/>
  <c r="AG56" i="32"/>
  <c r="T56" i="32"/>
  <c r="T67" i="32" s="1"/>
  <c r="R42" i="32"/>
  <c r="M39" i="32"/>
  <c r="D44" i="32"/>
  <c r="Y24" i="32"/>
  <c r="Y42" i="32"/>
  <c r="Y44" i="32"/>
  <c r="Y40" i="32"/>
  <c r="AC40" i="32"/>
  <c r="AH55" i="32"/>
  <c r="L51" i="32"/>
  <c r="C45" i="32"/>
  <c r="G40" i="32"/>
  <c r="G42" i="32"/>
  <c r="G44" i="32"/>
  <c r="AS29" i="32"/>
  <c r="AS32" i="32"/>
  <c r="N50" i="32"/>
  <c r="N52" i="32"/>
  <c r="AG29" i="32"/>
  <c r="AG32" i="32"/>
  <c r="AK24" i="32"/>
  <c r="AK42" i="32"/>
  <c r="AK44" i="32"/>
  <c r="AK40" i="32"/>
  <c r="O24" i="32"/>
  <c r="H24" i="32"/>
  <c r="AK56" i="32"/>
  <c r="N53" i="32"/>
  <c r="O40" i="32"/>
  <c r="Q24" i="32"/>
  <c r="AC24" i="32"/>
  <c r="AD54" i="32"/>
  <c r="AD50" i="32"/>
  <c r="AD44" i="32"/>
  <c r="AD40" i="32"/>
  <c r="AD52" i="32"/>
  <c r="AD63" i="32" s="1"/>
  <c r="AD42" i="32"/>
  <c r="AS24" i="32"/>
  <c r="AS51" i="32"/>
  <c r="AS41" i="32"/>
  <c r="AS39" i="32"/>
  <c r="AS53" i="32"/>
  <c r="AS54" i="32"/>
  <c r="C53" i="32"/>
  <c r="C43" i="32"/>
  <c r="C39" i="32"/>
  <c r="C55" i="32"/>
  <c r="C51" i="32"/>
  <c r="C62" i="32" s="1"/>
  <c r="C41" i="32"/>
  <c r="F39" i="32"/>
  <c r="AP43" i="32"/>
  <c r="AK50" i="32"/>
  <c r="U52" i="32"/>
  <c r="AO51" i="32"/>
  <c r="S40" i="32"/>
  <c r="S42" i="32"/>
  <c r="AC42" i="32"/>
  <c r="AA50" i="32"/>
  <c r="AM54" i="32"/>
  <c r="AI52" i="32"/>
  <c r="AI63" i="32" s="1"/>
  <c r="T44" i="32"/>
  <c r="V40" i="32"/>
  <c r="Z56" i="32"/>
  <c r="AK55" i="32"/>
  <c r="Y26" i="32"/>
  <c r="AI54" i="32"/>
  <c r="Y39" i="32"/>
  <c r="AO45" i="32"/>
  <c r="AL45" i="32"/>
  <c r="M52" i="32"/>
  <c r="L56" i="32"/>
  <c r="C26" i="32"/>
  <c r="U42" i="32"/>
  <c r="AO32" i="32"/>
  <c r="AO26" i="32"/>
  <c r="N32" i="32"/>
  <c r="N29" i="32"/>
  <c r="AL32" i="32"/>
  <c r="AL29" i="32"/>
  <c r="D26" i="32"/>
  <c r="D32" i="32"/>
  <c r="P26" i="32"/>
  <c r="P32" i="32"/>
  <c r="AB32" i="32"/>
  <c r="AB26" i="32"/>
  <c r="AN32" i="32"/>
  <c r="AN26" i="32"/>
  <c r="M32" i="32"/>
  <c r="M29" i="32"/>
  <c r="Y32" i="32"/>
  <c r="Y29" i="32"/>
  <c r="Z32" i="32"/>
  <c r="Z29" i="32"/>
  <c r="AU26" i="32"/>
  <c r="AU32" i="32"/>
  <c r="AK32" i="32"/>
  <c r="AK29" i="32"/>
  <c r="E32" i="32"/>
  <c r="E26" i="32"/>
  <c r="Q32" i="32"/>
  <c r="Q26" i="32"/>
  <c r="AC32" i="32"/>
  <c r="AC26" i="32"/>
  <c r="Q94" i="16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K37" i="32" l="1"/>
  <c r="AP65" i="32"/>
  <c r="Y67" i="32"/>
  <c r="AC67" i="32"/>
  <c r="L63" i="32"/>
  <c r="AE67" i="32"/>
  <c r="AF66" i="32"/>
  <c r="D62" i="32"/>
  <c r="W66" i="32"/>
  <c r="AQ37" i="32"/>
  <c r="AF67" i="32"/>
  <c r="AK65" i="32"/>
  <c r="L65" i="32"/>
  <c r="AO62" i="32"/>
  <c r="M62" i="32"/>
  <c r="K67" i="32"/>
  <c r="AQ65" i="32"/>
  <c r="AF62" i="32"/>
  <c r="AX51" i="32"/>
  <c r="K64" i="32"/>
  <c r="K61" i="32"/>
  <c r="C65" i="32"/>
  <c r="AJ48" i="32"/>
  <c r="AT63" i="32"/>
  <c r="AR66" i="32"/>
  <c r="AQ61" i="32"/>
  <c r="D67" i="32"/>
  <c r="C64" i="32"/>
  <c r="X48" i="32"/>
  <c r="AR61" i="32"/>
  <c r="AU65" i="32"/>
  <c r="Y48" i="32"/>
  <c r="AP67" i="32"/>
  <c r="AU63" i="32"/>
  <c r="AX54" i="32"/>
  <c r="AG63" i="32"/>
  <c r="P48" i="32"/>
  <c r="AE61" i="32"/>
  <c r="V62" i="32"/>
  <c r="AX56" i="32"/>
  <c r="M64" i="32"/>
  <c r="AW51" i="32"/>
  <c r="K63" i="32"/>
  <c r="C63" i="32"/>
  <c r="AP63" i="32"/>
  <c r="AD67" i="32"/>
  <c r="X64" i="32"/>
  <c r="D63" i="32"/>
  <c r="AP66" i="32"/>
  <c r="Q66" i="32"/>
  <c r="AS66" i="32"/>
  <c r="P62" i="32"/>
  <c r="W48" i="32"/>
  <c r="E48" i="32"/>
  <c r="Y64" i="32"/>
  <c r="X63" i="32"/>
  <c r="M67" i="32"/>
  <c r="AT64" i="32"/>
  <c r="AN67" i="32"/>
  <c r="R67" i="32"/>
  <c r="AN48" i="32"/>
  <c r="V64" i="32"/>
  <c r="AF61" i="32"/>
  <c r="W37" i="32"/>
  <c r="O48" i="32"/>
  <c r="S67" i="32"/>
  <c r="AL65" i="32"/>
  <c r="AF63" i="32"/>
  <c r="AK62" i="32"/>
  <c r="G62" i="32"/>
  <c r="AI67" i="32"/>
  <c r="AE48" i="32"/>
  <c r="W64" i="32"/>
  <c r="AH66" i="32"/>
  <c r="K66" i="32"/>
  <c r="R61" i="32"/>
  <c r="AB67" i="32"/>
  <c r="AS62" i="32"/>
  <c r="H66" i="32"/>
  <c r="AB66" i="32"/>
  <c r="AU48" i="32"/>
  <c r="K48" i="32"/>
  <c r="Q65" i="32"/>
  <c r="AB62" i="32"/>
  <c r="Q63" i="32"/>
  <c r="H62" i="32"/>
  <c r="X62" i="32"/>
  <c r="F67" i="32"/>
  <c r="AN63" i="32"/>
  <c r="E62" i="32"/>
  <c r="V67" i="32"/>
  <c r="O64" i="32"/>
  <c r="AO66" i="32"/>
  <c r="M65" i="32"/>
  <c r="AX53" i="32"/>
  <c r="AO64" i="32"/>
  <c r="AJ66" i="32"/>
  <c r="U61" i="32"/>
  <c r="E67" i="32"/>
  <c r="J67" i="32"/>
  <c r="AT65" i="32"/>
  <c r="AO67" i="32"/>
  <c r="I65" i="32"/>
  <c r="AP61" i="32"/>
  <c r="Y62" i="32"/>
  <c r="N48" i="32"/>
  <c r="AU37" i="32"/>
  <c r="P66" i="32"/>
  <c r="I48" i="32"/>
  <c r="G48" i="32"/>
  <c r="AJ63" i="32"/>
  <c r="S65" i="32"/>
  <c r="AB64" i="32"/>
  <c r="AR67" i="32"/>
  <c r="AJ67" i="32"/>
  <c r="F62" i="32"/>
  <c r="AE64" i="32"/>
  <c r="AN66" i="32"/>
  <c r="AJ65" i="32"/>
  <c r="AD61" i="32"/>
  <c r="F66" i="32"/>
  <c r="F64" i="32"/>
  <c r="AD65" i="32"/>
  <c r="O65" i="32"/>
  <c r="F48" i="32"/>
  <c r="S62" i="32"/>
  <c r="AS65" i="32"/>
  <c r="E64" i="32"/>
  <c r="AU62" i="32"/>
  <c r="S64" i="32"/>
  <c r="AK64" i="32"/>
  <c r="C67" i="32"/>
  <c r="U65" i="32"/>
  <c r="D65" i="32"/>
  <c r="AS61" i="32"/>
  <c r="AK67" i="32"/>
  <c r="AR65" i="32"/>
  <c r="AQ48" i="32"/>
  <c r="X67" i="32"/>
  <c r="W65" i="32"/>
  <c r="AX50" i="32"/>
  <c r="W62" i="32"/>
  <c r="AK48" i="32"/>
  <c r="AS63" i="32"/>
  <c r="Z66" i="32"/>
  <c r="W67" i="32"/>
  <c r="E66" i="32"/>
  <c r="I66" i="32"/>
  <c r="AS48" i="32"/>
  <c r="Y66" i="32"/>
  <c r="N65" i="32"/>
  <c r="U48" i="32"/>
  <c r="N62" i="32"/>
  <c r="AH48" i="32"/>
  <c r="AX39" i="32"/>
  <c r="AC48" i="32"/>
  <c r="S66" i="32"/>
  <c r="M63" i="32"/>
  <c r="U66" i="32"/>
  <c r="AC64" i="32"/>
  <c r="AH64" i="32"/>
  <c r="P65" i="32"/>
  <c r="AG65" i="32"/>
  <c r="W61" i="32"/>
  <c r="C66" i="32"/>
  <c r="R48" i="32"/>
  <c r="Y63" i="32"/>
  <c r="AH65" i="32"/>
  <c r="AT66" i="32"/>
  <c r="G64" i="32"/>
  <c r="AH62" i="32"/>
  <c r="AM66" i="32"/>
  <c r="T65" i="32"/>
  <c r="AQ64" i="32"/>
  <c r="D66" i="32"/>
  <c r="R64" i="32"/>
  <c r="AD62" i="32"/>
  <c r="AI62" i="32"/>
  <c r="AX42" i="32"/>
  <c r="X65" i="32"/>
  <c r="AH67" i="32"/>
  <c r="AW53" i="32"/>
  <c r="AL62" i="32"/>
  <c r="AA63" i="32"/>
  <c r="P64" i="32"/>
  <c r="Q48" i="32"/>
  <c r="AT67" i="32"/>
  <c r="V63" i="32"/>
  <c r="AR63" i="32"/>
  <c r="N67" i="32"/>
  <c r="AD64" i="32"/>
  <c r="AK37" i="32"/>
  <c r="AU64" i="32"/>
  <c r="Q62" i="32"/>
  <c r="AG66" i="32"/>
  <c r="AX43" i="32"/>
  <c r="AP48" i="32"/>
  <c r="AE37" i="32"/>
  <c r="AU66" i="32"/>
  <c r="AI66" i="32"/>
  <c r="T63" i="32"/>
  <c r="AK61" i="32"/>
  <c r="Z62" i="32"/>
  <c r="AD37" i="32"/>
  <c r="H65" i="32"/>
  <c r="AL63" i="32"/>
  <c r="AN65" i="32"/>
  <c r="AX52" i="32"/>
  <c r="I62" i="32"/>
  <c r="M48" i="32"/>
  <c r="AT62" i="32"/>
  <c r="F37" i="32"/>
  <c r="F61" i="32"/>
  <c r="AA66" i="32"/>
  <c r="AW44" i="32"/>
  <c r="L61" i="32"/>
  <c r="L37" i="32"/>
  <c r="Y61" i="32"/>
  <c r="Y37" i="32"/>
  <c r="AC62" i="32"/>
  <c r="R62" i="32"/>
  <c r="J66" i="32"/>
  <c r="G67" i="32"/>
  <c r="J37" i="32"/>
  <c r="J61" i="32"/>
  <c r="AN64" i="32"/>
  <c r="N66" i="32"/>
  <c r="E61" i="32"/>
  <c r="E37" i="32"/>
  <c r="AL48" i="32"/>
  <c r="AU67" i="32"/>
  <c r="AX45" i="32"/>
  <c r="AM61" i="32"/>
  <c r="AM37" i="32"/>
  <c r="X37" i="32"/>
  <c r="D64" i="32"/>
  <c r="AA48" i="32"/>
  <c r="AW50" i="32"/>
  <c r="G66" i="32"/>
  <c r="R66" i="32"/>
  <c r="AJ64" i="32"/>
  <c r="AC65" i="32"/>
  <c r="J65" i="32"/>
  <c r="AP37" i="32"/>
  <c r="AT37" i="32"/>
  <c r="AT61" i="32"/>
  <c r="S37" i="32"/>
  <c r="S61" i="32"/>
  <c r="H37" i="32"/>
  <c r="H64" i="32"/>
  <c r="AH63" i="32"/>
  <c r="AM65" i="32"/>
  <c r="X61" i="32"/>
  <c r="C61" i="32"/>
  <c r="C37" i="32"/>
  <c r="AD66" i="32"/>
  <c r="AM62" i="32"/>
  <c r="T62" i="32"/>
  <c r="V48" i="32"/>
  <c r="J63" i="32"/>
  <c r="AO61" i="32"/>
  <c r="AO37" i="32"/>
  <c r="AG62" i="32"/>
  <c r="AW52" i="32"/>
  <c r="AL64" i="32"/>
  <c r="V66" i="32"/>
  <c r="AL66" i="32"/>
  <c r="Z63" i="32"/>
  <c r="J48" i="32"/>
  <c r="AM64" i="32"/>
  <c r="R37" i="32"/>
  <c r="AR62" i="32"/>
  <c r="O63" i="32"/>
  <c r="G37" i="32"/>
  <c r="G61" i="32"/>
  <c r="I61" i="32"/>
  <c r="S48" i="32"/>
  <c r="AW39" i="32"/>
  <c r="AA37" i="32"/>
  <c r="AA61" i="32"/>
  <c r="AJ61" i="32"/>
  <c r="AJ37" i="32"/>
  <c r="F65" i="32"/>
  <c r="AF37" i="32"/>
  <c r="AF64" i="32"/>
  <c r="AS37" i="32"/>
  <c r="H63" i="32"/>
  <c r="AA64" i="32"/>
  <c r="AO63" i="32"/>
  <c r="M61" i="32"/>
  <c r="M37" i="32"/>
  <c r="AI64" i="32"/>
  <c r="R65" i="32"/>
  <c r="AG37" i="32"/>
  <c r="AG64" i="32"/>
  <c r="AA65" i="32"/>
  <c r="AW43" i="32"/>
  <c r="Z67" i="32"/>
  <c r="U62" i="32"/>
  <c r="AP62" i="32"/>
  <c r="AC66" i="32"/>
  <c r="N63" i="32"/>
  <c r="I37" i="32"/>
  <c r="D61" i="32"/>
  <c r="D37" i="32"/>
  <c r="U63" i="32"/>
  <c r="AI48" i="32"/>
  <c r="L67" i="32"/>
  <c r="AB61" i="32"/>
  <c r="AB37" i="32"/>
  <c r="AD48" i="32"/>
  <c r="AW54" i="32"/>
  <c r="AW41" i="32"/>
  <c r="P63" i="32"/>
  <c r="AX41" i="32"/>
  <c r="O61" i="32"/>
  <c r="O37" i="32"/>
  <c r="V37" i="32"/>
  <c r="V61" i="32"/>
  <c r="G65" i="32"/>
  <c r="L62" i="32"/>
  <c r="Z64" i="32"/>
  <c r="AB65" i="32"/>
  <c r="Z61" i="32"/>
  <c r="Z37" i="32"/>
  <c r="P61" i="32"/>
  <c r="P37" i="32"/>
  <c r="N61" i="32"/>
  <c r="N37" i="32"/>
  <c r="AW45" i="32"/>
  <c r="AA67" i="32"/>
  <c r="AW40" i="32"/>
  <c r="AA62" i="32"/>
  <c r="O62" i="32"/>
  <c r="O67" i="32"/>
  <c r="AR37" i="32"/>
  <c r="AR64" i="32"/>
  <c r="I67" i="32"/>
  <c r="AN61" i="32"/>
  <c r="AN37" i="32"/>
  <c r="Q61" i="32"/>
  <c r="Q37" i="32"/>
  <c r="AS64" i="32"/>
  <c r="AM63" i="32"/>
  <c r="AL67" i="32"/>
  <c r="C48" i="32"/>
  <c r="AO48" i="32"/>
  <c r="AK66" i="32"/>
  <c r="N64" i="32"/>
  <c r="AH37" i="32"/>
  <c r="AH61" i="32"/>
  <c r="AC61" i="32"/>
  <c r="AC37" i="32"/>
  <c r="U37" i="32"/>
  <c r="U64" i="32"/>
  <c r="E63" i="32"/>
  <c r="T66" i="32"/>
  <c r="Z48" i="32"/>
  <c r="AI61" i="32"/>
  <c r="AI37" i="32"/>
  <c r="AG67" i="32"/>
  <c r="T37" i="32"/>
  <c r="T64" i="32"/>
  <c r="AI65" i="32"/>
  <c r="P68" i="16"/>
  <c r="P72" i="16" s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6" i="25"/>
  <c r="A4" i="25"/>
  <c r="A3" i="31"/>
  <c r="A4" i="16"/>
  <c r="A31" i="13"/>
  <c r="A4" i="13"/>
  <c r="G76" i="31" l="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107" i="16" l="1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L94" i="16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<sst xmlns="http://schemas.openxmlformats.org/spreadsheetml/2006/main" count="1280" uniqueCount="538">
  <si>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</si>
  <si>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</si>
  <si>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</si>
  <si>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</si>
  <si>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</si>
  <si>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</si>
  <si>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</si>
  <si>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</si>
  <si>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</si>
  <si>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</si>
  <si>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</si>
  <si>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</si>
  <si>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</si>
  <si>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</si>
  <si>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</si>
  <si>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</si>
  <si>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</si>
  <si>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</si>
  <si>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</si>
  <si>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</si>
  <si>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</si>
  <si>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</si>
  <si>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</si>
  <si>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</si>
  <si>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</si>
  <si>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</si>
  <si>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</si>
  <si>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</si>
  <si>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</si>
  <si>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</si>
  <si>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</si>
  <si>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</si>
  <si>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</si>
  <si>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</si>
  <si>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</si>
  <si>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</si>
  <si>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</si>
  <si>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</si>
  <si>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</si>
  <si>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</si>
  <si>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</si>
  <si>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</si>
  <si>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</si>
  <si>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</si>
  <si>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</si>
  <si>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</si>
  <si>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</si>
  <si>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</si>
  <si>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</si>
  <si>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</si>
  <si>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</si>
  <si>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</si>
  <si>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</si>
  <si>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</si>
  <si>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</si>
  <si>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</si>
  <si>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</si>
  <si>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</si>
  <si>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</si>
  <si>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</si>
  <si>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</si>
  <si>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</si>
  <si>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</si>
  <si>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</si>
  <si>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</si>
  <si>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</si>
  <si>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</si>
  <si>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</si>
  <si>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</si>
  <si>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</si>
  <si>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</si>
  <si>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</si>
  <si>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</si>
  <si>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</si>
  <si>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</si>
  <si>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</si>
  <si>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</si>
  <si>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</si>
  <si>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</si>
  <si>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</si>
  <si>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</si>
  <si>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</si>
  <si>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</si>
  <si>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</si>
  <si>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</si>
  <si>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</si>
  <si>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</si>
  <si>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</si>
  <si>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</si>
  <si>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</si>
  <si>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</si>
  <si>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</si>
  <si>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</si>
  <si>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</si>
  <si>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</si>
  <si>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</si>
  <si>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</si>
  <si>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</si>
  <si>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</si>
  <si>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</si>
  <si>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</si>
  <si>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</si>
  <si>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</si>
  <si>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</si>
  <si>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</si>
  <si>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</si>
  <si>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</si>
  <si>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</si>
  <si>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</si>
  <si>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</si>
  <si>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</si>
  <si>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</si>
  <si>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</si>
  <si>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</si>
  <si>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</si>
  <si>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</si>
  <si>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</si>
  <si>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</si>
  <si>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</si>
  <si>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</si>
  <si>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</si>
  <si>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</si>
  <si>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</si>
  <si>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</si>
  <si>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</si>
  <si>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</si>
  <si>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</si>
  <si>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</si>
  <si>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</si>
  <si>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</si>
  <si>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</si>
  <si>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</si>
  <si>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</si>
  <si>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</si>
  <si>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</si>
  <si>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</si>
  <si>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</si>
  <si>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</si>
  <si>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</si>
  <si>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</si>
  <si>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</si>
  <si>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</si>
  <si>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</si>
  <si>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</si>
  <si>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</si>
  <si>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</si>
  <si>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</si>
  <si>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</si>
  <si>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</si>
  <si>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</si>
  <si>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</si>
  <si>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</si>
  <si>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</si>
  <si>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</si>
  <si>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</si>
  <si>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</si>
  <si>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</si>
  <si>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</si>
  <si>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</si>
  <si>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</si>
  <si>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</si>
  <si>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</si>
  <si>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</si>
  <si>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</si>
  <si>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</si>
  <si>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</si>
  <si>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</si>
  <si>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</si>
  <si>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</si>
  <si>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</si>
  <si>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</si>
  <si>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</si>
  <si>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</si>
  <si>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</si>
  <si>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</si>
  <si>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</si>
  <si>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</si>
  <si>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</si>
  <si>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</si>
  <si>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</si>
  <si>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</si>
  <si>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</si>
  <si>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</si>
  <si>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</si>
  <si>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</si>
  <si>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</si>
  <si>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</si>
  <si>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</si>
  <si>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</si>
  <si>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</si>
  <si>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</si>
  <si>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</si>
  <si>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</si>
  <si>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</si>
  <si>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</si>
  <si>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</si>
  <si>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</si>
  <si>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</si>
  <si>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</si>
  <si>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</si>
  <si>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</si>
  <si>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</si>
  <si>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</si>
  <si>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</si>
  <si>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</si>
  <si>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</si>
  <si>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</si>
  <si>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</si>
  <si>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</si>
  <si>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</si>
  <si>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</si>
  <si>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</si>
  <si>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</si>
  <si>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</si>
  <si>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</si>
  <si>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</si>
  <si>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</si>
  <si>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</si>
  <si>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</si>
  <si>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</si>
  <si>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</si>
  <si>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</si>
  <si>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</si>
  <si>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</si>
  <si>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</si>
  <si>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</si>
  <si>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</si>
  <si>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</si>
  <si>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</si>
  <si>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</si>
  <si>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</si>
  <si>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</si>
  <si>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</si>
  <si>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</si>
  <si>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</si>
  <si>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</si>
  <si>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</si>
  <si>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</si>
  <si>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</si>
  <si>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</si>
  <si>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</si>
  <si>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</si>
  <si>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</si>
  <si>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</si>
  <si>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</si>
  <si>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</si>
  <si>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</si>
  <si>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</si>
  <si>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</si>
  <si>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</si>
  <si>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</si>
  <si>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</si>
  <si>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</si>
  <si>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</si>
  <si>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</si>
  <si>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</si>
  <si>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</si>
  <si>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</si>
  <si>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</si>
  <si>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</si>
  <si>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</si>
  <si>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</si>
  <si>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</si>
  <si>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</si>
  <si>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</si>
  <si>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</si>
  <si>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</si>
  <si>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</si>
  <si>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</si>
  <si>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</si>
  <si>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</si>
  <si>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</si>
  <si>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</si>
  <si>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</si>
  <si>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</si>
  <si>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</si>
  <si>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</si>
  <si>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</si>
  <si>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</si>
  <si>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</si>
  <si>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</si>
  <si>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</si>
  <si>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</si>
  <si>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</si>
  <si>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</si>
  <si>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</si>
  <si>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</si>
  <si>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</si>
  <si>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</si>
  <si>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</si>
  <si>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</si>
  <si>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</si>
  <si>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</si>
  <si>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</si>
  <si>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</si>
  <si>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</si>
  <si>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</si>
  <si>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</si>
  <si>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</si>
  <si>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</si>
  <si>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</si>
  <si>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</si>
  <si>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</si>
  <si>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</si>
  <si>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</si>
  <si>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</si>
  <si>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</si>
  <si>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</si>
  <si>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</si>
  <si>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</si>
  <si>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</si>
  <si>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</si>
  <si>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</si>
  <si>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</si>
  <si>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</si>
  <si>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</si>
  <si>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</si>
  <si>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</si>
  <si>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</si>
  <si>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</si>
  <si>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</si>
  <si>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</si>
  <si>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</si>
  <si>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</si>
  <si>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</si>
  <si>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</si>
  <si>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</si>
  <si>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</si>
  <si>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</si>
  <si>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</si>
  <si>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</si>
  <si>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</si>
  <si>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</si>
  <si>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</si>
  <si>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</si>
  <si>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</si>
  <si>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</si>
  <si>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</si>
  <si>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</si>
  <si>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</si>
  <si>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</si>
  <si>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</si>
  <si>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</si>
  <si>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</si>
  <si>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</si>
  <si>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</si>
  <si>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</si>
  <si>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</si>
  <si>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</si>
  <si>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</si>
  <si>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</si>
  <si>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</si>
  <si>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</si>
  <si>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</si>
  <si>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</si>
  <si>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</si>
  <si>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</si>
  <si>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</si>
  <si>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</si>
  <si>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</si>
  <si>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</si>
  <si>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</si>
  <si>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</si>
  <si>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</si>
  <si>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</si>
  <si>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</si>
  <si>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</si>
  <si>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</si>
  <si>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</si>
  <si>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</si>
  <si>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</si>
  <si>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</si>
  <si>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</si>
  <si>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</si>
  <si>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</si>
  <si>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</si>
  <si>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</si>
  <si>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</si>
  <si>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</si>
  <si>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</si>
  <si>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</si>
  <si>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</si>
  <si>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</si>
  <si>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</si>
  <si>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</si>
  <si>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</si>
  <si>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</si>
  <si>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</si>
  <si>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</si>
  <si>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</si>
  <si>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</si>
  <si>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</si>
  <si>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</si>
  <si>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</si>
  <si>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</si>
  <si>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</si>
  <si>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</si>
  <si>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</si>
  <si>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</si>
  <si>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</si>
  <si>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</si>
  <si>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</si>
  <si>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</si>
  <si>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</si>
  <si>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</si>
  <si>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</si>
  <si>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</si>
  <si>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</si>
  <si>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</si>
  <si>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</si>
  <si>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</si>
  <si>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</si>
  <si>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</si>
  <si>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</si>
  <si>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</si>
  <si>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</si>
  <si>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</si>
  <si>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</si>
  <si>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</si>
  <si>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</si>
  <si>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</si>
  <si>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</si>
  <si>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</si>
  <si>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</si>
  <si>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</si>
  <si>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</si>
  <si>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</si>
  <si>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</si>
  <si>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</si>
  <si>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</si>
  <si>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</si>
  <si>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</si>
  <si>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</si>
  <si>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</si>
  <si>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</si>
  <si>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</si>
  <si>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</si>
  <si>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</si>
  <si>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</si>
  <si>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</si>
  <si>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</si>
  <si>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</si>
  <si>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</si>
  <si>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</si>
  <si>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</si>
  <si>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</si>
  <si>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</si>
  <si>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</si>
  <si>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</si>
  <si>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</si>
  <si>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</si>
  <si>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</si>
  <si>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</si>
  <si>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</si>
  <si>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</si>
  <si>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</si>
  <si>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</si>
  <si>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</si>
  <si>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</si>
  <si>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</si>
  <si>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</si>
  <si>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</si>
  <si>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</si>
  <si>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</si>
  <si>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</si>
  <si>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</si>
  <si>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</si>
  <si>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</si>
  <si>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</si>
  <si>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</si>
  <si>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</si>
  <si>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</si>
  <si>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</si>
  <si>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</si>
  <si>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</si>
  <si>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</si>
  <si>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</si>
  <si>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</si>
  <si>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</si>
  <si>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</si>
  <si>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</si>
  <si>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</si>
  <si>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</si>
  <si>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</si>
  <si>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</si>
  <si>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</si>
  <si>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</si>
  <si>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</si>
  <si>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</si>
  <si>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</si>
  <si>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</si>
  <si>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</si>
  <si>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</si>
  <si>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</si>
  <si>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</si>
  <si>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</si>
  <si>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</si>
  <si>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</si>
  <si>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</si>
  <si>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</si>
  <si>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</si>
  <si>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</si>
  <si>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</si>
  <si>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</si>
  <si>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</si>
  <si>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</si>
  <si>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</si>
  <si>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</si>
  <si>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</si>
  <si>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</si>
  <si>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</si>
  <si>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</si>
  <si>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</si>
  <si>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</si>
  <si>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</si>
  <si>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</si>
  <si>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</si>
  <si>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</si>
  <si>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</si>
  <si>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</si>
  <si>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</si>
  <si>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</si>
  <si>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</si>
  <si>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</si>
  <si>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</si>
  <si>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</si>
  <si>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</si>
  <si>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</si>
  <si>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</si>
  <si>
    <t>Part modale hors avion</t>
  </si>
  <si>
    <t>voiture CD</t>
  </si>
  <si>
    <t>voiture LD</t>
  </si>
  <si>
    <t>voiture CD+LD</t>
  </si>
  <si>
    <t>Transport (parts modales en %)</t>
  </si>
  <si>
    <t>2030/2019</t>
  </si>
  <si>
    <t>2050/2019</t>
  </si>
  <si>
    <t>Total hors avion</t>
  </si>
  <si>
    <t>Ecarts de transport 
(points de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</si>
</sst>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1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9" fontId="0" fillId="0" borderId="0" xfId="1" applyFont="1"/>
    <xf numFmtId="9" fontId="0" fillId="2" borderId="4" xfId="1" applyFont="1" applyFill="1" applyBorder="1"/>
    <xf numFmtId="9" fontId="0" fillId="2" borderId="2" xfId="1" applyFont="1" applyFill="1" applyBorder="1"/>
    <xf numFmtId="9" fontId="0" fillId="2" borderId="7" xfId="1" applyFont="1" applyFill="1" applyBorder="1"/>
    <xf numFmtId="9" fontId="0" fillId="0" borderId="0" xfId="0" applyNumberFormat="1"/>
    <xf numFmtId="9" fontId="0" fillId="2" borderId="0" xfId="1" applyFont="1" applyFill="1"/>
    <xf numFmtId="9" fontId="0" fillId="2" borderId="6" xfId="1" applyFont="1" applyFill="1" applyBorder="1"/>
    <xf numFmtId="9" fontId="0" fillId="2" borderId="3" xfId="1" applyFont="1" applyFill="1" applyBorder="1"/>
    <xf numFmtId="9" fontId="0" fillId="2" borderId="10" xfId="1" applyFont="1" applyFill="1" applyBorder="1"/>
    <xf numFmtId="9" fontId="0" fillId="2" borderId="1" xfId="1" applyFont="1" applyFill="1" applyBorder="1"/>
    <xf numFmtId="9" fontId="0" fillId="2" borderId="16" xfId="1" applyFont="1" applyFill="1" applyBorder="1"/>
    <xf numFmtId="9" fontId="2" fillId="0" borderId="0" xfId="0" applyNumberFormat="1" applyFont="1"/>
    <xf numFmtId="9" fontId="2" fillId="2" borderId="0" xfId="1" applyFont="1" applyFill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theme" Target="theme/theme1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230.61301517369998</c:v>
                </c:pt>
                <c:pt idx="1">
                  <c:v>230.57719929390001</c:v>
                </c:pt>
                <c:pt idx="2">
                  <c:v>203.7525430904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0.15571015449744879</c:v>
                </c:pt>
                <c:pt idx="1">
                  <c:v>0.1050259124968692</c:v>
                </c:pt>
                <c:pt idx="2">
                  <c:v>6.5040949769269274E-2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0.75980315825318556</c:v>
                </c:pt>
                <c:pt idx="1">
                  <c:v>0.71716528742344499</c:v>
                </c:pt>
                <c:pt idx="2">
                  <c:v>0.5937221315959893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8.4486687438319052E-2</c:v>
                </c:pt>
                <c:pt idx="1">
                  <c:v>0.17780880008321179</c:v>
                </c:pt>
                <c:pt idx="2">
                  <c:v>0.34156697683628956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2.481776027</c:v>
                </c:pt>
                <c:pt idx="1">
                  <c:v>2.6644563899999998</c:v>
                </c:pt>
                <c:pt idx="2">
                  <c:v>3.7297779090000001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69.117889802000008</c:v>
                </c:pt>
                <c:pt idx="1">
                  <c:v>64.379464280999997</c:v>
                </c:pt>
                <c:pt idx="2">
                  <c:v>56.752551182999994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10.3262656903</c:v>
                </c:pt>
                <c:pt idx="1">
                  <c:v>10.6836839149</c:v>
                </c:pt>
                <c:pt idx="2">
                  <c:v>14.051887690400001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23.560467400499999</c:v>
                </c:pt>
                <c:pt idx="1">
                  <c:v>19.040602785399997</c:v>
                </c:pt>
                <c:pt idx="2">
                  <c:v>18.778284897100001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36.426334332000003</c:v>
                </c:pt>
                <c:pt idx="1">
                  <c:v>37.006042124800004</c:v>
                </c:pt>
                <c:pt idx="2">
                  <c:v>49.1966784245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8.641375775862133E-3</c:v>
                </c:pt>
                <c:pt idx="1">
                  <c:v>6.9572056917554352E-3</c:v>
                </c:pt>
                <c:pt idx="2">
                  <c:v>7.0660959973850726E-3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0.69408091298907915</c:v>
                </c:pt>
                <c:pt idx="1">
                  <c:v>0.6484685862668349</c:v>
                </c:pt>
                <c:pt idx="2">
                  <c:v>0.37300389188188376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0.10258601323815467</c:v>
                </c:pt>
                <c:pt idx="1">
                  <c:v>0.10222058431006673</c:v>
                </c:pt>
                <c:pt idx="2">
                  <c:v>9.7911813993547175E-2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3.6998234291614029E-2</c:v>
                </c:pt>
                <c:pt idx="1">
                  <c:v>6.0326902198057336E-2</c:v>
                </c:pt>
                <c:pt idx="2">
                  <c:v>0.17656228754001049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8.3952357053768217E-2</c:v>
                </c:pt>
                <c:pt idx="1">
                  <c:v>0.13922108431983102</c:v>
                </c:pt>
                <c:pt idx="2">
                  <c:v>0.26336672850554715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7.374110665152174E-2</c:v>
                </c:pt>
                <c:pt idx="1">
                  <c:v>4.2805637213454394E-2</c:v>
                </c:pt>
                <c:pt idx="2">
                  <c:v>8.2089182081626369E-2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0.95161573824692725</c:v>
                </c:pt>
                <c:pt idx="1">
                  <c:v>0.93912696517798477</c:v>
                </c:pt>
                <c:pt idx="2">
                  <c:v>0.93651036758891426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4.8384261753072658E-2</c:v>
                </c:pt>
                <c:pt idx="1">
                  <c:v>6.0873034822015254E-2</c:v>
                </c:pt>
                <c:pt idx="2">
                  <c:v>6.3489632411085767E-2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0.98439656250231278</c:v>
                </c:pt>
                <c:pt idx="1">
                  <c:v>0.97850009739639665</c:v>
                </c:pt>
                <c:pt idx="2">
                  <c:v>0.95693676437804587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1.5603437497687262E-2</c:v>
                </c:pt>
                <c:pt idx="1">
                  <c:v>2.1499902603603422E-2</c:v>
                </c:pt>
                <c:pt idx="2">
                  <c:v>4.3063235621954125E-2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131.42708919867701</c:v>
                </c:pt>
                <c:pt idx="1">
                  <c:v>117.16279673078826</c:v>
                </c:pt>
                <c:pt idx="2">
                  <c:v>80.254138641020234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46.428337869264602</c:v>
                </c:pt>
                <c:pt idx="1">
                  <c:v>36.437148478813555</c:v>
                </c:pt>
                <c:pt idx="2">
                  <c:v>28.996821660200432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25.093045547931801</c:v>
                </c:pt>
                <c:pt idx="1">
                  <c:v>18.558126607168756</c:v>
                </c:pt>
                <c:pt idx="2">
                  <c:v>21.364004024786325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110.31673702847159</c:v>
                </c:pt>
                <c:pt idx="1">
                  <c:v>117.69108716226751</c:v>
                </c:pt>
                <c:pt idx="2">
                  <c:v>153.55349931350273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35.278953860000001</c:v>
                </c:pt>
                <c:pt idx="5">
                  <c:v>35.281818540000003</c:v>
                </c:pt>
                <c:pt idx="6">
                  <c:v>35.334949849999994</c:v>
                </c:pt>
                <c:pt idx="7">
                  <c:v>35.439801670000001</c:v>
                </c:pt>
                <c:pt idx="8">
                  <c:v>35.585843750000002</c:v>
                </c:pt>
                <c:pt idx="9">
                  <c:v>35.759409429999998</c:v>
                </c:pt>
                <c:pt idx="10">
                  <c:v>35.951122750000003</c:v>
                </c:pt>
                <c:pt idx="11">
                  <c:v>36.149275889999998</c:v>
                </c:pt>
                <c:pt idx="12">
                  <c:v>36.349113899999999</c:v>
                </c:pt>
                <c:pt idx="13">
                  <c:v>36.547987859999999</c:v>
                </c:pt>
                <c:pt idx="14">
                  <c:v>36.745132689999998</c:v>
                </c:pt>
                <c:pt idx="15">
                  <c:v>36.94164713</c:v>
                </c:pt>
                <c:pt idx="16">
                  <c:v>37.135599300000003</c:v>
                </c:pt>
                <c:pt idx="17">
                  <c:v>37.329307930000006</c:v>
                </c:pt>
                <c:pt idx="18">
                  <c:v>37.524502480000002</c:v>
                </c:pt>
                <c:pt idx="19">
                  <c:v>37.72288674</c:v>
                </c:pt>
                <c:pt idx="20">
                  <c:v>37.92523104</c:v>
                </c:pt>
                <c:pt idx="21">
                  <c:v>38.13866556</c:v>
                </c:pt>
                <c:pt idx="22">
                  <c:v>38.36196769</c:v>
                </c:pt>
                <c:pt idx="23">
                  <c:v>38.592473949999999</c:v>
                </c:pt>
                <c:pt idx="24">
                  <c:v>38.828622289999998</c:v>
                </c:pt>
                <c:pt idx="25">
                  <c:v>39.068293060000002</c:v>
                </c:pt>
                <c:pt idx="26">
                  <c:v>39.309470050000002</c:v>
                </c:pt>
                <c:pt idx="27">
                  <c:v>39.551912880000003</c:v>
                </c:pt>
                <c:pt idx="28">
                  <c:v>39.79522334</c:v>
                </c:pt>
                <c:pt idx="29">
                  <c:v>40.039092969999999</c:v>
                </c:pt>
                <c:pt idx="30">
                  <c:v>40.285836439999997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3.8378846248475457E-2</c:v>
                </c:pt>
                <c:pt idx="5">
                  <c:v>4.8212826305182852E-2</c:v>
                </c:pt>
                <c:pt idx="6">
                  <c:v>5.9293576215447778E-2</c:v>
                </c:pt>
                <c:pt idx="7">
                  <c:v>7.1768985325701459E-2</c:v>
                </c:pt>
                <c:pt idx="8">
                  <c:v>8.5732819669338323E-2</c:v>
                </c:pt>
                <c:pt idx="9">
                  <c:v>0.10124632279197011</c:v>
                </c:pt>
                <c:pt idx="10">
                  <c:v>0.11836654225214704</c:v>
                </c:pt>
                <c:pt idx="11">
                  <c:v>0.13710726447417093</c:v>
                </c:pt>
                <c:pt idx="12">
                  <c:v>0.15748686025053285</c:v>
                </c:pt>
                <c:pt idx="13">
                  <c:v>0.17949965169436827</c:v>
                </c:pt>
                <c:pt idx="14">
                  <c:v>0.20311248744057808</c:v>
                </c:pt>
                <c:pt idx="15">
                  <c:v>0.22826391022375619</c:v>
                </c:pt>
                <c:pt idx="16">
                  <c:v>0.25482622998896909</c:v>
                </c:pt>
                <c:pt idx="17">
                  <c:v>0.28266511824399632</c:v>
                </c:pt>
                <c:pt idx="18">
                  <c:v>0.31160497853987801</c:v>
                </c:pt>
                <c:pt idx="19">
                  <c:v>0.34143973176746334</c:v>
                </c:pt>
                <c:pt idx="20">
                  <c:v>0.37193272270702032</c:v>
                </c:pt>
                <c:pt idx="21">
                  <c:v>0.40289180899175647</c:v>
                </c:pt>
                <c:pt idx="22">
                  <c:v>0.43404193248253065</c:v>
                </c:pt>
                <c:pt idx="23">
                  <c:v>0.46510298622615259</c:v>
                </c:pt>
                <c:pt idx="24">
                  <c:v>0.49582292841119502</c:v>
                </c:pt>
                <c:pt idx="25">
                  <c:v>0.52596928072700389</c:v>
                </c:pt>
                <c:pt idx="26">
                  <c:v>0.55534043990501469</c:v>
                </c:pt>
                <c:pt idx="27">
                  <c:v>0.58378142569371472</c:v>
                </c:pt>
                <c:pt idx="28">
                  <c:v>0.61116635713295142</c:v>
                </c:pt>
                <c:pt idx="29">
                  <c:v>0.63739972828860014</c:v>
                </c:pt>
                <c:pt idx="30">
                  <c:v>0.66243157045394585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0.10383954338094208</c:v>
                </c:pt>
                <c:pt idx="1">
                  <c:v>5.8204494217082549E-2</c:v>
                </c:pt>
                <c:pt idx="2">
                  <c:v>1.5194845416991423E-2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0.71137273095013442</c:v>
                </c:pt>
                <c:pt idx="1">
                  <c:v>0.61281200259594115</c:v>
                </c:pt>
                <c:pt idx="2">
                  <c:v>0.22246633896625134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0.17621775300637815</c:v>
                </c:pt>
                <c:pt idx="1">
                  <c:v>0.21061696102383895</c:v>
                </c:pt>
                <c:pt idx="2">
                  <c:v>9.9907245167775896E-2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8.5699726798540449E-3</c:v>
                </c:pt>
                <c:pt idx="1">
                  <c:v>0.11836654225214704</c:v>
                </c:pt>
                <c:pt idx="2">
                  <c:v>0.66243157045394585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results\reporting%201%20-%20energie%20TEND.xlsx" TargetMode="External"/><Relationship Id="rId1" Type="http://schemas.openxmlformats.org/officeDocument/2006/relationships/externalLinkPath" Target="/Users/alma.monserand/Documents/GitHub/ThreeME/results/reporting%201%20-%20energie%20TEN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esktop\Temporaire\reporting%202%20-%20energie%20SNBC3%20-%20template%20parts%20modales%20voyageurs.xlsx" TargetMode="External"/><Relationship Id="rId1" Type="http://schemas.openxmlformats.org/officeDocument/2006/relationships/externalLinkPath" Target="/Users/alma.monserand/Desktop/Temporaire/reporting%202%20-%20energie%20SNBC3%20-%20template%20parts%20modales%20voyageu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</row>
      </sheetData>
      <sheetData sheetId="20"/>
      <sheetData sheetId="21">
        <row r="13">
          <cell r="L13">
            <v>40.000032758951647</v>
          </cell>
          <cell r="T13">
            <v>7.9839854804023167</v>
          </cell>
          <cell r="U13">
            <v>121.32585979507003</v>
          </cell>
          <cell r="V13">
            <v>167.05352361968622</v>
          </cell>
          <cell r="W13">
            <v>115.22915089485383</v>
          </cell>
          <cell r="X13">
            <v>15.644073294761139</v>
          </cell>
        </row>
        <row r="22">
          <cell r="T22">
            <v>2.5620317912758828</v>
          </cell>
          <cell r="U22">
            <v>101.89198183958929</v>
          </cell>
          <cell r="V22">
            <v>112.58996281774162</v>
          </cell>
          <cell r="W22">
            <v>49.692336714841716</v>
          </cell>
          <cell r="X22">
            <v>4.0057458533464949</v>
          </cell>
        </row>
        <row r="30">
          <cell r="T30">
            <v>0</v>
          </cell>
          <cell r="U30">
            <v>20.458157406991582</v>
          </cell>
          <cell r="V30">
            <v>26.615725966388851</v>
          </cell>
          <cell r="W30">
            <v>13.391663307903183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1.325152202471839</v>
          </cell>
          <cell r="U37">
            <v>18.774389983885822</v>
          </cell>
          <cell r="V37">
            <v>59.150287479050967</v>
          </cell>
          <cell r="W37">
            <v>0.34286013585192066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0.84471066492371039</v>
          </cell>
          <cell r="X39">
            <v>0</v>
          </cell>
        </row>
        <row r="40">
          <cell r="T40">
            <v>0.25</v>
          </cell>
          <cell r="U40">
            <v>1.955318115234375</v>
          </cell>
          <cell r="V40">
            <v>50.263804232391934</v>
          </cell>
          <cell r="W40">
            <v>10.628217280358204</v>
          </cell>
          <cell r="X40">
            <v>0</v>
          </cell>
        </row>
        <row r="41">
          <cell r="T41">
            <v>2.8798420607810633</v>
          </cell>
          <cell r="U41">
            <v>0.75934024169921888</v>
          </cell>
          <cell r="V41">
            <v>0</v>
          </cell>
          <cell r="W41">
            <v>0</v>
          </cell>
          <cell r="X41">
            <v>41.205948968253495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390.32849052575307</v>
          </cell>
        </row>
        <row r="43">
          <cell r="T43">
            <v>31.022615677081973</v>
          </cell>
          <cell r="U43">
            <v>20.140625662246215</v>
          </cell>
          <cell r="V43">
            <v>12.124097766198929</v>
          </cell>
          <cell r="W43">
            <v>17.266825593867647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5.7659559812914596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30.804065429687501</v>
          </cell>
        </row>
        <row r="53">
          <cell r="E53">
            <v>12.578912449765744</v>
          </cell>
        </row>
        <row r="54">
          <cell r="E54">
            <v>113.21942779139728</v>
          </cell>
        </row>
        <row r="55">
          <cell r="E55">
            <v>0.53337670416372851</v>
          </cell>
        </row>
        <row r="56">
          <cell r="E56">
            <v>6.0152368288072022</v>
          </cell>
        </row>
        <row r="57">
          <cell r="E57">
            <v>4.4048588394360317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  <cell r="T13">
            <v>7.6640280422278524</v>
          </cell>
          <cell r="U13">
            <v>125.34883441740973</v>
          </cell>
          <cell r="V13">
            <v>167.58037418148072</v>
          </cell>
          <cell r="W13">
            <v>100.94959269616226</v>
          </cell>
          <cell r="X13">
            <v>30.954972159028785</v>
          </cell>
        </row>
        <row r="22">
          <cell r="T22">
            <v>2.1461334494600726</v>
          </cell>
          <cell r="U22">
            <v>85.507147432547441</v>
          </cell>
          <cell r="V22">
            <v>73.489583332648436</v>
          </cell>
          <cell r="W22">
            <v>31.783583129637009</v>
          </cell>
          <cell r="X22">
            <v>6.3031544539274833</v>
          </cell>
        </row>
        <row r="30">
          <cell r="T30">
            <v>0</v>
          </cell>
          <cell r="U30">
            <v>20.589706261589171</v>
          </cell>
          <cell r="V30">
            <v>29.293864289346555</v>
          </cell>
          <cell r="W30">
            <v>18.690596972952971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2.1723993471697325</v>
          </cell>
          <cell r="U37">
            <v>20.422417009283894</v>
          </cell>
          <cell r="V37">
            <v>45.694565750921086</v>
          </cell>
          <cell r="W37">
            <v>0.46314310358360405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0.86463956078668247</v>
          </cell>
          <cell r="X39">
            <v>0</v>
          </cell>
        </row>
        <row r="40">
          <cell r="T40">
            <v>0.5</v>
          </cell>
          <cell r="U40">
            <v>3.4088933105468748</v>
          </cell>
          <cell r="V40">
            <v>71.668518554839707</v>
          </cell>
          <cell r="W40">
            <v>16.00449528116604</v>
          </cell>
          <cell r="X40">
            <v>0</v>
          </cell>
        </row>
        <row r="41">
          <cell r="T41">
            <v>4.6410977021219679</v>
          </cell>
          <cell r="U41">
            <v>1.0285361411132812</v>
          </cell>
          <cell r="V41">
            <v>0</v>
          </cell>
          <cell r="W41">
            <v>0</v>
          </cell>
          <cell r="X41">
            <v>36.640275077422793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299.68098831610791</v>
          </cell>
        </row>
        <row r="43">
          <cell r="T43">
            <v>27.024104246708042</v>
          </cell>
          <cell r="U43">
            <v>12.308271650577865</v>
          </cell>
          <cell r="V43">
            <v>4.6180690607080663</v>
          </cell>
          <cell r="W43">
            <v>5.9743988488591224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3.4252792556992748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16.075615722656249</v>
          </cell>
        </row>
        <row r="53">
          <cell r="E53">
            <v>10.356262080325934</v>
          </cell>
        </row>
        <row r="54">
          <cell r="E54">
            <v>95.324260386983326</v>
          </cell>
        </row>
        <row r="55">
          <cell r="E55">
            <v>0.98433711774094745</v>
          </cell>
        </row>
        <row r="56">
          <cell r="E56">
            <v>9.5751859683728693</v>
          </cell>
        </row>
        <row r="57">
          <cell r="E57">
            <v>9.4804311672852979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  <cell r="T13">
            <v>7.7126288806125016</v>
          </cell>
          <cell r="U13">
            <v>130.36754517319469</v>
          </cell>
          <cell r="V13">
            <v>158.98187870009832</v>
          </cell>
          <cell r="W13">
            <v>96.862888654792613</v>
          </cell>
          <cell r="X13">
            <v>57.341707182273488</v>
          </cell>
        </row>
        <row r="22">
          <cell r="T22">
            <v>2.1353999867470588</v>
          </cell>
          <cell r="U22">
            <v>72.864660758006423</v>
          </cell>
          <cell r="V22">
            <v>53.853852150263208</v>
          </cell>
          <cell r="W22">
            <v>26.933903026729944</v>
          </cell>
          <cell r="X22">
            <v>8.3024469646833161</v>
          </cell>
        </row>
        <row r="30">
          <cell r="T30">
            <v>0</v>
          </cell>
          <cell r="U30">
            <v>20.573940378796198</v>
          </cell>
          <cell r="V30">
            <v>28.917251051933125</v>
          </cell>
          <cell r="W30">
            <v>18.878892704975588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2.7730307508519707</v>
          </cell>
          <cell r="U37">
            <v>20.203559685037114</v>
          </cell>
          <cell r="V37">
            <v>38.595135513286785</v>
          </cell>
          <cell r="W37">
            <v>0.43406989863895534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0.93898003664808516</v>
          </cell>
          <cell r="X39">
            <v>0</v>
          </cell>
        </row>
        <row r="40">
          <cell r="T40">
            <v>0.75</v>
          </cell>
          <cell r="U40">
            <v>5.5404179687499999</v>
          </cell>
          <cell r="V40">
            <v>88.021667456281236</v>
          </cell>
          <cell r="W40">
            <v>20.482042486716281</v>
          </cell>
          <cell r="X40">
            <v>0</v>
          </cell>
        </row>
        <row r="41">
          <cell r="T41">
            <v>8.3214654409998232</v>
          </cell>
          <cell r="U41">
            <v>1.1254933974609376</v>
          </cell>
          <cell r="V41">
            <v>0</v>
          </cell>
          <cell r="W41">
            <v>0</v>
          </cell>
          <cell r="X41">
            <v>53.229824534966241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183.65265309164423</v>
          </cell>
        </row>
        <row r="43">
          <cell r="T43">
            <v>19.85629550078999</v>
          </cell>
          <cell r="U43">
            <v>9.0742751543652709</v>
          </cell>
          <cell r="V43">
            <v>3.260836950166615</v>
          </cell>
          <cell r="W43">
            <v>3.4419330830775619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3.5288056070999749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12.650076660156248</v>
          </cell>
        </row>
        <row r="53">
          <cell r="E53">
            <v>8.5375790835295255</v>
          </cell>
        </row>
        <row r="54">
          <cell r="E54">
            <v>78.311135803097855</v>
          </cell>
        </row>
        <row r="55">
          <cell r="E55">
            <v>1.800451278990862</v>
          </cell>
        </row>
        <row r="56">
          <cell r="E56">
            <v>16.223620243483047</v>
          </cell>
        </row>
        <row r="57">
          <cell r="E57">
            <v>17.811580806374948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  <cell r="T13">
            <v>7.76122971899715</v>
          </cell>
          <cell r="U13">
            <v>134.5958383814887</v>
          </cell>
          <cell r="V13">
            <v>149.5228289340921</v>
          </cell>
          <cell r="W13">
            <v>92.228183694440688</v>
          </cell>
          <cell r="X13">
            <v>85.601807225833156</v>
          </cell>
        </row>
        <row r="22">
          <cell r="T22">
            <v>2.1246665240340468</v>
          </cell>
          <cell r="U22">
            <v>61.74986568544189</v>
          </cell>
          <cell r="V22">
            <v>40.99551664852801</v>
          </cell>
          <cell r="W22">
            <v>22.444989891684408</v>
          </cell>
          <cell r="X22">
            <v>9.5408937218332817</v>
          </cell>
        </row>
        <row r="30">
          <cell r="T30">
            <v>0</v>
          </cell>
          <cell r="U30">
            <v>20.658237597633519</v>
          </cell>
          <cell r="V30">
            <v>26.593767108522837</v>
          </cell>
          <cell r="W30">
            <v>19.0580863696926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3.3736621545342089</v>
          </cell>
          <cell r="U37">
            <v>19.866368456853682</v>
          </cell>
          <cell r="V37">
            <v>34.097641504490639</v>
          </cell>
          <cell r="W37">
            <v>0.40515733033320123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1.0133205125094877</v>
          </cell>
          <cell r="X39">
            <v>0</v>
          </cell>
        </row>
        <row r="40">
          <cell r="T40">
            <v>1</v>
          </cell>
          <cell r="U40">
            <v>7.6335380859375004</v>
          </cell>
          <cell r="V40">
            <v>103.59461616627088</v>
          </cell>
          <cell r="W40">
            <v>25.404172221757367</v>
          </cell>
          <cell r="X40">
            <v>0</v>
          </cell>
        </row>
        <row r="41">
          <cell r="T41">
            <v>15.889145060057182</v>
          </cell>
          <cell r="U41">
            <v>2.1415231567382813</v>
          </cell>
          <cell r="V41">
            <v>0</v>
          </cell>
          <cell r="W41">
            <v>0</v>
          </cell>
          <cell r="X41">
            <v>71.59302193291866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62.42121803575882</v>
          </cell>
        </row>
        <row r="43">
          <cell r="T43">
            <v>9.0097391312566604</v>
          </cell>
          <cell r="U43">
            <v>5.1952563518908157</v>
          </cell>
          <cell r="V43">
            <v>2.2535083725168867</v>
          </cell>
          <cell r="W43">
            <v>1.3399462790047187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2.7841882556496467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9.617915039062499</v>
          </cell>
        </row>
        <row r="53">
          <cell r="E53">
            <v>6.7321107560009157</v>
          </cell>
        </row>
        <row r="54">
          <cell r="E54">
            <v>63.453621141900157</v>
          </cell>
        </row>
        <row r="55">
          <cell r="E55">
            <v>2.7141517882424018</v>
          </cell>
        </row>
        <row r="56">
          <cell r="E56">
            <v>21.978073187488125</v>
          </cell>
        </row>
        <row r="57">
          <cell r="E57">
            <v>25.023965550983899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  <cell r="T13">
            <v>7.8459207286229669</v>
          </cell>
          <cell r="U13">
            <v>137.71292998685365</v>
          </cell>
          <cell r="V13">
            <v>129.06523934568938</v>
          </cell>
          <cell r="W13">
            <v>81.567308013661545</v>
          </cell>
          <cell r="X13">
            <v>110.4417553978261</v>
          </cell>
        </row>
        <row r="22">
          <cell r="T22">
            <v>2.0699451002198215</v>
          </cell>
          <cell r="U22">
            <v>41.814196369584614</v>
          </cell>
          <cell r="V22">
            <v>26.189974300976441</v>
          </cell>
          <cell r="W22">
            <v>13.079973215835341</v>
          </cell>
          <cell r="X22">
            <v>10.559576245645603</v>
          </cell>
        </row>
        <row r="30">
          <cell r="T30">
            <v>0</v>
          </cell>
          <cell r="U30">
            <v>20.476765974261674</v>
          </cell>
          <cell r="V30">
            <v>22.248806062911136</v>
          </cell>
          <cell r="W30">
            <v>18.887400278885494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4.5749249618986854</v>
          </cell>
          <cell r="U37">
            <v>18.511250218523632</v>
          </cell>
          <cell r="V37">
            <v>28.937300829462252</v>
          </cell>
          <cell r="W37">
            <v>0.34200087095620557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0.98841007039498519</v>
          </cell>
          <cell r="X39">
            <v>0</v>
          </cell>
        </row>
        <row r="40">
          <cell r="T40">
            <v>1.5</v>
          </cell>
          <cell r="U40">
            <v>11.306912109375</v>
          </cell>
          <cell r="V40">
            <v>124.95584249070536</v>
          </cell>
          <cell r="W40">
            <v>29.475134675869491</v>
          </cell>
          <cell r="X40">
            <v>0</v>
          </cell>
        </row>
        <row r="41">
          <cell r="T41">
            <v>17.116756732826516</v>
          </cell>
          <cell r="U41">
            <v>1.4169866943359375</v>
          </cell>
          <cell r="V41">
            <v>0</v>
          </cell>
          <cell r="W41">
            <v>0</v>
          </cell>
          <cell r="X41">
            <v>14.232306217999398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2.0327553633446804</v>
          </cell>
        </row>
        <row r="43">
          <cell r="T43">
            <v>0</v>
          </cell>
          <cell r="U43">
            <v>0.671413025716175</v>
          </cell>
          <cell r="V43">
            <v>0.19325490667833059</v>
          </cell>
          <cell r="W43">
            <v>0.13103912510682203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1.2844353845350245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4.6467534179687497</v>
          </cell>
        </row>
        <row r="53">
          <cell r="E53">
            <v>2.6585092475046008</v>
          </cell>
        </row>
        <row r="54">
          <cell r="E54">
            <v>39.848807090011732</v>
          </cell>
        </row>
        <row r="55">
          <cell r="E55">
            <v>4.780741280438523</v>
          </cell>
        </row>
        <row r="56">
          <cell r="E56">
            <v>30.295802166304487</v>
          </cell>
        </row>
        <row r="57">
          <cell r="E57">
            <v>35.496713960556022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 energie vecteurs"/>
      <sheetName val="T energie usages"/>
      <sheetName val="Résultats"/>
      <sheetName val="T CO2"/>
      <sheetName val="T logement"/>
      <sheetName val="G energie"/>
      <sheetName val="G mix energie"/>
      <sheetName val="G mix élec"/>
      <sheetName val="G mix carb"/>
      <sheetName val="G mix gaz"/>
      <sheetName val="G CO2"/>
      <sheetName val="T parc auto"/>
      <sheetName val="G parc auto total"/>
      <sheetName val="G parc elec"/>
      <sheetName val="G parc auto"/>
      <sheetName val="T transport"/>
      <sheetName val="G parc logt"/>
      <sheetName val="Table Graphs"/>
    </sheetNames>
    <sheetDataSet>
      <sheetData sheetId="0" refreshError="1"/>
      <sheetData sheetId="1" refreshError="1"/>
      <sheetData sheetId="2">
        <row r="1">
          <cell r="B1" t="str">
            <v>SNBC3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8" width="5.5703125" customWidth="1"/>
    <col min="9" max="23" width="7.42578125" customWidth="1"/>
    <col min="25" max="58" width="11.42578125" style="3"/>
  </cols>
  <sheetData>
    <row r="1" spans="1:29" ht="28.5" x14ac:dyDescent="0.4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25" x14ac:dyDescent="0.35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2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25">
      <c r="A7" s="3"/>
      <c r="B7" s="312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74.157376182999997</v>
      </c>
      <c r="G7" s="84">
        <f t="shared" ref="G7:R7" si="1">SUM(G8:G9)</f>
        <v>71.806652443999994</v>
      </c>
      <c r="H7" s="6">
        <f t="shared" si="1"/>
        <v>71.084066050999994</v>
      </c>
      <c r="I7" s="85">
        <f t="shared" si="1"/>
        <v>70.516460031999998</v>
      </c>
      <c r="J7" s="84">
        <f t="shared" si="1"/>
        <v>70.884300763000013</v>
      </c>
      <c r="K7" s="6">
        <f t="shared" si="1"/>
        <v>70.970438056999996</v>
      </c>
      <c r="L7" s="6">
        <f t="shared" si="1"/>
        <v>71.038652209999995</v>
      </c>
      <c r="M7" s="6">
        <f t="shared" si="1"/>
        <v>70.233383357999998</v>
      </c>
      <c r="N7" s="85">
        <f t="shared" si="1"/>
        <v>69.185979099000008</v>
      </c>
      <c r="O7" s="84">
        <f t="shared" si="1"/>
        <v>68.313775133000007</v>
      </c>
      <c r="P7" s="6">
        <f t="shared" si="1"/>
        <v>67.825899413000002</v>
      </c>
      <c r="Q7" s="6">
        <f t="shared" si="1"/>
        <v>67.606687538000003</v>
      </c>
      <c r="R7" s="6">
        <f t="shared" si="1"/>
        <v>67.577292927000002</v>
      </c>
      <c r="S7" s="85">
        <f>SUM(S8:S9)</f>
        <v>67.659234660999999</v>
      </c>
      <c r="T7" s="94">
        <f>SUM(T8:T9)</f>
        <v>66.500111536999995</v>
      </c>
      <c r="U7" s="94">
        <f>SUM(U8:U9)</f>
        <v>64.432102349999994</v>
      </c>
      <c r="V7" s="94">
        <f>SUM(V8:V9)</f>
        <v>62.309061757000002</v>
      </c>
      <c r="W7" s="94">
        <f>SUM(W8:W9)</f>
        <v>60.522772473000003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25">
      <c r="A8" s="3"/>
      <c r="B8" s="313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70.511794170000002</v>
      </c>
      <c r="G8" s="22">
        <f>VLOOKUP($D8,Résultats!$B$2:$AX$476,G$5,FALSE)</f>
        <v>67.670566579999999</v>
      </c>
      <c r="H8" s="16">
        <f>VLOOKUP($D8,Résultats!$B$2:$AX$476,H$5,FALSE)</f>
        <v>66.768934099999996</v>
      </c>
      <c r="I8" s="86">
        <f>VLOOKUP($D8,Résultats!$B$2:$AX$476,I$5,FALSE)</f>
        <v>67.172241959999994</v>
      </c>
      <c r="J8" s="22">
        <f>VLOOKUP($D8,Résultats!$B$2:$AX$476,J$5,FALSE)</f>
        <v>67.339745500000006</v>
      </c>
      <c r="K8" s="16">
        <f>VLOOKUP($D8,Résultats!$B$2:$AX$476,K$5,FALSE)</f>
        <v>67.242923939999997</v>
      </c>
      <c r="L8" s="16">
        <f>VLOOKUP($D8,Résultats!$B$2:$AX$476,L$5,FALSE)</f>
        <v>67.133057379999997</v>
      </c>
      <c r="M8" s="16">
        <f>VLOOKUP($D8,Résultats!$B$2:$AX$476,M$5,FALSE)</f>
        <v>66.258880329999997</v>
      </c>
      <c r="N8" s="86">
        <f>VLOOKUP($D8,Résultats!$B$2:$AX$476,N$5,FALSE)</f>
        <v>65.158724090000007</v>
      </c>
      <c r="O8" s="22">
        <f>VLOOKUP($D8,Résultats!$B$2:$AX$476,O$5,FALSE)</f>
        <v>64.341438600000004</v>
      </c>
      <c r="P8" s="16">
        <f>VLOOKUP($D8,Résultats!$B$2:$AX$476,P$5,FALSE)</f>
        <v>63.886054260000002</v>
      </c>
      <c r="Q8" s="16">
        <f>VLOOKUP($D8,Résultats!$B$2:$AX$476,Q$5,FALSE)</f>
        <v>63.683689360000002</v>
      </c>
      <c r="R8" s="16">
        <f>VLOOKUP($D8,Résultats!$B$2:$AX$476,R$5,FALSE)</f>
        <v>63.659568589999999</v>
      </c>
      <c r="S8" s="86">
        <f>VLOOKUP($D8,Résultats!$B$2:$AX$476,S$5,FALSE)</f>
        <v>63.740261289999999</v>
      </c>
      <c r="T8" s="95">
        <f>VLOOKUP($D8,Résultats!$B$2:$AX$476,T$5,FALSE)</f>
        <v>62.684951509999998</v>
      </c>
      <c r="U8" s="95">
        <f>VLOOKUP($D8,Résultats!$B$2:$AX$476,U$5,FALSE)</f>
        <v>60.747063689999997</v>
      </c>
      <c r="V8" s="95">
        <f>VLOOKUP($D8,Résultats!$B$2:$AX$476,V$5,FALSE)</f>
        <v>58.688503040000001</v>
      </c>
      <c r="W8" s="95">
        <f>VLOOKUP($D8,Résultats!$B$2:$AX$476,W$5,FALSE)</f>
        <v>56.91957386</v>
      </c>
      <c r="X8" s="45">
        <f>W8-'[1]Cibles THREEME'!$H4</f>
        <v>46.518966628808506</v>
      </c>
      <c r="Y8" s="75"/>
      <c r="Z8" s="198" t="s">
        <v>68</v>
      </c>
      <c r="AA8" s="199">
        <f>I27</f>
        <v>230.61301517369998</v>
      </c>
      <c r="AB8" s="199">
        <f>S27</f>
        <v>230.57719929390001</v>
      </c>
      <c r="AC8" s="89">
        <f>W27</f>
        <v>203.7525430904</v>
      </c>
    </row>
    <row r="9" spans="1:29" x14ac:dyDescent="0.25">
      <c r="A9" s="3"/>
      <c r="B9" s="314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3.6455820129999998</v>
      </c>
      <c r="G9" s="22">
        <f>VLOOKUP($D9,Résultats!$B$2:$AX$476,G$5,FALSE)</f>
        <v>4.136085864</v>
      </c>
      <c r="H9" s="16">
        <f>VLOOKUP($D9,Résultats!$B$2:$AX$476,H$5,FALSE)</f>
        <v>4.3151319509999997</v>
      </c>
      <c r="I9" s="86">
        <f>VLOOKUP($D9,Résultats!$B$2:$AX$476,I$5,FALSE)</f>
        <v>3.3442180719999999</v>
      </c>
      <c r="J9" s="22">
        <f>VLOOKUP($D9,Résultats!$B$2:$AX$476,J$5,FALSE)</f>
        <v>3.5445552629999999</v>
      </c>
      <c r="K9" s="16">
        <f>VLOOKUP($D9,Résultats!$B$2:$AX$476,K$5,FALSE)</f>
        <v>3.7275141170000001</v>
      </c>
      <c r="L9" s="16">
        <f>VLOOKUP($D9,Résultats!$B$2:$AX$476,L$5,FALSE)</f>
        <v>3.9055948300000001</v>
      </c>
      <c r="M9" s="16">
        <f>VLOOKUP($D9,Résultats!$B$2:$AX$476,M$5,FALSE)</f>
        <v>3.974503028</v>
      </c>
      <c r="N9" s="86">
        <f>VLOOKUP($D9,Résultats!$B$2:$AX$476,N$5,FALSE)</f>
        <v>4.0272550090000001</v>
      </c>
      <c r="O9" s="22">
        <f>VLOOKUP($D9,Résultats!$B$2:$AX$476,O$5,FALSE)</f>
        <v>3.972336533</v>
      </c>
      <c r="P9" s="16">
        <f>VLOOKUP($D9,Résultats!$B$2:$AX$476,P$5,FALSE)</f>
        <v>3.9398451529999998</v>
      </c>
      <c r="Q9" s="16">
        <f>VLOOKUP($D9,Résultats!$B$2:$AX$476,Q$5,FALSE)</f>
        <v>3.9229981779999998</v>
      </c>
      <c r="R9" s="16">
        <f>VLOOKUP($D9,Résultats!$B$2:$AX$476,R$5,FALSE)</f>
        <v>3.9177243370000001</v>
      </c>
      <c r="S9" s="86">
        <f>VLOOKUP($D9,Résultats!$B$2:$AX$476,S$5,FALSE)</f>
        <v>3.9189733709999999</v>
      </c>
      <c r="T9" s="95">
        <f>VLOOKUP($D9,Résultats!$B$2:$AX$476,T$5,FALSE)</f>
        <v>3.8151600270000001</v>
      </c>
      <c r="U9" s="95">
        <f>VLOOKUP($D9,Résultats!$B$2:$AX$476,U$5,FALSE)</f>
        <v>3.68503866</v>
      </c>
      <c r="V9" s="95">
        <f>VLOOKUP($D9,Résultats!$B$2:$AX$476,V$5,FALSE)</f>
        <v>3.6205587170000002</v>
      </c>
      <c r="W9" s="95">
        <f>VLOOKUP($D9,Résultats!$B$2:$AX$476,W$5,FALSE)</f>
        <v>3.603198613</v>
      </c>
      <c r="X9" s="45">
        <f>W9-'[1]Cibles THREEME'!$H5</f>
        <v>0.10635739742291728</v>
      </c>
      <c r="Y9" s="75"/>
      <c r="Z9" s="75"/>
      <c r="AA9" s="75"/>
      <c r="AB9" s="75"/>
      <c r="AC9" s="75"/>
    </row>
    <row r="10" spans="1:29" ht="15" customHeight="1" x14ac:dyDescent="0.25">
      <c r="A10" s="3"/>
      <c r="B10" s="31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141.2044821472</v>
      </c>
      <c r="G10" s="21">
        <f t="shared" ref="G10:R10" si="2">SUM(G11:G18)</f>
        <v>136.00676182949999</v>
      </c>
      <c r="H10" s="8">
        <f t="shared" si="2"/>
        <v>132.14338936670001</v>
      </c>
      <c r="I10" s="87">
        <f t="shared" si="2"/>
        <v>122.98362930789999</v>
      </c>
      <c r="J10" s="21">
        <f t="shared" si="2"/>
        <v>118.49172065319989</v>
      </c>
      <c r="K10" s="8">
        <f t="shared" si="2"/>
        <v>115.3338091352</v>
      </c>
      <c r="L10" s="8">
        <f t="shared" si="2"/>
        <v>112.8652469372</v>
      </c>
      <c r="M10" s="8">
        <f t="shared" si="2"/>
        <v>120.59408961059998</v>
      </c>
      <c r="N10" s="87">
        <f t="shared" si="2"/>
        <v>128.6898884588</v>
      </c>
      <c r="O10" s="21">
        <f t="shared" si="2"/>
        <v>128.8436326657</v>
      </c>
      <c r="P10" s="8">
        <f t="shared" si="2"/>
        <v>129.1151218757</v>
      </c>
      <c r="Q10" s="8">
        <f t="shared" si="2"/>
        <v>129.51142494730001</v>
      </c>
      <c r="R10" s="8">
        <f t="shared" si="2"/>
        <v>129.72053757040001</v>
      </c>
      <c r="S10" s="87">
        <f>SUM(S11:S18)</f>
        <v>130.0329203185</v>
      </c>
      <c r="T10" s="96">
        <f>SUM(T11:T18)</f>
        <v>119.307115119</v>
      </c>
      <c r="U10" s="96">
        <f>SUM(U11:U18)</f>
        <v>112.70306695559999</v>
      </c>
      <c r="V10" s="96">
        <f>SUM(V11:V18)</f>
        <v>107.8738149479</v>
      </c>
      <c r="W10" s="96">
        <f>SUM(W11:W18)</f>
        <v>106.2202073302</v>
      </c>
      <c r="X10" s="45"/>
      <c r="Y10" s="75"/>
      <c r="Z10" s="75"/>
      <c r="AA10" s="75"/>
      <c r="AB10" s="75"/>
      <c r="AC10" s="75"/>
    </row>
    <row r="11" spans="1:29" x14ac:dyDescent="0.25">
      <c r="A11" s="3"/>
      <c r="B11" s="313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125.1641979</v>
      </c>
      <c r="G11" s="22">
        <f>VLOOKUP($D11,Résultats!$B$2:$AX$476,G$5,FALSE)</f>
        <v>117.600205</v>
      </c>
      <c r="H11" s="16">
        <f>VLOOKUP($D11,Résultats!$B$2:$AX$476,H$5,FALSE)</f>
        <v>113.0227184</v>
      </c>
      <c r="I11" s="86">
        <f>VLOOKUP($D11,Résultats!$B$2:$AX$476,I$5,FALSE)</f>
        <v>103.2544853</v>
      </c>
      <c r="J11" s="22">
        <f>VLOOKUP($D11,Résultats!$B$2:$AX$476,J$5,FALSE)</f>
        <v>99.533973649999893</v>
      </c>
      <c r="K11" s="16">
        <f>VLOOKUP($D11,Résultats!$B$2:$AX$476,K$5,FALSE)</f>
        <v>96.970810749999998</v>
      </c>
      <c r="L11" s="16">
        <f>VLOOKUP($D11,Résultats!$B$2:$AX$476,L$5,FALSE)</f>
        <v>95.020706450000006</v>
      </c>
      <c r="M11" s="16">
        <f>VLOOKUP($D11,Résultats!$B$2:$AX$476,M$5,FALSE)</f>
        <v>101.9542498</v>
      </c>
      <c r="N11" s="86">
        <f>VLOOKUP($D11,Résultats!$B$2:$AX$476,N$5,FALSE)</f>
        <v>109.2451995</v>
      </c>
      <c r="O11" s="22">
        <f>VLOOKUP($D11,Résultats!$B$2:$AX$476,O$5,FALSE)</f>
        <v>109.0196565</v>
      </c>
      <c r="P11" s="16">
        <f>VLOOKUP($D11,Résultats!$B$2:$AX$476,P$5,FALSE)</f>
        <v>108.9077121</v>
      </c>
      <c r="Q11" s="16">
        <f>VLOOKUP($D11,Résultats!$B$2:$AX$476,Q$5,FALSE)</f>
        <v>108.9142219</v>
      </c>
      <c r="R11" s="16">
        <f>VLOOKUP($D11,Résultats!$B$2:$AX$476,R$5,FALSE)</f>
        <v>108.8147639</v>
      </c>
      <c r="S11" s="86">
        <f>VLOOKUP($D11,Résultats!$B$2:$AX$476,S$5,FALSE)</f>
        <v>108.8135821</v>
      </c>
      <c r="T11" s="95">
        <f>VLOOKUP($D11,Résultats!$B$2:$AX$476,T$5,FALSE)</f>
        <v>95.112174580000001</v>
      </c>
      <c r="U11" s="95">
        <f>VLOOKUP($D11,Résultats!$B$2:$AX$476,U$5,FALSE)</f>
        <v>84.540608660000004</v>
      </c>
      <c r="V11" s="95">
        <f>VLOOKUP($D11,Résultats!$B$2:$AX$476,V$5,FALSE)</f>
        <v>75.395069210000003</v>
      </c>
      <c r="W11" s="95">
        <f>VLOOKUP($D11,Résultats!$B$2:$AX$476,W$5,FALSE)</f>
        <v>67.00464436</v>
      </c>
      <c r="X11" s="45">
        <f>W11-'[1]Cibles THREEME'!$H10</f>
        <v>64.34694092843587</v>
      </c>
      <c r="Y11" s="75"/>
      <c r="Z11" s="75"/>
      <c r="AA11" s="75"/>
      <c r="AB11" s="75"/>
      <c r="AC11" s="75"/>
    </row>
    <row r="12" spans="1:29" x14ac:dyDescent="0.25">
      <c r="A12" s="3"/>
      <c r="B12" s="313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0.59998669900000001</v>
      </c>
      <c r="G12" s="22">
        <f>VLOOKUP($D12,Résultats!$B$2:$AX$476,G$5,FALSE)</f>
        <v>0.4298140224</v>
      </c>
      <c r="H12" s="16">
        <f>VLOOKUP($D12,Résultats!$B$2:$AX$476,H$5,FALSE)</f>
        <v>0.37733499469999998</v>
      </c>
      <c r="I12" s="86">
        <f>VLOOKUP($D12,Résultats!$B$2:$AX$476,I$5,FALSE)</f>
        <v>0.32742379290000001</v>
      </c>
      <c r="J12" s="22">
        <f>VLOOKUP($D12,Résultats!$B$2:$AX$476,J$5,FALSE)</f>
        <v>0.51370482740000001</v>
      </c>
      <c r="K12" s="16">
        <f>VLOOKUP($D12,Résultats!$B$2:$AX$476,K$5,FALSE)</f>
        <v>0.68484537109999999</v>
      </c>
      <c r="L12" s="16">
        <f>VLOOKUP($D12,Résultats!$B$2:$AX$476,L$5,FALSE)</f>
        <v>0.84376257369999996</v>
      </c>
      <c r="M12" s="16">
        <f>VLOOKUP($D12,Résultats!$B$2:$AX$476,M$5,FALSE)</f>
        <v>0.78243224420000002</v>
      </c>
      <c r="N12" s="86">
        <f>VLOOKUP($D12,Résultats!$B$2:$AX$476,N$5,FALSE)</f>
        <v>0.7084622075</v>
      </c>
      <c r="O12" s="22">
        <f>VLOOKUP($D12,Résultats!$B$2:$AX$476,O$5,FALSE)</f>
        <v>0.7014861241</v>
      </c>
      <c r="P12" s="16">
        <f>VLOOKUP($D12,Résultats!$B$2:$AX$476,P$5,FALSE)</f>
        <v>0.6952450107</v>
      </c>
      <c r="Q12" s="16">
        <f>VLOOKUP($D12,Résultats!$B$2:$AX$476,Q$5,FALSE)</f>
        <v>0.68975194709999998</v>
      </c>
      <c r="R12" s="16">
        <f>VLOOKUP($D12,Résultats!$B$2:$AX$476,R$5,FALSE)</f>
        <v>0.68379032669999995</v>
      </c>
      <c r="S12" s="86">
        <f>VLOOKUP($D12,Résultats!$B$2:$AX$476,S$5,FALSE)</f>
        <v>0.67845227070000003</v>
      </c>
      <c r="T12" s="95">
        <f>VLOOKUP($D12,Résultats!$B$2:$AX$476,T$5,FALSE)</f>
        <v>0.69838697260000004</v>
      </c>
      <c r="U12" s="95">
        <f>VLOOKUP($D12,Résultats!$B$2:$AX$476,U$5,FALSE)</f>
        <v>0.65903090649999996</v>
      </c>
      <c r="V12" s="95">
        <f>VLOOKUP($D12,Résultats!$B$2:$AX$476,V$5,FALSE)</f>
        <v>0.70610532530000003</v>
      </c>
      <c r="W12" s="95">
        <f>VLOOKUP($D12,Résultats!$B$2:$AX$476,W$5,FALSE)</f>
        <v>0.74062127609999995</v>
      </c>
      <c r="X12" s="45">
        <f>W12-'[1]Cibles THREEME'!$H11</f>
        <v>0.74062127609999995</v>
      </c>
      <c r="Y12" s="75"/>
      <c r="Z12" s="200"/>
      <c r="AA12" s="188"/>
      <c r="AB12" s="188"/>
      <c r="AC12" s="188"/>
    </row>
    <row r="13" spans="1:29" x14ac:dyDescent="0.25">
      <c r="A13" s="3"/>
      <c r="B13" s="313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2.6820600880000001</v>
      </c>
      <c r="G13" s="22">
        <f>VLOOKUP($D13,Résultats!$B$2:$AX$476,G$5,FALSE)</f>
        <v>3.474825627</v>
      </c>
      <c r="H13" s="16">
        <f>VLOOKUP($D13,Résultats!$B$2:$AX$476,H$5,FALSE)</f>
        <v>3.7171999520000001</v>
      </c>
      <c r="I13" s="86">
        <f>VLOOKUP($D13,Résultats!$B$2:$AX$476,I$5,FALSE)</f>
        <v>5.7509008499999998</v>
      </c>
      <c r="J13" s="22">
        <f>VLOOKUP($D13,Résultats!$B$2:$AX$476,J$5,FALSE)</f>
        <v>4.2132585779999996</v>
      </c>
      <c r="K13" s="16">
        <f>VLOOKUP($D13,Résultats!$B$2:$AX$476,K$5,FALSE)</f>
        <v>2.8625125809999998</v>
      </c>
      <c r="L13" s="16">
        <f>VLOOKUP($D13,Résultats!$B$2:$AX$476,L$5,FALSE)</f>
        <v>1.6375552950000001</v>
      </c>
      <c r="M13" s="16">
        <f>VLOOKUP($D13,Résultats!$B$2:$AX$476,M$5,FALSE)</f>
        <v>1.6705222639999999</v>
      </c>
      <c r="N13" s="86">
        <f>VLOOKUP($D13,Résultats!$B$2:$AX$476,N$5,FALSE)</f>
        <v>1.7002025620000001</v>
      </c>
      <c r="O13" s="22">
        <f>VLOOKUP($D13,Résultats!$B$2:$AX$476,O$5,FALSE)</f>
        <v>1.682198734</v>
      </c>
      <c r="P13" s="16">
        <f>VLOOKUP($D13,Résultats!$B$2:$AX$476,P$5,FALSE)</f>
        <v>1.666066625</v>
      </c>
      <c r="Q13" s="16">
        <f>VLOOKUP($D13,Résultats!$B$2:$AX$476,Q$5,FALSE)</f>
        <v>1.651833756</v>
      </c>
      <c r="R13" s="16">
        <f>VLOOKUP($D13,Résultats!$B$2:$AX$476,R$5,FALSE)</f>
        <v>1.6372013110000001</v>
      </c>
      <c r="S13" s="86">
        <f>VLOOKUP($D13,Résultats!$B$2:$AX$476,S$5,FALSE)</f>
        <v>1.624066512</v>
      </c>
      <c r="T13" s="95">
        <f>VLOOKUP($D13,Résultats!$B$2:$AX$476,T$5,FALSE)</f>
        <v>1.5519708759999999</v>
      </c>
      <c r="U13" s="95">
        <f>VLOOKUP($D13,Résultats!$B$2:$AX$476,U$5,FALSE)</f>
        <v>1.5238142450000001</v>
      </c>
      <c r="V13" s="95">
        <f>VLOOKUP($D13,Résultats!$B$2:$AX$476,V$5,FALSE)</f>
        <v>1.5216623330000001</v>
      </c>
      <c r="W13" s="95">
        <f>VLOOKUP($D13,Résultats!$B$2:$AX$476,W$5,FALSE)</f>
        <v>4.358831715</v>
      </c>
      <c r="X13" s="45">
        <f>W13-'[1]Cibles THREEME'!$H12</f>
        <v>2.0659111073760394</v>
      </c>
      <c r="Y13" s="75"/>
    </row>
    <row r="14" spans="1:29" x14ac:dyDescent="0.25">
      <c r="A14" s="3"/>
      <c r="B14" s="313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3.1520509379999999</v>
      </c>
      <c r="G14" s="22">
        <f>VLOOKUP($D14,Résultats!$B$2:$AX$476,G$5,FALSE)</f>
        <v>2.4088076090000001</v>
      </c>
      <c r="H14" s="16">
        <f>VLOOKUP($D14,Résultats!$B$2:$AX$476,H$5,FALSE)</f>
        <v>2.1601684140000001</v>
      </c>
      <c r="I14" s="86">
        <f>VLOOKUP($D14,Résultats!$B$2:$AX$476,I$5,FALSE)</f>
        <v>0.90239536600000003</v>
      </c>
      <c r="J14" s="22">
        <f>VLOOKUP($D14,Résultats!$B$2:$AX$476,J$5,FALSE)</f>
        <v>0.70874495780000002</v>
      </c>
      <c r="K14" s="16">
        <f>VLOOKUP($D14,Résultats!$B$2:$AX$476,K$5,FALSE)</f>
        <v>0.54077846709999999</v>
      </c>
      <c r="L14" s="16">
        <f>VLOOKUP($D14,Résultats!$B$2:$AX$476,L$5,FALSE)</f>
        <v>0.3899350305</v>
      </c>
      <c r="M14" s="16">
        <f>VLOOKUP($D14,Résultats!$B$2:$AX$476,M$5,FALSE)</f>
        <v>0.33038188940000002</v>
      </c>
      <c r="N14" s="86">
        <f>VLOOKUP($D14,Résultats!$B$2:$AX$476,N$5,FALSE)</f>
        <v>0.26008392530000002</v>
      </c>
      <c r="O14" s="22">
        <f>VLOOKUP($D14,Résultats!$B$2:$AX$476,O$5,FALSE)</f>
        <v>0.25946847960000002</v>
      </c>
      <c r="P14" s="16">
        <f>VLOOKUP($D14,Résultats!$B$2:$AX$476,P$5,FALSE)</f>
        <v>0.25912699300000003</v>
      </c>
      <c r="Q14" s="16">
        <f>VLOOKUP($D14,Résultats!$B$2:$AX$476,Q$5,FALSE)</f>
        <v>0.25907077519999999</v>
      </c>
      <c r="R14" s="16">
        <f>VLOOKUP($D14,Résultats!$B$2:$AX$476,R$5,FALSE)</f>
        <v>0.25875027169999998</v>
      </c>
      <c r="S14" s="86">
        <f>VLOOKUP($D14,Résultats!$B$2:$AX$476,S$5,FALSE)</f>
        <v>0.25866453680000001</v>
      </c>
      <c r="T14" s="95">
        <f>VLOOKUP($D14,Résultats!$B$2:$AX$476,T$5,FALSE)</f>
        <v>0.25035022540000001</v>
      </c>
      <c r="U14" s="95">
        <f>VLOOKUP($D14,Résultats!$B$2:$AX$476,U$5,FALSE)</f>
        <v>0.24926975609999999</v>
      </c>
      <c r="V14" s="95">
        <f>VLOOKUP($D14,Résultats!$B$2:$AX$476,V$5,FALSE)</f>
        <v>0.25281082960000001</v>
      </c>
      <c r="W14" s="95">
        <f>VLOOKUP($D14,Résultats!$B$2:$AX$476,W$5,FALSE)</f>
        <v>0.26046226709999998</v>
      </c>
      <c r="X14" s="45">
        <f>W14-'[1]Cibles THREEME'!$H13</f>
        <v>0.26046226709999998</v>
      </c>
      <c r="Y14" s="75"/>
    </row>
    <row r="15" spans="1:29" x14ac:dyDescent="0.25">
      <c r="A15" s="3"/>
      <c r="B15" s="313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1.717922626</v>
      </c>
      <c r="G15" s="22">
        <f>VLOOKUP($D15,Résultats!$B$2:$AX$476,G$5,FALSE)</f>
        <v>2.4992748859999998</v>
      </c>
      <c r="H15" s="16">
        <f>VLOOKUP($D15,Résultats!$B$2:$AX$476,H$5,FALSE)</f>
        <v>2.7789641139999999</v>
      </c>
      <c r="I15" s="86">
        <f>VLOOKUP($D15,Résultats!$B$2:$AX$476,I$5,FALSE)</f>
        <v>3.67447415</v>
      </c>
      <c r="J15" s="22">
        <f>VLOOKUP($D15,Résultats!$B$2:$AX$476,J$5,FALSE)</f>
        <v>3.7477511940000001</v>
      </c>
      <c r="K15" s="16">
        <f>VLOOKUP($D15,Résultats!$B$2:$AX$476,K$5,FALSE)</f>
        <v>3.847046862</v>
      </c>
      <c r="L15" s="16">
        <f>VLOOKUP($D15,Résultats!$B$2:$AX$476,L$5,FALSE)</f>
        <v>3.9573733419999999</v>
      </c>
      <c r="M15" s="16">
        <f>VLOOKUP($D15,Résultats!$B$2:$AX$476,M$5,FALSE)</f>
        <v>4.5057838380000002</v>
      </c>
      <c r="N15" s="86">
        <f>VLOOKUP($D15,Résultats!$B$2:$AX$476,N$5,FALSE)</f>
        <v>5.0902022069999999</v>
      </c>
      <c r="O15" s="22">
        <f>VLOOKUP($D15,Résultats!$B$2:$AX$476,O$5,FALSE)</f>
        <v>5.4215488030000003</v>
      </c>
      <c r="P15" s="16">
        <f>VLOOKUP($D15,Résultats!$B$2:$AX$476,P$5,FALSE)</f>
        <v>5.7582374840000004</v>
      </c>
      <c r="Q15" s="16">
        <f>VLOOKUP($D15,Résultats!$B$2:$AX$476,Q$5,FALSE)</f>
        <v>6.1016358400000001</v>
      </c>
      <c r="R15" s="16">
        <f>VLOOKUP($D15,Résultats!$B$2:$AX$476,R$5,FALSE)</f>
        <v>6.331059786</v>
      </c>
      <c r="S15" s="86">
        <f>VLOOKUP($D15,Résultats!$B$2:$AX$476,S$5,FALSE)</f>
        <v>6.5660916929999997</v>
      </c>
      <c r="T15" s="95">
        <f>VLOOKUP($D15,Résultats!$B$2:$AX$476,T$5,FALSE)</f>
        <v>8.1972553389999998</v>
      </c>
      <c r="U15" s="95">
        <f>VLOOKUP($D15,Résultats!$B$2:$AX$476,U$5,FALSE)</f>
        <v>10.064202659999999</v>
      </c>
      <c r="V15" s="95">
        <f>VLOOKUP($D15,Résultats!$B$2:$AX$476,V$5,FALSE)</f>
        <v>12.145269300000001</v>
      </c>
      <c r="W15" s="95">
        <f>VLOOKUP($D15,Résultats!$B$2:$AX$476,W$5,FALSE)</f>
        <v>14.39583962</v>
      </c>
      <c r="X15" s="45">
        <f>W15-'[1]Cibles THREEME'!$H14</f>
        <v>-3.3771612398452255</v>
      </c>
      <c r="Y15" s="75"/>
    </row>
    <row r="16" spans="1:29" x14ac:dyDescent="0.25">
      <c r="A16" s="3"/>
      <c r="B16" s="313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0.60249419120000003</v>
      </c>
      <c r="G16" s="22">
        <f>VLOOKUP($D16,Résultats!$B$2:$AX$476,G$5,FALSE)</f>
        <v>0.96300148409999997</v>
      </c>
      <c r="H16" s="16">
        <f>VLOOKUP($D16,Résultats!$B$2:$AX$476,H$5,FALSE)</f>
        <v>1.1048850370000001</v>
      </c>
      <c r="I16" s="86">
        <f>VLOOKUP($D16,Résultats!$B$2:$AX$476,I$5,FALSE)</f>
        <v>1.619359601</v>
      </c>
      <c r="J16" s="22">
        <f>VLOOKUP($D16,Résultats!$B$2:$AX$476,J$5,FALSE)</f>
        <v>1.6516531699999999</v>
      </c>
      <c r="K16" s="16">
        <f>VLOOKUP($D16,Résultats!$B$2:$AX$476,K$5,FALSE)</f>
        <v>1.695413281</v>
      </c>
      <c r="L16" s="16">
        <f>VLOOKUP($D16,Résultats!$B$2:$AX$476,L$5,FALSE)</f>
        <v>1.744034726</v>
      </c>
      <c r="M16" s="16">
        <f>VLOOKUP($D16,Résultats!$B$2:$AX$476,M$5,FALSE)</f>
        <v>1.906404821</v>
      </c>
      <c r="N16" s="86">
        <f>VLOOKUP($D16,Résultats!$B$2:$AX$476,N$5,FALSE)</f>
        <v>2.078025019</v>
      </c>
      <c r="O16" s="22">
        <f>VLOOKUP($D16,Résultats!$B$2:$AX$476,O$5,FALSE)</f>
        <v>2.2273414279999999</v>
      </c>
      <c r="P16" s="16">
        <f>VLOOKUP($D16,Résultats!$B$2:$AX$476,P$5,FALSE)</f>
        <v>2.3788356780000002</v>
      </c>
      <c r="Q16" s="16">
        <f>VLOOKUP($D16,Résultats!$B$2:$AX$476,Q$5,FALSE)</f>
        <v>2.5331129589999999</v>
      </c>
      <c r="R16" s="16">
        <f>VLOOKUP($D16,Résultats!$B$2:$AX$476,R$5,FALSE)</f>
        <v>2.6879830899999999</v>
      </c>
      <c r="S16" s="86">
        <f>VLOOKUP($D16,Résultats!$B$2:$AX$476,S$5,FALSE)</f>
        <v>2.8452010219999999</v>
      </c>
      <c r="T16" s="95">
        <f>VLOOKUP($D16,Résultats!$B$2:$AX$476,T$5,FALSE)</f>
        <v>4.5218576820000003</v>
      </c>
      <c r="U16" s="95">
        <f>VLOOKUP($D16,Résultats!$B$2:$AX$476,U$5,FALSE)</f>
        <v>6.3522237219999997</v>
      </c>
      <c r="V16" s="95">
        <f>VLOOKUP($D16,Résultats!$B$2:$AX$476,V$5,FALSE)</f>
        <v>8.3597417830000005</v>
      </c>
      <c r="W16" s="95">
        <f>VLOOKUP($D16,Résultats!$B$2:$AX$476,W$5,FALSE)</f>
        <v>9.65103826</v>
      </c>
      <c r="X16" s="45">
        <f>W16-'[1]Cibles THREEME'!$H17</f>
        <v>-0.83907351987962109</v>
      </c>
      <c r="Y16" s="75"/>
    </row>
    <row r="17" spans="1:39" x14ac:dyDescent="0.25">
      <c r="A17" s="3"/>
      <c r="B17" s="313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4.8759754209999997</v>
      </c>
      <c r="G17" s="22">
        <f>VLOOKUP($D17,Résultats!$B$2:$AX$476,G$5,FALSE)</f>
        <v>5.2916442930000001</v>
      </c>
      <c r="H17" s="16">
        <f>VLOOKUP($D17,Résultats!$B$2:$AX$476,H$5,FALSE)</f>
        <v>5.3361117379999996</v>
      </c>
      <c r="I17" s="86">
        <f>VLOOKUP($D17,Résultats!$B$2:$AX$476,I$5,FALSE)</f>
        <v>4.8256469839999996</v>
      </c>
      <c r="J17" s="22">
        <f>VLOOKUP($D17,Résultats!$B$2:$AX$476,J$5,FALSE)</f>
        <v>4.9186662480000001</v>
      </c>
      <c r="K17" s="16">
        <f>VLOOKUP($D17,Résultats!$B$2:$AX$476,K$5,FALSE)</f>
        <v>5.0456902250000004</v>
      </c>
      <c r="L17" s="16">
        <f>VLOOKUP($D17,Résultats!$B$2:$AX$476,L$5,FALSE)</f>
        <v>5.1870076230000004</v>
      </c>
      <c r="M17" s="16">
        <f>VLOOKUP($D17,Résultats!$B$2:$AX$476,M$5,FALSE)</f>
        <v>5.2225408599999996</v>
      </c>
      <c r="N17" s="86">
        <f>VLOOKUP($D17,Résultats!$B$2:$AX$476,N$5,FALSE)</f>
        <v>5.2475553680000004</v>
      </c>
      <c r="O17" s="22">
        <f>VLOOKUP($D17,Résultats!$B$2:$AX$476,O$5,FALSE)</f>
        <v>5.2221197149999998</v>
      </c>
      <c r="P17" s="16">
        <f>VLOOKUP($D17,Résultats!$B$2:$AX$476,P$5,FALSE)</f>
        <v>5.2022886550000003</v>
      </c>
      <c r="Q17" s="16">
        <f>VLOOKUP($D17,Résultats!$B$2:$AX$476,Q$5,FALSE)</f>
        <v>5.1882471600000004</v>
      </c>
      <c r="R17" s="16">
        <f>VLOOKUP($D17,Résultats!$B$2:$AX$476,R$5,FALSE)</f>
        <v>5.1788811480000003</v>
      </c>
      <c r="S17" s="86">
        <f>VLOOKUP($D17,Résultats!$B$2:$AX$476,S$5,FALSE)</f>
        <v>5.1742188950000001</v>
      </c>
      <c r="T17" s="95">
        <f>VLOOKUP($D17,Résultats!$B$2:$AX$476,T$5,FALSE)</f>
        <v>5.1484515479999997</v>
      </c>
      <c r="U17" s="95">
        <f>VLOOKUP($D17,Résultats!$B$2:$AX$476,U$5,FALSE)</f>
        <v>5.2451406389999997</v>
      </c>
      <c r="V17" s="95">
        <f>VLOOKUP($D17,Résultats!$B$2:$AX$476,V$5,FALSE)</f>
        <v>5.4031865200000002</v>
      </c>
      <c r="W17" s="95">
        <f>VLOOKUP($D17,Résultats!$B$2:$AX$476,W$5,FALSE)</f>
        <v>5.5893457829999997</v>
      </c>
      <c r="X17" s="45">
        <f>W17-'[1]Cibles THREEME'!$H18</f>
        <v>0.1293285860954434</v>
      </c>
      <c r="Y17" s="75"/>
    </row>
    <row r="18" spans="1:39" x14ac:dyDescent="0.25">
      <c r="A18" s="3"/>
      <c r="B18" s="314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2.4097942840000002</v>
      </c>
      <c r="G18" s="88">
        <f>VLOOKUP($D18,Résultats!$B$2:$AX$476,G$5,FALSE)</f>
        <v>3.3391889080000001</v>
      </c>
      <c r="H18" s="17">
        <f>VLOOKUP($D18,Résultats!$B$2:$AX$476,H$5,FALSE)</f>
        <v>3.6460067170000001</v>
      </c>
      <c r="I18" s="89">
        <f>VLOOKUP($D18,Résultats!$B$2:$AX$476,I$5,FALSE)</f>
        <v>2.6289432640000001</v>
      </c>
      <c r="J18" s="88">
        <f>VLOOKUP($D18,Résultats!$B$2:$AX$476,J$5,FALSE)</f>
        <v>3.2039680279999998</v>
      </c>
      <c r="K18" s="17">
        <f>VLOOKUP($D18,Résultats!$B$2:$AX$476,K$5,FALSE)</f>
        <v>3.686711598</v>
      </c>
      <c r="L18" s="17">
        <f>VLOOKUP($D18,Résultats!$B$2:$AX$476,L$5,FALSE)</f>
        <v>4.0848718970000002</v>
      </c>
      <c r="M18" s="17">
        <f>VLOOKUP($D18,Résultats!$B$2:$AX$476,M$5,FALSE)</f>
        <v>4.221773894</v>
      </c>
      <c r="N18" s="89">
        <f>VLOOKUP($D18,Résultats!$B$2:$AX$476,N$5,FALSE)</f>
        <v>4.3601576700000004</v>
      </c>
      <c r="O18" s="88">
        <f>VLOOKUP($D18,Résultats!$B$2:$AX$476,O$5,FALSE)</f>
        <v>4.3098128820000001</v>
      </c>
      <c r="P18" s="17">
        <f>VLOOKUP($D18,Résultats!$B$2:$AX$476,P$5,FALSE)</f>
        <v>4.2476093300000004</v>
      </c>
      <c r="Q18" s="17">
        <f>VLOOKUP($D18,Résultats!$B$2:$AX$476,Q$5,FALSE)</f>
        <v>4.1735506100000004</v>
      </c>
      <c r="R18" s="17">
        <f>VLOOKUP($D18,Résultats!$B$2:$AX$476,R$5,FALSE)</f>
        <v>4.1281077369999997</v>
      </c>
      <c r="S18" s="89">
        <f>VLOOKUP($D18,Résultats!$B$2:$AX$476,S$5,FALSE)</f>
        <v>4.0726432890000002</v>
      </c>
      <c r="T18" s="97">
        <f>VLOOKUP($D18,Résultats!$B$2:$AX$476,T$5,FALSE)</f>
        <v>3.826667896</v>
      </c>
      <c r="U18" s="97">
        <f>VLOOKUP($D18,Résultats!$B$2:$AX$476,U$5,FALSE)</f>
        <v>4.0687763669999999</v>
      </c>
      <c r="V18" s="97">
        <f>VLOOKUP($D18,Résultats!$B$2:$AX$476,V$5,FALSE)</f>
        <v>4.0899696470000002</v>
      </c>
      <c r="W18" s="97">
        <f>VLOOKUP($D18,Résultats!$B$2:$AX$476,W$5,FALSE)</f>
        <v>4.2194240489999997</v>
      </c>
      <c r="X18" s="45">
        <f>W18-'[1]Cibles THREEME'!$H19</f>
        <v>3.0572970353695172</v>
      </c>
      <c r="Y18" s="75"/>
    </row>
    <row r="19" spans="1:39" ht="15" customHeight="1" x14ac:dyDescent="0.25">
      <c r="A19" s="3"/>
      <c r="B19" s="312" t="s">
        <v>53</v>
      </c>
      <c r="C19" s="5" t="s">
        <v>1</v>
      </c>
      <c r="D19" s="2"/>
      <c r="E19" s="6">
        <f>SUM(E20:E25)</f>
        <v>38.5161228865</v>
      </c>
      <c r="F19" s="6">
        <f>SUM(F20:F25)</f>
        <v>38.229866307900011</v>
      </c>
      <c r="G19" s="84">
        <f t="shared" ref="G19:R19" si="3">SUM(G20:G25)</f>
        <v>37.453679959199995</v>
      </c>
      <c r="H19" s="6">
        <f t="shared" si="3"/>
        <v>36.090279681799998</v>
      </c>
      <c r="I19" s="85">
        <f t="shared" si="3"/>
        <v>34.631149806800003</v>
      </c>
      <c r="J19" s="84">
        <f t="shared" si="3"/>
        <v>33.397860687599994</v>
      </c>
      <c r="K19" s="6">
        <f t="shared" si="3"/>
        <v>32.5788320355</v>
      </c>
      <c r="L19" s="6">
        <f t="shared" si="3"/>
        <v>31.9277374292</v>
      </c>
      <c r="M19" s="6">
        <f t="shared" si="3"/>
        <v>31.235055931599998</v>
      </c>
      <c r="N19" s="85">
        <f t="shared" si="3"/>
        <v>30.505582867099999</v>
      </c>
      <c r="O19" s="84">
        <f t="shared" si="3"/>
        <v>30.2465327956</v>
      </c>
      <c r="P19" s="6">
        <f t="shared" si="3"/>
        <v>30.155611090500003</v>
      </c>
      <c r="Q19" s="6">
        <f t="shared" si="3"/>
        <v>30.141974790900001</v>
      </c>
      <c r="R19" s="6">
        <f t="shared" si="3"/>
        <v>30.168962929300001</v>
      </c>
      <c r="S19" s="85">
        <f>SUM(S20:S25)</f>
        <v>30.220587924399997</v>
      </c>
      <c r="T19" s="94">
        <f>SUM(T20:T25)</f>
        <v>30.719846384099998</v>
      </c>
      <c r="U19" s="94">
        <f>SUM(U20:U25)</f>
        <v>31.593961000900002</v>
      </c>
      <c r="V19" s="94">
        <f>SUM(V20:V25)</f>
        <v>32.412334149499998</v>
      </c>
      <c r="W19" s="94">
        <f>SUM(W20:W25)</f>
        <v>33.279785378200003</v>
      </c>
      <c r="X19" s="3"/>
      <c r="Y19" s="75"/>
    </row>
    <row r="20" spans="1:39" x14ac:dyDescent="0.25">
      <c r="A20" s="3"/>
      <c r="B20" s="313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32.844434450000001</v>
      </c>
      <c r="G20" s="22">
        <f>VLOOKUP($D20,Résultats!$B$2:$AX$476,G$5,FALSE)</f>
        <v>28.731774720000001</v>
      </c>
      <c r="H20" s="16">
        <f>VLOOKUP($D20,Résultats!$B$2:$AX$476,H$5,FALSE)</f>
        <v>26.16044261</v>
      </c>
      <c r="I20" s="86">
        <f>VLOOKUP($D20,Résultats!$B$2:$AX$476,I$5,FALSE)</f>
        <v>23.756909780000001</v>
      </c>
      <c r="J20" s="22">
        <f>VLOOKUP($D20,Résultats!$B$2:$AX$476,J$5,FALSE)</f>
        <v>22.815431459999999</v>
      </c>
      <c r="K20" s="16">
        <f>VLOOKUP($D20,Résultats!$B$2:$AX$476,K$5,FALSE)</f>
        <v>22.16392901</v>
      </c>
      <c r="L20" s="16">
        <f>VLOOKUP($D20,Résultats!$B$2:$AX$476,L$5,FALSE)</f>
        <v>21.631890899999998</v>
      </c>
      <c r="M20" s="16">
        <f>VLOOKUP($D20,Résultats!$B$2:$AX$476,M$5,FALSE)</f>
        <v>20.955221229999999</v>
      </c>
      <c r="N20" s="86">
        <f>VLOOKUP($D20,Résultats!$B$2:$AX$476,N$5,FALSE)</f>
        <v>20.260546269999999</v>
      </c>
      <c r="O20" s="22">
        <f>VLOOKUP($D20,Résultats!$B$2:$AX$476,O$5,FALSE)</f>
        <v>19.88602199</v>
      </c>
      <c r="P20" s="16">
        <f>VLOOKUP($D20,Résultats!$B$2:$AX$476,P$5,FALSE)</f>
        <v>19.623966530000001</v>
      </c>
      <c r="Q20" s="16">
        <f>VLOOKUP($D20,Résultats!$B$2:$AX$476,Q$5,FALSE)</f>
        <v>19.41249358</v>
      </c>
      <c r="R20" s="16">
        <f>VLOOKUP($D20,Résultats!$B$2:$AX$476,R$5,FALSE)</f>
        <v>19.221542979999999</v>
      </c>
      <c r="S20" s="86">
        <f>VLOOKUP($D20,Résultats!$B$2:$AX$476,S$5,FALSE)</f>
        <v>19.045411779999998</v>
      </c>
      <c r="T20" s="95">
        <f>VLOOKUP($D20,Résultats!$B$2:$AX$476,T$5,FALSE)</f>
        <v>18.439355429999999</v>
      </c>
      <c r="U20" s="95">
        <f>VLOOKUP($D20,Résultats!$B$2:$AX$476,U$5,FALSE)</f>
        <v>18.531256280000001</v>
      </c>
      <c r="V20" s="95">
        <f>VLOOKUP($D20,Résultats!$B$2:$AX$476,V$5,FALSE)</f>
        <v>18.448704800000002</v>
      </c>
      <c r="W20" s="95">
        <f>VLOOKUP($D20,Résultats!$B$2:$AX$476,W$5,FALSE)</f>
        <v>18.347546609999998</v>
      </c>
      <c r="X20" s="45">
        <f>W20-'[1]Cibles THREEME'!$H28</f>
        <v>12.90876388044054</v>
      </c>
      <c r="Y20" s="75"/>
    </row>
    <row r="21" spans="1:39" x14ac:dyDescent="0.25">
      <c r="A21" s="3"/>
      <c r="B21" s="313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3.2769215200000001</v>
      </c>
      <c r="G21" s="22">
        <f>VLOOKUP($D21,Résultats!$B$2:$AX$476,G$5,FALSE)</f>
        <v>6.4974700780000001</v>
      </c>
      <c r="H21" s="16">
        <f>VLOOKUP($D21,Résultats!$B$2:$AX$476,H$5,FALSE)</f>
        <v>7.7712318250000001</v>
      </c>
      <c r="I21" s="86">
        <f>VLOOKUP($D21,Résultats!$B$2:$AX$476,I$5,FALSE)</f>
        <v>6.573402389</v>
      </c>
      <c r="J21" s="22">
        <f>VLOOKUP($D21,Résultats!$B$2:$AX$476,J$5,FALSE)</f>
        <v>6.5555524219999999</v>
      </c>
      <c r="K21" s="16">
        <f>VLOOKUP($D21,Résultats!$B$2:$AX$476,K$5,FALSE)</f>
        <v>6.6020603409999996</v>
      </c>
      <c r="L21" s="16">
        <f>VLOOKUP($D21,Résultats!$B$2:$AX$476,L$5,FALSE)</f>
        <v>6.6697389349999998</v>
      </c>
      <c r="M21" s="16">
        <f>VLOOKUP($D21,Résultats!$B$2:$AX$476,M$5,FALSE)</f>
        <v>6.5425433740000001</v>
      </c>
      <c r="N21" s="86">
        <f>VLOOKUP($D21,Résultats!$B$2:$AX$476,N$5,FALSE)</f>
        <v>6.4072081399999998</v>
      </c>
      <c r="O21" s="22">
        <f>VLOOKUP($D21,Résultats!$B$2:$AX$476,O$5,FALSE)</f>
        <v>6.4329139309999999</v>
      </c>
      <c r="P21" s="16">
        <f>VLOOKUP($D21,Résultats!$B$2:$AX$476,P$5,FALSE)</f>
        <v>6.4936115350000003</v>
      </c>
      <c r="Q21" s="16">
        <f>VLOOKUP($D21,Résultats!$B$2:$AX$476,Q$5,FALSE)</f>
        <v>6.5708350080000004</v>
      </c>
      <c r="R21" s="16">
        <f>VLOOKUP($D21,Résultats!$B$2:$AX$476,R$5,FALSE)</f>
        <v>6.65753343</v>
      </c>
      <c r="S21" s="86">
        <f>VLOOKUP($D21,Résultats!$B$2:$AX$476,S$5,FALSE)</f>
        <v>6.7500061990000004</v>
      </c>
      <c r="T21" s="95">
        <f>VLOOKUP($D21,Résultats!$B$2:$AX$476,T$5,FALSE)</f>
        <v>7.2947548319999997</v>
      </c>
      <c r="U21" s="95">
        <f>VLOOKUP($D21,Résultats!$B$2:$AX$476,U$5,FALSE)</f>
        <v>7.5866262689999999</v>
      </c>
      <c r="V21" s="95">
        <f>VLOOKUP($D21,Résultats!$B$2:$AX$476,V$5,FALSE)</f>
        <v>7.9578713260000002</v>
      </c>
      <c r="W21" s="95">
        <f>VLOOKUP($D21,Résultats!$B$2:$AX$476,W$5,FALSE)</f>
        <v>8.1820909450000006</v>
      </c>
      <c r="X21" s="45">
        <f>W21-'[1]Cibles THREEME'!$H29</f>
        <v>-3.7290948906686676</v>
      </c>
      <c r="Y21" s="75"/>
    </row>
    <row r="22" spans="1:39" x14ac:dyDescent="0.25">
      <c r="A22" s="3"/>
      <c r="B22" s="313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0.1071804521</v>
      </c>
      <c r="G22" s="22">
        <f>VLOOKUP($D22,Résultats!$B$2:$AX$476,G$5,FALSE)</f>
        <v>9.4737174899999999E-2</v>
      </c>
      <c r="H22" s="16">
        <f>VLOOKUP($D22,Résultats!$B$2:$AX$476,H$5,FALSE)</f>
        <v>8.6558197700000006E-2</v>
      </c>
      <c r="I22" s="86">
        <f>VLOOKUP($D22,Résultats!$B$2:$AX$476,I$5,FALSE)</f>
        <v>0.36762428050000001</v>
      </c>
      <c r="J22" s="22">
        <f>VLOOKUP($D22,Résultats!$B$2:$AX$476,J$5,FALSE)</f>
        <v>0.33218150730000001</v>
      </c>
      <c r="K22" s="16">
        <f>VLOOKUP($D22,Résultats!$B$2:$AX$476,K$5,FALSE)</f>
        <v>0.30260336129999998</v>
      </c>
      <c r="L22" s="16">
        <f>VLOOKUP($D22,Résultats!$B$2:$AX$476,L$5,FALSE)</f>
        <v>0.2759068476</v>
      </c>
      <c r="M22" s="16">
        <f>VLOOKUP($D22,Résultats!$B$2:$AX$476,M$5,FALSE)</f>
        <v>0.34665798139999998</v>
      </c>
      <c r="N22" s="86">
        <f>VLOOKUP($D22,Résultats!$B$2:$AX$476,N$5,FALSE)</f>
        <v>0.41446885999999999</v>
      </c>
      <c r="O22" s="22">
        <f>VLOOKUP($D22,Résultats!$B$2:$AX$476,O$5,FALSE)</f>
        <v>0.41074937099999997</v>
      </c>
      <c r="P22" s="16">
        <f>VLOOKUP($D22,Résultats!$B$2:$AX$476,P$5,FALSE)</f>
        <v>0.40931453369999998</v>
      </c>
      <c r="Q22" s="16">
        <f>VLOOKUP($D22,Résultats!$B$2:$AX$476,Q$5,FALSE)</f>
        <v>0.4089285634</v>
      </c>
      <c r="R22" s="16">
        <f>VLOOKUP($D22,Résultats!$B$2:$AX$476,R$5,FALSE)</f>
        <v>0.40898368349999997</v>
      </c>
      <c r="S22" s="86">
        <f>VLOOKUP($D22,Résultats!$B$2:$AX$476,S$5,FALSE)</f>
        <v>0.40937110539999999</v>
      </c>
      <c r="T22" s="95">
        <f>VLOOKUP($D22,Résultats!$B$2:$AX$476,T$5,FALSE)</f>
        <v>0.49323604459999998</v>
      </c>
      <c r="U22" s="95">
        <f>VLOOKUP($D22,Résultats!$B$2:$AX$476,U$5,FALSE)</f>
        <v>0.60555349250000001</v>
      </c>
      <c r="V22" s="95">
        <f>VLOOKUP($D22,Résultats!$B$2:$AX$476,V$5,FALSE)</f>
        <v>0.71256414589999995</v>
      </c>
      <c r="W22" s="95">
        <f>VLOOKUP($D22,Résultats!$B$2:$AX$476,W$5,FALSE)</f>
        <v>0.80865370709999995</v>
      </c>
      <c r="X22" s="45">
        <f>W22-'[1]Cibles THREEME'!$H30</f>
        <v>-11.516955605425272</v>
      </c>
      <c r="Y22" s="75"/>
      <c r="Z22" s="75"/>
      <c r="AA22" s="75"/>
    </row>
    <row r="23" spans="1:39" x14ac:dyDescent="0.25">
      <c r="A23" s="3"/>
      <c r="B23" s="313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0.60470989220000004</v>
      </c>
      <c r="G23" s="22">
        <f>VLOOKUP($D23,Résultats!$B$2:$AX$476,G$5,FALSE)</f>
        <v>0.57853941949999999</v>
      </c>
      <c r="H23" s="16">
        <f>VLOOKUP($D23,Résultats!$B$2:$AX$476,H$5,FALSE)</f>
        <v>0.54266899800000001</v>
      </c>
      <c r="I23" s="86">
        <f>VLOOKUP($D23,Résultats!$B$2:$AX$476,I$5,FALSE)</f>
        <v>1.418288864</v>
      </c>
      <c r="J23" s="22">
        <f>VLOOKUP($D23,Résultats!$B$2:$AX$476,J$5,FALSE)</f>
        <v>1.1961520290000001</v>
      </c>
      <c r="K23" s="16">
        <f>VLOOKUP($D23,Résultats!$B$2:$AX$476,K$5,FALSE)</f>
        <v>1.0028263159999999</v>
      </c>
      <c r="L23" s="16">
        <f>VLOOKUP($D23,Résultats!$B$2:$AX$476,L$5,FALSE)</f>
        <v>0.82534750999999995</v>
      </c>
      <c r="M23" s="16">
        <f>VLOOKUP($D23,Résultats!$B$2:$AX$476,M$5,FALSE)</f>
        <v>0.81697832989999997</v>
      </c>
      <c r="N23" s="86">
        <f>VLOOKUP($D23,Résultats!$B$2:$AX$476,N$5,FALSE)</f>
        <v>0.80730484290000004</v>
      </c>
      <c r="O23" s="22">
        <f>VLOOKUP($D23,Résultats!$B$2:$AX$476,O$5,FALSE)</f>
        <v>0.7989733738</v>
      </c>
      <c r="P23" s="16">
        <f>VLOOKUP($D23,Résultats!$B$2:$AX$476,P$5,FALSE)</f>
        <v>0.79509596490000001</v>
      </c>
      <c r="Q23" s="16">
        <f>VLOOKUP($D23,Résultats!$B$2:$AX$476,Q$5,FALSE)</f>
        <v>0.79325721680000005</v>
      </c>
      <c r="R23" s="16">
        <f>VLOOKUP($D23,Résultats!$B$2:$AX$476,R$5,FALSE)</f>
        <v>0.79212729459999998</v>
      </c>
      <c r="S23" s="86">
        <f>VLOOKUP($D23,Résultats!$B$2:$AX$476,S$5,FALSE)</f>
        <v>0.7916373391</v>
      </c>
      <c r="T23" s="95">
        <f>VLOOKUP($D23,Résultats!$B$2:$AX$476,T$5,FALSE)</f>
        <v>0.77544467949999996</v>
      </c>
      <c r="U23" s="95">
        <f>VLOOKUP($D23,Résultats!$B$2:$AX$476,U$5,FALSE)</f>
        <v>0.78041063789999998</v>
      </c>
      <c r="V23" s="95">
        <f>VLOOKUP($D23,Résultats!$B$2:$AX$476,V$5,FALSE)</f>
        <v>0.79179682790000006</v>
      </c>
      <c r="W23" s="95">
        <f>VLOOKUP($D23,Résultats!$B$2:$AX$476,W$5,FALSE)</f>
        <v>0.81620393020000004</v>
      </c>
      <c r="X23" s="45">
        <f>W23-'[1]Cibles THREEME'!$H31</f>
        <v>2.4683386192782875E-2</v>
      </c>
      <c r="Y23" s="75"/>
      <c r="Z23" s="75"/>
      <c r="AA23" s="75"/>
    </row>
    <row r="24" spans="1:39" x14ac:dyDescent="0.25">
      <c r="A24" s="3"/>
      <c r="B24" s="313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0.26934180460000001</v>
      </c>
      <c r="G24" s="22">
        <f>VLOOKUP($D24,Résultats!$B$2:$AX$476,G$5,FALSE)</f>
        <v>0.29200680379999999</v>
      </c>
      <c r="H24" s="16">
        <f>VLOOKUP($D24,Résultats!$B$2:$AX$476,H$5,FALSE)</f>
        <v>0.28558947610000002</v>
      </c>
      <c r="I24" s="86">
        <f>VLOOKUP($D24,Résultats!$B$2:$AX$476,I$5,FALSE)</f>
        <v>0.3215038093</v>
      </c>
      <c r="J24" s="22">
        <f>VLOOKUP($D24,Résultats!$B$2:$AX$476,J$5,FALSE)</f>
        <v>0.30072565130000001</v>
      </c>
      <c r="K24" s="16">
        <f>VLOOKUP($D24,Résultats!$B$2:$AX$476,K$5,FALSE)</f>
        <v>0.28440434520000002</v>
      </c>
      <c r="L24" s="16">
        <f>VLOOKUP($D24,Résultats!$B$2:$AX$476,L$5,FALSE)</f>
        <v>0.27009954159999999</v>
      </c>
      <c r="M24" s="16">
        <f>VLOOKUP($D24,Résultats!$B$2:$AX$476,M$5,FALSE)</f>
        <v>0.26866656329999999</v>
      </c>
      <c r="N24" s="86">
        <f>VLOOKUP($D24,Résultats!$B$2:$AX$476,N$5,FALSE)</f>
        <v>0.26677661320000001</v>
      </c>
      <c r="O24" s="22">
        <f>VLOOKUP($D24,Résultats!$B$2:$AX$476,O$5,FALSE)</f>
        <v>0.26757453580000001</v>
      </c>
      <c r="P24" s="16">
        <f>VLOOKUP($D24,Résultats!$B$2:$AX$476,P$5,FALSE)</f>
        <v>0.2698304789</v>
      </c>
      <c r="Q24" s="16">
        <f>VLOOKUP($D24,Résultats!$B$2:$AX$476,Q$5,FALSE)</f>
        <v>0.27277348870000001</v>
      </c>
      <c r="R24" s="16">
        <f>VLOOKUP($D24,Résultats!$B$2:$AX$476,R$5,FALSE)</f>
        <v>0.27600410120000002</v>
      </c>
      <c r="S24" s="86">
        <f>VLOOKUP($D24,Résultats!$B$2:$AX$476,S$5,FALSE)</f>
        <v>0.27947255589999997</v>
      </c>
      <c r="T24" s="95">
        <f>VLOOKUP($D24,Résultats!$B$2:$AX$476,T$5,FALSE)</f>
        <v>0.276165577</v>
      </c>
      <c r="U24" s="95">
        <f>VLOOKUP($D24,Résultats!$B$2:$AX$476,U$5,FALSE)</f>
        <v>0.28019294849999998</v>
      </c>
      <c r="V24" s="95">
        <f>VLOOKUP($D24,Résultats!$B$2:$AX$476,V$5,FALSE)</f>
        <v>0.28702905870000001</v>
      </c>
      <c r="W24" s="95">
        <f>VLOOKUP($D24,Résultats!$B$2:$AX$476,W$5,FALSE)</f>
        <v>0.29778284589999998</v>
      </c>
      <c r="X24" s="45">
        <f>W24-'[1]Cibles THREEME'!$H32</f>
        <v>3.9829277542304364E-2</v>
      </c>
      <c r="Y24" s="75"/>
      <c r="Z24" s="75"/>
      <c r="AA24" s="75"/>
    </row>
    <row r="25" spans="1:39" x14ac:dyDescent="0.25">
      <c r="A25" s="3"/>
      <c r="B25" s="314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1.1272781890000001</v>
      </c>
      <c r="G25" s="88">
        <f>VLOOKUP($D25,Résultats!$B$2:$AX$476,G$5,FALSE)</f>
        <v>1.259151763</v>
      </c>
      <c r="H25" s="17">
        <f>VLOOKUP($D25,Résultats!$B$2:$AX$476,H$5,FALSE)</f>
        <v>1.243788575</v>
      </c>
      <c r="I25" s="89">
        <f>VLOOKUP($D25,Résultats!$B$2:$AX$476,I$5,FALSE)</f>
        <v>2.1934206839999999</v>
      </c>
      <c r="J25" s="88">
        <f>VLOOKUP($D25,Résultats!$B$2:$AX$476,J$5,FALSE)</f>
        <v>2.1978176180000002</v>
      </c>
      <c r="K25" s="17">
        <f>VLOOKUP($D25,Résultats!$B$2:$AX$476,K$5,FALSE)</f>
        <v>2.2230086619999998</v>
      </c>
      <c r="L25" s="17">
        <f>VLOOKUP($D25,Résultats!$B$2:$AX$476,L$5,FALSE)</f>
        <v>2.2547536949999998</v>
      </c>
      <c r="M25" s="17">
        <f>VLOOKUP($D25,Résultats!$B$2:$AX$476,M$5,FALSE)</f>
        <v>2.304988453</v>
      </c>
      <c r="N25" s="89">
        <f>VLOOKUP($D25,Résultats!$B$2:$AX$476,N$5,FALSE)</f>
        <v>2.3492781410000001</v>
      </c>
      <c r="O25" s="88">
        <f>VLOOKUP($D25,Résultats!$B$2:$AX$476,O$5,FALSE)</f>
        <v>2.4502995940000001</v>
      </c>
      <c r="P25" s="17">
        <f>VLOOKUP($D25,Résultats!$B$2:$AX$476,P$5,FALSE)</f>
        <v>2.5637920479999998</v>
      </c>
      <c r="Q25" s="17">
        <f>VLOOKUP($D25,Résultats!$B$2:$AX$476,Q$5,FALSE)</f>
        <v>2.6836869339999998</v>
      </c>
      <c r="R25" s="17">
        <f>VLOOKUP($D25,Résultats!$B$2:$AX$476,R$5,FALSE)</f>
        <v>2.8127714400000001</v>
      </c>
      <c r="S25" s="89">
        <f>VLOOKUP($D25,Résultats!$B$2:$AX$476,S$5,FALSE)</f>
        <v>2.9446889449999998</v>
      </c>
      <c r="T25" s="97">
        <f>VLOOKUP($D25,Résultats!$B$2:$AX$476,T$5,FALSE)</f>
        <v>3.4408898209999998</v>
      </c>
      <c r="U25" s="97">
        <f>VLOOKUP($D25,Résultats!$B$2:$AX$476,U$5,FALSE)</f>
        <v>3.8099213729999999</v>
      </c>
      <c r="V25" s="97">
        <f>VLOOKUP($D25,Résultats!$B$2:$AX$476,V$5,FALSE)</f>
        <v>4.2143679909999996</v>
      </c>
      <c r="W25" s="97">
        <f>VLOOKUP($D25,Résultats!$B$2:$AX$476,W$5,FALSE)</f>
        <v>4.8275073400000004</v>
      </c>
      <c r="X25" s="45">
        <f>W25-'[1]Cibles THREEME'!$H33</f>
        <v>-2.6536560029693899</v>
      </c>
      <c r="Y25" s="75"/>
      <c r="Z25" s="75"/>
      <c r="AA25" s="75"/>
    </row>
    <row r="26" spans="1:39" x14ac:dyDescent="0.2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4.5938879449999996</v>
      </c>
      <c r="G26" s="84">
        <f>VLOOKUP($D26,Résultats!$B$2:$AX$476,G$5,FALSE)</f>
        <v>2.8434210100000001</v>
      </c>
      <c r="H26" s="6">
        <f>VLOOKUP($D26,Résultats!$B$2:$AX$476,H$5,FALSE)</f>
        <v>2.6415449240000002</v>
      </c>
      <c r="I26" s="85">
        <f>VLOOKUP($D26,Résultats!$B$2:$AX$476,I$5,FALSE)</f>
        <v>2.481776027</v>
      </c>
      <c r="J26" s="84">
        <f>VLOOKUP($D26,Résultats!$B$2:$AX$476,J$5,FALSE)</f>
        <v>2.4117012359999999</v>
      </c>
      <c r="K26" s="6">
        <f>VLOOKUP($D26,Résultats!$B$2:$AX$476,K$5,FALSE)</f>
        <v>2.4042179309999998</v>
      </c>
      <c r="L26" s="6">
        <f>VLOOKUP($D26,Résultats!$B$2:$AX$476,L$5,FALSE)</f>
        <v>2.4275661629999998</v>
      </c>
      <c r="M26" s="6">
        <f>VLOOKUP($D26,Résultats!$B$2:$AX$476,M$5,FALSE)</f>
        <v>2.4507148760000002</v>
      </c>
      <c r="N26" s="85">
        <f>VLOOKUP($D26,Résultats!$B$2:$AX$476,N$5,FALSE)</f>
        <v>2.4754236999999999</v>
      </c>
      <c r="O26" s="84">
        <f>VLOOKUP($D26,Résultats!$B$2:$AX$476,O$5,FALSE)</f>
        <v>2.5016683359999998</v>
      </c>
      <c r="P26" s="6">
        <f>VLOOKUP($D26,Résultats!$B$2:$AX$476,P$5,FALSE)</f>
        <v>2.5343278370000002</v>
      </c>
      <c r="Q26" s="6">
        <f>VLOOKUP($D26,Résultats!$B$2:$AX$476,Q$5,FALSE)</f>
        <v>2.572608464</v>
      </c>
      <c r="R26" s="6">
        <f>VLOOKUP($D26,Résultats!$B$2:$AX$476,R$5,FALSE)</f>
        <v>2.616258502</v>
      </c>
      <c r="S26" s="85">
        <f>VLOOKUP($D26,Résultats!$B$2:$AX$476,S$5,FALSE)</f>
        <v>2.6644563899999998</v>
      </c>
      <c r="T26" s="94">
        <f>VLOOKUP($D26,Résultats!$B$2:$AX$476,T$5,FALSE)</f>
        <v>2.9118035359999999</v>
      </c>
      <c r="U26" s="94">
        <f>VLOOKUP($D26,Résultats!$B$2:$AX$476,U$5,FALSE)</f>
        <v>3.1600187759999998</v>
      </c>
      <c r="V26" s="94">
        <f>VLOOKUP($D26,Résultats!$B$2:$AX$476,V$5,FALSE)</f>
        <v>3.4226902419999998</v>
      </c>
      <c r="W26" s="94">
        <f>VLOOKUP($D26,Résultats!$B$2:$AX$476,W$5,FALSE)</f>
        <v>3.7297779090000001</v>
      </c>
      <c r="X26" s="3"/>
      <c r="Y26" s="75"/>
      <c r="Z26" s="75"/>
      <c r="AA26" s="75"/>
    </row>
    <row r="27" spans="1:39" x14ac:dyDescent="0.2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258.18561258310001</v>
      </c>
      <c r="G27" s="23">
        <f t="shared" ref="G27:R27" si="4">G26+G19+G10+G7</f>
        <v>248.11051524269999</v>
      </c>
      <c r="H27" s="9">
        <f t="shared" si="4"/>
        <v>241.95928002350001</v>
      </c>
      <c r="I27" s="90">
        <f t="shared" si="4"/>
        <v>230.61301517369998</v>
      </c>
      <c r="J27" s="23">
        <f t="shared" si="4"/>
        <v>225.1855833397999</v>
      </c>
      <c r="K27" s="9">
        <f t="shared" si="4"/>
        <v>221.2872971587</v>
      </c>
      <c r="L27" s="9">
        <f t="shared" si="4"/>
        <v>218.2592027394</v>
      </c>
      <c r="M27" s="9">
        <f t="shared" si="4"/>
        <v>224.51324377619997</v>
      </c>
      <c r="N27" s="90">
        <f t="shared" si="4"/>
        <v>230.8568741249</v>
      </c>
      <c r="O27" s="23">
        <f t="shared" si="4"/>
        <v>229.90560893030002</v>
      </c>
      <c r="P27" s="9">
        <f t="shared" si="4"/>
        <v>229.63096021620001</v>
      </c>
      <c r="Q27" s="9">
        <f t="shared" si="4"/>
        <v>229.83269574019999</v>
      </c>
      <c r="R27" s="9">
        <f t="shared" si="4"/>
        <v>230.08305192870003</v>
      </c>
      <c r="S27" s="90">
        <f>S26+S19+S10+S7</f>
        <v>230.57719929390001</v>
      </c>
      <c r="T27" s="98">
        <f>T26+T19+T10+T7</f>
        <v>219.43887657609997</v>
      </c>
      <c r="U27" s="98">
        <f>U26+U19+U10+U7</f>
        <v>211.88914908250001</v>
      </c>
      <c r="V27" s="98">
        <f>V26+V19+V10+V7</f>
        <v>206.01790109640001</v>
      </c>
      <c r="W27" s="98">
        <f>W26+W19+W10+W7</f>
        <v>203.7525430904</v>
      </c>
      <c r="X27" s="3"/>
      <c r="Y27" s="75"/>
      <c r="Z27" s="75"/>
      <c r="AA27" s="75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2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25">
      <c r="A33" s="3"/>
      <c r="B33" s="312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71.935271192999991</v>
      </c>
      <c r="G33" s="84">
        <f t="shared" ref="G33:R33" si="5">SUM(G34:G35)</f>
        <v>69.399677973999999</v>
      </c>
      <c r="H33" s="6">
        <f t="shared" si="5"/>
        <v>68.619414351000003</v>
      </c>
      <c r="I33" s="85">
        <f t="shared" si="5"/>
        <v>69.117889802000008</v>
      </c>
      <c r="J33" s="84">
        <f t="shared" si="5"/>
        <v>69.01017906300001</v>
      </c>
      <c r="K33" s="6">
        <f t="shared" si="5"/>
        <v>68.634327326999994</v>
      </c>
      <c r="L33" s="6">
        <f t="shared" si="5"/>
        <v>68.248982900000001</v>
      </c>
      <c r="M33" s="6">
        <f t="shared" si="5"/>
        <v>67.328579238000003</v>
      </c>
      <c r="N33" s="85">
        <f t="shared" si="5"/>
        <v>66.181169038999997</v>
      </c>
      <c r="O33" s="84">
        <f t="shared" si="5"/>
        <v>65.281941962999994</v>
      </c>
      <c r="P33" s="6">
        <f t="shared" si="5"/>
        <v>64.751405363000003</v>
      </c>
      <c r="Q33" s="6">
        <f t="shared" si="5"/>
        <v>64.478150778</v>
      </c>
      <c r="R33" s="6">
        <f t="shared" si="5"/>
        <v>64.375716967000002</v>
      </c>
      <c r="S33" s="85">
        <f>SUM(S34:S35)</f>
        <v>64.379464280999997</v>
      </c>
      <c r="T33" s="94">
        <f>SUM(T34:T35)</f>
        <v>62.950750307</v>
      </c>
      <c r="U33" s="94">
        <f>SUM(U34:U35)</f>
        <v>60.679689789999998</v>
      </c>
      <c r="V33" s="94">
        <f>SUM(V34:V35)</f>
        <v>58.478213807000003</v>
      </c>
      <c r="W33" s="94">
        <f>SUM(W34:W35)</f>
        <v>56.752551182999994</v>
      </c>
      <c r="X33" s="3"/>
      <c r="Z33" s="197" t="s">
        <v>42</v>
      </c>
      <c r="AA33" s="201">
        <f>(I38+I40)/I36</f>
        <v>8.641375775862133E-3</v>
      </c>
      <c r="AB33" s="201">
        <f>(S38+S40)/S36</f>
        <v>6.9572056917554352E-3</v>
      </c>
      <c r="AC33" s="202">
        <f>(W38+W40)/W36</f>
        <v>7.0660959973850726E-3</v>
      </c>
      <c r="AE33" s="197" t="s">
        <v>96</v>
      </c>
      <c r="AF33" s="201">
        <f>I34/I33</f>
        <v>0.95161573824692725</v>
      </c>
      <c r="AG33" s="201">
        <f>S34/S33</f>
        <v>0.93912696517798477</v>
      </c>
      <c r="AH33" s="202">
        <f>W34/W33</f>
        <v>0.93651036758891426</v>
      </c>
      <c r="AJ33" s="197" t="s">
        <v>66</v>
      </c>
      <c r="AK33" s="201">
        <f>I46/(I46+I48)</f>
        <v>0.98439656250231278</v>
      </c>
      <c r="AL33" s="201">
        <f>S46/(S46+S48)</f>
        <v>0.97850009739639665</v>
      </c>
      <c r="AM33" s="202">
        <f>W46/(W46+W48)</f>
        <v>0.95693676437804587</v>
      </c>
    </row>
    <row r="34" spans="1:39" x14ac:dyDescent="0.25">
      <c r="A34" s="3"/>
      <c r="B34" s="313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68.289689179999996</v>
      </c>
      <c r="G34" s="22">
        <f>VLOOKUP($D34,Résultats!$B$2:$AX$476,G$5,FALSE)</f>
        <v>65.263592110000005</v>
      </c>
      <c r="H34" s="16">
        <f>VLOOKUP($D34,Résultats!$B$2:$AX$476,H$5,FALSE)</f>
        <v>64.304282400000005</v>
      </c>
      <c r="I34" s="86">
        <f>VLOOKUP($D34,Résultats!$B$2:$AX$476,I$5,FALSE)</f>
        <v>65.773671730000004</v>
      </c>
      <c r="J34" s="22">
        <f>VLOOKUP($D34,Résultats!$B$2:$AX$476,J$5,FALSE)</f>
        <v>65.465623800000003</v>
      </c>
      <c r="K34" s="16">
        <f>VLOOKUP($D34,Résultats!$B$2:$AX$476,K$5,FALSE)</f>
        <v>64.906813209999996</v>
      </c>
      <c r="L34" s="16">
        <f>VLOOKUP($D34,Résultats!$B$2:$AX$476,L$5,FALSE)</f>
        <v>64.343388070000003</v>
      </c>
      <c r="M34" s="16">
        <f>VLOOKUP($D34,Résultats!$B$2:$AX$476,M$5,FALSE)</f>
        <v>63.354076210000002</v>
      </c>
      <c r="N34" s="86">
        <f>VLOOKUP($D34,Résultats!$B$2:$AX$476,N$5,FALSE)</f>
        <v>62.153914030000003</v>
      </c>
      <c r="O34" s="22">
        <f>VLOOKUP($D34,Résultats!$B$2:$AX$476,O$5,FALSE)</f>
        <v>61.309605429999998</v>
      </c>
      <c r="P34" s="16">
        <f>VLOOKUP($D34,Résultats!$B$2:$AX$476,P$5,FALSE)</f>
        <v>60.811560210000003</v>
      </c>
      <c r="Q34" s="16">
        <f>VLOOKUP($D34,Résultats!$B$2:$AX$476,Q$5,FALSE)</f>
        <v>60.5551526</v>
      </c>
      <c r="R34" s="16">
        <f>VLOOKUP($D34,Résultats!$B$2:$AX$476,R$5,FALSE)</f>
        <v>60.45799263</v>
      </c>
      <c r="S34" s="86">
        <f>VLOOKUP($D34,Résultats!$B$2:$AX$476,S$5,FALSE)</f>
        <v>60.460490909999997</v>
      </c>
      <c r="T34" s="95">
        <f>VLOOKUP($D34,Résultats!$B$2:$AX$476,T$5,FALSE)</f>
        <v>59.135590280000002</v>
      </c>
      <c r="U34" s="95">
        <f>VLOOKUP($D34,Résultats!$B$2:$AX$476,U$5,FALSE)</f>
        <v>56.994651130000001</v>
      </c>
      <c r="V34" s="95">
        <f>VLOOKUP($D34,Résultats!$B$2:$AX$476,V$5,FALSE)</f>
        <v>54.857655090000002</v>
      </c>
      <c r="W34" s="95">
        <f>VLOOKUP($D34,Résultats!$B$2:$AX$476,W$5,FALSE)</f>
        <v>53.149352569999998</v>
      </c>
      <c r="X34" s="45">
        <f>W34-'[1]Cibles THREEME'!$AJ4</f>
        <v>43.467249962514032</v>
      </c>
      <c r="Z34" s="197" t="s">
        <v>61</v>
      </c>
      <c r="AA34" s="201">
        <f>I37/I36</f>
        <v>0.69408091298907915</v>
      </c>
      <c r="AB34" s="201">
        <f>S37/S36</f>
        <v>0.6484685862668349</v>
      </c>
      <c r="AC34" s="202">
        <f>W37/W36</f>
        <v>0.37300389188188376</v>
      </c>
      <c r="AE34" s="198" t="s">
        <v>65</v>
      </c>
      <c r="AF34" s="203">
        <f>I35/I33</f>
        <v>4.8384261753072658E-2</v>
      </c>
      <c r="AG34" s="203">
        <f>S35/S33</f>
        <v>6.0873034822015254E-2</v>
      </c>
      <c r="AH34" s="204">
        <f>W35/W33</f>
        <v>6.3489632411085767E-2</v>
      </c>
      <c r="AJ34" s="198" t="s">
        <v>67</v>
      </c>
      <c r="AK34" s="203">
        <f>I48/(I46+I48)</f>
        <v>1.5603437497687262E-2</v>
      </c>
      <c r="AL34" s="203">
        <f>S48/(S46+S48)</f>
        <v>2.1499902603603422E-2</v>
      </c>
      <c r="AM34" s="204">
        <f>W48/(W46+W48)</f>
        <v>4.3063235621954125E-2</v>
      </c>
    </row>
    <row r="35" spans="1:39" x14ac:dyDescent="0.25">
      <c r="A35" s="3"/>
      <c r="B35" s="314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3.6455820129999998</v>
      </c>
      <c r="G35" s="22">
        <f>VLOOKUP($D35,Résultats!$B$2:$AX$476,G$5,FALSE)</f>
        <v>4.136085864</v>
      </c>
      <c r="H35" s="16">
        <f>VLOOKUP($D35,Résultats!$B$2:$AX$476,H$5,FALSE)</f>
        <v>4.3151319509999997</v>
      </c>
      <c r="I35" s="86">
        <f>VLOOKUP($D35,Résultats!$B$2:$AX$476,I$5,FALSE)</f>
        <v>3.3442180719999999</v>
      </c>
      <c r="J35" s="22">
        <f>VLOOKUP($D35,Résultats!$B$2:$AX$476,J$5,FALSE)</f>
        <v>3.5445552629999999</v>
      </c>
      <c r="K35" s="16">
        <f>VLOOKUP($D35,Résultats!$B$2:$AX$476,K$5,FALSE)</f>
        <v>3.7275141170000001</v>
      </c>
      <c r="L35" s="16">
        <f>VLOOKUP($D35,Résultats!$B$2:$AX$476,L$5,FALSE)</f>
        <v>3.9055948300000001</v>
      </c>
      <c r="M35" s="16">
        <f>VLOOKUP($D35,Résultats!$B$2:$AX$476,M$5,FALSE)</f>
        <v>3.974503028</v>
      </c>
      <c r="N35" s="86">
        <f>VLOOKUP($D35,Résultats!$B$2:$AX$476,N$5,FALSE)</f>
        <v>4.0272550090000001</v>
      </c>
      <c r="O35" s="22">
        <f>VLOOKUP($D35,Résultats!$B$2:$AX$476,O$5,FALSE)</f>
        <v>3.972336533</v>
      </c>
      <c r="P35" s="16">
        <f>VLOOKUP($D35,Résultats!$B$2:$AX$476,P$5,FALSE)</f>
        <v>3.9398451529999998</v>
      </c>
      <c r="Q35" s="16">
        <f>VLOOKUP($D35,Résultats!$B$2:$AX$476,Q$5,FALSE)</f>
        <v>3.9229981779999998</v>
      </c>
      <c r="R35" s="16">
        <f>VLOOKUP($D35,Résultats!$B$2:$AX$476,R$5,FALSE)</f>
        <v>3.9177243370000001</v>
      </c>
      <c r="S35" s="86">
        <f>VLOOKUP($D35,Résultats!$B$2:$AX$476,S$5,FALSE)</f>
        <v>3.9189733709999999</v>
      </c>
      <c r="T35" s="95">
        <f>VLOOKUP($D35,Résultats!$B$2:$AX$476,T$5,FALSE)</f>
        <v>3.8151600270000001</v>
      </c>
      <c r="U35" s="95">
        <f>VLOOKUP($D35,Résultats!$B$2:$AX$476,U$5,FALSE)</f>
        <v>3.68503866</v>
      </c>
      <c r="V35" s="95">
        <f>VLOOKUP($D35,Résultats!$B$2:$AX$476,V$5,FALSE)</f>
        <v>3.6205587170000002</v>
      </c>
      <c r="W35" s="95">
        <f>VLOOKUP($D35,Résultats!$B$2:$AX$476,W$5,FALSE)</f>
        <v>3.603198613</v>
      </c>
      <c r="X35" s="45">
        <f>W35-'[1]Cibles THREEME'!$AJ5</f>
        <v>0.10635739742291728</v>
      </c>
      <c r="Z35" s="197" t="s">
        <v>93</v>
      </c>
      <c r="AA35" s="201">
        <f>I43/I36</f>
        <v>0.10258601323815467</v>
      </c>
      <c r="AB35" s="201">
        <f>S43/S36</f>
        <v>0.10222058431006673</v>
      </c>
      <c r="AC35" s="202">
        <f>W43/W36</f>
        <v>9.7911813993547175E-2</v>
      </c>
      <c r="AE35" s="189" t="s">
        <v>92</v>
      </c>
      <c r="AF35" s="205">
        <f>SUM(AF33:AF34)</f>
        <v>0.99999999999999989</v>
      </c>
      <c r="AG35" s="205">
        <f t="shared" ref="AG35:AH35" si="6">SUM(AG33:AG34)</f>
        <v>1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1</v>
      </c>
      <c r="AM35" s="205">
        <f t="shared" ref="AM35" si="8">SUM(AM33:AM34)</f>
        <v>1</v>
      </c>
    </row>
    <row r="36" spans="1:39" x14ac:dyDescent="0.25">
      <c r="A36" s="3"/>
      <c r="B36" s="312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37.908547282300006</v>
      </c>
      <c r="G36" s="21">
        <f t="shared" ref="G36:R36" si="9">SUM(G37:G44)</f>
        <v>38.031096290199997</v>
      </c>
      <c r="H36" s="8">
        <f t="shared" si="9"/>
        <v>37.493741934099994</v>
      </c>
      <c r="I36" s="87">
        <f t="shared" si="9"/>
        <v>36.426334332000003</v>
      </c>
      <c r="J36" s="21">
        <f t="shared" si="9"/>
        <v>35.828440922600002</v>
      </c>
      <c r="K36" s="8">
        <f t="shared" si="9"/>
        <v>35.668831258100006</v>
      </c>
      <c r="L36" s="8">
        <f t="shared" si="9"/>
        <v>35.740233397399997</v>
      </c>
      <c r="M36" s="8">
        <f t="shared" si="9"/>
        <v>35.8845287567</v>
      </c>
      <c r="N36" s="87">
        <f t="shared" si="9"/>
        <v>36.088928957599997</v>
      </c>
      <c r="O36" s="21">
        <f t="shared" si="9"/>
        <v>36.184902483099997</v>
      </c>
      <c r="P36" s="8">
        <f t="shared" si="9"/>
        <v>36.325032245099997</v>
      </c>
      <c r="Q36" s="8">
        <f t="shared" si="9"/>
        <v>36.512483800699997</v>
      </c>
      <c r="R36" s="8">
        <f t="shared" si="9"/>
        <v>36.739875504399997</v>
      </c>
      <c r="S36" s="87">
        <f>SUM(S37:S44)</f>
        <v>37.006042124800004</v>
      </c>
      <c r="T36" s="96">
        <f>SUM(T37:T44)</f>
        <v>39.501091774400003</v>
      </c>
      <c r="U36" s="96">
        <f>SUM(U37:U44)</f>
        <v>42.735527814199997</v>
      </c>
      <c r="V36" s="96">
        <f>SUM(V37:V44)</f>
        <v>45.998093124999997</v>
      </c>
      <c r="W36" s="96">
        <f>SUM(W37:W44)</f>
        <v>49.1966784245</v>
      </c>
      <c r="X36" s="3"/>
      <c r="Z36" s="197" t="s">
        <v>62</v>
      </c>
      <c r="AA36" s="201">
        <f>I42/I36</f>
        <v>3.6998234291614029E-2</v>
      </c>
      <c r="AB36" s="201">
        <f>S42/S36</f>
        <v>6.0326902198057336E-2</v>
      </c>
      <c r="AC36" s="202">
        <f>W42/W36</f>
        <v>0.17656228754001049</v>
      </c>
    </row>
    <row r="37" spans="1:39" x14ac:dyDescent="0.25">
      <c r="A37" s="3"/>
      <c r="B37" s="313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30.144167540000002</v>
      </c>
      <c r="G37" s="22">
        <f>VLOOKUP($D37,Résultats!$B$2:$AX$476,G$5,FALSE)</f>
        <v>28.590902419999999</v>
      </c>
      <c r="H37" s="16">
        <f>VLOOKUP($D37,Résultats!$B$2:$AX$476,H$5,FALSE)</f>
        <v>27.52618592</v>
      </c>
      <c r="I37" s="86">
        <f>VLOOKUP($D37,Résultats!$B$2:$AX$476,I$5,FALSE)</f>
        <v>25.282823390000001</v>
      </c>
      <c r="J37" s="22">
        <f>VLOOKUP($D37,Résultats!$B$2:$AX$476,J$5,FALSE)</f>
        <v>24.831280790000001</v>
      </c>
      <c r="K37" s="16">
        <f>VLOOKUP($D37,Résultats!$B$2:$AX$476,K$5,FALSE)</f>
        <v>24.68577969</v>
      </c>
      <c r="L37" s="16">
        <f>VLOOKUP($D37,Résultats!$B$2:$AX$476,L$5,FALSE)</f>
        <v>24.70166613</v>
      </c>
      <c r="M37" s="16">
        <f>VLOOKUP($D37,Résultats!$B$2:$AX$476,M$5,FALSE)</f>
        <v>24.713277160000001</v>
      </c>
      <c r="N37" s="86">
        <f>VLOOKUP($D37,Résultats!$B$2:$AX$476,N$5,FALSE)</f>
        <v>24.766489539999998</v>
      </c>
      <c r="O37" s="22">
        <f>VLOOKUP($D37,Résultats!$B$2:$AX$476,O$5,FALSE)</f>
        <v>24.524334509999999</v>
      </c>
      <c r="P37" s="16">
        <f>VLOOKUP($D37,Résultats!$B$2:$AX$476,P$5,FALSE)</f>
        <v>24.315293659999998</v>
      </c>
      <c r="Q37" s="16">
        <f>VLOOKUP($D37,Résultats!$B$2:$AX$476,Q$5,FALSE)</f>
        <v>24.140280789999998</v>
      </c>
      <c r="R37" s="16">
        <f>VLOOKUP($D37,Résultats!$B$2:$AX$476,R$5,FALSE)</f>
        <v>24.055741319999999</v>
      </c>
      <c r="S37" s="86">
        <f>VLOOKUP($D37,Résultats!$B$2:$AX$476,S$5,FALSE)</f>
        <v>23.997255819999999</v>
      </c>
      <c r="T37" s="95">
        <f>VLOOKUP($D37,Résultats!$B$2:$AX$476,T$5,FALSE)</f>
        <v>22.96336033</v>
      </c>
      <c r="U37" s="95">
        <f>VLOOKUP($D37,Résultats!$B$2:$AX$476,U$5,FALSE)</f>
        <v>21.767052469999999</v>
      </c>
      <c r="V37" s="95">
        <f>VLOOKUP($D37,Résultats!$B$2:$AX$476,V$5,FALSE)</f>
        <v>20.406488939999999</v>
      </c>
      <c r="W37" s="95">
        <f>VLOOKUP($D37,Résultats!$B$2:$AX$476,W$5,FALSE)</f>
        <v>18.350552520000001</v>
      </c>
      <c r="X37" s="45">
        <f>W37-'[1]Cibles THREEME'!$AJ8</f>
        <v>17.729493388454305</v>
      </c>
      <c r="Z37" s="197" t="s">
        <v>63</v>
      </c>
      <c r="AA37" s="201">
        <f>I41/I36</f>
        <v>8.3952357053768217E-2</v>
      </c>
      <c r="AB37" s="201">
        <f>S41/S36</f>
        <v>0.13922108431983102</v>
      </c>
      <c r="AC37" s="202">
        <f>W41/W36</f>
        <v>0.26336672850554715</v>
      </c>
    </row>
    <row r="38" spans="1:39" x14ac:dyDescent="0.25">
      <c r="A38" s="3"/>
      <c r="B38" s="313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0.1597542123</v>
      </c>
      <c r="G38" s="22">
        <f>VLOOKUP($D38,Résultats!$B$2:$AX$476,G$5,FALSE)</f>
        <v>0.1201648937</v>
      </c>
      <c r="H38" s="16">
        <f>VLOOKUP($D38,Résultats!$B$2:$AX$476,H$5,FALSE)</f>
        <v>0.1070851763</v>
      </c>
      <c r="I38" s="86">
        <f>VLOOKUP($D38,Résultats!$B$2:$AX$476,I$5,FALSE)</f>
        <v>0.10594863359999999</v>
      </c>
      <c r="J38" s="22">
        <f>VLOOKUP($D38,Résultats!$B$2:$AX$476,J$5,FALSE)</f>
        <v>0.16983812970000001</v>
      </c>
      <c r="K38" s="16">
        <f>VLOOKUP($D38,Résultats!$B$2:$AX$476,K$5,FALSE)</f>
        <v>0.23170426990000001</v>
      </c>
      <c r="L38" s="16">
        <f>VLOOKUP($D38,Résultats!$B$2:$AX$476,L$5,FALSE)</f>
        <v>0.2923632813</v>
      </c>
      <c r="M38" s="16">
        <f>VLOOKUP($D38,Résultats!$B$2:$AX$476,M$5,FALSE)</f>
        <v>0.2537709407</v>
      </c>
      <c r="N38" s="86">
        <f>VLOOKUP($D38,Résultats!$B$2:$AX$476,N$5,FALSE)</f>
        <v>0.2156974525</v>
      </c>
      <c r="O38" s="22">
        <f>VLOOKUP($D38,Résultats!$B$2:$AX$476,O$5,FALSE)</f>
        <v>0.2122771739</v>
      </c>
      <c r="P38" s="16">
        <f>VLOOKUP($D38,Résultats!$B$2:$AX$476,P$5,FALSE)</f>
        <v>0.20915726339999999</v>
      </c>
      <c r="Q38" s="16">
        <f>VLOOKUP($D38,Résultats!$B$2:$AX$476,Q$5,FALSE)</f>
        <v>0.20634032150000001</v>
      </c>
      <c r="R38" s="16">
        <f>VLOOKUP($D38,Résultats!$B$2:$AX$476,R$5,FALSE)</f>
        <v>0.20430902710000001</v>
      </c>
      <c r="S38" s="86">
        <f>VLOOKUP($D38,Résultats!$B$2:$AX$476,S$5,FALSE)</f>
        <v>0.20250275870000001</v>
      </c>
      <c r="T38" s="95">
        <f>VLOOKUP($D38,Résultats!$B$2:$AX$476,T$5,FALSE)</f>
        <v>0.22733694730000001</v>
      </c>
      <c r="U38" s="95">
        <f>VLOOKUP($D38,Résultats!$B$2:$AX$476,U$5,FALSE)</f>
        <v>0.23067428309999999</v>
      </c>
      <c r="V38" s="95">
        <f>VLOOKUP($D38,Résultats!$B$2:$AX$476,V$5,FALSE)</f>
        <v>0.2599265114</v>
      </c>
      <c r="W38" s="95">
        <f>VLOOKUP($D38,Résultats!$B$2:$AX$476,W$5,FALSE)</f>
        <v>0.2773114666</v>
      </c>
      <c r="X38" s="45">
        <f>W38-'[1]Cibles THREEME'!$AJ9</f>
        <v>0.26731146659999999</v>
      </c>
      <c r="Z38" s="198" t="s">
        <v>64</v>
      </c>
      <c r="AA38" s="203">
        <f>(I39+I44)/I36</f>
        <v>7.374110665152174E-2</v>
      </c>
      <c r="AB38" s="203">
        <f>(S39+S44)/S36</f>
        <v>4.2805637213454394E-2</v>
      </c>
      <c r="AC38" s="204">
        <f>(W39+W44)/W36</f>
        <v>8.2089182081626369E-2</v>
      </c>
    </row>
    <row r="39" spans="1:39" x14ac:dyDescent="0.25">
      <c r="A39" s="3"/>
      <c r="B39" s="313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1.073069289</v>
      </c>
      <c r="G39" s="22">
        <f>VLOOKUP($D39,Résultats!$B$2:$AX$476,G$5,FALSE)</f>
        <v>1.4129367500000001</v>
      </c>
      <c r="H39" s="16">
        <f>VLOOKUP($D39,Résultats!$B$2:$AX$476,H$5,FALSE)</f>
        <v>1.5175081269999999</v>
      </c>
      <c r="I39" s="86">
        <f>VLOOKUP($D39,Résultats!$B$2:$AX$476,I$5,FALSE)</f>
        <v>2.241930628</v>
      </c>
      <c r="J39" s="22">
        <f>VLOOKUP($D39,Résultats!$B$2:$AX$476,J$5,FALSE)</f>
        <v>1.676149822</v>
      </c>
      <c r="K39" s="16">
        <f>VLOOKUP($D39,Résultats!$B$2:$AX$476,K$5,FALSE)</f>
        <v>1.163927857</v>
      </c>
      <c r="L39" s="16">
        <f>VLOOKUP($D39,Résultats!$B$2:$AX$476,L$5,FALSE)</f>
        <v>0.68106953160000006</v>
      </c>
      <c r="M39" s="16">
        <f>VLOOKUP($D39,Résultats!$B$2:$AX$476,M$5,FALSE)</f>
        <v>0.65503292160000004</v>
      </c>
      <c r="N39" s="86">
        <f>VLOOKUP($D39,Résultats!$B$2:$AX$476,N$5,FALSE)</f>
        <v>0.63016134850000005</v>
      </c>
      <c r="O39" s="22">
        <f>VLOOKUP($D39,Résultats!$B$2:$AX$476,O$5,FALSE)</f>
        <v>0.62482653229999996</v>
      </c>
      <c r="P39" s="16">
        <f>VLOOKUP($D39,Résultats!$B$2:$AX$476,P$5,FALSE)</f>
        <v>0.62032673230000002</v>
      </c>
      <c r="Q39" s="16">
        <f>VLOOKUP($D39,Résultats!$B$2:$AX$476,Q$5,FALSE)</f>
        <v>0.6166885768</v>
      </c>
      <c r="R39" s="16">
        <f>VLOOKUP($D39,Résultats!$B$2:$AX$476,R$5,FALSE)</f>
        <v>0.61533283019999996</v>
      </c>
      <c r="S39" s="86">
        <f>VLOOKUP($D39,Résultats!$B$2:$AX$476,S$5,FALSE)</f>
        <v>0.61464122880000005</v>
      </c>
      <c r="T39" s="95">
        <f>VLOOKUP($D39,Résultats!$B$2:$AX$476,T$5,FALSE)</f>
        <v>0.65282919610000001</v>
      </c>
      <c r="U39" s="95">
        <f>VLOOKUP($D39,Résultats!$B$2:$AX$476,U$5,FALSE)</f>
        <v>0.70201895400000003</v>
      </c>
      <c r="V39" s="95">
        <f>VLOOKUP($D39,Résultats!$B$2:$AX$476,V$5,FALSE)</f>
        <v>0.7511210773</v>
      </c>
      <c r="W39" s="95">
        <f>VLOOKUP($D39,Résultats!$B$2:$AX$476,W$5,FALSE)</f>
        <v>2.2335829540000001</v>
      </c>
      <c r="X39" s="45">
        <f>W39-'[1]Cibles THREEME'!$AJ10</f>
        <v>1.1375962512722988</v>
      </c>
      <c r="Z39" s="189" t="s">
        <v>92</v>
      </c>
      <c r="AA39" s="205">
        <f>SUM(AA33:AA38)</f>
        <v>1</v>
      </c>
      <c r="AB39" s="205">
        <f t="shared" ref="AB39:AC39" si="10">SUM(AB33:AB38)</f>
        <v>0.99999999999999989</v>
      </c>
      <c r="AC39" s="205">
        <f t="shared" si="10"/>
        <v>1</v>
      </c>
      <c r="AJ39" s="189"/>
      <c r="AK39" s="205"/>
      <c r="AL39" s="205"/>
      <c r="AM39" s="205"/>
    </row>
    <row r="40" spans="1:39" x14ac:dyDescent="0.25">
      <c r="A40" s="3"/>
      <c r="B40" s="313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0.83927429639999995</v>
      </c>
      <c r="G40" s="22">
        <f>VLOOKUP($D40,Résultats!$B$2:$AX$476,G$5,FALSE)</f>
        <v>0.62792659520000005</v>
      </c>
      <c r="H40" s="16">
        <f>VLOOKUP($D40,Résultats!$B$2:$AX$476,H$5,FALSE)</f>
        <v>0.55858231570000005</v>
      </c>
      <c r="I40" s="86">
        <f>VLOOKUP($D40,Résultats!$B$2:$AX$476,I$5,FALSE)</f>
        <v>0.20882500949999999</v>
      </c>
      <c r="J40" s="22">
        <f>VLOOKUP($D40,Résultats!$B$2:$AX$476,J$5,FALSE)</f>
        <v>0.1678601576</v>
      </c>
      <c r="K40" s="16">
        <f>VLOOKUP($D40,Résultats!$B$2:$AX$476,K$5,FALSE)</f>
        <v>0.13129432020000001</v>
      </c>
      <c r="L40" s="16">
        <f>VLOOKUP($D40,Résultats!$B$2:$AX$476,L$5,FALSE)</f>
        <v>9.7127576100000002E-2</v>
      </c>
      <c r="M40" s="16">
        <f>VLOOKUP($D40,Résultats!$B$2:$AX$476,M$5,FALSE)</f>
        <v>7.6697087799999994E-2</v>
      </c>
      <c r="N40" s="86">
        <f>VLOOKUP($D40,Résultats!$B$2:$AX$476,N$5,FALSE)</f>
        <v>5.6444170699999997E-2</v>
      </c>
      <c r="O40" s="22">
        <f>VLOOKUP($D40,Résultats!$B$2:$AX$476,O$5,FALSE)</f>
        <v>5.5946505899999999E-2</v>
      </c>
      <c r="P40" s="16">
        <f>VLOOKUP($D40,Résultats!$B$2:$AX$476,P$5,FALSE)</f>
        <v>5.55238152E-2</v>
      </c>
      <c r="Q40" s="16">
        <f>VLOOKUP($D40,Résultats!$B$2:$AX$476,Q$5,FALSE)</f>
        <v>5.5178402799999998E-2</v>
      </c>
      <c r="R40" s="16">
        <f>VLOOKUP($D40,Résultats!$B$2:$AX$476,R$5,FALSE)</f>
        <v>5.5037415700000002E-2</v>
      </c>
      <c r="S40" s="86">
        <f>VLOOKUP($D40,Résultats!$B$2:$AX$476,S$5,FALSE)</f>
        <v>5.4955888199999997E-2</v>
      </c>
      <c r="T40" s="95">
        <f>VLOOKUP($D40,Résultats!$B$2:$AX$476,T$5,FALSE)</f>
        <v>5.8297798999999997E-2</v>
      </c>
      <c r="U40" s="95">
        <f>VLOOKUP($D40,Résultats!$B$2:$AX$476,U$5,FALSE)</f>
        <v>6.2676599099999994E-2</v>
      </c>
      <c r="V40" s="95">
        <f>VLOOKUP($D40,Résultats!$B$2:$AX$476,V$5,FALSE)</f>
        <v>6.7046993299999996E-2</v>
      </c>
      <c r="W40" s="95">
        <f>VLOOKUP($D40,Résultats!$B$2:$AX$476,W$5,FALSE)</f>
        <v>7.0316985900000004E-2</v>
      </c>
      <c r="X40" s="45">
        <f>W40-'[1]Cibles THREEME'!$AJ11</f>
        <v>6.0316985900000002E-2</v>
      </c>
    </row>
    <row r="41" spans="1:39" x14ac:dyDescent="0.25">
      <c r="A41" s="3"/>
      <c r="B41" s="313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1.390829892</v>
      </c>
      <c r="G41" s="22">
        <f>VLOOKUP($D41,Résultats!$B$2:$AX$476,G$5,FALSE)</f>
        <v>2.0666118770000002</v>
      </c>
      <c r="H41" s="16">
        <f>VLOOKUP($D41,Résultats!$B$2:$AX$476,H$5,FALSE)</f>
        <v>2.3108080709999999</v>
      </c>
      <c r="I41" s="86">
        <f>VLOOKUP($D41,Résultats!$B$2:$AX$476,I$5,FALSE)</f>
        <v>3.0580766260000001</v>
      </c>
      <c r="J41" s="22">
        <f>VLOOKUP($D41,Résultats!$B$2:$AX$476,J$5,FALSE)</f>
        <v>3.1586168790000002</v>
      </c>
      <c r="K41" s="16">
        <f>VLOOKUP($D41,Résultats!$B$2:$AX$476,K$5,FALSE)</f>
        <v>3.2883769639999998</v>
      </c>
      <c r="L41" s="16">
        <f>VLOOKUP($D41,Résultats!$B$2:$AX$476,L$5,FALSE)</f>
        <v>3.4332152699999998</v>
      </c>
      <c r="M41" s="16">
        <f>VLOOKUP($D41,Résultats!$B$2:$AX$476,M$5,FALSE)</f>
        <v>3.7423215440000002</v>
      </c>
      <c r="N41" s="86">
        <f>VLOOKUP($D41,Résultats!$B$2:$AX$476,N$5,FALSE)</f>
        <v>4.0569997310000003</v>
      </c>
      <c r="O41" s="22">
        <f>VLOOKUP($D41,Résultats!$B$2:$AX$476,O$5,FALSE)</f>
        <v>4.3008983260000004</v>
      </c>
      <c r="P41" s="16">
        <f>VLOOKUP($D41,Résultats!$B$2:$AX$476,P$5,FALSE)</f>
        <v>4.5476331429999997</v>
      </c>
      <c r="Q41" s="16">
        <f>VLOOKUP($D41,Résultats!$B$2:$AX$476,Q$5,FALSE)</f>
        <v>4.7985125609999999</v>
      </c>
      <c r="R41" s="16">
        <f>VLOOKUP($D41,Résultats!$B$2:$AX$476,R$5,FALSE)</f>
        <v>4.9728475110000003</v>
      </c>
      <c r="S41" s="86">
        <f>VLOOKUP($D41,Résultats!$B$2:$AX$476,S$5,FALSE)</f>
        <v>5.1520213110000004</v>
      </c>
      <c r="T41" s="95">
        <f>VLOOKUP($D41,Résultats!$B$2:$AX$476,T$5,FALSE)</f>
        <v>6.7838470790000001</v>
      </c>
      <c r="U41" s="95">
        <f>VLOOKUP($D41,Résultats!$B$2:$AX$476,U$5,FALSE)</f>
        <v>8.7107890989999994</v>
      </c>
      <c r="V41" s="95">
        <f>VLOOKUP($D41,Résultats!$B$2:$AX$476,V$5,FALSE)</f>
        <v>10.83389513</v>
      </c>
      <c r="W41" s="95">
        <f>VLOOKUP($D41,Résultats!$B$2:$AX$476,W$5,FALSE)</f>
        <v>12.95676825</v>
      </c>
      <c r="X41" s="45">
        <f>W41-'[1]Cibles THREEME'!$AJ12</f>
        <v>0.37118761367689856</v>
      </c>
    </row>
    <row r="42" spans="1:39" x14ac:dyDescent="0.25">
      <c r="A42" s="3"/>
      <c r="B42" s="313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0.48777920380000001</v>
      </c>
      <c r="G42" s="22">
        <f>VLOOKUP($D42,Résultats!$B$2:$AX$476,G$5,FALSE)</f>
        <v>0.79629108260000003</v>
      </c>
      <c r="H42" s="16">
        <f>VLOOKUP($D42,Résultats!$B$2:$AX$476,H$5,FALSE)</f>
        <v>0.9187514322</v>
      </c>
      <c r="I42" s="86">
        <f>VLOOKUP($D42,Résultats!$B$2:$AX$476,I$5,FALSE)</f>
        <v>1.347710052</v>
      </c>
      <c r="J42" s="22">
        <f>VLOOKUP($D42,Résultats!$B$2:$AX$476,J$5,FALSE)</f>
        <v>1.3920186569999999</v>
      </c>
      <c r="K42" s="16">
        <f>VLOOKUP($D42,Résultats!$B$2:$AX$476,K$5,FALSE)</f>
        <v>1.4492045920000001</v>
      </c>
      <c r="L42" s="16">
        <f>VLOOKUP($D42,Résultats!$B$2:$AX$476,L$5,FALSE)</f>
        <v>1.513035576</v>
      </c>
      <c r="M42" s="16">
        <f>VLOOKUP($D42,Résultats!$B$2:$AX$476,M$5,FALSE)</f>
        <v>1.583382624</v>
      </c>
      <c r="N42" s="86">
        <f>VLOOKUP($D42,Résultats!$B$2:$AX$476,N$5,FALSE)</f>
        <v>1.6562302630000001</v>
      </c>
      <c r="O42" s="22">
        <f>VLOOKUP($D42,Résultats!$B$2:$AX$476,O$5,FALSE)</f>
        <v>1.766943242</v>
      </c>
      <c r="P42" s="16">
        <f>VLOOKUP($D42,Résultats!$B$2:$AX$476,P$5,FALSE)</f>
        <v>1.8787123670000001</v>
      </c>
      <c r="Q42" s="16">
        <f>VLOOKUP($D42,Résultats!$B$2:$AX$476,Q$5,FALSE)</f>
        <v>1.9921173059999999</v>
      </c>
      <c r="R42" s="16">
        <f>VLOOKUP($D42,Résultats!$B$2:$AX$476,R$5,FALSE)</f>
        <v>2.1113258240000001</v>
      </c>
      <c r="S42" s="86">
        <f>VLOOKUP($D42,Résultats!$B$2:$AX$476,S$5,FALSE)</f>
        <v>2.2324598839999998</v>
      </c>
      <c r="T42" s="95">
        <f>VLOOKUP($D42,Résultats!$B$2:$AX$476,T$5,FALSE)</f>
        <v>3.7421782979999998</v>
      </c>
      <c r="U42" s="95">
        <f>VLOOKUP($D42,Résultats!$B$2:$AX$476,U$5,FALSE)</f>
        <v>5.4979895589999996</v>
      </c>
      <c r="V42" s="95">
        <f>VLOOKUP($D42,Résultats!$B$2:$AX$476,V$5,FALSE)</f>
        <v>7.4571064319999998</v>
      </c>
      <c r="W42" s="95">
        <f>VLOOKUP($D42,Résultats!$B$2:$AX$476,W$5,FALSE)</f>
        <v>8.6862780819999994</v>
      </c>
      <c r="X42" s="45">
        <f>W42-'[1]Cibles THREEME'!$AJ13</f>
        <v>1.2579237635122462</v>
      </c>
      <c r="Z42" s="60" t="s">
        <v>485</v>
      </c>
    </row>
    <row r="43" spans="1:39" x14ac:dyDescent="0.25">
      <c r="A43" s="3"/>
      <c r="B43" s="313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3.4823480189999998</v>
      </c>
      <c r="G43" s="22">
        <f>VLOOKUP($D43,Résultats!$B$2:$AX$476,G$5,FALSE)</f>
        <v>3.9017309629999999</v>
      </c>
      <c r="H43" s="16">
        <f>VLOOKUP($D43,Résultats!$B$2:$AX$476,H$5,FALSE)</f>
        <v>3.9709616169999999</v>
      </c>
      <c r="I43" s="86">
        <f>VLOOKUP($D43,Résultats!$B$2:$AX$476,I$5,FALSE)</f>
        <v>3.7368324159999999</v>
      </c>
      <c r="J43" s="22">
        <f>VLOOKUP($D43,Résultats!$B$2:$AX$476,J$5,FALSE)</f>
        <v>3.8596880929999999</v>
      </c>
      <c r="K43" s="16">
        <f>VLOOKUP($D43,Résultats!$B$2:$AX$476,K$5,FALSE)</f>
        <v>4.0182490949999998</v>
      </c>
      <c r="L43" s="16">
        <f>VLOOKUP($D43,Résultats!$B$2:$AX$476,L$5,FALSE)</f>
        <v>4.1952350059999999</v>
      </c>
      <c r="M43" s="16">
        <f>VLOOKUP($D43,Résultats!$B$2:$AX$476,M$5,FALSE)</f>
        <v>4.0369155250000004</v>
      </c>
      <c r="N43" s="86">
        <f>VLOOKUP($D43,Résultats!$B$2:$AX$476,N$5,FALSE)</f>
        <v>3.8857710019999998</v>
      </c>
      <c r="O43" s="22">
        <f>VLOOKUP($D43,Résultats!$B$2:$AX$476,O$5,FALSE)</f>
        <v>3.85112122</v>
      </c>
      <c r="P43" s="16">
        <f>VLOOKUP($D43,Résultats!$B$2:$AX$476,P$5,FALSE)</f>
        <v>3.8216364129999998</v>
      </c>
      <c r="Q43" s="16">
        <f>VLOOKUP($D43,Résultats!$B$2:$AX$476,Q$5,FALSE)</f>
        <v>3.7974736149999999</v>
      </c>
      <c r="R43" s="16">
        <f>VLOOKUP($D43,Résultats!$B$2:$AX$476,R$5,FALSE)</f>
        <v>3.7880806499999999</v>
      </c>
      <c r="S43" s="86">
        <f>VLOOKUP($D43,Résultats!$B$2:$AX$476,S$5,FALSE)</f>
        <v>3.7827792489999998</v>
      </c>
      <c r="T43" s="95">
        <f>VLOOKUP($D43,Résultats!$B$2:$AX$476,T$5,FALSE)</f>
        <v>4.0047873010000004</v>
      </c>
      <c r="U43" s="95">
        <f>VLOOKUP($D43,Résultats!$B$2:$AX$476,U$5,FALSE)</f>
        <v>4.299709783</v>
      </c>
      <c r="V43" s="95">
        <f>VLOOKUP($D43,Résultats!$B$2:$AX$476,V$5,FALSE)</f>
        <v>4.5947827510000003</v>
      </c>
      <c r="W43" s="95">
        <f>VLOOKUP($D43,Résultats!$B$2:$AX$476,W$5,FALSE)</f>
        <v>4.8169360269999997</v>
      </c>
      <c r="X43" s="45">
        <f>W43-'[1]Cibles THREEME'!$AJ14</f>
        <v>0.95053849237727617</v>
      </c>
      <c r="Z43" s="194"/>
      <c r="AA43" s="195">
        <v>2020</v>
      </c>
      <c r="AB43" s="195">
        <v>2030</v>
      </c>
      <c r="AC43" s="196">
        <v>2050</v>
      </c>
    </row>
    <row r="44" spans="1:39" x14ac:dyDescent="0.25">
      <c r="A44" s="3"/>
      <c r="B44" s="314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0.3313248298</v>
      </c>
      <c r="G44" s="88">
        <f>VLOOKUP($D44,Résultats!$B$2:$AX$476,G$5,FALSE)</f>
        <v>0.51453170869999998</v>
      </c>
      <c r="H44" s="17">
        <f>VLOOKUP($D44,Résultats!$B$2:$AX$476,H$5,FALSE)</f>
        <v>0.5838592749</v>
      </c>
      <c r="I44" s="89">
        <f>VLOOKUP($D44,Résultats!$B$2:$AX$476,I$5,FALSE)</f>
        <v>0.44418757689999999</v>
      </c>
      <c r="J44" s="88">
        <f>VLOOKUP($D44,Résultats!$B$2:$AX$476,J$5,FALSE)</f>
        <v>0.57298839430000004</v>
      </c>
      <c r="K44" s="17">
        <f>VLOOKUP($D44,Résultats!$B$2:$AX$476,K$5,FALSE)</f>
        <v>0.70029447</v>
      </c>
      <c r="L44" s="17">
        <f>VLOOKUP($D44,Résultats!$B$2:$AX$476,L$5,FALSE)</f>
        <v>0.82652102640000003</v>
      </c>
      <c r="M44" s="17">
        <f>VLOOKUP($D44,Résultats!$B$2:$AX$476,M$5,FALSE)</f>
        <v>0.82313095359999999</v>
      </c>
      <c r="N44" s="89">
        <f>VLOOKUP($D44,Résultats!$B$2:$AX$476,N$5,FALSE)</f>
        <v>0.82113544989999998</v>
      </c>
      <c r="O44" s="88">
        <f>VLOOKUP($D44,Résultats!$B$2:$AX$476,O$5,FALSE)</f>
        <v>0.84855497300000005</v>
      </c>
      <c r="P44" s="17">
        <f>VLOOKUP($D44,Résultats!$B$2:$AX$476,P$5,FALSE)</f>
        <v>0.87674885120000001</v>
      </c>
      <c r="Q44" s="17">
        <f>VLOOKUP($D44,Résultats!$B$2:$AX$476,Q$5,FALSE)</f>
        <v>0.90589222759999999</v>
      </c>
      <c r="R44" s="17">
        <f>VLOOKUP($D44,Résultats!$B$2:$AX$476,R$5,FALSE)</f>
        <v>0.93720092639999997</v>
      </c>
      <c r="S44" s="89">
        <f>VLOOKUP($D44,Résultats!$B$2:$AX$476,S$5,FALSE)</f>
        <v>0.9694259851</v>
      </c>
      <c r="T44" s="97">
        <f>VLOOKUP($D44,Résultats!$B$2:$AX$476,T$5,FALSE)</f>
        <v>1.068454824</v>
      </c>
      <c r="U44" s="97">
        <f>VLOOKUP($D44,Résultats!$B$2:$AX$476,U$5,FALSE)</f>
        <v>1.4646170670000001</v>
      </c>
      <c r="V44" s="97">
        <f>VLOOKUP($D44,Résultats!$B$2:$AX$476,V$5,FALSE)</f>
        <v>1.6277252900000001</v>
      </c>
      <c r="W44" s="97">
        <f>VLOOKUP($D44,Résultats!$B$2:$AX$476,W$5,FALSE)</f>
        <v>1.8049321389999999</v>
      </c>
      <c r="X44" s="45">
        <f>W44-'[1]Cibles THREEME'!$AJ15</f>
        <v>1.4944025732271513</v>
      </c>
      <c r="Z44" s="197" t="s">
        <v>486</v>
      </c>
      <c r="AA44" s="16">
        <f>I36</f>
        <v>36.426334332000003</v>
      </c>
      <c r="AB44" s="16">
        <f>S36</f>
        <v>37.006042124800004</v>
      </c>
      <c r="AC44" s="86">
        <f>W36</f>
        <v>49.1966784245</v>
      </c>
    </row>
    <row r="45" spans="1:39" x14ac:dyDescent="0.25">
      <c r="A45" s="3"/>
      <c r="B45" s="312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36.398445639500011</v>
      </c>
      <c r="G45" s="84">
        <f t="shared" ref="G45:R45" si="11">SUM(G46:G51)</f>
        <v>36.021777406599995</v>
      </c>
      <c r="H45" s="6">
        <f t="shared" si="11"/>
        <v>34.838901286899997</v>
      </c>
      <c r="I45" s="85">
        <f t="shared" si="11"/>
        <v>33.8867330908</v>
      </c>
      <c r="J45" s="84">
        <f t="shared" si="11"/>
        <v>32.732370990599996</v>
      </c>
      <c r="K45" s="6">
        <f t="shared" si="11"/>
        <v>31.979650274500003</v>
      </c>
      <c r="L45" s="6">
        <f t="shared" si="11"/>
        <v>31.388426035800002</v>
      </c>
      <c r="M45" s="6">
        <f t="shared" si="11"/>
        <v>30.693878243500002</v>
      </c>
      <c r="N45" s="85">
        <f t="shared" si="11"/>
        <v>29.964310916999995</v>
      </c>
      <c r="O45" s="84">
        <f t="shared" si="11"/>
        <v>29.717995391900004</v>
      </c>
      <c r="P45" s="6">
        <f t="shared" si="11"/>
        <v>29.636761764500005</v>
      </c>
      <c r="Q45" s="6">
        <f t="shared" si="11"/>
        <v>29.631441283000001</v>
      </c>
      <c r="R45" s="6">
        <f t="shared" si="11"/>
        <v>29.665747714800002</v>
      </c>
      <c r="S45" s="85">
        <f>SUM(S46:S51)</f>
        <v>29.724286700300002</v>
      </c>
      <c r="T45" s="94">
        <f>SUM(T46:T51)</f>
        <v>30.245539525899996</v>
      </c>
      <c r="U45" s="94">
        <f>SUM(U46:U51)</f>
        <v>31.131772534500001</v>
      </c>
      <c r="V45" s="94">
        <f>SUM(V46:V51)</f>
        <v>31.9594217205</v>
      </c>
      <c r="W45" s="94">
        <f>SUM(W46:W51)</f>
        <v>32.830172587500002</v>
      </c>
      <c r="X45" s="3"/>
      <c r="Z45" s="197" t="s">
        <v>487</v>
      </c>
      <c r="AA45" s="16">
        <f>SUM(I47,I49:I51)</f>
        <v>10.3262656903</v>
      </c>
      <c r="AB45" s="16">
        <f>S47+SUM(S49:S51)</f>
        <v>10.6836839149</v>
      </c>
      <c r="AC45" s="86">
        <f>W47+SUM(W49:W51)</f>
        <v>14.051887690400001</v>
      </c>
    </row>
    <row r="46" spans="1:39" x14ac:dyDescent="0.25">
      <c r="A46" s="3"/>
      <c r="B46" s="313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31.133955759999999</v>
      </c>
      <c r="G46" s="22">
        <f>VLOOKUP($D46,Résultats!$B$2:$AX$476,G$5,FALSE)</f>
        <v>27.405419609999999</v>
      </c>
      <c r="H46" s="16">
        <f>VLOOKUP($D46,Résultats!$B$2:$AX$476,H$5,FALSE)</f>
        <v>25.00479704</v>
      </c>
      <c r="I46" s="86">
        <f>VLOOKUP($D46,Résultats!$B$2:$AX$476,I$5,FALSE)</f>
        <v>23.192843119999999</v>
      </c>
      <c r="J46" s="22">
        <f>VLOOKUP($D46,Résultats!$B$2:$AX$476,J$5,FALSE)</f>
        <v>22.300092299999999</v>
      </c>
      <c r="K46" s="16">
        <f>VLOOKUP($D46,Résultats!$B$2:$AX$476,K$5,FALSE)</f>
        <v>21.688986910000001</v>
      </c>
      <c r="L46" s="16">
        <f>VLOOKUP($D46,Résultats!$B$2:$AX$476,L$5,FALSE)</f>
        <v>21.193474030000001</v>
      </c>
      <c r="M46" s="16">
        <f>VLOOKUP($D46,Résultats!$B$2:$AX$476,M$5,FALSE)</f>
        <v>20.511605670000002</v>
      </c>
      <c r="N46" s="86">
        <f>VLOOKUP($D46,Résultats!$B$2:$AX$476,N$5,FALSE)</f>
        <v>19.813384549999999</v>
      </c>
      <c r="O46" s="22">
        <f>VLOOKUP($D46,Résultats!$B$2:$AX$476,O$5,FALSE)</f>
        <v>19.44853938</v>
      </c>
      <c r="P46" s="16">
        <f>VLOOKUP($D46,Résultats!$B$2:$AX$476,P$5,FALSE)</f>
        <v>19.193643730000002</v>
      </c>
      <c r="Q46" s="16">
        <f>VLOOKUP($D46,Résultats!$B$2:$AX$476,Q$5,FALSE)</f>
        <v>18.98818795</v>
      </c>
      <c r="R46" s="16">
        <f>VLOOKUP($D46,Résultats!$B$2:$AX$476,R$5,FALSE)</f>
        <v>18.802471730000001</v>
      </c>
      <c r="S46" s="86">
        <f>VLOOKUP($D46,Résultats!$B$2:$AX$476,S$5,FALSE)</f>
        <v>18.631231679999999</v>
      </c>
      <c r="T46" s="95">
        <f>VLOOKUP($D46,Résultats!$B$2:$AX$476,T$5,FALSE)</f>
        <v>18.042328569999999</v>
      </c>
      <c r="U46" s="95">
        <f>VLOOKUP($D46,Résultats!$B$2:$AX$476,U$5,FALSE)</f>
        <v>18.143655039999999</v>
      </c>
      <c r="V46" s="95">
        <f>VLOOKUP($D46,Résultats!$B$2:$AX$476,V$5,FALSE)</f>
        <v>18.06834851</v>
      </c>
      <c r="W46" s="95">
        <f>VLOOKUP($D46,Résultats!$B$2:$AX$476,W$5,FALSE)</f>
        <v>17.969631190000001</v>
      </c>
      <c r="X46" s="45">
        <f>W46-'[1]Cibles THREEME'!$AJ17</f>
        <v>16.572571379378225</v>
      </c>
      <c r="Z46" s="197" t="s">
        <v>488</v>
      </c>
      <c r="AA46" s="16">
        <f>I46+I48</f>
        <v>23.560467400499999</v>
      </c>
      <c r="AB46" s="16">
        <f>S46+S48</f>
        <v>19.040602785399997</v>
      </c>
      <c r="AC46" s="86">
        <f>W46+W48</f>
        <v>18.778284897100001</v>
      </c>
    </row>
    <row r="47" spans="1:39" x14ac:dyDescent="0.25">
      <c r="A47" s="3"/>
      <c r="B47" s="313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3.2769215200000001</v>
      </c>
      <c r="G47" s="22">
        <f>VLOOKUP($D47,Résultats!$B$2:$AX$476,G$5,FALSE)</f>
        <v>6.4974700780000001</v>
      </c>
      <c r="H47" s="16">
        <f>VLOOKUP($D47,Résultats!$B$2:$AX$476,H$5,FALSE)</f>
        <v>7.7712318250000001</v>
      </c>
      <c r="I47" s="86">
        <f>VLOOKUP($D47,Résultats!$B$2:$AX$476,I$5,FALSE)</f>
        <v>6.573402389</v>
      </c>
      <c r="J47" s="22">
        <f>VLOOKUP($D47,Résultats!$B$2:$AX$476,J$5,FALSE)</f>
        <v>6.5555524219999999</v>
      </c>
      <c r="K47" s="16">
        <f>VLOOKUP($D47,Résultats!$B$2:$AX$476,K$5,FALSE)</f>
        <v>6.6020603409999996</v>
      </c>
      <c r="L47" s="16">
        <f>VLOOKUP($D47,Résultats!$B$2:$AX$476,L$5,FALSE)</f>
        <v>6.6697389349999998</v>
      </c>
      <c r="M47" s="16">
        <f>VLOOKUP($D47,Résultats!$B$2:$AX$476,M$5,FALSE)</f>
        <v>6.5425433740000001</v>
      </c>
      <c r="N47" s="86">
        <f>VLOOKUP($D47,Résultats!$B$2:$AX$476,N$5,FALSE)</f>
        <v>6.4072081399999998</v>
      </c>
      <c r="O47" s="22">
        <f>VLOOKUP($D47,Résultats!$B$2:$AX$476,O$5,FALSE)</f>
        <v>6.4329139309999999</v>
      </c>
      <c r="P47" s="16">
        <f>VLOOKUP($D47,Résultats!$B$2:$AX$476,P$5,FALSE)</f>
        <v>6.4936115350000003</v>
      </c>
      <c r="Q47" s="16">
        <f>VLOOKUP($D47,Résultats!$B$2:$AX$476,Q$5,FALSE)</f>
        <v>6.5708350080000004</v>
      </c>
      <c r="R47" s="16">
        <f>VLOOKUP($D47,Résultats!$B$2:$AX$476,R$5,FALSE)</f>
        <v>6.65753343</v>
      </c>
      <c r="S47" s="86">
        <f>VLOOKUP($D47,Résultats!$B$2:$AX$476,S$5,FALSE)</f>
        <v>6.7500061990000004</v>
      </c>
      <c r="T47" s="95">
        <f>VLOOKUP($D47,Résultats!$B$2:$AX$476,T$5,FALSE)</f>
        <v>7.2947548319999997</v>
      </c>
      <c r="U47" s="95">
        <f>VLOOKUP($D47,Résultats!$B$2:$AX$476,U$5,FALSE)</f>
        <v>7.5866262689999999</v>
      </c>
      <c r="V47" s="95">
        <f>VLOOKUP($D47,Résultats!$B$2:$AX$476,V$5,FALSE)</f>
        <v>7.9578713260000002</v>
      </c>
      <c r="W47" s="95">
        <f>VLOOKUP($D47,Résultats!$B$2:$AX$476,W$5,FALSE)</f>
        <v>8.1820909450000006</v>
      </c>
      <c r="X47" s="45">
        <f>W47-'[1]Cibles THREEME'!$AJ18</f>
        <v>-2.2505618565308776</v>
      </c>
      <c r="Z47" s="197" t="s">
        <v>489</v>
      </c>
      <c r="AA47" s="16">
        <f>I33</f>
        <v>69.117889802000008</v>
      </c>
      <c r="AB47" s="16">
        <f>S33</f>
        <v>64.379464280999997</v>
      </c>
      <c r="AC47" s="86">
        <f>W33</f>
        <v>56.752551182999994</v>
      </c>
    </row>
    <row r="48" spans="1:39" x14ac:dyDescent="0.25">
      <c r="A48" s="3"/>
      <c r="B48" s="313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0.1071804521</v>
      </c>
      <c r="G48" s="22">
        <f>VLOOKUP($D48,Résultats!$B$2:$AX$476,G$5,FALSE)</f>
        <v>9.4737174899999999E-2</v>
      </c>
      <c r="H48" s="16">
        <f>VLOOKUP($D48,Résultats!$B$2:$AX$476,H$5,FALSE)</f>
        <v>8.6558197700000006E-2</v>
      </c>
      <c r="I48" s="86">
        <f>VLOOKUP($D48,Résultats!$B$2:$AX$476,I$5,FALSE)</f>
        <v>0.36762428050000001</v>
      </c>
      <c r="J48" s="22">
        <f>VLOOKUP($D48,Résultats!$B$2:$AX$476,J$5,FALSE)</f>
        <v>0.33218150730000001</v>
      </c>
      <c r="K48" s="16">
        <f>VLOOKUP($D48,Résultats!$B$2:$AX$476,K$5,FALSE)</f>
        <v>0.30260336129999998</v>
      </c>
      <c r="L48" s="16">
        <f>VLOOKUP($D48,Résultats!$B$2:$AX$476,L$5,FALSE)</f>
        <v>0.2759068476</v>
      </c>
      <c r="M48" s="16">
        <f>VLOOKUP($D48,Résultats!$B$2:$AX$476,M$5,FALSE)</f>
        <v>0.34665798139999998</v>
      </c>
      <c r="N48" s="86">
        <f>VLOOKUP($D48,Résultats!$B$2:$AX$476,N$5,FALSE)</f>
        <v>0.41446885999999999</v>
      </c>
      <c r="O48" s="22">
        <f>VLOOKUP($D48,Résultats!$B$2:$AX$476,O$5,FALSE)</f>
        <v>0.41074937099999997</v>
      </c>
      <c r="P48" s="16">
        <f>VLOOKUP($D48,Résultats!$B$2:$AX$476,P$5,FALSE)</f>
        <v>0.40931453369999998</v>
      </c>
      <c r="Q48" s="16">
        <f>VLOOKUP($D48,Résultats!$B$2:$AX$476,Q$5,FALSE)</f>
        <v>0.4089285634</v>
      </c>
      <c r="R48" s="16">
        <f>VLOOKUP($D48,Résultats!$B$2:$AX$476,R$5,FALSE)</f>
        <v>0.40898368349999997</v>
      </c>
      <c r="S48" s="86">
        <f>VLOOKUP($D48,Résultats!$B$2:$AX$476,S$5,FALSE)</f>
        <v>0.40937110539999999</v>
      </c>
      <c r="T48" s="95">
        <f>VLOOKUP($D48,Résultats!$B$2:$AX$476,T$5,FALSE)</f>
        <v>0.49323604459999998</v>
      </c>
      <c r="U48" s="95">
        <f>VLOOKUP($D48,Résultats!$B$2:$AX$476,U$5,FALSE)</f>
        <v>0.60555349250000001</v>
      </c>
      <c r="V48" s="95">
        <f>VLOOKUP($D48,Résultats!$B$2:$AX$476,V$5,FALSE)</f>
        <v>0.71256414589999995</v>
      </c>
      <c r="W48" s="95">
        <f>VLOOKUP($D48,Résultats!$B$2:$AX$476,W$5,FALSE)</f>
        <v>0.80865370709999995</v>
      </c>
      <c r="X48" s="45">
        <f>W48-'[1]Cibles THREEME'!$AJ19</f>
        <v>-11.49243133240722</v>
      </c>
      <c r="Z48" s="198" t="s">
        <v>42</v>
      </c>
      <c r="AA48" s="17">
        <f>I52</f>
        <v>2.481776027</v>
      </c>
      <c r="AB48" s="17">
        <f>S52</f>
        <v>2.6644563899999998</v>
      </c>
      <c r="AC48" s="89">
        <f>W52</f>
        <v>3.7297779090000001</v>
      </c>
    </row>
    <row r="49" spans="1:29" x14ac:dyDescent="0.25">
      <c r="A49" s="3"/>
      <c r="B49" s="313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0.4837679138</v>
      </c>
      <c r="G49" s="22">
        <f>VLOOKUP($D49,Résultats!$B$2:$AX$476,G$5,FALSE)</f>
        <v>0.4729919769</v>
      </c>
      <c r="H49" s="16">
        <f>VLOOKUP($D49,Résultats!$B$2:$AX$476,H$5,FALSE)</f>
        <v>0.4469361731</v>
      </c>
      <c r="I49" s="86">
        <f>VLOOKUP($D49,Résultats!$B$2:$AX$476,I$5,FALSE)</f>
        <v>1.237938808</v>
      </c>
      <c r="J49" s="22">
        <f>VLOOKUP($D49,Résultats!$B$2:$AX$476,J$5,FALSE)</f>
        <v>1.046001492</v>
      </c>
      <c r="K49" s="16">
        <f>VLOOKUP($D49,Résultats!$B$2:$AX$476,K$5,FALSE)</f>
        <v>0.87858665499999999</v>
      </c>
      <c r="L49" s="16">
        <f>VLOOKUP($D49,Résultats!$B$2:$AX$476,L$5,FALSE)</f>
        <v>0.72445298660000002</v>
      </c>
      <c r="M49" s="16">
        <f>VLOOKUP($D49,Résultats!$B$2:$AX$476,M$5,FALSE)</f>
        <v>0.71941620179999999</v>
      </c>
      <c r="N49" s="86">
        <f>VLOOKUP($D49,Résultats!$B$2:$AX$476,N$5,FALSE)</f>
        <v>0.71319461279999996</v>
      </c>
      <c r="O49" s="22">
        <f>VLOOKUP($D49,Résultats!$B$2:$AX$476,O$5,FALSE)</f>
        <v>0.70791858009999997</v>
      </c>
      <c r="P49" s="16">
        <f>VLOOKUP($D49,Résultats!$B$2:$AX$476,P$5,FALSE)</f>
        <v>0.70656943890000001</v>
      </c>
      <c r="Q49" s="16">
        <f>VLOOKUP($D49,Résultats!$B$2:$AX$476,Q$5,FALSE)</f>
        <v>0.70702933889999997</v>
      </c>
      <c r="R49" s="16">
        <f>VLOOKUP($D49,Résultats!$B$2:$AX$476,R$5,FALSE)</f>
        <v>0.70798333010000003</v>
      </c>
      <c r="S49" s="86">
        <f>VLOOKUP($D49,Résultats!$B$2:$AX$476,S$5,FALSE)</f>
        <v>0.70951621499999995</v>
      </c>
      <c r="T49" s="95">
        <f>VLOOKUP($D49,Résultats!$B$2:$AX$476,T$5,FALSE)</f>
        <v>0.69816468129999998</v>
      </c>
      <c r="U49" s="95">
        <f>VLOOKUP($D49,Résultats!$B$2:$AX$476,U$5,FALSE)</f>
        <v>0.70582341150000005</v>
      </c>
      <c r="V49" s="95">
        <f>VLOOKUP($D49,Résultats!$B$2:$AX$476,V$5,FALSE)</f>
        <v>0.71924068890000004</v>
      </c>
      <c r="W49" s="95">
        <f>VLOOKUP($D49,Résultats!$B$2:$AX$476,W$5,FALSE)</f>
        <v>0.7445065595</v>
      </c>
      <c r="X49" s="45">
        <f>W49-'[1]Cibles THREEME'!$AJ20</f>
        <v>4.537682438588575E-2</v>
      </c>
      <c r="Z49" s="189" t="s">
        <v>521</v>
      </c>
      <c r="AA49" s="189">
        <f>SUM(AA44:AA48)</f>
        <v>141.91273325180001</v>
      </c>
      <c r="AB49" s="189">
        <f t="shared" ref="AB49:AC49" si="12">SUM(AB44:AB48)</f>
        <v>133.7742494961</v>
      </c>
      <c r="AC49" s="189">
        <f t="shared" si="12"/>
        <v>142.509180104</v>
      </c>
    </row>
    <row r="50" spans="1:29" x14ac:dyDescent="0.25">
      <c r="A50" s="3"/>
      <c r="B50" s="313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0.26934180460000001</v>
      </c>
      <c r="G50" s="22">
        <f>VLOOKUP($D50,Résultats!$B$2:$AX$476,G$5,FALSE)</f>
        <v>0.29200680379999999</v>
      </c>
      <c r="H50" s="16">
        <f>VLOOKUP($D50,Résultats!$B$2:$AX$476,H$5,FALSE)</f>
        <v>0.28558947610000002</v>
      </c>
      <c r="I50" s="86">
        <f>VLOOKUP($D50,Résultats!$B$2:$AX$476,I$5,FALSE)</f>
        <v>0.3215038093</v>
      </c>
      <c r="J50" s="22">
        <f>VLOOKUP($D50,Résultats!$B$2:$AX$476,J$5,FALSE)</f>
        <v>0.30072565130000001</v>
      </c>
      <c r="K50" s="16">
        <f>VLOOKUP($D50,Résultats!$B$2:$AX$476,K$5,FALSE)</f>
        <v>0.28440434520000002</v>
      </c>
      <c r="L50" s="16">
        <f>VLOOKUP($D50,Résultats!$B$2:$AX$476,L$5,FALSE)</f>
        <v>0.27009954159999999</v>
      </c>
      <c r="M50" s="16">
        <f>VLOOKUP($D50,Résultats!$B$2:$AX$476,M$5,FALSE)</f>
        <v>0.26866656329999999</v>
      </c>
      <c r="N50" s="86">
        <f>VLOOKUP($D50,Résultats!$B$2:$AX$476,N$5,FALSE)</f>
        <v>0.26677661320000001</v>
      </c>
      <c r="O50" s="22">
        <f>VLOOKUP($D50,Résultats!$B$2:$AX$476,O$5,FALSE)</f>
        <v>0.26757453580000001</v>
      </c>
      <c r="P50" s="16">
        <f>VLOOKUP($D50,Résultats!$B$2:$AX$476,P$5,FALSE)</f>
        <v>0.2698304789</v>
      </c>
      <c r="Q50" s="16">
        <f>VLOOKUP($D50,Résultats!$B$2:$AX$476,Q$5,FALSE)</f>
        <v>0.27277348870000001</v>
      </c>
      <c r="R50" s="16">
        <f>VLOOKUP($D50,Résultats!$B$2:$AX$476,R$5,FALSE)</f>
        <v>0.27600410120000002</v>
      </c>
      <c r="S50" s="86">
        <f>VLOOKUP($D50,Résultats!$B$2:$AX$476,S$5,FALSE)</f>
        <v>0.27947255589999997</v>
      </c>
      <c r="T50" s="95">
        <f>VLOOKUP($D50,Résultats!$B$2:$AX$476,T$5,FALSE)</f>
        <v>0.276165577</v>
      </c>
      <c r="U50" s="95">
        <f>VLOOKUP($D50,Résultats!$B$2:$AX$476,U$5,FALSE)</f>
        <v>0.28019294849999998</v>
      </c>
      <c r="V50" s="95">
        <f>VLOOKUP($D50,Résultats!$B$2:$AX$476,V$5,FALSE)</f>
        <v>0.28702905870000001</v>
      </c>
      <c r="W50" s="95">
        <f>VLOOKUP($D50,Résultats!$B$2:$AX$476,W$5,FALSE)</f>
        <v>0.29778284589999998</v>
      </c>
      <c r="X50" s="45">
        <f>W50-'[1]Cibles THREEME'!$AJ21</f>
        <v>-0.64518102412405032</v>
      </c>
    </row>
    <row r="51" spans="1:29" x14ac:dyDescent="0.25">
      <c r="A51" s="3"/>
      <c r="B51" s="314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1.1272781890000001</v>
      </c>
      <c r="G51" s="88">
        <f>VLOOKUP($D51,Résultats!$B$2:$AX$476,G$5,FALSE)</f>
        <v>1.259151763</v>
      </c>
      <c r="H51" s="17">
        <f>VLOOKUP($D51,Résultats!$B$2:$AX$476,H$5,FALSE)</f>
        <v>1.243788575</v>
      </c>
      <c r="I51" s="89">
        <f>VLOOKUP($D51,Résultats!$B$2:$AX$476,I$5,FALSE)</f>
        <v>2.1934206839999999</v>
      </c>
      <c r="J51" s="88">
        <f>VLOOKUP($D51,Résultats!$B$2:$AX$476,J$5,FALSE)</f>
        <v>2.1978176180000002</v>
      </c>
      <c r="K51" s="17">
        <f>VLOOKUP($D51,Résultats!$B$2:$AX$476,K$5,FALSE)</f>
        <v>2.2230086619999998</v>
      </c>
      <c r="L51" s="17">
        <f>VLOOKUP($D51,Résultats!$B$2:$AX$476,L$5,FALSE)</f>
        <v>2.2547536949999998</v>
      </c>
      <c r="M51" s="17">
        <f>VLOOKUP($D51,Résultats!$B$2:$AX$476,M$5,FALSE)</f>
        <v>2.304988453</v>
      </c>
      <c r="N51" s="89">
        <f>VLOOKUP($D51,Résultats!$B$2:$AX$476,N$5,FALSE)</f>
        <v>2.3492781410000001</v>
      </c>
      <c r="O51" s="88">
        <f>VLOOKUP($D51,Résultats!$B$2:$AX$476,O$5,FALSE)</f>
        <v>2.4502995940000001</v>
      </c>
      <c r="P51" s="17">
        <f>VLOOKUP($D51,Résultats!$B$2:$AX$476,P$5,FALSE)</f>
        <v>2.5637920479999998</v>
      </c>
      <c r="Q51" s="17">
        <f>VLOOKUP($D51,Résultats!$B$2:$AX$476,Q$5,FALSE)</f>
        <v>2.6836869339999998</v>
      </c>
      <c r="R51" s="17">
        <f>VLOOKUP($D51,Résultats!$B$2:$AX$476,R$5,FALSE)</f>
        <v>2.8127714400000001</v>
      </c>
      <c r="S51" s="89">
        <f>VLOOKUP($D51,Résultats!$B$2:$AX$476,S$5,FALSE)</f>
        <v>2.9446889449999998</v>
      </c>
      <c r="T51" s="97">
        <f>VLOOKUP($D51,Résultats!$B$2:$AX$476,T$5,FALSE)</f>
        <v>3.4408898209999998</v>
      </c>
      <c r="U51" s="97">
        <f>VLOOKUP($D51,Résultats!$B$2:$AX$476,U$5,FALSE)</f>
        <v>3.8099213729999999</v>
      </c>
      <c r="V51" s="97">
        <f>VLOOKUP($D51,Résultats!$B$2:$AX$476,V$5,FALSE)</f>
        <v>4.2143679909999996</v>
      </c>
      <c r="W51" s="97">
        <f>VLOOKUP($D51,Résultats!$B$2:$AX$476,W$5,FALSE)</f>
        <v>4.8275073400000004</v>
      </c>
      <c r="X51" s="45">
        <f>W51-'[1]Cibles THREEME'!$AJ22</f>
        <v>-1.9338130515324083</v>
      </c>
    </row>
    <row r="52" spans="1:29" x14ac:dyDescent="0.2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4.5938879449999996</v>
      </c>
      <c r="G52" s="84">
        <f>VLOOKUP($D52,Résultats!$B$2:$AX$476,G$5,FALSE)</f>
        <v>2.8434210100000001</v>
      </c>
      <c r="H52" s="6">
        <f>VLOOKUP($D52,Résultats!$B$2:$AX$476,H$5,FALSE)</f>
        <v>2.6415449240000002</v>
      </c>
      <c r="I52" s="85">
        <f>VLOOKUP($D52,Résultats!$B$2:$AX$476,I$5,FALSE)</f>
        <v>2.481776027</v>
      </c>
      <c r="J52" s="84">
        <f>VLOOKUP($D52,Résultats!$B$2:$AX$476,J$5,FALSE)</f>
        <v>2.4117012359999999</v>
      </c>
      <c r="K52" s="6">
        <f>VLOOKUP($D52,Résultats!$B$2:$AX$476,K$5,FALSE)</f>
        <v>2.4042179309999998</v>
      </c>
      <c r="L52" s="6">
        <f>VLOOKUP($D52,Résultats!$B$2:$AX$476,L$5,FALSE)</f>
        <v>2.4275661629999998</v>
      </c>
      <c r="M52" s="6">
        <f>VLOOKUP($D52,Résultats!$B$2:$AX$476,M$5,FALSE)</f>
        <v>2.4507148760000002</v>
      </c>
      <c r="N52" s="85">
        <f>VLOOKUP($D52,Résultats!$B$2:$AX$476,N$5,FALSE)</f>
        <v>2.4754236999999999</v>
      </c>
      <c r="O52" s="84">
        <f>VLOOKUP($D52,Résultats!$B$2:$AX$476,O$5,FALSE)</f>
        <v>2.5016683359999998</v>
      </c>
      <c r="P52" s="6">
        <f>VLOOKUP($D52,Résultats!$B$2:$AX$476,P$5,FALSE)</f>
        <v>2.5343278370000002</v>
      </c>
      <c r="Q52" s="6">
        <f>VLOOKUP($D52,Résultats!$B$2:$AX$476,Q$5,FALSE)</f>
        <v>2.572608464</v>
      </c>
      <c r="R52" s="6">
        <f>VLOOKUP($D52,Résultats!$B$2:$AX$476,R$5,FALSE)</f>
        <v>2.616258502</v>
      </c>
      <c r="S52" s="85">
        <f>VLOOKUP($D52,Résultats!$B$2:$AX$476,S$5,FALSE)</f>
        <v>2.6644563899999998</v>
      </c>
      <c r="T52" s="94">
        <f>VLOOKUP($D52,Résultats!$B$2:$AX$476,T$5,FALSE)</f>
        <v>2.9118035359999999</v>
      </c>
      <c r="U52" s="94">
        <f>VLOOKUP($D52,Résultats!$B$2:$AX$476,U$5,FALSE)</f>
        <v>3.1600187759999998</v>
      </c>
      <c r="V52" s="94">
        <f>VLOOKUP($D52,Résultats!$B$2:$AX$476,V$5,FALSE)</f>
        <v>3.4226902419999998</v>
      </c>
      <c r="W52" s="94">
        <f>VLOOKUP($D52,Résultats!$B$2:$AX$476,W$5,FALSE)</f>
        <v>3.7297779090000001</v>
      </c>
      <c r="X52" s="3"/>
    </row>
    <row r="53" spans="1:29" x14ac:dyDescent="0.2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150.83615205979999</v>
      </c>
      <c r="G53" s="23">
        <f t="shared" ref="G53:R53" si="13">G52+G45+G36+G33</f>
        <v>146.29597268079999</v>
      </c>
      <c r="H53" s="9">
        <f t="shared" si="13"/>
        <v>143.59360249600002</v>
      </c>
      <c r="I53" s="90">
        <f t="shared" si="13"/>
        <v>141.91273325180001</v>
      </c>
      <c r="J53" s="23">
        <f t="shared" si="13"/>
        <v>139.98269221219999</v>
      </c>
      <c r="K53" s="9">
        <f t="shared" si="13"/>
        <v>138.68702679059999</v>
      </c>
      <c r="L53" s="9">
        <f t="shared" si="13"/>
        <v>137.80520849620001</v>
      </c>
      <c r="M53" s="9">
        <f t="shared" si="13"/>
        <v>136.35770111420001</v>
      </c>
      <c r="N53" s="90">
        <f t="shared" si="13"/>
        <v>134.70983261359999</v>
      </c>
      <c r="O53" s="23">
        <f t="shared" si="13"/>
        <v>133.68650817399998</v>
      </c>
      <c r="P53" s="9">
        <f t="shared" si="13"/>
        <v>133.24752720960001</v>
      </c>
      <c r="Q53" s="9">
        <f t="shared" si="13"/>
        <v>133.1946843257</v>
      </c>
      <c r="R53" s="9">
        <f t="shared" si="13"/>
        <v>133.39759868819999</v>
      </c>
      <c r="S53" s="90">
        <f>S52+S45+S36+S33</f>
        <v>133.7742494961</v>
      </c>
      <c r="T53" s="98">
        <f>T52+T45+T36+T33</f>
        <v>135.60918514329998</v>
      </c>
      <c r="U53" s="98">
        <f>U52+U45+U36+U33</f>
        <v>137.7070089147</v>
      </c>
      <c r="V53" s="98">
        <f>V52+V45+V36+V33</f>
        <v>139.85841889450001</v>
      </c>
      <c r="W53" s="98">
        <f>W52+W45+W36+W33</f>
        <v>142.509180104</v>
      </c>
      <c r="X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25"/>
    <row r="58" spans="1:29" s="3" customFormat="1" x14ac:dyDescent="0.25"/>
    <row r="59" spans="1:29" s="3" customFormat="1" x14ac:dyDescent="0.25"/>
    <row r="60" spans="1:29" s="3" customFormat="1" x14ac:dyDescent="0.25"/>
    <row r="61" spans="1:29" s="3" customFormat="1" x14ac:dyDescent="0.25"/>
    <row r="62" spans="1:29" s="3" customFormat="1" x14ac:dyDescent="0.25"/>
    <row r="63" spans="1:29" s="3" customFormat="1" x14ac:dyDescent="0.25"/>
    <row r="64" spans="1:29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abSelected="1" topLeftCell="C75" zoomScale="70" zoomScaleNormal="70" workbookViewId="0">
      <selection activeCell="L91" sqref="L91"/>
    </sheetView>
  </sheetViews>
  <sheetFormatPr baseColWidth="10" defaultRowHeight="15" x14ac:dyDescent="0.25"/>
  <cols>
    <col min="1" max="2" width="11.42578125" style="3"/>
    <col min="3" max="3" width="37.28515625" customWidth="1"/>
    <col min="4" max="4" width="25.2851562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2" width="11.42578125" customWidth="1"/>
    <col min="14" max="14" width="24.85546875" style="3" customWidth="1"/>
    <col min="20" max="31" width="11.42578125" style="3"/>
  </cols>
  <sheetData>
    <row r="1" spans="1:20" ht="28.5" x14ac:dyDescent="0.4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25" x14ac:dyDescent="0.35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25" x14ac:dyDescent="0.35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75" x14ac:dyDescent="0.3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75" x14ac:dyDescent="0.3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25" x14ac:dyDescent="0.35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2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1.5" x14ac:dyDescent="0.3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25">
      <c r="C11" s="147" t="s">
        <v>18</v>
      </c>
      <c r="H11" s="8">
        <f>SUM(H12:H13)</f>
        <v>0</v>
      </c>
      <c r="I11" s="8">
        <f>SUM(I12:I13)</f>
        <v>42.940346469999994</v>
      </c>
      <c r="J11" s="8">
        <f>SUM(J12:J13)</f>
        <v>1.1428389529999998</v>
      </c>
      <c r="K11" s="8">
        <f>SUM(K12:K13)</f>
        <v>0.22968982344819999</v>
      </c>
      <c r="L11" s="96">
        <f>SUM(H11:K11)</f>
        <v>44.312875246448193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42.74864178907778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7.2729058819149789E-2</v>
      </c>
      <c r="S11" s="142">
        <f>SUM(O11:R11)</f>
        <v>43.766082799745597</v>
      </c>
    </row>
    <row r="12" spans="1:20" x14ac:dyDescent="0.2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25.519025599999999</v>
      </c>
      <c r="J12" s="16">
        <f>VLOOKUP(F12,Résultats!$B$2:$AX$476,'T energie vecteurs'!F5,FALSE)</f>
        <v>1.5525242999999999E-2</v>
      </c>
      <c r="K12" s="16">
        <f>VLOOKUP(G12,Résultats!$B$2:$AX$476,'T energie vecteurs'!F5,FALSE)</f>
        <v>1.7687848200000001E-5</v>
      </c>
      <c r="L12" s="95">
        <f t="shared" ref="L12:L20" si="0">SUM(H12:K12)</f>
        <v>25.534568530848198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2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17.421320869999999</v>
      </c>
      <c r="J13" s="16">
        <f>VLOOKUP(F13,Résultats!$B$2:$AX$476,'T energie vecteurs'!F5,FALSE)</f>
        <v>1.1273137099999999</v>
      </c>
      <c r="K13" s="16">
        <f>VLOOKUP(G13,Résultats!$B$2:$AX$476,'T energie vecteurs'!F5,FALSE)</f>
        <v>0.22967213559999999</v>
      </c>
      <c r="L13" s="95">
        <f t="shared" si="0"/>
        <v>18.778306715599999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2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0.29081850990000002</v>
      </c>
      <c r="I14" s="8">
        <f>VLOOKUP(E14,Résultats!$B$2:$AX$476,'T energie vecteurs'!F5,FALSE)</f>
        <v>7.2384933089999999</v>
      </c>
      <c r="J14" s="8">
        <f>VLOOKUP(F14,Résultats!$B$2:$AX$476,'T energie vecteurs'!F5,FALSE)</f>
        <v>13.80466021</v>
      </c>
      <c r="K14" s="8">
        <f>VLOOKUP(G14,Résultats!$B$2:$AX$476,'T energie vecteurs'!F5,FALSE)+5</f>
        <v>20.926065819999998</v>
      </c>
      <c r="L14" s="96">
        <f>SUM(H14:K14)</f>
        <v>42.260037848899998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2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4.1037055330000003</v>
      </c>
      <c r="J15" s="8">
        <f>VLOOKUP(F15,Résultats!$B$2:$AX$476,'T energie vecteurs'!F5,FALSE)</f>
        <v>12.38240854</v>
      </c>
      <c r="K15" s="8">
        <f>VLOOKUP(G15,Résultats!$B$2:$AX$476,'T energie vecteurs'!F5,FALSE)</f>
        <v>8.4716890649999996</v>
      </c>
      <c r="L15" s="96">
        <f t="shared" si="0"/>
        <v>24.957803137999999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8.7461122445901349</v>
      </c>
      <c r="S15" s="142">
        <f t="shared" si="1"/>
        <v>24.506016758025964</v>
      </c>
    </row>
    <row r="16" spans="1:20" x14ac:dyDescent="0.25">
      <c r="C16" s="147" t="s">
        <v>23</v>
      </c>
      <c r="H16" s="8">
        <f>SUM(H17:H19)</f>
        <v>5.257532586</v>
      </c>
      <c r="I16" s="8">
        <f>SUM(I17:I19)</f>
        <v>19.498729675</v>
      </c>
      <c r="J16" s="8">
        <f>SUM(J17:J19)</f>
        <v>10.578639604299999</v>
      </c>
      <c r="K16" s="8">
        <f>SUM(K17:K19)</f>
        <v>13.4677171918</v>
      </c>
      <c r="L16" s="96">
        <f>SUM(H16:K16)</f>
        <v>48.802619057099996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14.862019365877874</v>
      </c>
      <c r="Q16" s="28">
        <f t="shared" si="2"/>
        <v>10.069552160228</v>
      </c>
      <c r="R16" s="28">
        <f t="shared" si="2"/>
        <v>13.760101197608725</v>
      </c>
      <c r="S16" s="142">
        <f t="shared" si="1"/>
        <v>42.95530079425177</v>
      </c>
    </row>
    <row r="17" spans="2:20" x14ac:dyDescent="0.2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4.3030694350000003</v>
      </c>
      <c r="I17" s="16">
        <f>VLOOKUP(E17,Résultats!$B$2:$AX$476,'T energie vecteurs'!F5,FALSE)</f>
        <v>15.40449461</v>
      </c>
      <c r="J17" s="16">
        <f>VLOOKUP(F17,Résultats!$B$2:$AX$476,'T energie vecteurs'!F5,FALSE)</f>
        <v>10.28540381</v>
      </c>
      <c r="K17" s="16">
        <f>VLOOKUP(G17,Résultats!$B$2:$AX$476,'T energie vecteurs'!F5,FALSE)</f>
        <v>11.43147104</v>
      </c>
      <c r="L17" s="95">
        <f t="shared" si="0"/>
        <v>41.424438895000002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2.4090193658778749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12.658514956283994</v>
      </c>
      <c r="S17" s="95">
        <f t="shared" si="1"/>
        <v>26.1863957473327</v>
      </c>
    </row>
    <row r="18" spans="2:20" x14ac:dyDescent="0.2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0.95446315100000001</v>
      </c>
      <c r="I18" s="16">
        <f>VLOOKUP(E18,Résultats!$B$2:$AX$476,'T energie vecteurs'!F5,FALSE)</f>
        <v>1.8460038540000001</v>
      </c>
      <c r="J18" s="16">
        <f>VLOOKUP(F18,Résultats!$B$2:$AX$476,'T energie vecteurs'!F5,FALSE)</f>
        <v>0</v>
      </c>
      <c r="K18" s="16">
        <f>VLOOKUP(G18,Résultats!$B$2:$AX$476,'T energie vecteurs'!F5,FALSE)</f>
        <v>1.6967162600000001</v>
      </c>
      <c r="L18" s="95">
        <f t="shared" si="0"/>
        <v>4.4971832650000003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2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2.2482312109999998</v>
      </c>
      <c r="J19" s="16">
        <f>VLOOKUP(F19,Résultats!$B$2:$AX$476,'T energie vecteurs'!F5,FALSE)</f>
        <v>0.29323579430000002</v>
      </c>
      <c r="K19" s="16">
        <f>VLOOKUP(G19,Résultats!$B$2:$AX$476,'T energie vecteurs'!F5,FALSE)</f>
        <v>0.33952989179999998</v>
      </c>
      <c r="L19" s="95">
        <f t="shared" si="0"/>
        <v>2.8809968970999997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3.4828150320755764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0.25450441725491352</v>
      </c>
      <c r="S19" s="142">
        <f t="shared" si="1"/>
        <v>4.4860507954281585</v>
      </c>
    </row>
    <row r="20" spans="2:20" x14ac:dyDescent="0.25">
      <c r="C20" s="23" t="s">
        <v>26</v>
      </c>
      <c r="D20" s="10"/>
      <c r="E20" s="10"/>
      <c r="F20" s="10"/>
      <c r="G20" s="10"/>
      <c r="H20" s="9">
        <f>SUM(H11,H14:H16)</f>
        <v>5.5483510959000002</v>
      </c>
      <c r="I20" s="9">
        <f>SUM(I11,I14:I16)</f>
        <v>73.781274986999989</v>
      </c>
      <c r="J20" s="9">
        <f>SUM(J11,J14:J16)</f>
        <v>37.908547307299997</v>
      </c>
      <c r="K20" s="9">
        <f>SUM(K11,K14:K16)</f>
        <v>43.0951619002482</v>
      </c>
      <c r="L20" s="98">
        <f t="shared" si="0"/>
        <v>160.33333529044819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70.784237242726022</v>
      </c>
      <c r="Q20" s="31">
        <f>Q11+Q14+Q15+Q16+Q19</f>
        <v>38.082514273546238</v>
      </c>
      <c r="R20" s="31">
        <f>R11+R14+R15+R16+R19</f>
        <v>44.666310624596647</v>
      </c>
      <c r="S20" s="144">
        <f>SUM(O20:R20)</f>
        <v>157.87874151958084</v>
      </c>
      <c r="T20" s="45"/>
    </row>
    <row r="21" spans="2:20" s="3" customFormat="1" x14ac:dyDescent="0.2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25">
      <c r="I22" s="45"/>
      <c r="J22" s="45"/>
      <c r="K22" s="45"/>
    </row>
    <row r="23" spans="2:20" ht="31.5" x14ac:dyDescent="0.3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25">
      <c r="C24" s="147" t="s">
        <v>18</v>
      </c>
      <c r="H24" s="8">
        <f>SUM(H25:H26)</f>
        <v>0</v>
      </c>
      <c r="I24" s="8">
        <f>SUM(I25:I26)</f>
        <v>43.81074735</v>
      </c>
      <c r="J24" s="8">
        <f>SUM(J25:J26)</f>
        <v>1.3125570342000001</v>
      </c>
      <c r="K24" s="8">
        <f>SUM(K25:K26)</f>
        <v>0.19112511130259999</v>
      </c>
      <c r="L24" s="96">
        <f t="shared" ref="L24:L33" si="3">SUM(H24:K24)</f>
        <v>45.314429495502594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2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24.403256819999999</v>
      </c>
      <c r="J25" s="16">
        <f>VLOOKUP(F25,Résultats!$B$2:$AX$476,'T energie vecteurs'!I5,FALSE)</f>
        <v>5.6292612200000001E-2</v>
      </c>
      <c r="K25" s="16">
        <f>VLOOKUP(G51,Résultats!$B$2:$AX$476,'T energie vecteurs'!I5,FALSE)</f>
        <v>2.8580802600000001E-5</v>
      </c>
      <c r="L25" s="95">
        <f t="shared" si="3"/>
        <v>24.459578013002599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2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19.40749053</v>
      </c>
      <c r="J26" s="16">
        <f>VLOOKUP(F26,Résultats!$B$2:$AX$476,'T energie vecteurs'!I5,FALSE)</f>
        <v>1.2562644220000001</v>
      </c>
      <c r="K26" s="16">
        <f>VLOOKUP(G26,Résultats!$B$2:$AX$476,'T energie vecteurs'!I5,FALSE)</f>
        <v>0.1910965305</v>
      </c>
      <c r="L26" s="95">
        <f t="shared" si="3"/>
        <v>20.854851482500003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2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0.26094216329999997</v>
      </c>
      <c r="I27" s="8">
        <f>VLOOKUP(E27,Résultats!$B$2:$AX$476,'T energie vecteurs'!I5,FALSE)</f>
        <v>6.8810767549999996</v>
      </c>
      <c r="J27" s="8">
        <f>VLOOKUP(F27,Résultats!$B$2:$AX$476,'T energie vecteurs'!I5,FALSE)</f>
        <v>13.839617629999999</v>
      </c>
      <c r="K27" s="8">
        <f>VLOOKUP(G27,Résultats!$B$2:$AX$476,'T energie vecteurs'!I5,FALSE)+6</f>
        <v>20.020133960000003</v>
      </c>
      <c r="L27" s="96">
        <f t="shared" si="3"/>
        <v>41.001770508299998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2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3.2045910860000002</v>
      </c>
      <c r="J28" s="8">
        <f>VLOOKUP(F28,Résultats!$B$2:$AX$476,'T energie vecteurs'!I5,FALSE)</f>
        <v>11.647238359999999</v>
      </c>
      <c r="K28" s="8">
        <f>VLOOKUP(G28,Résultats!$B$2:$AX$476,'T energie vecteurs'!I5,FALSE)</f>
        <v>7.0628624279999999</v>
      </c>
      <c r="L28" s="96">
        <f t="shared" si="3"/>
        <v>21.914691873999999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25">
      <c r="C29" s="147" t="s">
        <v>23</v>
      </c>
      <c r="H29" s="8">
        <f>SUM(H30:H32)</f>
        <v>3.1266942251999996</v>
      </c>
      <c r="I29" s="8">
        <f>SUM(I30:I32)</f>
        <v>17.182393933</v>
      </c>
      <c r="J29" s="8">
        <f>SUM(J30:J32)</f>
        <v>9.6269213002000011</v>
      </c>
      <c r="K29" s="8">
        <f>SUM(K30:K32)</f>
        <v>14.632277189</v>
      </c>
      <c r="L29" s="96">
        <f t="shared" si="3"/>
        <v>44.568286647400001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2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2.2208338639999998</v>
      </c>
      <c r="I30" s="16">
        <f>VLOOKUP(E30,Résultats!$B$2:$AX$476,'T energie vecteurs'!I5,FALSE)</f>
        <v>12.67571616</v>
      </c>
      <c r="J30" s="16">
        <f>VLOOKUP(F30,Résultats!$B$2:$AX$476,'T energie vecteurs'!I5,FALSE)</f>
        <v>9.3352614050000007</v>
      </c>
      <c r="K30" s="16">
        <f>VLOOKUP(G30,Résultats!$B$2:$AX$476,'T energie vecteurs'!I5,FALSE)</f>
        <v>12.295267620000001</v>
      </c>
      <c r="L30" s="95">
        <f t="shared" si="3"/>
        <v>36.527079049000001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2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0.90586036120000002</v>
      </c>
      <c r="I31" s="16">
        <f>VLOOKUP(E31,Résultats!$B$2:$AX$476,'T energie vecteurs'!I5,FALSE)</f>
        <v>1.9609193220000001</v>
      </c>
      <c r="J31" s="16">
        <f>VLOOKUP(F31,Résultats!$B$2:$AX$476,'T energie vecteurs'!I5,FALSE)</f>
        <v>0</v>
      </c>
      <c r="K31" s="16">
        <f>VLOOKUP(G31,Résultats!$B$2:$AX$476,'T energie vecteurs'!I5,FALSE)</f>
        <v>2.0196656009999998</v>
      </c>
      <c r="L31" s="95">
        <f t="shared" si="3"/>
        <v>4.8864452841999997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2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2.5457584510000002</v>
      </c>
      <c r="J32" s="16">
        <f>VLOOKUP(F32,Résultats!$B$2:$AX$476,'T energie vecteurs'!I5,FALSE)</f>
        <v>0.29165989520000002</v>
      </c>
      <c r="K32" s="16">
        <f>VLOOKUP(G32,Résultats!$B$2:$AX$476,'T energie vecteurs'!I5,FALSE)</f>
        <v>0.31734396799999998</v>
      </c>
      <c r="L32" s="95">
        <f t="shared" si="3"/>
        <v>3.1547623142000001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25">
      <c r="C33" s="23" t="s">
        <v>26</v>
      </c>
      <c r="D33" s="10"/>
      <c r="E33" s="10"/>
      <c r="F33" s="10"/>
      <c r="G33" s="10"/>
      <c r="H33" s="9">
        <f>SUM(H24,H27:H29)</f>
        <v>3.3876363884999998</v>
      </c>
      <c r="I33" s="9">
        <f>SUM(I24,I27:I29)</f>
        <v>71.078809124000003</v>
      </c>
      <c r="J33" s="9">
        <f>SUM(J24,J27:J29)</f>
        <v>36.426334324400003</v>
      </c>
      <c r="K33" s="9">
        <f>SUM(K24,K27:K29)</f>
        <v>41.906398688302602</v>
      </c>
      <c r="L33" s="98">
        <f t="shared" si="3"/>
        <v>152.79917852520259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2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2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1.5" x14ac:dyDescent="0.3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25">
      <c r="C37" s="147" t="s">
        <v>18</v>
      </c>
      <c r="H37" s="8">
        <f>SUM(H38:H39)</f>
        <v>0</v>
      </c>
      <c r="I37" s="8">
        <f>SUM(I38:I39)</f>
        <v>42.013986180000003</v>
      </c>
      <c r="J37" s="8">
        <f>SUM(J38:J39)</f>
        <v>1.6456206963</v>
      </c>
      <c r="K37" s="8">
        <f>SUM(K38:K39)</f>
        <v>0.19427222661829999</v>
      </c>
      <c r="L37" s="96">
        <f t="shared" ref="L37:L46" si="6">SUM(H37:K37)</f>
        <v>43.853879102918306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37.105282845572361</v>
      </c>
      <c r="Q37" s="28">
        <f>'[2]Bilan 2025 AMS'!$X$13/11.63</f>
        <v>1.3451481766776558</v>
      </c>
      <c r="R37" s="28">
        <f>('[2]Bilan 2025 AMS'!$X$22+'[2]Bilan 2025 AMS'!$X$30+SUM('[2]Bilan 2025 AMS'!$X$36:$X$40)+SUM('[2]Bilan 2025 AMS'!$X$44:$X$45)+'[2]Bilan 2025 AMS'!$X$47)/11.63</f>
        <v>0.34443214560159024</v>
      </c>
      <c r="S37" s="142">
        <f>SUM(O37:R37)</f>
        <v>38.794863167851602</v>
      </c>
      <c r="T37" s="75"/>
    </row>
    <row r="38" spans="3:20" x14ac:dyDescent="0.2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22.666725230000001</v>
      </c>
      <c r="J38" s="16">
        <f>VLOOKUP(F38,Résultats!$B$2:$AX$476,'T energie vecteurs'!N5,FALSE)</f>
        <v>0.3223299563</v>
      </c>
      <c r="K38" s="16">
        <f>VLOOKUP(G51,Résultats!$B$2:$AX$476,'T energie vecteurs'!N5,FALSE)</f>
        <v>4.2789018299999997E-5</v>
      </c>
      <c r="L38" s="95">
        <f t="shared" si="6"/>
        <v>22.989097975318298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2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19.347260949999999</v>
      </c>
      <c r="J39" s="16">
        <f>VLOOKUP(F39,Résultats!$B$2:$AX$476,'T energie vecteurs'!N5,FALSE)</f>
        <v>1.32329074</v>
      </c>
      <c r="K39" s="16">
        <f>VLOOKUP(G39,Résultats!$B$2:$AX$476,'T energie vecteurs'!N5,FALSE)</f>
        <v>0.1942294376</v>
      </c>
      <c r="L39" s="95">
        <f t="shared" si="6"/>
        <v>20.864781127600001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2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0.2231610074</v>
      </c>
      <c r="I40" s="8">
        <f>VLOOKUP(E40,Résultats!$B$2:$AX$476,'T energie vecteurs'!N5,FALSE)</f>
        <v>6.0141935049999997</v>
      </c>
      <c r="J40" s="8">
        <f>VLOOKUP(F40,Résultats!$B$2:$AX$476,'T energie vecteurs'!N5,FALSE)</f>
        <v>14.12486664</v>
      </c>
      <c r="K40" s="8">
        <f>VLOOKUP(G40,Résultats!$B$2:$AX$476,'T energie vecteurs'!N5,FALSE)+8</f>
        <v>20.37302042</v>
      </c>
      <c r="L40" s="96">
        <f t="shared" si="6"/>
        <v>40.7352415724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1.0424847606361933</v>
      </c>
      <c r="Q40" s="28">
        <f>'[2]Bilan 2025 AMS'!$V$13/11.63</f>
        <v>14.364017508141549</v>
      </c>
      <c r="R40" s="28">
        <f>('[2]Bilan 2025 AMS'!$V$22+'[2]Bilan 2025 AMS'!$V$30+SUM('[2]Bilan 2025 AMS'!$V$36:$V$40)+SUM('[2]Bilan 2025 AMS'!$V$44:$V$45)+'[2]Bilan 2025 AMS'!$V$47)/11.63</f>
        <v>21.503452954683851</v>
      </c>
      <c r="S40" s="142">
        <f t="shared" ref="S40:S46" si="7">SUM(O40:R40)</f>
        <v>36.909955223461594</v>
      </c>
      <c r="T40" s="75"/>
    </row>
    <row r="41" spans="3:20" x14ac:dyDescent="0.2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2.8936909919999998</v>
      </c>
      <c r="J41" s="8">
        <f>VLOOKUP(F41,Résultats!$B$2:$AX$476,'T energie vecteurs'!N5,FALSE)</f>
        <v>10.40564578</v>
      </c>
      <c r="K41" s="8">
        <f>VLOOKUP(G41,Résultats!$B$2:$AX$476,'T energie vecteurs'!N5,FALSE)</f>
        <v>5.4788048739999997</v>
      </c>
      <c r="L41" s="96">
        <f t="shared" si="6"/>
        <v>18.778141646000002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1.4846797587160487</v>
      </c>
      <c r="Q41" s="28">
        <f>('[2]Bilan 2025 AMS'!$W$13)/11.63</f>
        <v>9.9079235507182997</v>
      </c>
      <c r="R41" s="28">
        <f>('[2]Bilan 2025 AMS'!$W$22+'[2]Bilan 2025 AMS'!$W$30+SUM('[2]Bilan 2025 AMS'!$W$36:$W$40)+SUM('[2]Bilan 2025 AMS'!$W$44:$W$45)+'[2]Bilan 2025 AMS'!$W$47)/11.63</f>
        <v>6.4402225368769326</v>
      </c>
      <c r="S41" s="142">
        <f t="shared" si="7"/>
        <v>17.83282584631128</v>
      </c>
      <c r="T41" s="75"/>
    </row>
    <row r="42" spans="3:20" x14ac:dyDescent="0.25">
      <c r="C42" s="147" t="s">
        <v>23</v>
      </c>
      <c r="H42" s="8">
        <f>SUM(H43:H45)</f>
        <v>3.1595264017</v>
      </c>
      <c r="I42" s="8">
        <f>SUM(I43:I45)</f>
        <v>17.227912129</v>
      </c>
      <c r="J42" s="8">
        <f>SUM(J43:J45)</f>
        <v>9.9127961261999999</v>
      </c>
      <c r="K42" s="8">
        <f>SUM(K43:K45)</f>
        <v>13.8812847</v>
      </c>
      <c r="L42" s="96">
        <f t="shared" si="6"/>
        <v>44.181519356899997</v>
      </c>
      <c r="M42" s="75"/>
      <c r="N42" s="150" t="s">
        <v>526</v>
      </c>
      <c r="O42" s="29">
        <f>O43+O44</f>
        <v>3.1444558392931174</v>
      </c>
      <c r="P42" s="28">
        <f t="shared" ref="P42:R42" si="8">P43+P44</f>
        <v>12.049409331397241</v>
      </c>
      <c r="Q42" s="28">
        <f t="shared" si="8"/>
        <v>10.43214615606793</v>
      </c>
      <c r="R42" s="28">
        <f t="shared" si="8"/>
        <v>13.808897270023952</v>
      </c>
      <c r="S42" s="142">
        <f t="shared" si="7"/>
        <v>39.434908596782236</v>
      </c>
      <c r="T42" s="75"/>
    </row>
    <row r="43" spans="3:20" x14ac:dyDescent="0.2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2.252262692</v>
      </c>
      <c r="I43" s="16">
        <f>VLOOKUP(E43,Résultats!$B$2:$AX$476,'T energie vecteurs'!N5,FALSE)</f>
        <v>12.678329550000001</v>
      </c>
      <c r="J43" s="16">
        <f>VLOOKUP(F43,Résultats!$B$2:$AX$476,'T energie vecteurs'!N5,FALSE)</f>
        <v>9.596238542</v>
      </c>
      <c r="K43" s="16">
        <f>VLOOKUP(G43,Résultats!$B$2:$AX$476,'T energie vecteurs'!N5,FALSE)</f>
        <v>11.594655100000001</v>
      </c>
      <c r="L43" s="95">
        <f t="shared" si="6"/>
        <v>36.121485884000002</v>
      </c>
      <c r="M43" s="16"/>
      <c r="N43" s="149" t="s">
        <v>527</v>
      </c>
      <c r="O43" s="143">
        <f>'[2]Bilan 2025 AMS'!$U$46/11.63</f>
        <v>0.49578297345584343</v>
      </c>
      <c r="P43" s="30">
        <f>SUM('[2]Bilan 2025 AMS'!$U$41:$U$43)/11.63</f>
        <v>1.7970735944922986</v>
      </c>
      <c r="Q43" s="30">
        <f>'[2]Bilan 2025 AMS'!$U$13/11.63</f>
        <v>10.43214615606793</v>
      </c>
      <c r="R43" s="30">
        <f>('[2]Bilan 2025 AMS'!$U$22+'[2]Bilan 2025 AMS'!$U$30+SUM('[2]Bilan 2025 AMS'!$U$36:$U$40)+SUM('[2]Bilan 2025 AMS'!$U$44:$U$45)+'[2]Bilan 2025 AMS'!$U$47)/11.63</f>
        <v>12.30269365924446</v>
      </c>
      <c r="S43" s="95">
        <f t="shared" si="7"/>
        <v>25.027696383260533</v>
      </c>
      <c r="T43" s="16"/>
    </row>
    <row r="44" spans="3:20" x14ac:dyDescent="0.2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0.90726370970000003</v>
      </c>
      <c r="I44" s="16">
        <f>VLOOKUP(E44,Résultats!$B$2:$AX$476,'T energie vecteurs'!N5,FALSE)</f>
        <v>1.9686140750000001</v>
      </c>
      <c r="J44" s="16">
        <f>VLOOKUP(F44,Résultats!$B$2:$AX$476,'T energie vecteurs'!N5,FALSE)</f>
        <v>0</v>
      </c>
      <c r="K44" s="16">
        <f>VLOOKUP(G44,Résultats!$B$2:$AX$476,'T energie vecteurs'!N5,FALSE)</f>
        <v>1.9630713049999999</v>
      </c>
      <c r="L44" s="95">
        <f t="shared" si="6"/>
        <v>4.8389490896999998</v>
      </c>
      <c r="M44" s="16"/>
      <c r="N44" s="149" t="s">
        <v>47</v>
      </c>
      <c r="O44" s="22">
        <f>'[2]Bilan 2025 AMS'!$E$52/11.63</f>
        <v>2.6486728658372742</v>
      </c>
      <c r="P44" s="16">
        <f>('[2]Bilan 2025 AMS'!$E$54+'[2]Bilan 2025 AMS'!$E$56)/11.63</f>
        <v>10.252335736904943</v>
      </c>
      <c r="Q44" s="16">
        <v>0</v>
      </c>
      <c r="R44" s="16">
        <f>('[2]Bilan 2025 AMS'!$E$53+'[2]Bilan 2025 AMS'!$E$55+'[2]Bilan 2025 AMS'!$E$57)/11.63</f>
        <v>1.5062036107794929</v>
      </c>
      <c r="S44" s="95">
        <f t="shared" si="7"/>
        <v>14.40721221352171</v>
      </c>
      <c r="T44" s="16"/>
    </row>
    <row r="45" spans="3:20" x14ac:dyDescent="0.2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2.5809685039999999</v>
      </c>
      <c r="J45" s="16">
        <f>VLOOKUP(F45,Résultats!$B$2:$AX$476,'T energie vecteurs'!N5,FALSE)</f>
        <v>0.31655758420000002</v>
      </c>
      <c r="K45" s="16">
        <f>VLOOKUP(G45,Résultats!$B$2:$AX$476,'T energie vecteurs'!N5,FALSE)</f>
        <v>0.323558295</v>
      </c>
      <c r="L45" s="95">
        <f t="shared" si="6"/>
        <v>3.2210843832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2.9150866498592465</v>
      </c>
      <c r="Q45" s="28">
        <f>'[2]Bilan 2025 AMS'!$T$13/11.63</f>
        <v>0.686499181461936</v>
      </c>
      <c r="R45" s="28">
        <f>('[2]Bilan 2025 AMS'!$T$22+'[2]Bilan 2025 AMS'!$T$30+SUM('[2]Bilan 2025 AMS'!$T$36:$T$40)+SUM('[2]Bilan 2025 AMS'!$T$44:$T$45)+'[2]Bilan 2025 AMS'!$T$47)/11.63</f>
        <v>0.38674508223341181</v>
      </c>
      <c r="S45" s="142">
        <f t="shared" si="7"/>
        <v>3.9883309135545946</v>
      </c>
      <c r="T45" s="16"/>
    </row>
    <row r="46" spans="3:20" x14ac:dyDescent="0.25">
      <c r="C46" s="23" t="s">
        <v>26</v>
      </c>
      <c r="D46" s="10"/>
      <c r="E46" s="10"/>
      <c r="F46" s="10"/>
      <c r="G46" s="10"/>
      <c r="H46" s="9">
        <f>SUM(H37,H40:H42)</f>
        <v>3.3826874090999999</v>
      </c>
      <c r="I46" s="9">
        <f>SUM(I37,I40:I42)</f>
        <v>68.149782806000005</v>
      </c>
      <c r="J46" s="9">
        <f>SUM(J37,J40:J42)</f>
        <v>36.088929242500001</v>
      </c>
      <c r="K46" s="9">
        <f>SUM(K37,K40:K42)</f>
        <v>39.927382220618298</v>
      </c>
      <c r="L46" s="98">
        <f t="shared" si="6"/>
        <v>147.54878167821829</v>
      </c>
      <c r="M46" s="79"/>
      <c r="N46" s="151" t="s">
        <v>26</v>
      </c>
      <c r="O46" s="32">
        <f>O37+O40+O41+O42+O45</f>
        <v>3.1444558392931174</v>
      </c>
      <c r="P46" s="31">
        <f>P37+P40+P41+P42+P45</f>
        <v>54.596943346181092</v>
      </c>
      <c r="Q46" s="31">
        <f>Q37+Q40+Q41+Q42+Q45</f>
        <v>36.735734573067369</v>
      </c>
      <c r="R46" s="31">
        <f>R37+R40+R41+R42+R45</f>
        <v>42.483749989419742</v>
      </c>
      <c r="S46" s="144">
        <f t="shared" si="7"/>
        <v>136.96088374796133</v>
      </c>
      <c r="T46" s="79"/>
    </row>
    <row r="47" spans="3:20" s="3" customFormat="1" x14ac:dyDescent="0.2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2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1.5" x14ac:dyDescent="0.3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25">
      <c r="C50" s="147" t="s">
        <v>18</v>
      </c>
      <c r="H50" s="8">
        <f>SUM(H51:H52)</f>
        <v>0</v>
      </c>
      <c r="I50" s="8">
        <f>SUM(I51:I52)</f>
        <v>39.678665390000006</v>
      </c>
      <c r="J50" s="8">
        <f>SUM(J51:J52)</f>
        <v>2.1550189811</v>
      </c>
      <c r="K50" s="8">
        <f>SUM(K51:K52)</f>
        <v>0.20457709143830002</v>
      </c>
      <c r="L50" s="96">
        <f>SUM(H50:K50)</f>
        <v>42.038261462538308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28.918423335643226</v>
      </c>
      <c r="Q50" s="28">
        <f>'[2]Bilan 2030 AMS'!$X$13/11.63</f>
        <v>2.6616485089448654</v>
      </c>
      <c r="R50" s="28">
        <f>('[2]Bilan 2030 AMS'!$X$22+'[2]Bilan 2030 AMS'!$X$30+SUM('[2]Bilan 2030 AMS'!$X$36:$X$40)+SUM('[2]Bilan 2030 AMS'!$X$44:$X$45)+'[2]Bilan 2030 AMS'!$X$47)/11.63</f>
        <v>0.54197372776676556</v>
      </c>
      <c r="S50" s="142">
        <f>SUM(O50:R50)</f>
        <v>32.122045572354857</v>
      </c>
      <c r="T50" s="270"/>
    </row>
    <row r="51" spans="2:20" x14ac:dyDescent="0.2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20.497427890000001</v>
      </c>
      <c r="J51" s="16">
        <f>VLOOKUP(F51,Résultats!$B$2:$AX$476,'T energie vecteurs'!S5,FALSE)</f>
        <v>0.80635918110000004</v>
      </c>
      <c r="K51" s="16">
        <f>VLOOKUP(G51,Résultats!$B$2:$AX$476,'T energie vecteurs'!S5,FALSE)</f>
        <v>5.7205438299999998E-5</v>
      </c>
      <c r="L51" s="95">
        <f t="shared" ref="L51:L58" si="9">SUM(H51:K51)</f>
        <v>21.3038442765383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2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19.181237500000002</v>
      </c>
      <c r="J52" s="16">
        <f>VLOOKUP(F52,Résultats!$B$2:$AX$476,'T energie vecteurs'!S5,FALSE)</f>
        <v>1.3486598000000001</v>
      </c>
      <c r="K52" s="16">
        <f>VLOOKUP(G52,Résultats!$B$2:$AX$476,'T energie vecteurs'!S5,FALSE)</f>
        <v>0.20451988600000001</v>
      </c>
      <c r="L52" s="95">
        <f t="shared" si="9"/>
        <v>20.734417186000002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2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0.18939355869999999</v>
      </c>
      <c r="I53" s="294">
        <f>VLOOKUP(E53,Résultats!$B$2:$AX$476,'T energie vecteurs'!S5,FALSE)</f>
        <v>5.4819773119999997</v>
      </c>
      <c r="J53" s="8">
        <f>VLOOKUP(F53,Résultats!$B$2:$AX$476,'T energie vecteurs'!S5,FALSE)</f>
        <v>14.00511813</v>
      </c>
      <c r="K53" s="8">
        <f>VLOOKUP(G53,Résultats!$B$2:$AX$476,'T energie vecteurs'!S5,FALSE)+8</f>
        <v>19.554339560000003</v>
      </c>
      <c r="L53" s="96">
        <f>SUM(H53:K53)</f>
        <v>39.230828560700004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0.39708246437730577</v>
      </c>
      <c r="Q53" s="28">
        <f>'[2]Bilan 2030 AMS'!$V$13/11.63</f>
        <v>14.409318502276932</v>
      </c>
      <c r="R53" s="28">
        <f>('[2]Bilan 2030 AMS'!$V$22+'[2]Bilan 2030 AMS'!$V$30+SUM('[2]Bilan 2030 AMS'!$V$36:$V$40)+SUM('[2]Bilan 2030 AMS'!$V$44:$V$45)+'[2]Bilan 2030 AMS'!$V$47)/11.63</f>
        <v>19.086655431974922</v>
      </c>
      <c r="S53" s="142">
        <f t="shared" ref="S53:S59" si="10">SUM(O53:R53)</f>
        <v>33.893056398629156</v>
      </c>
      <c r="T53" s="270"/>
    </row>
    <row r="54" spans="2:20" x14ac:dyDescent="0.2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3.0626749549999999</v>
      </c>
      <c r="J54" s="8">
        <f>VLOOKUP(F54,Résultats!$B$2:$AX$476,'T energie vecteurs'!S5,FALSE)</f>
        <v>10.410491240000001</v>
      </c>
      <c r="K54" s="8">
        <f>VLOOKUP(G54,Résultats!$B$2:$AX$476,'T energie vecteurs'!S5,FALSE)</f>
        <v>5.4949812590000002</v>
      </c>
      <c r="L54" s="96">
        <f t="shared" si="9"/>
        <v>18.968147454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0.51370583395177316</v>
      </c>
      <c r="Q54" s="28">
        <f>('[2]Bilan 2030 AMS'!$W$13)/11.63</f>
        <v>8.6801025534103395</v>
      </c>
      <c r="R54" s="28">
        <f>('[2]Bilan 2030 AMS'!$W$22+'[2]Bilan 2030 AMS'!$W$30+SUM('[2]Bilan 2030 AMS'!$W$36:$W$40)+SUM('[2]Bilan 2030 AMS'!$W$44:$W$45)+'[2]Bilan 2030 AMS'!$W$47)/11.63</f>
        <v>5.8303059370701886</v>
      </c>
      <c r="S54" s="142">
        <f t="shared" si="10"/>
        <v>15.024114324432301</v>
      </c>
      <c r="T54" s="270"/>
    </row>
    <row r="55" spans="2:20" x14ac:dyDescent="0.25">
      <c r="C55" s="147" t="s">
        <v>23</v>
      </c>
      <c r="H55" s="8">
        <f>SUM(H56:H58)</f>
        <v>3.4263179202999998</v>
      </c>
      <c r="I55" s="8">
        <f>SUM(I56:I58)</f>
        <v>18.263747141</v>
      </c>
      <c r="J55" s="8">
        <f>SUM(J56:J58)</f>
        <v>10.435413772599999</v>
      </c>
      <c r="K55" s="8">
        <f>SUM(K56:K58)</f>
        <v>14.5478525308</v>
      </c>
      <c r="L55" s="96">
        <f t="shared" si="9"/>
        <v>46.673331364699997</v>
      </c>
      <c r="M55" s="75"/>
      <c r="N55" s="150" t="s">
        <v>526</v>
      </c>
      <c r="O55" s="29">
        <f>O56+O57</f>
        <v>1.6767751486118248</v>
      </c>
      <c r="P55" s="28">
        <f t="shared" ref="P55:R55" si="11">P56+P57</f>
        <v>10.166487888826081</v>
      </c>
      <c r="Q55" s="28">
        <f t="shared" si="11"/>
        <v>10.77805970914959</v>
      </c>
      <c r="R55" s="28">
        <f t="shared" si="11"/>
        <v>12.962145511535022</v>
      </c>
      <c r="S55" s="142">
        <f t="shared" si="10"/>
        <v>35.583468258122515</v>
      </c>
      <c r="T55" s="270"/>
    </row>
    <row r="56" spans="2:20" x14ac:dyDescent="0.2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2.4750628319999999</v>
      </c>
      <c r="I56" s="16">
        <f>VLOOKUP(E56,Résultats!$B$2:$AX$476,'T energie vecteurs'!S5,FALSE)</f>
        <v>13.463868229999999</v>
      </c>
      <c r="J56" s="16">
        <f>VLOOKUP(F56,Résultats!$B$2:$AX$476,'T energie vecteurs'!S5,FALSE)</f>
        <v>10.109485729999999</v>
      </c>
      <c r="K56" s="16">
        <f>VLOOKUP(G56,Résultats!$B$2:$AX$476,'T energie vecteurs'!S5,FALSE)</f>
        <v>12.12983522</v>
      </c>
      <c r="L56" s="95">
        <f t="shared" si="9"/>
        <v>38.178252012000002</v>
      </c>
      <c r="M56" s="16"/>
      <c r="N56" s="149" t="s">
        <v>527</v>
      </c>
      <c r="O56" s="143">
        <f>'[2]Bilan 2030 AMS'!$U$46/11.63</f>
        <v>0.29452100220973987</v>
      </c>
      <c r="P56" s="30">
        <f>SUM('[2]Bilan 2030 AMS'!$U$41:$U$43)/11.63</f>
        <v>1.1467590534558165</v>
      </c>
      <c r="Q56" s="30">
        <f>'[2]Bilan 2030 AMS'!$U$13/11.63</f>
        <v>10.77805970914959</v>
      </c>
      <c r="R56" s="30">
        <f>('[2]Bilan 2030 AMS'!$U$22+'[2]Bilan 2030 AMS'!$U$30+SUM('[2]Bilan 2030 AMS'!$U$36:$U$40)+SUM('[2]Bilan 2030 AMS'!$U$44:$U$45)+'[2]Bilan 2030 AMS'!$U$47)/11.63</f>
        <v>11.171859151659513</v>
      </c>
      <c r="S56" s="95">
        <f t="shared" si="10"/>
        <v>23.391198916474657</v>
      </c>
      <c r="T56" s="270"/>
    </row>
    <row r="57" spans="2:20" x14ac:dyDescent="0.2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0.95125508830000005</v>
      </c>
      <c r="I57" s="16">
        <f>VLOOKUP(E57,Résultats!$B$2:$AX$476,'T energie vecteurs'!S5,FALSE)</f>
        <v>2.1076005100000001</v>
      </c>
      <c r="J57" s="16">
        <f>VLOOKUP(F57,Résultats!$B$2:$AX$476,'T energie vecteurs'!S5,FALSE)</f>
        <v>0</v>
      </c>
      <c r="K57" s="16">
        <f>VLOOKUP(G57,Résultats!$B$2:$AX$476,'T energie vecteurs'!S5,FALSE)</f>
        <v>2.0774637450000002</v>
      </c>
      <c r="L57" s="95">
        <f>SUM(H57:K57)</f>
        <v>5.1363193433000003</v>
      </c>
      <c r="M57" s="16"/>
      <c r="N57" s="149" t="s">
        <v>47</v>
      </c>
      <c r="O57" s="22">
        <f>'[2]Bilan 2030 AMS'!$E$52/11.63</f>
        <v>1.382254146402085</v>
      </c>
      <c r="P57" s="16">
        <f>('[2]Bilan 2030 AMS'!$E$54+'[2]Bilan 2030 AMS'!$E$56)/11.63</f>
        <v>9.0197288353702643</v>
      </c>
      <c r="Q57" s="16">
        <v>0</v>
      </c>
      <c r="R57" s="16">
        <f>('[2]Bilan 2030 AMS'!$E$53+'[2]Bilan 2030 AMS'!$E$55+'[2]Bilan 2030 AMS'!$E$57)/11.63</f>
        <v>1.7902863598755097</v>
      </c>
      <c r="S57" s="95">
        <f t="shared" si="10"/>
        <v>12.192269341647858</v>
      </c>
      <c r="T57" s="270"/>
    </row>
    <row r="58" spans="2:20" x14ac:dyDescent="0.2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2.6922784009999998</v>
      </c>
      <c r="J58" s="16">
        <f>VLOOKUP(F58,Résultats!$B$2:$AX$476,'T energie vecteurs'!S5,FALSE)</f>
        <v>0.32592804260000002</v>
      </c>
      <c r="K58" s="16">
        <f>VLOOKUP(G58,Résultats!$B$2:$AX$476,'T energie vecteurs'!S5,FALSE)</f>
        <v>0.34055356580000001</v>
      </c>
      <c r="L58" s="95">
        <f t="shared" si="9"/>
        <v>3.3587600094000001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2.7227172784892524</v>
      </c>
      <c r="Q58" s="28">
        <f>'[2]Bilan 2030 AMS'!$T$13/11.63</f>
        <v>0.65898779382870609</v>
      </c>
      <c r="R58" s="28">
        <f>('[2]Bilan 2030 AMS'!$T$22+'[2]Bilan 2030 AMS'!$T$30+SUM('[2]Bilan 2030 AMS'!$T$36:$T$40)+SUM('[2]Bilan 2030 AMS'!$T$44:$T$45)+'[2]Bilan 2030 AMS'!$T$47)/11.63</f>
        <v>0.46807543992501843</v>
      </c>
      <c r="S58" s="142">
        <f t="shared" si="10"/>
        <v>3.8497805122429769</v>
      </c>
      <c r="T58" s="270"/>
    </row>
    <row r="59" spans="2:20" x14ac:dyDescent="0.25">
      <c r="C59" s="23" t="s">
        <v>26</v>
      </c>
      <c r="D59" s="10"/>
      <c r="E59" s="10"/>
      <c r="F59" s="10"/>
      <c r="G59" s="10"/>
      <c r="H59" s="9">
        <f>SUM(H50,H53:H55)</f>
        <v>3.6157114789999998</v>
      </c>
      <c r="I59" s="9">
        <f>SUM(I50,I53:I55)</f>
        <v>66.487064798000006</v>
      </c>
      <c r="J59" s="9">
        <f>SUM(J50,J53:J55)</f>
        <v>37.006042123699999</v>
      </c>
      <c r="K59" s="9">
        <f>SUM(K50,K53:K55)</f>
        <v>39.801750441238298</v>
      </c>
      <c r="L59" s="98">
        <f>SUM(H59:K59)</f>
        <v>146.9105688419383</v>
      </c>
      <c r="M59" s="79"/>
      <c r="N59" s="151" t="s">
        <v>26</v>
      </c>
      <c r="O59" s="32">
        <f>O50+O53+O54+O55+O58</f>
        <v>1.6767751486118248</v>
      </c>
      <c r="P59" s="31">
        <f>P50+P53+P54+P55+P58</f>
        <v>42.718416801287631</v>
      </c>
      <c r="Q59" s="31">
        <f>Q50+Q53+Q54+Q55+Q58</f>
        <v>37.188117067610435</v>
      </c>
      <c r="R59" s="31">
        <f>R50+R53+R54+R55+R58</f>
        <v>38.889156048271914</v>
      </c>
      <c r="S59" s="144">
        <f t="shared" si="10"/>
        <v>120.4724650657818</v>
      </c>
      <c r="T59" s="79"/>
    </row>
    <row r="60" spans="2:20" s="3" customFormat="1" x14ac:dyDescent="0.25">
      <c r="O60" s="77"/>
      <c r="P60" s="77"/>
      <c r="Q60" s="77"/>
      <c r="R60" s="78"/>
      <c r="S60" s="45"/>
    </row>
    <row r="61" spans="2:20" s="3" customFormat="1" x14ac:dyDescent="0.25">
      <c r="B61" s="60"/>
      <c r="K61" s="47"/>
      <c r="O61" s="79"/>
      <c r="P61" s="79"/>
      <c r="Q61" s="79"/>
      <c r="R61" s="80"/>
      <c r="S61" s="81"/>
    </row>
    <row r="62" spans="2:20" s="3" customFormat="1" ht="31.5" x14ac:dyDescent="0.3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2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36.544279709999998</v>
      </c>
      <c r="J63" s="8">
        <f>SUM(J64:J65)</f>
        <v>2.9932846399999997</v>
      </c>
      <c r="K63" s="8">
        <f>SUM(K64:K65)</f>
        <v>0.57296382758999997</v>
      </c>
      <c r="L63" s="96">
        <f t="shared" ref="L63:L72" si="12">SUM(H63:K63)</f>
        <v>40.110528177589998</v>
      </c>
      <c r="N63" s="150" t="s">
        <v>18</v>
      </c>
      <c r="O63" s="29">
        <f>'[2]Bilan 2035 AMS'!$X$46/11.63</f>
        <v>0</v>
      </c>
      <c r="P63" s="28">
        <f>SUM('[2]Bilan 2035 AMS'!$X$41:$X$43)/11.63</f>
        <v>20.368226795065386</v>
      </c>
      <c r="Q63" s="28">
        <f>'[2]Bilan 2035 AMS'!$X$13/11.63</f>
        <v>4.9304993277965163</v>
      </c>
      <c r="R63" s="28">
        <f>('[2]Bilan 2035 AMS'!$X$22+'[2]Bilan 2035 AMS'!$X$30+SUM('[2]Bilan 2035 AMS'!$X$36:$X$40)+SUM('[2]Bilan 2035 AMS'!$X$44:$X$45)+'[2]Bilan 2035 AMS'!$X$47)/11.63</f>
        <v>0.71388194021352669</v>
      </c>
      <c r="S63" s="142">
        <f>SUM(O63:R63)</f>
        <v>26.012608063075426</v>
      </c>
    </row>
    <row r="64" spans="2:20" s="3" customFormat="1" x14ac:dyDescent="0.2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17.870384219999998</v>
      </c>
      <c r="J64" s="38">
        <f>VLOOKUP(F64,Résultats!$B$2:$AX$476,'T energie vecteurs'!T5,FALSE)</f>
        <v>1.597866988</v>
      </c>
      <c r="K64" s="16">
        <f>VLOOKUP(G64,Résultats!$B$2:$AX$476,'T energie vecteurs'!T5,FALSE)</f>
        <v>6.3542490000000003E-5</v>
      </c>
      <c r="L64" s="95">
        <f t="shared" si="12"/>
        <v>19.468314750489998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2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18.67389549</v>
      </c>
      <c r="J65" s="16">
        <f>VLOOKUP(F65,Résultats!$B$2:$AX$476,'T energie vecteurs'!T5,FALSE)</f>
        <v>1.3954176519999999</v>
      </c>
      <c r="K65" s="16">
        <f>VLOOKUP(G65,Résultats!$B$2:$AX$476,'T energie vecteurs'!T5,FALSE)</f>
        <v>0.57290028510000002</v>
      </c>
      <c r="L65" s="95">
        <f t="shared" si="12"/>
        <v>20.6422134271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2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0.1701679649</v>
      </c>
      <c r="I66" s="294">
        <f>VLOOKUP(E66,Résultats!$B$2:$AX$476,'T energie vecteurs'!T5,FALSE)</f>
        <v>5.1803478299999997</v>
      </c>
      <c r="J66" s="8">
        <f>VLOOKUP(F66,Résultats!$B$2:$AX$476,'T energie vecteurs'!T5,FALSE)</f>
        <v>14.19112584</v>
      </c>
      <c r="K66" s="8">
        <f>VLOOKUP(G66,Résultats!$B$2:$AX$476,'T energie vecteurs'!T5,FALSE)+8</f>
        <v>18.893683119999999</v>
      </c>
      <c r="L66" s="96">
        <f t="shared" si="12"/>
        <v>38.435324754899995</v>
      </c>
      <c r="N66" s="150" t="s">
        <v>21</v>
      </c>
      <c r="O66" s="29">
        <f>'[2]Bilan 2035 AMS'!$V$46/11.63</f>
        <v>0</v>
      </c>
      <c r="P66" s="28">
        <f>SUM('[2]Bilan 2035 AMS'!$V$41:$V$43)/11.63</f>
        <v>0.2803815090427012</v>
      </c>
      <c r="Q66" s="28">
        <f>'[2]Bilan 2035 AMS'!$V$13/11.63</f>
        <v>13.66998097163356</v>
      </c>
      <c r="R66" s="28">
        <f>('[2]Bilan 2035 AMS'!$V$22+'[2]Bilan 2035 AMS'!$V$30+SUM('[2]Bilan 2035 AMS'!$V$36:$V$40)+SUM('[2]Bilan 2035 AMS'!$V$44:$V$45)+'[2]Bilan 2035 AMS'!$V$47)/11.63</f>
        <v>18.205556198234998</v>
      </c>
      <c r="S66" s="142">
        <f t="shared" ref="S66:S72" si="13">SUM(O66:R66)</f>
        <v>32.155918678911263</v>
      </c>
    </row>
    <row r="67" spans="2:20" s="3" customFormat="1" x14ac:dyDescent="0.2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3.3553495070000001</v>
      </c>
      <c r="J67" s="8">
        <f>VLOOKUP(F67,Résultats!$B$2:$AX$476,'T energie vecteurs'!T5,FALSE)</f>
        <v>10.943582989999999</v>
      </c>
      <c r="K67" s="8">
        <f>VLOOKUP(G67,Résultats!$B$2:$AX$476,'T energie vecteurs'!T5,FALSE)</f>
        <v>5.5915842229999999</v>
      </c>
      <c r="L67" s="96">
        <f t="shared" si="12"/>
        <v>19.890516720000001</v>
      </c>
      <c r="N67" s="150" t="s">
        <v>22</v>
      </c>
      <c r="O67" s="29">
        <f>('[2]Bilan 2035 AMS'!$W$46)/11.63</f>
        <v>0</v>
      </c>
      <c r="P67" s="28">
        <f>SUM('[2]Bilan 2035 AMS'!$W$41:$W$43)/11.63</f>
        <v>0.29595297360942058</v>
      </c>
      <c r="Q67" s="28">
        <f>('[2]Bilan 2035 AMS'!$W$13)/11.63</f>
        <v>8.3287092566459684</v>
      </c>
      <c r="R67" s="28">
        <f>('[2]Bilan 2035 AMS'!$W$22+'[2]Bilan 2035 AMS'!$W$30+SUM('[2]Bilan 2035 AMS'!$W$36:$W$40)+SUM('[2]Bilan 2035 AMS'!$W$44:$W$45)+'[2]Bilan 2035 AMS'!$W$47)/11.63</f>
        <v>5.8183910708262125</v>
      </c>
      <c r="S67" s="142">
        <f t="shared" si="13"/>
        <v>14.443053301081601</v>
      </c>
    </row>
    <row r="68" spans="2:20" s="3" customFormat="1" x14ac:dyDescent="0.25">
      <c r="B68" s="60"/>
      <c r="C68" s="147" t="s">
        <v>23</v>
      </c>
      <c r="D68"/>
      <c r="E68"/>
      <c r="F68"/>
      <c r="G68"/>
      <c r="H68" s="8">
        <f>SUM(H69:H71)</f>
        <v>3.7677036740000003</v>
      </c>
      <c r="I68" s="8">
        <f>SUM(I69:I71)</f>
        <v>20.195286523</v>
      </c>
      <c r="J68" s="8">
        <f>SUM(J69:J71)</f>
        <v>11.373098306699999</v>
      </c>
      <c r="K68" s="8">
        <f>SUM(K69:K71)</f>
        <v>15.435854839000001</v>
      </c>
      <c r="L68" s="96">
        <f t="shared" si="12"/>
        <v>50.771943342699998</v>
      </c>
      <c r="N68" s="150" t="s">
        <v>526</v>
      </c>
      <c r="O68" s="29">
        <f>O69+O70</f>
        <v>1.3911334709592624</v>
      </c>
      <c r="P68" s="28">
        <f t="shared" ref="P68:R68" si="14">P69+P70</f>
        <v>9.005548116801986</v>
      </c>
      <c r="Q68" s="28">
        <f t="shared" si="14"/>
        <v>11.209591158486214</v>
      </c>
      <c r="R68" s="28">
        <f t="shared" si="14"/>
        <v>12.668347584501593</v>
      </c>
      <c r="S68" s="142">
        <f t="shared" si="13"/>
        <v>34.274620330749059</v>
      </c>
    </row>
    <row r="69" spans="2:20" s="3" customFormat="1" x14ac:dyDescent="0.2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2.7416355710000002</v>
      </c>
      <c r="I69" s="16">
        <f>VLOOKUP(E69,Résultats!$B$2:$AX$476,'T energie vecteurs'!T5,FALSE)</f>
        <v>14.900917400000001</v>
      </c>
      <c r="J69" s="16">
        <f>VLOOKUP(F69,Résultats!$B$2:$AX$476,'T energie vecteurs'!T5,FALSE)</f>
        <v>11.024949899999999</v>
      </c>
      <c r="K69" s="16">
        <f>VLOOKUP(G69,Résultats!$B$2:$AX$476,'T energie vecteurs'!T5,FALSE)</f>
        <v>12.828874880000001</v>
      </c>
      <c r="L69" s="95">
        <f t="shared" si="12"/>
        <v>41.496377750999997</v>
      </c>
      <c r="N69" s="149" t="s">
        <v>527</v>
      </c>
      <c r="O69" s="143">
        <f>'[2]Bilan 2035 AMS'!$U$46/11.63</f>
        <v>0.3034226661306943</v>
      </c>
      <c r="P69" s="30">
        <f>SUM('[2]Bilan 2035 AMS'!$U$41:$U$43)/11.63</f>
        <v>0.87702223145539193</v>
      </c>
      <c r="Q69" s="30">
        <f>'[2]Bilan 2035 AMS'!$U$13/11.63</f>
        <v>11.209591158486214</v>
      </c>
      <c r="R69" s="30">
        <f>('[2]Bilan 2035 AMS'!$U$22+'[2]Bilan 2035 AMS'!$U$30+SUM('[2]Bilan 2035 AMS'!$U$36:$U$40)+SUM('[2]Bilan 2035 AMS'!$U$44:$U$45)+'[2]Bilan 2035 AMS'!$U$47)/11.63</f>
        <v>10.247916701535528</v>
      </c>
      <c r="S69" s="95">
        <f t="shared" si="13"/>
        <v>22.637952757607827</v>
      </c>
    </row>
    <row r="70" spans="2:20" s="3" customFormat="1" x14ac:dyDescent="0.2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1.0260681030000001</v>
      </c>
      <c r="I70" s="16">
        <f>VLOOKUP(E70,Résultats!$B$2:$AX$476,'T energie vecteurs'!T5,FALSE)</f>
        <v>2.3245132609999999</v>
      </c>
      <c r="J70" s="16">
        <f>VLOOKUP(F70,Résultats!$B$2:$AX$476,'T energie vecteurs'!T5,FALSE)</f>
        <v>0</v>
      </c>
      <c r="K70" s="16">
        <f>VLOOKUP(G70,Résultats!$B$2:$AX$476,'T energie vecteurs'!T5,FALSE)</f>
        <v>2.2485464730000002</v>
      </c>
      <c r="L70" s="95">
        <f t="shared" si="12"/>
        <v>5.5991278370000002</v>
      </c>
      <c r="N70" s="149" t="s">
        <v>47</v>
      </c>
      <c r="O70" s="22">
        <f>'[2]Bilan 2035 AMS'!$E$52/11.63</f>
        <v>1.0877108048285682</v>
      </c>
      <c r="P70" s="16">
        <f>('[2]Bilan 2035 AMS'!$E$54+'[2]Bilan 2035 AMS'!$E$56)/11.63</f>
        <v>8.128525885346594</v>
      </c>
      <c r="Q70" s="16">
        <v>0</v>
      </c>
      <c r="R70" s="16">
        <f>('[2]Bilan 2035 AMS'!$E$53+'[2]Bilan 2035 AMS'!$E$55+'[2]Bilan 2035 AMS'!$E$57)/11.63</f>
        <v>2.4204308829660648</v>
      </c>
      <c r="S70" s="95">
        <f t="shared" si="13"/>
        <v>11.636667573141226</v>
      </c>
    </row>
    <row r="71" spans="2:20" s="3" customFormat="1" x14ac:dyDescent="0.2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2.9698558620000002</v>
      </c>
      <c r="J71" s="16">
        <f>VLOOKUP(F71,Résultats!$B$2:$AX$476,'T energie vecteurs'!T5,FALSE)</f>
        <v>0.34814840670000002</v>
      </c>
      <c r="K71" s="16">
        <f>VLOOKUP(G71,Résultats!$B$2:$AX$476,'T energie vecteurs'!T5,FALSE)</f>
        <v>0.35843348600000002</v>
      </c>
      <c r="L71" s="95">
        <f t="shared" si="12"/>
        <v>3.6764377547000002</v>
      </c>
      <c r="N71" s="150" t="s">
        <v>25</v>
      </c>
      <c r="O71" s="29">
        <f>'[2]Bilan 2035 AMS'!$T$46/11.63</f>
        <v>0</v>
      </c>
      <c r="P71" s="28">
        <f>SUM('[2]Bilan 2035 AMS'!$T$41:$T$43)/11.63</f>
        <v>2.4228513277549277</v>
      </c>
      <c r="Q71" s="28">
        <f>'[2]Bilan 2035 AMS'!$T$13/11.63</f>
        <v>0.66316671372420477</v>
      </c>
      <c r="R71" s="28">
        <f>('[2]Bilan 2035 AMS'!$T$22+'[2]Bilan 2035 AMS'!$T$30+SUM('[2]Bilan 2035 AMS'!$T$36:$T$40)+SUM('[2]Bilan 2035 AMS'!$T$44:$T$45)+'[2]Bilan 2035 AMS'!$T$47)/11.63</f>
        <v>0.56933217653918211</v>
      </c>
      <c r="S71" s="142">
        <f t="shared" si="13"/>
        <v>3.6553502180183144</v>
      </c>
    </row>
    <row r="72" spans="2:20" s="3" customFormat="1" x14ac:dyDescent="0.25">
      <c r="B72" s="60"/>
      <c r="C72" s="23" t="s">
        <v>26</v>
      </c>
      <c r="D72" s="10"/>
      <c r="E72" s="10"/>
      <c r="F72" s="10"/>
      <c r="G72" s="10"/>
      <c r="H72" s="9">
        <f>SUM(H63,H66:H68)</f>
        <v>3.9378716389000004</v>
      </c>
      <c r="I72" s="9">
        <f>SUM(I63,I66:I68)</f>
        <v>65.275263569999993</v>
      </c>
      <c r="J72" s="9">
        <f>SUM(J63,J66:J68)</f>
        <v>39.501091776700001</v>
      </c>
      <c r="K72" s="9">
        <f>SUM(K63,K66:K68)</f>
        <v>40.494086009589999</v>
      </c>
      <c r="L72" s="98">
        <f t="shared" si="12"/>
        <v>149.20831299519</v>
      </c>
      <c r="N72" s="151" t="s">
        <v>26</v>
      </c>
      <c r="O72" s="32">
        <f>O63+O66+O67+O68+O71</f>
        <v>1.3911334709592624</v>
      </c>
      <c r="P72" s="31">
        <f>P63+P66+P67+P68+P71</f>
        <v>32.372960722274421</v>
      </c>
      <c r="Q72" s="31">
        <f>Q63+Q66+Q67+Q68+Q71</f>
        <v>38.801947428286461</v>
      </c>
      <c r="R72" s="31">
        <f>R63+R66+R67+R68+R71</f>
        <v>37.975508970315509</v>
      </c>
      <c r="S72" s="144">
        <f t="shared" si="13"/>
        <v>110.54155059183566</v>
      </c>
    </row>
    <row r="73" spans="2:20" s="3" customFormat="1" x14ac:dyDescent="0.25">
      <c r="B73" s="60"/>
      <c r="K73" s="47"/>
    </row>
    <row r="74" spans="2:20" s="3" customFormat="1" x14ac:dyDescent="0.25">
      <c r="B74" s="60"/>
      <c r="K74" s="47"/>
    </row>
    <row r="75" spans="2:20" ht="31.5" x14ac:dyDescent="0.3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2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11.523150470221623</v>
      </c>
      <c r="Q76" s="28">
        <f>'[2]Bilan 2040 AMS'!$X$13/11.63</f>
        <v>7.3604305439237443</v>
      </c>
      <c r="R76" s="28">
        <f>('[2]Bilan 2040 AMS'!$X$22+'[2]Bilan 2040 AMS'!$X$30+SUM('[2]Bilan 2040 AMS'!$X$36:$X$40)+SUM('[2]Bilan 2040 AMS'!$X$44:$X$45)+'[2]Bilan 2040 AMS'!$X$47)/11.63</f>
        <v>0.82036919362281002</v>
      </c>
      <c r="S76" s="142">
        <f>SUM(O76:R76)</f>
        <v>19.703950207768177</v>
      </c>
      <c r="T76" s="75"/>
    </row>
    <row r="77" spans="2:20" x14ac:dyDescent="0.2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2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2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0.19376684200489136</v>
      </c>
      <c r="Q79" s="28">
        <f>'[2]Bilan 2040 AMS'!$V$13/11.63</f>
        <v>12.85664909149545</v>
      </c>
      <c r="R79" s="28">
        <f>('[2]Bilan 2040 AMS'!$V$22+'[2]Bilan 2040 AMS'!$V$30+SUM('[2]Bilan 2040 AMS'!$V$36:$V$40)+SUM('[2]Bilan 2040 AMS'!$V$44:$V$45)+'[2]Bilan 2040 AMS'!$V$47)/11.63</f>
        <v>17.88565150255387</v>
      </c>
      <c r="S79" s="142">
        <f t="shared" ref="S79:S85" si="15">SUM(O79:R79)</f>
        <v>30.936067436054209</v>
      </c>
      <c r="T79" s="75"/>
    </row>
    <row r="80" spans="2:20" x14ac:dyDescent="0.2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0.11521464135896119</v>
      </c>
      <c r="Q80" s="28">
        <f>('[2]Bilan 2040 AMS'!$W$13)/11.63</f>
        <v>7.9301963623766705</v>
      </c>
      <c r="R80" s="28">
        <f>('[2]Bilan 2040 AMS'!$W$22+'[2]Bilan 2040 AMS'!$W$30+SUM('[2]Bilan 2040 AMS'!$W$36:$W$40)+SUM('[2]Bilan 2040 AMS'!$W$44:$W$45)+'[2]Bilan 2040 AMS'!$W$47)/11.63</f>
        <v>5.8749549721390419</v>
      </c>
      <c r="S80" s="142">
        <f t="shared" si="15"/>
        <v>13.920365975874674</v>
      </c>
      <c r="T80" s="75"/>
    </row>
    <row r="81" spans="3:20" x14ac:dyDescent="0.25">
      <c r="M81" s="75"/>
      <c r="N81" s="150" t="s">
        <v>526</v>
      </c>
      <c r="O81" s="29">
        <f>O82+O83</f>
        <v>1.0663889333372438</v>
      </c>
      <c r="P81" s="28">
        <f t="shared" ref="P81:R81" si="16">P82+P83</f>
        <v>7.9766529525380374</v>
      </c>
      <c r="Q81" s="28">
        <f t="shared" si="16"/>
        <v>11.573158932200231</v>
      </c>
      <c r="R81" s="28">
        <f t="shared" si="16"/>
        <v>12.414361661716427</v>
      </c>
      <c r="S81" s="142">
        <f t="shared" si="15"/>
        <v>33.030562479791939</v>
      </c>
      <c r="T81" s="75"/>
    </row>
    <row r="82" spans="3:20" x14ac:dyDescent="0.25">
      <c r="M82" s="16"/>
      <c r="N82" s="149" t="s">
        <v>527</v>
      </c>
      <c r="O82" s="143">
        <f>'[2]Bilan 2040 AMS'!$U$46/11.63</f>
        <v>0.23939709850813815</v>
      </c>
      <c r="P82" s="30">
        <f>SUM('[2]Bilan 2040 AMS'!$U$41:$U$43)/11.63</f>
        <v>0.63084948483483205</v>
      </c>
      <c r="Q82" s="30">
        <f>'[2]Bilan 2040 AMS'!$U$13/11.63</f>
        <v>11.573158932200231</v>
      </c>
      <c r="R82" s="30">
        <f>('[2]Bilan 2040 AMS'!$U$22+'[2]Bilan 2040 AMS'!$U$30+SUM('[2]Bilan 2040 AMS'!$U$36:$U$40)+SUM('[2]Bilan 2040 AMS'!$U$44:$U$45)+'[2]Bilan 2040 AMS'!$U$47)/11.63</f>
        <v>9.450455548627243</v>
      </c>
      <c r="S82" s="95">
        <f t="shared" si="15"/>
        <v>21.893861064170444</v>
      </c>
      <c r="T82" s="16"/>
    </row>
    <row r="83" spans="3:20" x14ac:dyDescent="0.25">
      <c r="M83" s="16"/>
      <c r="N83" s="149" t="s">
        <v>47</v>
      </c>
      <c r="O83" s="22">
        <f>'[2]Bilan 2040 AMS'!$E$52/11.63</f>
        <v>0.82699183482910565</v>
      </c>
      <c r="P83" s="16">
        <f>('[2]Bilan 2040 AMS'!$E$54+'[2]Bilan 2040 AMS'!$E$56)/11.63</f>
        <v>7.3458034677032051</v>
      </c>
      <c r="Q83" s="16">
        <v>0</v>
      </c>
      <c r="R83" s="16">
        <f>('[2]Bilan 2040 AMS'!$E$53+'[2]Bilan 2040 AMS'!$E$55+'[2]Bilan 2040 AMS'!$E$57)/11.63</f>
        <v>2.9639061130891839</v>
      </c>
      <c r="S83" s="95">
        <f t="shared" si="15"/>
        <v>11.136701415621495</v>
      </c>
      <c r="T83" s="16"/>
    </row>
    <row r="84" spans="3:20" x14ac:dyDescent="0.2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2.1409186750914735</v>
      </c>
      <c r="Q84" s="28">
        <f>'[2]Bilan 2040 AMS'!$T$13/11.63</f>
        <v>0.66734563361970334</v>
      </c>
      <c r="R84" s="28">
        <f>('[2]Bilan 2040 AMS'!$T$22+'[2]Bilan 2040 AMS'!$T$30+SUM('[2]Bilan 2040 AMS'!$T$36:$T$40)+SUM('[2]Bilan 2040 AMS'!$T$44:$T$45)+'[2]Bilan 2040 AMS'!$T$47)/11.63</f>
        <v>0.67058891315334579</v>
      </c>
      <c r="S84" s="142">
        <f t="shared" si="15"/>
        <v>3.4788532218645227</v>
      </c>
      <c r="T84" s="16"/>
    </row>
    <row r="85" spans="3:20" x14ac:dyDescent="0.25">
      <c r="M85" s="79"/>
      <c r="N85" s="151" t="s">
        <v>26</v>
      </c>
      <c r="O85" s="32">
        <f>O76+O79+O80+O81+O84</f>
        <v>1.0663889333372438</v>
      </c>
      <c r="P85" s="31">
        <f>P76+P79+P80+P81+P84</f>
        <v>21.949703581214987</v>
      </c>
      <c r="Q85" s="31">
        <f>Q76+Q79+Q80+Q81+Q84</f>
        <v>40.387780563615799</v>
      </c>
      <c r="R85" s="31">
        <f>R76+R79+R80+R81+R84</f>
        <v>37.665926243185496</v>
      </c>
      <c r="S85" s="144">
        <f t="shared" si="15"/>
        <v>101.06979932135353</v>
      </c>
      <c r="T85" s="79"/>
    </row>
    <row r="86" spans="3:20" s="3" customFormat="1" x14ac:dyDescent="0.25"/>
    <row r="87" spans="3:20" s="3" customFormat="1" x14ac:dyDescent="0.25"/>
    <row r="88" spans="3:20" ht="31.5" x14ac:dyDescent="0.3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25">
      <c r="C89" s="147" t="s">
        <v>18</v>
      </c>
      <c r="H89" s="8">
        <f>SUM(H90:H91)</f>
        <v>0</v>
      </c>
      <c r="I89" s="8">
        <f>SUM(I90:I91)</f>
        <v>26.544851326999996</v>
      </c>
      <c r="J89" s="8">
        <f>SUM(J90:J91)</f>
        <v>6.7591478289999998</v>
      </c>
      <c r="K89" s="8">
        <f>SUM(K90:K91)</f>
        <v>1.3752300888951001</v>
      </c>
      <c r="L89" s="96">
        <f t="shared" ref="L89:L98" si="17">SUM(H89:K89)</f>
        <v>34.679229244895097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1.3985435581551227</v>
      </c>
      <c r="Q89" s="28">
        <f>'[2]Bilan 2050 AMS'!$X$13/11.63</f>
        <v>9.4962816335190112</v>
      </c>
      <c r="R89" s="28">
        <f>('[2]Bilan 2050 AMS'!$X$22+'[2]Bilan 2050 AMS'!$X$30+SUM('[2]Bilan 2050 AMS'!$X$36:$X$40)+SUM('[2]Bilan 2050 AMS'!$X$44:$X$45)+'[2]Bilan 2050 AMS'!$X$47)/11.63</f>
        <v>0.90796012430314721</v>
      </c>
      <c r="S89" s="142">
        <f>SUM(O89:R89)</f>
        <v>11.80278531597728</v>
      </c>
      <c r="T89" s="270"/>
    </row>
    <row r="90" spans="3:20" x14ac:dyDescent="0.2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8.1359601369999996</v>
      </c>
      <c r="J90" s="16">
        <f>VLOOKUP(F90,Résultats!$B$2:$AX$476,'T energie vecteurs'!W5,FALSE)</f>
        <v>5.0568552609999999</v>
      </c>
      <c r="K90" s="16">
        <f>VLOOKUP(G90,Résultats!$B$2:$AX$476,'T energie vecteurs'!W5,FALSE)</f>
        <v>4.0894895099999998E-5</v>
      </c>
      <c r="L90" s="95">
        <f>SUM(H90:K90)</f>
        <v>13.192856292895101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2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16">
        <f>VLOOKUP(E91,Résultats!$B$2:$AX$476,'T energie vecteurs'!W5,FALSE)</f>
        <v>18.408891189999999</v>
      </c>
      <c r="J91" s="16">
        <f>VLOOKUP(F91,Résultats!$B$2:$AX$476,'T energie vecteurs'!W5,FALSE)</f>
        <v>1.7022925680000001</v>
      </c>
      <c r="K91" s="16">
        <f>VLOOKUP(G91,Résultats!$B$2:$AX$476,'T energie vecteurs'!W5,FALSE)</f>
        <v>1.3751891940000001</v>
      </c>
      <c r="L91" s="95">
        <f>SUM(H91:K91)</f>
        <v>21.486372952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2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0.1305507524</v>
      </c>
      <c r="I92" s="8">
        <f>VLOOKUP(E92,Résultats!$B$2:$AX$476,'T energie vecteurs'!W5,FALSE)</f>
        <v>4.1920297880000001</v>
      </c>
      <c r="J92" s="8">
        <f>VLOOKUP(F92,Résultats!$B$2:$AX$476,'T energie vecteurs'!W5,FALSE)</f>
        <v>14.95550246</v>
      </c>
      <c r="K92" s="8">
        <f>VLOOKUP(G92,Résultats!$B$2:$AX$476,'T energie vecteurs'!W5,FALSE)+8</f>
        <v>17.731821838000002</v>
      </c>
      <c r="L92" s="96">
        <f t="shared" si="17"/>
        <v>37.009904838400004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1.6616930926769611E-2</v>
      </c>
      <c r="Q92" s="28">
        <f>'[2]Bilan 2050 AMS'!$V$13/11.63</f>
        <v>11.097613013386876</v>
      </c>
      <c r="R92" s="28">
        <f>('[2]Bilan 2050 AMS'!$V$22+'[2]Bilan 2050 AMS'!$V$30+SUM('[2]Bilan 2050 AMS'!$V$36:$V$40)+SUM('[2]Bilan 2050 AMS'!$V$44:$V$45)+'[2]Bilan 2050 AMS'!$V$47)/11.63</f>
        <v>17.665401848404688</v>
      </c>
      <c r="S92" s="142">
        <f t="shared" ref="S92:S98" si="18">SUM(O92:R92)</f>
        <v>28.779631792718334</v>
      </c>
      <c r="T92" s="270"/>
    </row>
    <row r="93" spans="3:20" x14ac:dyDescent="0.2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3.8446701210000001</v>
      </c>
      <c r="J93" s="8">
        <f>VLOOKUP(F93,Résultats!$B$2:$AX$476,'T energie vecteurs'!W5,FALSE)</f>
        <v>12.392659849999999</v>
      </c>
      <c r="K93" s="8">
        <f>VLOOKUP(G93,Résultats!$B$2:$AX$476,'T energie vecteurs'!W5,FALSE)</f>
        <v>5.8334246189999996</v>
      </c>
      <c r="L93" s="96">
        <f t="shared" si="17"/>
        <v>22.07075459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1.1267336638591747E-2</v>
      </c>
      <c r="Q93" s="28">
        <f>('[2]Bilan 2050 AMS'!$W$13)/11.63</f>
        <v>7.0135260544850855</v>
      </c>
      <c r="R93" s="28">
        <f>('[2]Bilan 2050 AMS'!$W$22+'[2]Bilan 2050 AMS'!$W$30+SUM('[2]Bilan 2050 AMS'!$W$36:$W$40)+SUM('[2]Bilan 2050 AMS'!$W$44:$W$45)+'[2]Bilan 2050 AMS'!$W$47)/11.63</f>
        <v>5.3974994937181009</v>
      </c>
      <c r="S93" s="142">
        <f t="shared" si="18"/>
        <v>12.422292884841777</v>
      </c>
      <c r="T93" s="270"/>
    </row>
    <row r="94" spans="3:20" x14ac:dyDescent="0.25">
      <c r="C94" s="147" t="s">
        <v>23</v>
      </c>
      <c r="H94" s="8">
        <f>SUM(H95:H97)</f>
        <v>4.8949816410000002</v>
      </c>
      <c r="I94" s="8">
        <f>SUM(I95:I97)</f>
        <v>25.226683007999998</v>
      </c>
      <c r="J94" s="8">
        <f>SUM(J95:J97)</f>
        <v>15.0893683003</v>
      </c>
      <c r="K94" s="8">
        <f>SUM(K95:K97)</f>
        <v>18.779624999900001</v>
      </c>
      <c r="L94" s="96">
        <f t="shared" si="17"/>
        <v>63.990657949199999</v>
      </c>
      <c r="M94" s="75"/>
      <c r="N94" s="150" t="s">
        <v>526</v>
      </c>
      <c r="O94" s="29">
        <f>O95+O96</f>
        <v>0.50999043873635208</v>
      </c>
      <c r="P94" s="28">
        <f t="shared" ref="P94:R94" si="19">P95+P96</f>
        <v>6.210920806222556</v>
      </c>
      <c r="Q94" s="28">
        <f t="shared" si="19"/>
        <v>11.841180566367466</v>
      </c>
      <c r="R94" s="28">
        <f t="shared" si="19"/>
        <v>11.611861398619791</v>
      </c>
      <c r="S94" s="142">
        <f t="shared" si="18"/>
        <v>30.173953209946166</v>
      </c>
      <c r="T94" s="270"/>
    </row>
    <row r="95" spans="3:20" x14ac:dyDescent="0.2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3.599227156</v>
      </c>
      <c r="I95" s="16">
        <f>VLOOKUP(E95,Résultats!$B$2:$AX$476,'T energie vecteurs'!W5,FALSE)</f>
        <v>18.503869399999999</v>
      </c>
      <c r="J95" s="16">
        <f>VLOOKUP(F95,Résultats!$B$2:$AX$476,'T energie vecteurs'!W5,FALSE)</f>
        <v>14.637607210000001</v>
      </c>
      <c r="K95" s="16">
        <f>VLOOKUP(G95,Résultats!$B$2:$AX$476,'T energie vecteurs'!W5,FALSE)</f>
        <v>15.45423059</v>
      </c>
      <c r="L95" s="95">
        <f t="shared" si="17"/>
        <v>52.194934356000005</v>
      </c>
      <c r="M95" s="16"/>
      <c r="N95" s="149" t="s">
        <v>527</v>
      </c>
      <c r="O95" s="143">
        <f>'[2]Bilan 2050 AMS'!$U$46/11.63</f>
        <v>0.11044156358856616</v>
      </c>
      <c r="P95" s="30">
        <f>SUM('[2]Bilan 2050 AMS'!$U$41:$U$43)/11.63</f>
        <v>0.17957005331488499</v>
      </c>
      <c r="Q95" s="30">
        <f>'[2]Bilan 2050 AMS'!$U$13/11.63</f>
        <v>11.841180566367466</v>
      </c>
      <c r="R95" s="30">
        <f>('[2]Bilan 2050 AMS'!$U$22+'[2]Bilan 2050 AMS'!$U$30+SUM('[2]Bilan 2050 AMS'!$U$36:$U$40)+SUM('[2]Bilan 2050 AMS'!$U$44:$U$45)+'[2]Bilan 2050 AMS'!$U$47)/11.63</f>
        <v>7.9200329817239066</v>
      </c>
      <c r="S95" s="95">
        <f t="shared" si="18"/>
        <v>20.051225164994825</v>
      </c>
      <c r="T95" s="270"/>
    </row>
    <row r="96" spans="3:20" x14ac:dyDescent="0.2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1.295754485</v>
      </c>
      <c r="I96" s="16">
        <f>VLOOKUP(E96,Résultats!$B$2:$AX$476,'T energie vecteurs'!W5,FALSE)</f>
        <v>3.0556830690000001</v>
      </c>
      <c r="J96" s="16">
        <f>VLOOKUP(F96,Résultats!$B$2:$AX$476,'T energie vecteurs'!W5,FALSE)</f>
        <v>0</v>
      </c>
      <c r="K96" s="16">
        <f>VLOOKUP(G96,Résultats!$B$2:$AX$476,'T energie vecteurs'!W5,FALSE)</f>
        <v>2.8899289559999999</v>
      </c>
      <c r="L96" s="95">
        <f t="shared" si="17"/>
        <v>7.2413665100000006</v>
      </c>
      <c r="M96" s="16"/>
      <c r="N96" s="149" t="s">
        <v>47</v>
      </c>
      <c r="O96" s="22">
        <f>'[2]Bilan 2050 AMS'!$E$52/11.63</f>
        <v>0.39954887514778586</v>
      </c>
      <c r="P96" s="16">
        <f>('[2]Bilan 2050 AMS'!$E$54+'[2]Bilan 2050 AMS'!$E$56)/11.63</f>
        <v>6.0313507529076711</v>
      </c>
      <c r="Q96" s="16">
        <v>0</v>
      </c>
      <c r="R96" s="16">
        <f>('[2]Bilan 2050 AMS'!$E$53+'[2]Bilan 2050 AMS'!$E$55+'[2]Bilan 2050 AMS'!$E$57)/11.63</f>
        <v>3.691828416895885</v>
      </c>
      <c r="S96" s="95">
        <f t="shared" si="18"/>
        <v>10.122728044951341</v>
      </c>
      <c r="T96" s="270"/>
    </row>
    <row r="97" spans="3:20" x14ac:dyDescent="0.2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3.667130539</v>
      </c>
      <c r="J97" s="16">
        <f>VLOOKUP(F97,Résultats!$B$2:$AX$476,'T energie vecteurs'!W5,FALSE)</f>
        <v>0.4517610903</v>
      </c>
      <c r="K97" s="16">
        <f>VLOOKUP(G97,Résultats!$B$2:$AX$476,'T energie vecteurs'!W5,FALSE)</f>
        <v>0.43546545390000002</v>
      </c>
      <c r="L97" s="95">
        <f t="shared" si="17"/>
        <v>4.5543570832000002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1.4717761593144036</v>
      </c>
      <c r="Q97" s="28">
        <f>'[2]Bilan 2050 AMS'!$T$13/11.63</f>
        <v>0.67462774966663508</v>
      </c>
      <c r="R97" s="28">
        <f>('[2]Bilan 2050 AMS'!$T$22+'[2]Bilan 2050 AMS'!$T$30+SUM('[2]Bilan 2050 AMS'!$T$36:$T$40)+SUM('[2]Bilan 2050 AMS'!$T$44:$T$45)+'[2]Bilan 2050 AMS'!$T$47)/11.63</f>
        <v>0.8884159129156487</v>
      </c>
      <c r="S97" s="142">
        <f t="shared" si="18"/>
        <v>3.0348198218966873</v>
      </c>
      <c r="T97" s="270"/>
    </row>
    <row r="98" spans="3:20" x14ac:dyDescent="0.25">
      <c r="C98" s="23" t="s">
        <v>26</v>
      </c>
      <c r="D98" s="10"/>
      <c r="E98" s="10"/>
      <c r="F98" s="10"/>
      <c r="G98" s="10"/>
      <c r="H98" s="9">
        <f>SUM(H89,H92:H94)</f>
        <v>5.0255323933999998</v>
      </c>
      <c r="I98" s="9">
        <f>SUM(I89,I92:I94)</f>
        <v>59.808234243999991</v>
      </c>
      <c r="J98" s="9">
        <f>SUM(J89,J92:J94)</f>
        <v>49.196678439300001</v>
      </c>
      <c r="K98" s="9">
        <f>SUM(K89,K92:K94)</f>
        <v>43.720101545795103</v>
      </c>
      <c r="L98" s="98">
        <f t="shared" si="17"/>
        <v>157.75054662249511</v>
      </c>
      <c r="M98" s="79"/>
      <c r="N98" s="151" t="s">
        <v>26</v>
      </c>
      <c r="O98" s="32">
        <f>O89+O92+O93+O94+O97</f>
        <v>0.50999043873635208</v>
      </c>
      <c r="P98" s="31">
        <f>P89+P92+P93+P94+P97</f>
        <v>9.1091247912574431</v>
      </c>
      <c r="Q98" s="31">
        <f>Q89+Q92+Q93+Q94+Q97</f>
        <v>40.123229017425068</v>
      </c>
      <c r="R98" s="31">
        <f>R89+R92+R93+R94+R97</f>
        <v>36.471138777961372</v>
      </c>
      <c r="S98" s="144">
        <f t="shared" si="18"/>
        <v>86.213483025380242</v>
      </c>
      <c r="T98" s="79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2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2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1.5" x14ac:dyDescent="0.3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2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25.146307768844874</v>
      </c>
      <c r="Q104" s="286">
        <f t="shared" si="20"/>
        <v>-2.7371338045190114</v>
      </c>
      <c r="R104" s="286">
        <f t="shared" si="20"/>
        <v>0.46726996459195291</v>
      </c>
      <c r="S104" s="287">
        <f t="shared" si="20"/>
        <v>22.876443928917816</v>
      </c>
    </row>
    <row r="105" spans="3:20" s="3" customFormat="1" x14ac:dyDescent="0.2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8.1359601369999996</v>
      </c>
      <c r="Q105" s="34">
        <f t="shared" si="20"/>
        <v>5.0568552609999999</v>
      </c>
      <c r="R105" s="34">
        <f t="shared" si="20"/>
        <v>4.0894895099999998E-5</v>
      </c>
      <c r="S105" s="280">
        <f t="shared" si="20"/>
        <v>13.192856292895101</v>
      </c>
    </row>
    <row r="106" spans="3:20" s="3" customFormat="1" x14ac:dyDescent="0.2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18.408891189999999</v>
      </c>
      <c r="Q106" s="34">
        <f t="shared" si="20"/>
        <v>1.7022925680000001</v>
      </c>
      <c r="R106" s="34">
        <f t="shared" si="20"/>
        <v>1.3751891940000001</v>
      </c>
      <c r="S106" s="280">
        <f t="shared" si="20"/>
        <v>21.486372952</v>
      </c>
    </row>
    <row r="107" spans="3:20" s="3" customFormat="1" x14ac:dyDescent="0.2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0.1305507524</v>
      </c>
      <c r="P107" s="286">
        <f t="shared" si="20"/>
        <v>4.1754128570732307</v>
      </c>
      <c r="Q107" s="286">
        <f t="shared" si="20"/>
        <v>3.8578894466131235</v>
      </c>
      <c r="R107" s="286">
        <f t="shared" si="20"/>
        <v>6.6419989595313922E-2</v>
      </c>
      <c r="S107" s="287">
        <f t="shared" si="20"/>
        <v>8.2302730456816704</v>
      </c>
    </row>
    <row r="108" spans="3:20" s="3" customFormat="1" x14ac:dyDescent="0.2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3.8334027843614082</v>
      </c>
      <c r="Q108" s="286">
        <f t="shared" si="20"/>
        <v>5.3791337955149139</v>
      </c>
      <c r="R108" s="286">
        <f t="shared" si="20"/>
        <v>0.43592512528189875</v>
      </c>
      <c r="S108" s="287">
        <f t="shared" si="20"/>
        <v>9.6484617051582227</v>
      </c>
    </row>
    <row r="109" spans="3:20" s="3" customFormat="1" x14ac:dyDescent="0.2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4.3849912022636479</v>
      </c>
      <c r="P109" s="286">
        <f t="shared" si="20"/>
        <v>19.015762201777441</v>
      </c>
      <c r="Q109" s="286">
        <f t="shared" si="20"/>
        <v>3.248187733932534</v>
      </c>
      <c r="R109" s="286">
        <f t="shared" si="20"/>
        <v>7.1677636012802104</v>
      </c>
      <c r="S109" s="287">
        <f t="shared" si="20"/>
        <v>33.816704739253836</v>
      </c>
    </row>
    <row r="110" spans="3:20" s="3" customFormat="1" x14ac:dyDescent="0.2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3.4887855924114337</v>
      </c>
      <c r="P110" s="271">
        <f t="shared" si="20"/>
        <v>18.324299346685113</v>
      </c>
      <c r="Q110" s="271">
        <f t="shared" si="20"/>
        <v>2.7964266436325342</v>
      </c>
      <c r="R110" s="271">
        <f t="shared" si="20"/>
        <v>7.5341976082760933</v>
      </c>
      <c r="S110" s="280">
        <f t="shared" si="20"/>
        <v>32.143709191005179</v>
      </c>
    </row>
    <row r="111" spans="3:20" s="3" customFormat="1" x14ac:dyDescent="0.2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0.8962056098522142</v>
      </c>
      <c r="P111" s="34">
        <f t="shared" si="20"/>
        <v>-2.975667683907671</v>
      </c>
      <c r="Q111" s="34">
        <f t="shared" si="20"/>
        <v>0</v>
      </c>
      <c r="R111" s="34">
        <f t="shared" si="20"/>
        <v>-0.80189946089588515</v>
      </c>
      <c r="S111" s="280">
        <f t="shared" si="20"/>
        <v>-2.8813615349513402</v>
      </c>
    </row>
    <row r="112" spans="3:20" s="3" customFormat="1" x14ac:dyDescent="0.2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2.1953543796855963</v>
      </c>
      <c r="Q112" s="271">
        <f t="shared" si="20"/>
        <v>-0.22286665936663508</v>
      </c>
      <c r="R112" s="271">
        <f t="shared" si="20"/>
        <v>-0.45295045901564868</v>
      </c>
      <c r="S112" s="280">
        <f t="shared" si="20"/>
        <v>1.5195372613033129</v>
      </c>
    </row>
    <row r="113" spans="3:19" s="3" customFormat="1" x14ac:dyDescent="0.2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4.5155419546636475</v>
      </c>
      <c r="P113" s="292">
        <f t="shared" si="20"/>
        <v>50.699109452742547</v>
      </c>
      <c r="Q113" s="292">
        <f t="shared" si="20"/>
        <v>9.0734494218749333</v>
      </c>
      <c r="R113" s="292">
        <f t="shared" si="20"/>
        <v>7.2489627678337314</v>
      </c>
      <c r="S113" s="293">
        <f t="shared" si="20"/>
        <v>71.537063597114866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pans="3:3" s="3" customFormat="1" x14ac:dyDescent="0.25"/>
    <row r="178" spans="3:3" s="3" customFormat="1" x14ac:dyDescent="0.25">
      <c r="C178" s="3">
        <f>0</f>
        <v>0</v>
      </c>
    </row>
    <row r="179" spans="3:3" s="3" customFormat="1" x14ac:dyDescent="0.25"/>
    <row r="180" spans="3:3" s="3" customFormat="1" x14ac:dyDescent="0.25"/>
    <row r="181" spans="3:3" s="3" customFormat="1" x14ac:dyDescent="0.25"/>
    <row r="182" spans="3:3" s="3" customFormat="1" x14ac:dyDescent="0.25"/>
    <row r="183" spans="3:3" s="3" customFormat="1" x14ac:dyDescent="0.25"/>
    <row r="184" spans="3:3" s="3" customFormat="1" x14ac:dyDescent="0.25"/>
    <row r="185" spans="3:3" s="3" customFormat="1" x14ac:dyDescent="0.25"/>
    <row r="186" spans="3:3" s="3" customFormat="1" x14ac:dyDescent="0.25"/>
    <row r="187" spans="3:3" s="3" customFormat="1" x14ac:dyDescent="0.25"/>
    <row r="188" spans="3:3" s="3" customFormat="1" x14ac:dyDescent="0.25"/>
    <row r="189" spans="3:3" s="3" customFormat="1" x14ac:dyDescent="0.25"/>
    <row r="190" spans="3:3" s="3" customFormat="1" x14ac:dyDescent="0.25"/>
    <row r="191" spans="3:3" s="3" customFormat="1" x14ac:dyDescent="0.25"/>
    <row r="192" spans="3:3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7" max="49" width="11.7109375" customWidth="1"/>
    <col min="50" max="50" width="21.85546875" customWidth="1"/>
    <col min="51" max="52" width="11.7109375" customWidth="1"/>
  </cols>
  <sheetData>
    <row r="1" spans="1:49" ht="51.75" thickBot="1" x14ac:dyDescent="0.3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2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84.606708960000006</v>
      </c>
      <c r="G3">
        <v>81.328304250000002</v>
      </c>
      <c r="H3">
        <v>78.1203249</v>
      </c>
      <c r="I3">
        <v>78.125824069999894</v>
      </c>
      <c r="J3">
        <v>77.133038240000005</v>
      </c>
      <c r="K3">
        <v>73.921344309999995</v>
      </c>
      <c r="L3">
        <v>72.121284200000005</v>
      </c>
      <c r="M3">
        <v>71.734064590000003</v>
      </c>
      <c r="N3">
        <v>71.935271189999995</v>
      </c>
      <c r="O3">
        <v>72.337064519999998</v>
      </c>
      <c r="P3">
        <v>71.219600279999995</v>
      </c>
      <c r="Q3">
        <v>69.399677969999999</v>
      </c>
      <c r="R3">
        <v>68.61941435</v>
      </c>
      <c r="S3">
        <v>69.1178898</v>
      </c>
      <c r="T3">
        <v>69.010179059999999</v>
      </c>
      <c r="U3">
        <v>68.634327330000005</v>
      </c>
      <c r="V3">
        <v>68.248982900000001</v>
      </c>
      <c r="W3">
        <v>67.328579239999996</v>
      </c>
      <c r="X3">
        <v>66.18116904</v>
      </c>
      <c r="Y3">
        <v>65.281941959999997</v>
      </c>
      <c r="Z3">
        <v>64.751405360000007</v>
      </c>
      <c r="AA3">
        <v>64.478150779999993</v>
      </c>
      <c r="AB3">
        <v>64.375716969999999</v>
      </c>
      <c r="AC3">
        <v>64.379464279999894</v>
      </c>
      <c r="AD3">
        <v>64.133969739999998</v>
      </c>
      <c r="AE3">
        <v>63.874554510000003</v>
      </c>
      <c r="AF3">
        <v>63.591284600000002</v>
      </c>
      <c r="AG3">
        <v>63.278785030000002</v>
      </c>
      <c r="AH3">
        <v>62.950750309999997</v>
      </c>
      <c r="AI3">
        <v>62.546559680000001</v>
      </c>
      <c r="AJ3">
        <v>62.10057217</v>
      </c>
      <c r="AK3">
        <v>61.642889199999999</v>
      </c>
      <c r="AL3">
        <v>61.167788469999998</v>
      </c>
      <c r="AM3">
        <v>60.679689789999998</v>
      </c>
      <c r="AN3">
        <v>60.250658549999997</v>
      </c>
      <c r="AO3">
        <v>59.803329900000001</v>
      </c>
      <c r="AP3">
        <v>59.350626169999998</v>
      </c>
      <c r="AQ3">
        <v>58.914533929999997</v>
      </c>
      <c r="AR3">
        <v>58.47821381</v>
      </c>
      <c r="AS3">
        <v>58.06331754</v>
      </c>
      <c r="AT3">
        <v>57.67675011</v>
      </c>
      <c r="AU3">
        <v>57.31568214</v>
      </c>
      <c r="AV3">
        <v>56.987273940000001</v>
      </c>
      <c r="AW3">
        <v>56.752551179999998</v>
      </c>
    </row>
    <row r="4" spans="1:49" x14ac:dyDescent="0.2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83.500259330000006</v>
      </c>
      <c r="G4">
        <v>79.875946560000003</v>
      </c>
      <c r="H4">
        <v>76.353617880000002</v>
      </c>
      <c r="I4">
        <v>75.989129460000001</v>
      </c>
      <c r="J4">
        <v>74.660101299999994</v>
      </c>
      <c r="K4">
        <v>71.204800050000003</v>
      </c>
      <c r="L4">
        <v>69.134391530000002</v>
      </c>
      <c r="M4">
        <v>68.430137349999995</v>
      </c>
      <c r="N4">
        <v>68.289689179999996</v>
      </c>
      <c r="O4">
        <v>68.466911929999995</v>
      </c>
      <c r="P4">
        <v>67.197646950000006</v>
      </c>
      <c r="Q4">
        <v>65.263592110000005</v>
      </c>
      <c r="R4">
        <v>64.304282400000005</v>
      </c>
      <c r="S4">
        <v>65.773671730000004</v>
      </c>
      <c r="T4">
        <v>65.465623800000003</v>
      </c>
      <c r="U4">
        <v>64.906813209999996</v>
      </c>
      <c r="V4">
        <v>64.343388070000003</v>
      </c>
      <c r="W4">
        <v>63.354076210000002</v>
      </c>
      <c r="X4">
        <v>62.153914030000003</v>
      </c>
      <c r="Y4">
        <v>61.309605429999998</v>
      </c>
      <c r="Z4">
        <v>60.811560210000003</v>
      </c>
      <c r="AA4">
        <v>60.5551526</v>
      </c>
      <c r="AB4">
        <v>60.45799263</v>
      </c>
      <c r="AC4">
        <v>60.460490909999997</v>
      </c>
      <c r="AD4">
        <v>60.233208509999997</v>
      </c>
      <c r="AE4">
        <v>59.993003649999999</v>
      </c>
      <c r="AF4">
        <v>59.730555860000003</v>
      </c>
      <c r="AG4">
        <v>59.440289620000001</v>
      </c>
      <c r="AH4">
        <v>59.135590280000002</v>
      </c>
      <c r="AI4">
        <v>58.754261810000003</v>
      </c>
      <c r="AJ4">
        <v>58.333609269999997</v>
      </c>
      <c r="AK4">
        <v>57.90190595</v>
      </c>
      <c r="AL4">
        <v>57.454407369999998</v>
      </c>
      <c r="AM4">
        <v>56.994651130000001</v>
      </c>
      <c r="AN4">
        <v>56.578492189999999</v>
      </c>
      <c r="AO4">
        <v>56.144837840000001</v>
      </c>
      <c r="AP4">
        <v>55.705811070000003</v>
      </c>
      <c r="AQ4">
        <v>55.282027050000003</v>
      </c>
      <c r="AR4">
        <v>54.857655090000002</v>
      </c>
      <c r="AS4">
        <v>54.450936280000001</v>
      </c>
      <c r="AT4">
        <v>54.070641610000003</v>
      </c>
      <c r="AU4">
        <v>53.714088230000002</v>
      </c>
      <c r="AV4">
        <v>53.387954280000002</v>
      </c>
      <c r="AW4">
        <v>53.149352569999998</v>
      </c>
    </row>
    <row r="5" spans="1:49" x14ac:dyDescent="0.2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1.1064496349999999</v>
      </c>
      <c r="G5">
        <v>1.452357688</v>
      </c>
      <c r="H5">
        <v>1.766707024</v>
      </c>
      <c r="I5">
        <v>2.1366946150000001</v>
      </c>
      <c r="J5">
        <v>2.4729369389999998</v>
      </c>
      <c r="K5">
        <v>2.7165442519999998</v>
      </c>
      <c r="L5">
        <v>2.9868926689999999</v>
      </c>
      <c r="M5">
        <v>3.3039272350000002</v>
      </c>
      <c r="N5">
        <v>3.6455820129999998</v>
      </c>
      <c r="O5">
        <v>3.8701525939999999</v>
      </c>
      <c r="P5">
        <v>4.0219533250000001</v>
      </c>
      <c r="Q5">
        <v>4.136085864</v>
      </c>
      <c r="R5">
        <v>4.3151319509999997</v>
      </c>
      <c r="S5">
        <v>3.3442180719999999</v>
      </c>
      <c r="T5">
        <v>3.5445552629999999</v>
      </c>
      <c r="U5">
        <v>3.7275141170000001</v>
      </c>
      <c r="V5">
        <v>3.9055948300000001</v>
      </c>
      <c r="W5">
        <v>3.974503028</v>
      </c>
      <c r="X5">
        <v>4.0272550090000001</v>
      </c>
      <c r="Y5">
        <v>3.972336533</v>
      </c>
      <c r="Z5">
        <v>3.9398451529999998</v>
      </c>
      <c r="AA5">
        <v>3.9229981779999998</v>
      </c>
      <c r="AB5">
        <v>3.9177243370000001</v>
      </c>
      <c r="AC5">
        <v>3.9189733709999999</v>
      </c>
      <c r="AD5">
        <v>3.9007612279999999</v>
      </c>
      <c r="AE5">
        <v>3.8815508589999999</v>
      </c>
      <c r="AF5">
        <v>3.8607287370000001</v>
      </c>
      <c r="AG5">
        <v>3.8384954119999999</v>
      </c>
      <c r="AH5">
        <v>3.8151600270000001</v>
      </c>
      <c r="AI5">
        <v>3.7922978660000002</v>
      </c>
      <c r="AJ5">
        <v>3.7669628980000001</v>
      </c>
      <c r="AK5">
        <v>3.7409832559999998</v>
      </c>
      <c r="AL5">
        <v>3.713381101</v>
      </c>
      <c r="AM5">
        <v>3.68503866</v>
      </c>
      <c r="AN5">
        <v>3.6721663609999999</v>
      </c>
      <c r="AO5">
        <v>3.6584920599999999</v>
      </c>
      <c r="AP5">
        <v>3.6448151050000002</v>
      </c>
      <c r="AQ5">
        <v>3.6325068780000001</v>
      </c>
      <c r="AR5">
        <v>3.6205587170000002</v>
      </c>
      <c r="AS5">
        <v>3.6123812530000001</v>
      </c>
      <c r="AT5">
        <v>3.6061084989999999</v>
      </c>
      <c r="AU5">
        <v>3.6015939110000001</v>
      </c>
      <c r="AV5">
        <v>3.5993196589999998</v>
      </c>
      <c r="AW5">
        <v>3.603198613</v>
      </c>
    </row>
    <row r="6" spans="1:49" x14ac:dyDescent="0.2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30.32132734</v>
      </c>
      <c r="G6" s="39">
        <v>30.870766289999999</v>
      </c>
      <c r="H6" s="39">
        <v>28.799571790000002</v>
      </c>
      <c r="I6" s="39">
        <v>29.81356177</v>
      </c>
      <c r="J6" s="39">
        <v>30.75367958</v>
      </c>
      <c r="K6" s="39">
        <v>30.949727419999999</v>
      </c>
      <c r="L6" s="39">
        <v>30.719987329999999</v>
      </c>
      <c r="M6">
        <v>30.593960389999999</v>
      </c>
      <c r="N6">
        <v>30.144167540000002</v>
      </c>
      <c r="O6">
        <v>29.398662340000001</v>
      </c>
      <c r="P6">
        <v>28.946188159999998</v>
      </c>
      <c r="Q6">
        <v>28.590902419999999</v>
      </c>
      <c r="R6">
        <v>27.52618592</v>
      </c>
      <c r="S6">
        <v>25.282823390000001</v>
      </c>
      <c r="T6">
        <v>24.831280790000001</v>
      </c>
      <c r="U6">
        <v>24.68577969</v>
      </c>
      <c r="V6">
        <v>24.70166613</v>
      </c>
      <c r="W6">
        <v>24.713277160000001</v>
      </c>
      <c r="X6">
        <v>24.766489539999998</v>
      </c>
      <c r="Y6">
        <v>24.524334509999999</v>
      </c>
      <c r="Z6">
        <v>24.315293659999998</v>
      </c>
      <c r="AA6">
        <v>24.140280789999998</v>
      </c>
      <c r="AB6">
        <v>24.055741319999999</v>
      </c>
      <c r="AC6">
        <v>23.997255819999999</v>
      </c>
      <c r="AD6">
        <v>23.722270609999999</v>
      </c>
      <c r="AE6">
        <v>23.49836861</v>
      </c>
      <c r="AF6">
        <v>23.311986470000001</v>
      </c>
      <c r="AG6">
        <v>23.12703617</v>
      </c>
      <c r="AH6">
        <v>22.96336033</v>
      </c>
      <c r="AI6">
        <v>22.736111699999999</v>
      </c>
      <c r="AJ6">
        <v>22.510378320000001</v>
      </c>
      <c r="AK6">
        <v>22.283766190000001</v>
      </c>
      <c r="AL6">
        <v>22.02785592</v>
      </c>
      <c r="AM6">
        <v>21.767052469999999</v>
      </c>
      <c r="AN6">
        <v>21.517530090000001</v>
      </c>
      <c r="AO6">
        <v>21.256548120000001</v>
      </c>
      <c r="AP6">
        <v>20.983909959999998</v>
      </c>
      <c r="AQ6">
        <v>20.7008318</v>
      </c>
      <c r="AR6">
        <v>20.406488939999999</v>
      </c>
      <c r="AS6">
        <v>20.015410800000002</v>
      </c>
      <c r="AT6">
        <v>19.61290159</v>
      </c>
      <c r="AU6">
        <v>19.19961464</v>
      </c>
      <c r="AV6">
        <v>18.777268889999998</v>
      </c>
      <c r="AW6">
        <v>18.350552520000001</v>
      </c>
    </row>
    <row r="7" spans="1:49" x14ac:dyDescent="0.2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0.35271607240000002</v>
      </c>
      <c r="G7">
        <v>0.3254962193</v>
      </c>
      <c r="H7">
        <v>0.2752365256</v>
      </c>
      <c r="I7">
        <v>0.25825895989999997</v>
      </c>
      <c r="J7">
        <v>0.24146829589999999</v>
      </c>
      <c r="K7">
        <v>0.22026290270000001</v>
      </c>
      <c r="L7">
        <v>0.19816504939999999</v>
      </c>
      <c r="M7">
        <v>0.17888059279999999</v>
      </c>
      <c r="N7">
        <v>0.1597542123</v>
      </c>
      <c r="O7">
        <v>0.14421491119999999</v>
      </c>
      <c r="P7">
        <v>0.13143394729999999</v>
      </c>
      <c r="Q7">
        <v>0.1201648937</v>
      </c>
      <c r="R7">
        <v>0.1070851763</v>
      </c>
      <c r="S7">
        <v>0.10594863359999999</v>
      </c>
      <c r="T7">
        <v>0.16983812970000001</v>
      </c>
      <c r="U7">
        <v>0.23170426990000001</v>
      </c>
      <c r="V7">
        <v>0.2923632813</v>
      </c>
      <c r="W7">
        <v>0.2537709407</v>
      </c>
      <c r="X7">
        <v>0.2156974525</v>
      </c>
      <c r="Y7">
        <v>0.2122771739</v>
      </c>
      <c r="Z7">
        <v>0.20915726339999999</v>
      </c>
      <c r="AA7">
        <v>0.20634032150000001</v>
      </c>
      <c r="AB7">
        <v>0.20430902710000001</v>
      </c>
      <c r="AC7">
        <v>0.20250275870000001</v>
      </c>
      <c r="AD7">
        <v>0.20669848160000001</v>
      </c>
      <c r="AE7">
        <v>0.2113280444</v>
      </c>
      <c r="AF7">
        <v>0.2163086004</v>
      </c>
      <c r="AG7">
        <v>0.221694577</v>
      </c>
      <c r="AH7">
        <v>0.22733694730000001</v>
      </c>
      <c r="AI7">
        <v>0.2280018959</v>
      </c>
      <c r="AJ7">
        <v>0.22871570829999999</v>
      </c>
      <c r="AK7">
        <v>0.22945597600000001</v>
      </c>
      <c r="AL7">
        <v>0.23007082379999999</v>
      </c>
      <c r="AM7">
        <v>0.23067428309999999</v>
      </c>
      <c r="AN7">
        <v>0.23651930960000001</v>
      </c>
      <c r="AO7">
        <v>0.2423714824</v>
      </c>
      <c r="AP7" s="39">
        <v>0.2482222103</v>
      </c>
      <c r="AQ7" s="39">
        <v>0.25407937310000001</v>
      </c>
      <c r="AR7" s="39">
        <v>0.2599265114</v>
      </c>
      <c r="AS7" s="39">
        <v>0.26341254860000002</v>
      </c>
      <c r="AT7" s="39">
        <v>0.26687805110000001</v>
      </c>
      <c r="AU7" s="39">
        <v>0.27032770420000002</v>
      </c>
      <c r="AV7" s="39">
        <v>0.27378250269999999</v>
      </c>
      <c r="AW7" s="39">
        <v>0.2773114666</v>
      </c>
    </row>
    <row r="8" spans="1:49" x14ac:dyDescent="0.2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1.4923722939999999</v>
      </c>
      <c r="G8" s="39">
        <v>1.459110949</v>
      </c>
      <c r="H8" s="39">
        <v>1.3071904750000001</v>
      </c>
      <c r="I8" s="39">
        <v>1.2995070660000001</v>
      </c>
      <c r="J8" s="39">
        <v>1.287282321</v>
      </c>
      <c r="K8" s="39">
        <v>1.2440719149999999</v>
      </c>
      <c r="L8" s="39">
        <v>1.1858278</v>
      </c>
      <c r="M8">
        <v>1.1340918600000001</v>
      </c>
      <c r="N8">
        <v>1.073069289</v>
      </c>
      <c r="O8">
        <v>1.1674604310000001</v>
      </c>
      <c r="P8">
        <v>1.2823190959999999</v>
      </c>
      <c r="Q8">
        <v>1.4129367500000001</v>
      </c>
      <c r="R8">
        <v>1.5175081269999999</v>
      </c>
      <c r="S8">
        <v>2.241930628</v>
      </c>
      <c r="T8">
        <v>1.676149822</v>
      </c>
      <c r="U8">
        <v>1.163927857</v>
      </c>
      <c r="V8">
        <v>0.68106953160000006</v>
      </c>
      <c r="W8">
        <v>0.65503292160000004</v>
      </c>
      <c r="X8">
        <v>0.63016134850000005</v>
      </c>
      <c r="Y8">
        <v>0.62482653229999996</v>
      </c>
      <c r="Z8">
        <v>0.62032673230000002</v>
      </c>
      <c r="AA8">
        <v>0.6166885768</v>
      </c>
      <c r="AB8">
        <v>0.61533283019999996</v>
      </c>
      <c r="AC8">
        <v>0.61464122880000005</v>
      </c>
      <c r="AD8">
        <v>0.6201532179</v>
      </c>
      <c r="AE8">
        <v>0.62697893729999998</v>
      </c>
      <c r="AF8">
        <v>0.63483189230000003</v>
      </c>
      <c r="AG8">
        <v>0.64348402110000003</v>
      </c>
      <c r="AH8">
        <v>0.65282919610000001</v>
      </c>
      <c r="AI8">
        <v>0.66234516450000003</v>
      </c>
      <c r="AJ8">
        <v>0.67208982360000002</v>
      </c>
      <c r="AK8">
        <v>0.68200219610000001</v>
      </c>
      <c r="AL8">
        <v>0.69197860960000002</v>
      </c>
      <c r="AM8">
        <v>0.70201895400000003</v>
      </c>
      <c r="AN8">
        <v>0.71204669030000001</v>
      </c>
      <c r="AO8">
        <v>0.72197862440000005</v>
      </c>
      <c r="AP8">
        <v>0.73179455959999995</v>
      </c>
      <c r="AQ8">
        <v>0.74152305539999996</v>
      </c>
      <c r="AR8">
        <v>0.7511210773</v>
      </c>
      <c r="AS8">
        <v>1.0395176450000001</v>
      </c>
      <c r="AT8">
        <v>1.331965852</v>
      </c>
      <c r="AU8">
        <v>1.6283597190000001</v>
      </c>
      <c r="AV8">
        <v>1.928730321</v>
      </c>
      <c r="AW8">
        <v>2.2335829540000001</v>
      </c>
    </row>
    <row r="9" spans="1:49" x14ac:dyDescent="0.25">
      <c r="B9" t="s">
        <v>109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1.3791879890000001</v>
      </c>
      <c r="H9">
        <v>1.202604266</v>
      </c>
      <c r="I9">
        <v>1.1636201310000001</v>
      </c>
      <c r="J9">
        <v>1.1219024609999999</v>
      </c>
      <c r="K9">
        <v>1.055298928</v>
      </c>
      <c r="L9">
        <v>0.97903981520000005</v>
      </c>
      <c r="M9">
        <v>0.91133001619999998</v>
      </c>
      <c r="N9">
        <v>0.83927429639999995</v>
      </c>
      <c r="O9">
        <v>0.75628994549999995</v>
      </c>
      <c r="P9">
        <v>0.68803774890000002</v>
      </c>
      <c r="Q9">
        <v>0.62792659520000005</v>
      </c>
      <c r="R9">
        <v>0.55858231570000005</v>
      </c>
      <c r="S9">
        <v>0.20882500949999999</v>
      </c>
      <c r="T9">
        <v>0.1678601576</v>
      </c>
      <c r="U9">
        <v>0.13129432020000001</v>
      </c>
      <c r="V9">
        <v>9.7127576100000002E-2</v>
      </c>
      <c r="W9">
        <v>7.6697087799999994E-2</v>
      </c>
      <c r="X9">
        <v>5.6444170699999997E-2</v>
      </c>
      <c r="Y9">
        <v>5.5946505899999999E-2</v>
      </c>
      <c r="Z9">
        <v>5.55238152E-2</v>
      </c>
      <c r="AA9">
        <v>5.5178402799999998E-2</v>
      </c>
      <c r="AB9">
        <v>5.5037415700000002E-2</v>
      </c>
      <c r="AC9">
        <v>5.4955888199999997E-2</v>
      </c>
      <c r="AD9">
        <v>5.5434750999999997E-2</v>
      </c>
      <c r="AE9">
        <v>5.6031070099999997E-2</v>
      </c>
      <c r="AF9">
        <v>5.6719162099999998E-2</v>
      </c>
      <c r="AG9">
        <v>5.7477581100000001E-2</v>
      </c>
      <c r="AH9">
        <v>5.8297798999999997E-2</v>
      </c>
      <c r="AI9">
        <v>5.9144923000000002E-2</v>
      </c>
      <c r="AJ9">
        <v>6.0012438199999997E-2</v>
      </c>
      <c r="AK9">
        <v>6.08948983E-2</v>
      </c>
      <c r="AL9">
        <v>6.1782911099999997E-2</v>
      </c>
      <c r="AM9">
        <v>6.2676599099999994E-2</v>
      </c>
      <c r="AN9">
        <v>6.3569262299999998E-2</v>
      </c>
      <c r="AO9">
        <v>6.4453332599999996E-2</v>
      </c>
      <c r="AP9">
        <v>6.5327008899999997E-2</v>
      </c>
      <c r="AQ9">
        <v>6.6192842299999999E-2</v>
      </c>
      <c r="AR9">
        <v>6.7046993299999996E-2</v>
      </c>
      <c r="AS9">
        <v>6.7710211899999997E-2</v>
      </c>
      <c r="AT9">
        <v>6.8364647900000006E-2</v>
      </c>
      <c r="AU9">
        <v>6.9011611299999998E-2</v>
      </c>
      <c r="AV9">
        <v>6.9656542599999996E-2</v>
      </c>
      <c r="AW9">
        <v>7.0316985900000004E-2</v>
      </c>
    </row>
    <row r="10" spans="1:49" x14ac:dyDescent="0.2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0.50824374490000002</v>
      </c>
      <c r="G10">
        <v>0.69868418610000005</v>
      </c>
      <c r="H10">
        <v>0.80462112910000005</v>
      </c>
      <c r="I10">
        <v>0.97387107309999998</v>
      </c>
      <c r="J10">
        <v>1.131314003</v>
      </c>
      <c r="K10">
        <v>1.246074702</v>
      </c>
      <c r="L10">
        <v>1.321989919</v>
      </c>
      <c r="M10">
        <v>1.377539901</v>
      </c>
      <c r="N10">
        <v>1.390829892</v>
      </c>
      <c r="O10">
        <v>1.575379066</v>
      </c>
      <c r="P10">
        <v>1.8015057800000001</v>
      </c>
      <c r="Q10">
        <v>2.0666118770000002</v>
      </c>
      <c r="R10">
        <v>2.3108080709999999</v>
      </c>
      <c r="S10">
        <v>3.0580766260000001</v>
      </c>
      <c r="T10">
        <v>3.1586168790000002</v>
      </c>
      <c r="U10">
        <v>3.2883769639999998</v>
      </c>
      <c r="V10">
        <v>3.4332152699999998</v>
      </c>
      <c r="W10">
        <v>3.7423215440000002</v>
      </c>
      <c r="X10">
        <v>4.0569997310000003</v>
      </c>
      <c r="Y10">
        <v>4.3008983260000004</v>
      </c>
      <c r="Z10">
        <v>4.5476331429999997</v>
      </c>
      <c r="AA10">
        <v>4.7985125609999999</v>
      </c>
      <c r="AB10">
        <v>4.9728475110000003</v>
      </c>
      <c r="AC10">
        <v>5.1520213110000004</v>
      </c>
      <c r="AD10">
        <v>5.4529666099999998</v>
      </c>
      <c r="AE10">
        <v>5.7650321</v>
      </c>
      <c r="AF10">
        <v>6.0870520429999999</v>
      </c>
      <c r="AG10">
        <v>6.4310428670000004</v>
      </c>
      <c r="AH10">
        <v>6.7838470790000001</v>
      </c>
      <c r="AI10">
        <v>7.1546485369999999</v>
      </c>
      <c r="AJ10">
        <v>7.5309855360000002</v>
      </c>
      <c r="AK10">
        <v>7.9123449639999999</v>
      </c>
      <c r="AL10">
        <v>8.3095077810000006</v>
      </c>
      <c r="AM10">
        <v>8.7107890989999994</v>
      </c>
      <c r="AN10">
        <v>9.12949609</v>
      </c>
      <c r="AO10">
        <v>9.5514718369999905</v>
      </c>
      <c r="AP10">
        <v>9.9762401569999994</v>
      </c>
      <c r="AQ10">
        <v>10.403981780000001</v>
      </c>
      <c r="AR10">
        <v>10.83389513</v>
      </c>
      <c r="AS10">
        <v>11.25091748</v>
      </c>
      <c r="AT10">
        <v>11.671097400000001</v>
      </c>
      <c r="AU10">
        <v>12.09451352</v>
      </c>
      <c r="AV10">
        <v>12.522012009999999</v>
      </c>
      <c r="AW10">
        <v>12.95676825</v>
      </c>
    </row>
    <row r="11" spans="1:49" x14ac:dyDescent="0.2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8.7444802000000002E-2</v>
      </c>
      <c r="G11" s="39">
        <v>0.1104491744</v>
      </c>
      <c r="H11" s="39">
        <v>0.1278292878</v>
      </c>
      <c r="I11">
        <v>0.1641676104</v>
      </c>
      <c r="J11">
        <v>0.2100873838</v>
      </c>
      <c r="K11">
        <v>0.26229438309999997</v>
      </c>
      <c r="L11">
        <v>0.32298508590000002</v>
      </c>
      <c r="M11">
        <v>0.39904916940000001</v>
      </c>
      <c r="N11">
        <v>0.48777920380000001</v>
      </c>
      <c r="O11">
        <v>0.57010592800000004</v>
      </c>
      <c r="P11">
        <v>0.67270920239999998</v>
      </c>
      <c r="Q11">
        <v>0.79629108260000003</v>
      </c>
      <c r="R11">
        <v>0.9187514322</v>
      </c>
      <c r="S11">
        <v>1.347710052</v>
      </c>
      <c r="T11">
        <v>1.3920186569999999</v>
      </c>
      <c r="U11">
        <v>1.4492045920000001</v>
      </c>
      <c r="V11">
        <v>1.513035576</v>
      </c>
      <c r="W11">
        <v>1.583382624</v>
      </c>
      <c r="X11">
        <v>1.6562302630000001</v>
      </c>
      <c r="Y11">
        <v>1.766943242</v>
      </c>
      <c r="Z11">
        <v>1.8787123670000001</v>
      </c>
      <c r="AA11">
        <v>1.9921173059999999</v>
      </c>
      <c r="AB11">
        <v>2.1113258240000001</v>
      </c>
      <c r="AC11">
        <v>2.2324598839999998</v>
      </c>
      <c r="AD11">
        <v>2.5188334719999999</v>
      </c>
      <c r="AE11">
        <v>2.8100919339999999</v>
      </c>
      <c r="AF11">
        <v>3.1064867089999999</v>
      </c>
      <c r="AG11">
        <v>3.4215043719999998</v>
      </c>
      <c r="AH11">
        <v>3.7421782979999998</v>
      </c>
      <c r="AI11">
        <v>4.0798546919999996</v>
      </c>
      <c r="AJ11">
        <v>4.4221313670000004</v>
      </c>
      <c r="AK11">
        <v>4.7687842869999999</v>
      </c>
      <c r="AL11">
        <v>5.1314063550000002</v>
      </c>
      <c r="AM11">
        <v>5.4979895589999996</v>
      </c>
      <c r="AN11">
        <v>5.8826095159999996</v>
      </c>
      <c r="AO11">
        <v>6.2711154799999997</v>
      </c>
      <c r="AP11">
        <v>6.6631146489999997</v>
      </c>
      <c r="AQ11">
        <v>7.0586500880000003</v>
      </c>
      <c r="AR11">
        <v>7.4571064319999998</v>
      </c>
      <c r="AS11">
        <v>7.699058237</v>
      </c>
      <c r="AT11">
        <v>7.9425174419999998</v>
      </c>
      <c r="AU11">
        <v>8.1875575170000001</v>
      </c>
      <c r="AV11">
        <v>8.4347656929999903</v>
      </c>
      <c r="AW11">
        <v>8.6862780819999994</v>
      </c>
    </row>
    <row r="12" spans="1:49" x14ac:dyDescent="0.2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3.5213444570000001</v>
      </c>
      <c r="G12" s="39">
        <v>3.5827894159999998</v>
      </c>
      <c r="H12" s="39">
        <v>3.3402077179999998</v>
      </c>
      <c r="I12">
        <v>3.4555316889999999</v>
      </c>
      <c r="J12">
        <v>3.5621456560000002</v>
      </c>
      <c r="K12">
        <v>3.5824900180000001</v>
      </c>
      <c r="L12">
        <v>3.5535527349999998</v>
      </c>
      <c r="M12" s="39">
        <v>3.5366412220000001</v>
      </c>
      <c r="N12">
        <v>3.4823480189999998</v>
      </c>
      <c r="O12">
        <v>3.5901834460000002</v>
      </c>
      <c r="P12">
        <v>3.7368067969999998</v>
      </c>
      <c r="Q12">
        <v>3.9017309629999999</v>
      </c>
      <c r="R12">
        <v>3.9709616169999999</v>
      </c>
      <c r="S12">
        <v>3.7368324159999999</v>
      </c>
      <c r="T12">
        <v>3.8596880929999999</v>
      </c>
      <c r="U12">
        <v>4.0182490949999998</v>
      </c>
      <c r="V12">
        <v>4.1952350059999999</v>
      </c>
      <c r="W12">
        <v>4.0369155250000004</v>
      </c>
      <c r="X12">
        <v>3.8857710019999998</v>
      </c>
      <c r="Y12">
        <v>3.85112122</v>
      </c>
      <c r="Z12">
        <v>3.8216364129999998</v>
      </c>
      <c r="AA12">
        <v>3.7974736149999999</v>
      </c>
      <c r="AB12">
        <v>3.7880806499999999</v>
      </c>
      <c r="AC12">
        <v>3.7827792489999998</v>
      </c>
      <c r="AD12">
        <v>3.8140567710000002</v>
      </c>
      <c r="AE12">
        <v>3.8534184580000002</v>
      </c>
      <c r="AF12">
        <v>3.8990882560000002</v>
      </c>
      <c r="AG12">
        <v>3.9498194679999998</v>
      </c>
      <c r="AH12">
        <v>4.0047873010000004</v>
      </c>
      <c r="AI12">
        <v>4.0617756260000002</v>
      </c>
      <c r="AJ12">
        <v>4.1201507370000003</v>
      </c>
      <c r="AK12">
        <v>4.1795379529999996</v>
      </c>
      <c r="AL12">
        <v>4.2394354209999996</v>
      </c>
      <c r="AM12">
        <v>4.299709783</v>
      </c>
      <c r="AN12">
        <v>4.3600258810000003</v>
      </c>
      <c r="AO12">
        <v>4.4197385269999998</v>
      </c>
      <c r="AP12">
        <v>4.4787248640000001</v>
      </c>
      <c r="AQ12">
        <v>4.5371604640000003</v>
      </c>
      <c r="AR12">
        <v>4.5947827510000003</v>
      </c>
      <c r="AS12">
        <v>4.6398562759999997</v>
      </c>
      <c r="AT12">
        <v>4.6843223509999996</v>
      </c>
      <c r="AU12">
        <v>4.7282709059999997</v>
      </c>
      <c r="AV12">
        <v>4.7720748339999997</v>
      </c>
      <c r="AW12">
        <v>4.8169360269999997</v>
      </c>
    </row>
    <row r="13" spans="1:49" x14ac:dyDescent="0.2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0.2380645512</v>
      </c>
      <c r="G13" s="39">
        <v>0.25278829079999998</v>
      </c>
      <c r="H13" s="39">
        <v>0.24595666450000001</v>
      </c>
      <c r="I13" s="39">
        <v>0.26555192160000002</v>
      </c>
      <c r="J13" s="39">
        <v>0.28569042880000001</v>
      </c>
      <c r="K13" s="39">
        <v>0.29985994360000001</v>
      </c>
      <c r="L13" s="39">
        <v>0.3104171302</v>
      </c>
      <c r="M13">
        <v>0.32242103519999998</v>
      </c>
      <c r="N13">
        <v>0.3313248298</v>
      </c>
      <c r="O13">
        <v>0.38085189670000003</v>
      </c>
      <c r="P13">
        <v>0.44197509460000001</v>
      </c>
      <c r="Q13">
        <v>0.51453170869999998</v>
      </c>
      <c r="R13">
        <v>0.5838592749</v>
      </c>
      <c r="S13">
        <v>0.44418757689999999</v>
      </c>
      <c r="T13">
        <v>0.57298839430000004</v>
      </c>
      <c r="U13">
        <v>0.70029447</v>
      </c>
      <c r="V13">
        <v>0.82652102640000003</v>
      </c>
      <c r="W13">
        <v>0.82313095359999999</v>
      </c>
      <c r="X13">
        <v>0.82113544989999998</v>
      </c>
      <c r="Y13">
        <v>0.84855497300000005</v>
      </c>
      <c r="Z13">
        <v>0.87674885120000001</v>
      </c>
      <c r="AA13">
        <v>0.90589222759999999</v>
      </c>
      <c r="AB13">
        <v>0.93720092639999997</v>
      </c>
      <c r="AC13">
        <v>0.9694259851</v>
      </c>
      <c r="AD13">
        <v>0.98559791289999998</v>
      </c>
      <c r="AE13">
        <v>1.0038450649999999</v>
      </c>
      <c r="AF13">
        <v>1.0237518510000001</v>
      </c>
      <c r="AG13">
        <v>1.045512097</v>
      </c>
      <c r="AH13">
        <v>1.068454824</v>
      </c>
      <c r="AI13">
        <v>1.1445682909999999</v>
      </c>
      <c r="AJ13">
        <v>1.2217593840000001</v>
      </c>
      <c r="AK13">
        <v>1.2999551410000001</v>
      </c>
      <c r="AL13">
        <v>1.381847941</v>
      </c>
      <c r="AM13">
        <v>1.4646170670000001</v>
      </c>
      <c r="AN13">
        <v>1.497331126</v>
      </c>
      <c r="AO13">
        <v>1.5300239470000001</v>
      </c>
      <c r="AP13">
        <v>1.562644353</v>
      </c>
      <c r="AQ13">
        <v>1.5952449689999999</v>
      </c>
      <c r="AR13">
        <v>1.6277252900000001</v>
      </c>
      <c r="AS13">
        <v>1.662835775</v>
      </c>
      <c r="AT13">
        <v>1.698013819</v>
      </c>
      <c r="AU13">
        <v>1.7332830610000001</v>
      </c>
      <c r="AV13">
        <v>1.7687735630000001</v>
      </c>
      <c r="AW13">
        <v>1.8049321389999999</v>
      </c>
    </row>
    <row r="14" spans="1:49" x14ac:dyDescent="0.2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37.970831019999999</v>
      </c>
      <c r="G14">
        <v>38.679272509999997</v>
      </c>
      <c r="H14">
        <v>36.103217860000001</v>
      </c>
      <c r="I14">
        <v>37.394070220000003</v>
      </c>
      <c r="J14">
        <v>38.593570130000003</v>
      </c>
      <c r="K14">
        <v>38.86008021</v>
      </c>
      <c r="L14">
        <v>38.591964869999998</v>
      </c>
      <c r="M14">
        <v>38.453914189999999</v>
      </c>
      <c r="N14">
        <v>37.908547290000001</v>
      </c>
      <c r="O14">
        <v>37.583147959999998</v>
      </c>
      <c r="P14">
        <v>37.700975819999996</v>
      </c>
      <c r="Q14">
        <v>38.031096290000001</v>
      </c>
      <c r="R14">
        <v>37.49374194</v>
      </c>
      <c r="S14">
        <v>36.426334330000003</v>
      </c>
      <c r="T14">
        <v>35.828440919999998</v>
      </c>
      <c r="U14">
        <v>35.668831249999997</v>
      </c>
      <c r="V14">
        <v>35.740233400000001</v>
      </c>
      <c r="W14">
        <v>35.884528750000001</v>
      </c>
      <c r="X14">
        <v>36.088928959999997</v>
      </c>
      <c r="Y14">
        <v>36.184902479999998</v>
      </c>
      <c r="Z14">
        <v>36.32503225</v>
      </c>
      <c r="AA14">
        <v>36.512483799999998</v>
      </c>
      <c r="AB14">
        <v>36.739875509999997</v>
      </c>
      <c r="AC14">
        <v>37.006042119999996</v>
      </c>
      <c r="AD14">
        <v>37.376011820000002</v>
      </c>
      <c r="AE14">
        <v>37.825094219999997</v>
      </c>
      <c r="AF14">
        <v>38.336224979999997</v>
      </c>
      <c r="AG14">
        <v>38.897571159999998</v>
      </c>
      <c r="AH14">
        <v>39.501091780000003</v>
      </c>
      <c r="AI14">
        <v>40.126450830000003</v>
      </c>
      <c r="AJ14">
        <v>40.766223310000001</v>
      </c>
      <c r="AK14">
        <v>41.416741610000003</v>
      </c>
      <c r="AL14">
        <v>42.073885760000003</v>
      </c>
      <c r="AM14">
        <v>42.735527820000001</v>
      </c>
      <c r="AN14">
        <v>43.399127960000001</v>
      </c>
      <c r="AO14">
        <v>44.057701350000002</v>
      </c>
      <c r="AP14">
        <v>44.709977760000001</v>
      </c>
      <c r="AQ14">
        <v>45.357664370000002</v>
      </c>
      <c r="AR14">
        <v>45.998093130000001</v>
      </c>
      <c r="AS14">
        <v>46.638718969999999</v>
      </c>
      <c r="AT14">
        <v>47.276061159999998</v>
      </c>
      <c r="AU14">
        <v>47.910938680000001</v>
      </c>
      <c r="AV14">
        <v>48.54706436</v>
      </c>
      <c r="AW14">
        <v>49.196678429999999</v>
      </c>
    </row>
    <row r="15" spans="1:49" x14ac:dyDescent="0.2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37.815006629999999</v>
      </c>
      <c r="G15" s="39">
        <v>37.222738829999997</v>
      </c>
      <c r="H15" s="39">
        <v>36.183193250000002</v>
      </c>
      <c r="I15" s="39">
        <v>37.167774680000001</v>
      </c>
      <c r="J15" s="39">
        <v>37.340029970000003</v>
      </c>
      <c r="K15" s="39">
        <v>36.240398319999997</v>
      </c>
      <c r="L15" s="39">
        <v>35.690070910000003</v>
      </c>
      <c r="M15">
        <v>35.79157111</v>
      </c>
      <c r="N15">
        <v>36.398445639999998</v>
      </c>
      <c r="O15">
        <v>37.42927984</v>
      </c>
      <c r="P15" s="39">
        <v>37.347956809999999</v>
      </c>
      <c r="Q15">
        <v>36.021777399999998</v>
      </c>
      <c r="R15">
        <v>34.838901290000003</v>
      </c>
      <c r="S15">
        <v>33.88673309</v>
      </c>
      <c r="T15">
        <v>32.73237099</v>
      </c>
      <c r="U15">
        <v>31.979650280000001</v>
      </c>
      <c r="V15">
        <v>31.388426030000002</v>
      </c>
      <c r="W15">
        <v>30.693878250000001</v>
      </c>
      <c r="X15">
        <v>29.964310909999998</v>
      </c>
      <c r="Y15">
        <v>29.717995389999999</v>
      </c>
      <c r="Z15">
        <v>29.63676177</v>
      </c>
      <c r="AA15">
        <v>29.631441290000001</v>
      </c>
      <c r="AB15">
        <v>29.665747719999999</v>
      </c>
      <c r="AC15">
        <v>29.7242867</v>
      </c>
      <c r="AD15">
        <v>29.840772619999999</v>
      </c>
      <c r="AE15">
        <v>29.93867569</v>
      </c>
      <c r="AF15">
        <v>30.033707329999999</v>
      </c>
      <c r="AG15">
        <v>30.132171490000001</v>
      </c>
      <c r="AH15">
        <v>30.245539529999999</v>
      </c>
      <c r="AI15">
        <v>30.393037039999999</v>
      </c>
      <c r="AJ15">
        <v>30.5574884</v>
      </c>
      <c r="AK15">
        <v>30.740744849999999</v>
      </c>
      <c r="AL15">
        <v>30.933151500000001</v>
      </c>
      <c r="AM15">
        <v>31.131772529999999</v>
      </c>
      <c r="AN15">
        <v>31.292744339999999</v>
      </c>
      <c r="AO15">
        <v>31.457199030000002</v>
      </c>
      <c r="AP15">
        <v>31.622529589999999</v>
      </c>
      <c r="AQ15">
        <v>31.793354399999998</v>
      </c>
      <c r="AR15">
        <v>31.959421720000002</v>
      </c>
      <c r="AS15">
        <v>32.131650790000002</v>
      </c>
      <c r="AT15">
        <v>32.302594640000002</v>
      </c>
      <c r="AU15">
        <v>32.470671600000003</v>
      </c>
      <c r="AV15">
        <v>32.637266400000001</v>
      </c>
      <c r="AW15">
        <v>32.830172589999997</v>
      </c>
    </row>
    <row r="16" spans="1:49" x14ac:dyDescent="0.25">
      <c r="B16" t="s">
        <v>116</v>
      </c>
      <c r="C16">
        <v>33.108335480742298</v>
      </c>
      <c r="D16">
        <v>33.639900516080203</v>
      </c>
      <c r="E16">
        <v>34.363901859999999</v>
      </c>
      <c r="F16">
        <v>34.492994860000003</v>
      </c>
      <c r="G16">
        <v>33.681051449999998</v>
      </c>
      <c r="H16">
        <v>32.478413019999998</v>
      </c>
      <c r="I16">
        <v>33.095203900000001</v>
      </c>
      <c r="J16">
        <v>32.982514080000001</v>
      </c>
      <c r="K16">
        <v>31.755038949999999</v>
      </c>
      <c r="L16">
        <v>31.02256414</v>
      </c>
      <c r="M16">
        <v>30.86182724</v>
      </c>
      <c r="N16">
        <v>31.133955759999999</v>
      </c>
      <c r="O16">
        <v>31.03630854</v>
      </c>
      <c r="P16">
        <v>29.798296229999998</v>
      </c>
      <c r="Q16">
        <v>27.405419609999999</v>
      </c>
      <c r="R16">
        <v>25.00479704</v>
      </c>
      <c r="S16">
        <v>23.192843119999999</v>
      </c>
      <c r="T16">
        <v>22.300092299999999</v>
      </c>
      <c r="U16">
        <v>21.688986910000001</v>
      </c>
      <c r="V16">
        <v>21.193474030000001</v>
      </c>
      <c r="W16">
        <v>20.511605670000002</v>
      </c>
      <c r="X16">
        <v>19.813384549999999</v>
      </c>
      <c r="Y16">
        <v>19.44853938</v>
      </c>
      <c r="Z16">
        <v>19.193643730000002</v>
      </c>
      <c r="AA16">
        <v>18.98818795</v>
      </c>
      <c r="AB16">
        <v>18.802471730000001</v>
      </c>
      <c r="AC16">
        <v>18.631231679999999</v>
      </c>
      <c r="AD16">
        <v>18.522851800000002</v>
      </c>
      <c r="AE16">
        <v>18.402843229999998</v>
      </c>
      <c r="AF16">
        <v>18.281105749999998</v>
      </c>
      <c r="AG16">
        <v>18.15724518</v>
      </c>
      <c r="AH16">
        <v>18.042328569999999</v>
      </c>
      <c r="AI16">
        <v>18.0468771</v>
      </c>
      <c r="AJ16">
        <v>18.061011579999999</v>
      </c>
      <c r="AK16">
        <v>18.085685649999999</v>
      </c>
      <c r="AL16">
        <v>18.11320598</v>
      </c>
      <c r="AM16">
        <v>18.143655039999999</v>
      </c>
      <c r="AN16">
        <v>18.128018390000001</v>
      </c>
      <c r="AO16">
        <v>18.113384759999999</v>
      </c>
      <c r="AP16">
        <v>18.098227319999999</v>
      </c>
      <c r="AQ16">
        <v>18.085165750000002</v>
      </c>
      <c r="AR16">
        <v>18.06834851</v>
      </c>
      <c r="AS16">
        <v>18.05089615</v>
      </c>
      <c r="AT16">
        <v>18.031064440000002</v>
      </c>
      <c r="AU16">
        <v>18.007980750000002</v>
      </c>
      <c r="AV16">
        <v>17.98242978</v>
      </c>
      <c r="AW16">
        <v>17.969631190000001</v>
      </c>
    </row>
    <row r="17" spans="2:49" x14ac:dyDescent="0.25">
      <c r="B17" t="s">
        <v>117</v>
      </c>
      <c r="C17">
        <v>1.54983431156195</v>
      </c>
      <c r="D17">
        <v>1.57471740274219</v>
      </c>
      <c r="E17">
        <v>1.60860863</v>
      </c>
      <c r="F17" s="39">
        <v>1.8730454329999999</v>
      </c>
      <c r="G17" s="39">
        <v>2.0754854979999999</v>
      </c>
      <c r="H17" s="39">
        <v>2.2326597590000001</v>
      </c>
      <c r="I17">
        <v>2.5031548689999998</v>
      </c>
      <c r="J17">
        <v>2.713243726</v>
      </c>
      <c r="K17">
        <v>2.813097564</v>
      </c>
      <c r="L17">
        <v>2.9335763080000001</v>
      </c>
      <c r="M17">
        <v>3.0904164679999999</v>
      </c>
      <c r="N17">
        <v>3.2769215200000001</v>
      </c>
      <c r="O17">
        <v>4.2821363889999997</v>
      </c>
      <c r="P17">
        <v>5.3894018460000002</v>
      </c>
      <c r="Q17">
        <v>6.4974700780000001</v>
      </c>
      <c r="R17">
        <v>7.7712318250000001</v>
      </c>
      <c r="S17">
        <v>6.573402389</v>
      </c>
      <c r="T17">
        <v>6.5555524219999999</v>
      </c>
      <c r="U17">
        <v>6.6020603409999996</v>
      </c>
      <c r="V17">
        <v>6.6697389349999998</v>
      </c>
      <c r="W17">
        <v>6.5425433740000001</v>
      </c>
      <c r="X17">
        <v>6.4072081399999998</v>
      </c>
      <c r="Y17">
        <v>6.4329139309999999</v>
      </c>
      <c r="Z17">
        <v>6.4936115350000003</v>
      </c>
      <c r="AA17">
        <v>6.5708350080000004</v>
      </c>
      <c r="AB17">
        <v>6.65753343</v>
      </c>
      <c r="AC17">
        <v>6.7500061990000004</v>
      </c>
      <c r="AD17">
        <v>6.861677706</v>
      </c>
      <c r="AE17">
        <v>6.9691203259999996</v>
      </c>
      <c r="AF17">
        <v>7.0758775700000003</v>
      </c>
      <c r="AG17">
        <v>7.1835311700000002</v>
      </c>
      <c r="AH17">
        <v>7.2947548319999997</v>
      </c>
      <c r="AI17">
        <v>7.3459137080000003</v>
      </c>
      <c r="AJ17">
        <v>7.4012601230000001</v>
      </c>
      <c r="AK17">
        <v>7.4612687009999998</v>
      </c>
      <c r="AL17">
        <v>7.523128968</v>
      </c>
      <c r="AM17">
        <v>7.5866262689999999</v>
      </c>
      <c r="AN17">
        <v>7.6591317800000001</v>
      </c>
      <c r="AO17">
        <v>7.7327982449999997</v>
      </c>
      <c r="AP17">
        <v>7.8069926089999999</v>
      </c>
      <c r="AQ17">
        <v>7.8828622209999999</v>
      </c>
      <c r="AR17">
        <v>7.9578713260000002</v>
      </c>
      <c r="AS17">
        <v>8.0021945900000002</v>
      </c>
      <c r="AT17">
        <v>8.0462185399999999</v>
      </c>
      <c r="AU17">
        <v>8.0895490690000003</v>
      </c>
      <c r="AV17">
        <v>8.1325309529999998</v>
      </c>
      <c r="AW17">
        <v>8.1820909450000006</v>
      </c>
    </row>
    <row r="18" spans="2:49" x14ac:dyDescent="0.25">
      <c r="B18" t="s">
        <v>118</v>
      </c>
      <c r="C18">
        <v>0.19372928894524399</v>
      </c>
      <c r="D18">
        <v>0.196839675342774</v>
      </c>
      <c r="E18">
        <v>0.2010760788</v>
      </c>
      <c r="F18">
        <v>0.1902792516</v>
      </c>
      <c r="G18">
        <v>0.17516557760000001</v>
      </c>
      <c r="H18">
        <v>0.15924306160000001</v>
      </c>
      <c r="I18">
        <v>0.15297954790000001</v>
      </c>
      <c r="J18">
        <v>0.14373239500000001</v>
      </c>
      <c r="K18">
        <v>0.13046263599999999</v>
      </c>
      <c r="L18">
        <v>0.12015830249999999</v>
      </c>
      <c r="M18">
        <v>0.11269387760000001</v>
      </c>
      <c r="N18">
        <v>0.1071804521</v>
      </c>
      <c r="O18">
        <v>0.1069922299</v>
      </c>
      <c r="P18">
        <v>0.1028666293</v>
      </c>
      <c r="Q18">
        <v>9.4737174899999999E-2</v>
      </c>
      <c r="R18">
        <v>8.6558197700000006E-2</v>
      </c>
      <c r="S18">
        <v>0.36762428050000001</v>
      </c>
      <c r="T18">
        <v>0.33218150730000001</v>
      </c>
      <c r="U18">
        <v>0.30260336129999998</v>
      </c>
      <c r="V18">
        <v>0.2759068476</v>
      </c>
      <c r="W18">
        <v>0.34665798139999998</v>
      </c>
      <c r="X18">
        <v>0.41446885999999999</v>
      </c>
      <c r="Y18">
        <v>0.41074937099999997</v>
      </c>
      <c r="Z18">
        <v>0.40931453369999998</v>
      </c>
      <c r="AA18">
        <v>0.4089285634</v>
      </c>
      <c r="AB18">
        <v>0.40898368349999997</v>
      </c>
      <c r="AC18">
        <v>0.40937110539999999</v>
      </c>
      <c r="AD18">
        <v>0.4262668959</v>
      </c>
      <c r="AE18">
        <v>0.4429051504</v>
      </c>
      <c r="AF18">
        <v>0.4594978817</v>
      </c>
      <c r="AG18">
        <v>0.47624765200000002</v>
      </c>
      <c r="AH18">
        <v>0.49323604459999998</v>
      </c>
      <c r="AI18">
        <v>0.51478439669999998</v>
      </c>
      <c r="AJ18">
        <v>0.53673025500000004</v>
      </c>
      <c r="AK18">
        <v>0.55913837229999996</v>
      </c>
      <c r="AL18">
        <v>0.58220635190000003</v>
      </c>
      <c r="AM18">
        <v>0.60555349250000001</v>
      </c>
      <c r="AN18">
        <v>0.62652769850000001</v>
      </c>
      <c r="AO18">
        <v>0.6477370455</v>
      </c>
      <c r="AP18">
        <v>0.66913203789999998</v>
      </c>
      <c r="AQ18">
        <v>0.69081423730000002</v>
      </c>
      <c r="AR18">
        <v>0.71256414589999995</v>
      </c>
      <c r="AS18" s="39">
        <v>0.73130107099999997</v>
      </c>
      <c r="AT18">
        <v>0.7502237665</v>
      </c>
      <c r="AU18">
        <v>0.76929416819999996</v>
      </c>
      <c r="AV18">
        <v>0.78854291239999996</v>
      </c>
      <c r="AW18">
        <v>0.80865370709999995</v>
      </c>
    </row>
    <row r="19" spans="2:49" x14ac:dyDescent="0.2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0.59025817189999996</v>
      </c>
      <c r="G19">
        <v>0.56945341530000004</v>
      </c>
      <c r="H19">
        <v>0.54253632080000003</v>
      </c>
      <c r="I19">
        <v>0.54621111720000004</v>
      </c>
      <c r="J19">
        <v>0.53782462980000001</v>
      </c>
      <c r="K19">
        <v>0.51160058990000001</v>
      </c>
      <c r="L19">
        <v>0.49380733240000002</v>
      </c>
      <c r="M19">
        <v>0.4853588304</v>
      </c>
      <c r="N19">
        <v>0.4837679138</v>
      </c>
      <c r="O19">
        <v>0.49943350120000002</v>
      </c>
      <c r="P19">
        <v>0.4965967778</v>
      </c>
      <c r="Q19">
        <v>0.4729919769</v>
      </c>
      <c r="R19">
        <v>0.4469361731</v>
      </c>
      <c r="S19">
        <v>1.237938808</v>
      </c>
      <c r="T19">
        <v>1.046001492</v>
      </c>
      <c r="U19">
        <v>0.87858665499999999</v>
      </c>
      <c r="V19">
        <v>0.72445298660000002</v>
      </c>
      <c r="W19">
        <v>0.71941620179999999</v>
      </c>
      <c r="X19">
        <v>0.71319461279999996</v>
      </c>
      <c r="Y19">
        <v>0.70791858009999997</v>
      </c>
      <c r="Z19">
        <v>0.70656943890000001</v>
      </c>
      <c r="AA19">
        <v>0.70702933889999997</v>
      </c>
      <c r="AB19">
        <v>0.70798333010000003</v>
      </c>
      <c r="AC19">
        <v>0.70951621499999995</v>
      </c>
      <c r="AD19">
        <v>0.70758363089999998</v>
      </c>
      <c r="AE19">
        <v>0.70520797150000003</v>
      </c>
      <c r="AF19">
        <v>0.70276561339999999</v>
      </c>
      <c r="AG19">
        <v>0.70029243890000004</v>
      </c>
      <c r="AH19">
        <v>0.69816468129999998</v>
      </c>
      <c r="AI19">
        <v>0.69906037460000003</v>
      </c>
      <c r="AJ19">
        <v>0.70033155499999999</v>
      </c>
      <c r="AK19">
        <v>0.70201642440000001</v>
      </c>
      <c r="AL19">
        <v>0.70385978680000005</v>
      </c>
      <c r="AM19">
        <v>0.70582341150000005</v>
      </c>
      <c r="AN19">
        <v>0.70842348160000002</v>
      </c>
      <c r="AO19">
        <v>0.71109267060000003</v>
      </c>
      <c r="AP19">
        <v>0.71377179989999995</v>
      </c>
      <c r="AQ19">
        <v>0.71656488839999999</v>
      </c>
      <c r="AR19">
        <v>0.71924068890000004</v>
      </c>
      <c r="AS19">
        <v>0.72421822940000002</v>
      </c>
      <c r="AT19">
        <v>0.72918270210000002</v>
      </c>
      <c r="AU19">
        <v>0.73409830470000004</v>
      </c>
      <c r="AV19">
        <v>0.73899618290000002</v>
      </c>
      <c r="AW19">
        <v>0.7445065595</v>
      </c>
    </row>
    <row r="20" spans="2:49" x14ac:dyDescent="0.2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0.21079329290000001</v>
      </c>
      <c r="G20">
        <v>0.21497079990000001</v>
      </c>
      <c r="H20" s="39">
        <v>0.21649934109999999</v>
      </c>
      <c r="I20" s="39">
        <v>0.230406532</v>
      </c>
      <c r="J20" s="39">
        <v>0.23981780829999999</v>
      </c>
      <c r="K20" s="39">
        <v>0.2411450047</v>
      </c>
      <c r="L20" s="39">
        <v>0.24604313859999999</v>
      </c>
      <c r="M20">
        <v>0.25563666909999999</v>
      </c>
      <c r="N20">
        <v>0.26934180460000001</v>
      </c>
      <c r="O20">
        <v>0.2878073451</v>
      </c>
      <c r="P20">
        <v>0.2962003701</v>
      </c>
      <c r="Q20">
        <v>0.29200680379999999</v>
      </c>
      <c r="R20">
        <v>0.28558947610000002</v>
      </c>
      <c r="S20">
        <v>0.3215038093</v>
      </c>
      <c r="T20">
        <v>0.30072565130000001</v>
      </c>
      <c r="U20">
        <v>0.28440434520000002</v>
      </c>
      <c r="V20">
        <v>0.27009954159999999</v>
      </c>
      <c r="W20">
        <v>0.26866656329999999</v>
      </c>
      <c r="X20">
        <v>0.26677661320000001</v>
      </c>
      <c r="Y20">
        <v>0.26757453580000001</v>
      </c>
      <c r="Z20">
        <v>0.2698304789</v>
      </c>
      <c r="AA20">
        <v>0.27277348870000001</v>
      </c>
      <c r="AB20">
        <v>0.27600410120000002</v>
      </c>
      <c r="AC20">
        <v>0.27947255589999997</v>
      </c>
      <c r="AD20">
        <v>0.27893797529999997</v>
      </c>
      <c r="AE20">
        <v>0.27822884720000002</v>
      </c>
      <c r="AF20">
        <v>0.2774933584</v>
      </c>
      <c r="AG20">
        <v>0.27676118719999998</v>
      </c>
      <c r="AH20">
        <v>0.276165577</v>
      </c>
      <c r="AI20">
        <v>0.27670671000000002</v>
      </c>
      <c r="AJ20">
        <v>0.27739755160000001</v>
      </c>
      <c r="AK20">
        <v>0.27825355039999999</v>
      </c>
      <c r="AL20">
        <v>0.2791985059</v>
      </c>
      <c r="AM20">
        <v>0.28019294849999998</v>
      </c>
      <c r="AN20">
        <v>0.2815214345</v>
      </c>
      <c r="AO20">
        <v>0.28288013880000001</v>
      </c>
      <c r="AP20">
        <v>0.28424558929999999</v>
      </c>
      <c r="AQ20">
        <v>0.28565927340000002</v>
      </c>
      <c r="AR20">
        <v>0.28702905870000001</v>
      </c>
      <c r="AS20">
        <v>0.2891457992</v>
      </c>
      <c r="AT20">
        <v>0.29125920080000001</v>
      </c>
      <c r="AU20">
        <v>0.29335495140000001</v>
      </c>
      <c r="AV20">
        <v>0.2954454782</v>
      </c>
      <c r="AW20">
        <v>0.29778284589999998</v>
      </c>
    </row>
    <row r="21" spans="2:49" x14ac:dyDescent="0.2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0.45763562159999999</v>
      </c>
      <c r="G21" s="39">
        <v>0.50661208349999998</v>
      </c>
      <c r="H21">
        <v>0.55384174750000004</v>
      </c>
      <c r="I21">
        <v>0.63981870880000002</v>
      </c>
      <c r="J21">
        <v>0.72289732159999998</v>
      </c>
      <c r="K21" s="39">
        <v>0.78905357909999996</v>
      </c>
      <c r="L21" s="39">
        <v>0.87392169470000003</v>
      </c>
      <c r="M21">
        <v>0.98563802659999999</v>
      </c>
      <c r="N21">
        <v>1.1272781890000001</v>
      </c>
      <c r="O21">
        <v>1.216601837</v>
      </c>
      <c r="P21">
        <v>1.264594964</v>
      </c>
      <c r="Q21">
        <v>1.259151763</v>
      </c>
      <c r="R21">
        <v>1.243788575</v>
      </c>
      <c r="S21">
        <v>2.1934206839999999</v>
      </c>
      <c r="T21">
        <v>2.1978176180000002</v>
      </c>
      <c r="U21">
        <v>2.2230086619999998</v>
      </c>
      <c r="V21">
        <v>2.2547536949999998</v>
      </c>
      <c r="W21">
        <v>2.304988453</v>
      </c>
      <c r="X21">
        <v>2.3492781410000001</v>
      </c>
      <c r="Y21">
        <v>2.4502995940000001</v>
      </c>
      <c r="Z21">
        <v>2.5637920479999998</v>
      </c>
      <c r="AA21">
        <v>2.6836869339999998</v>
      </c>
      <c r="AB21">
        <v>2.8127714400000001</v>
      </c>
      <c r="AC21">
        <v>2.9446889449999998</v>
      </c>
      <c r="AD21">
        <v>3.043454611</v>
      </c>
      <c r="AE21">
        <v>3.140370163</v>
      </c>
      <c r="AF21">
        <v>3.236967157</v>
      </c>
      <c r="AG21">
        <v>3.3380938590000002</v>
      </c>
      <c r="AH21">
        <v>3.4408898209999998</v>
      </c>
      <c r="AI21">
        <v>3.5096947429999998</v>
      </c>
      <c r="AJ21">
        <v>3.5807573389999998</v>
      </c>
      <c r="AK21">
        <v>3.6543821460000001</v>
      </c>
      <c r="AL21">
        <v>3.7315519030000002</v>
      </c>
      <c r="AM21">
        <v>3.8099213729999999</v>
      </c>
      <c r="AN21">
        <v>3.8891215539999999</v>
      </c>
      <c r="AO21">
        <v>3.9693061730000001</v>
      </c>
      <c r="AP21">
        <v>4.0501602310000004</v>
      </c>
      <c r="AQ21">
        <v>4.1322880370000004</v>
      </c>
      <c r="AR21">
        <v>4.2143679909999996</v>
      </c>
      <c r="AS21">
        <v>4.3338949470000001</v>
      </c>
      <c r="AT21">
        <v>4.4546459870000001</v>
      </c>
      <c r="AU21">
        <v>4.5763943490000001</v>
      </c>
      <c r="AV21">
        <v>4.6993210879999996</v>
      </c>
      <c r="AW21">
        <v>4.8275073400000004</v>
      </c>
    </row>
    <row r="22" spans="2:49" x14ac:dyDescent="0.2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5.7774918470000003</v>
      </c>
      <c r="G22">
        <v>4.9994018320000002</v>
      </c>
      <c r="H22">
        <v>4.2504411519999996</v>
      </c>
      <c r="I22">
        <v>4.5163687890000004</v>
      </c>
      <c r="J22">
        <v>4.4003804280000001</v>
      </c>
      <c r="K22">
        <v>4.2012700159999996</v>
      </c>
      <c r="L22">
        <v>4.4248391810000003</v>
      </c>
      <c r="M22">
        <v>4.5880125820000002</v>
      </c>
      <c r="N22">
        <v>4.5938879449999996</v>
      </c>
      <c r="O22">
        <v>3.9255723539999998</v>
      </c>
      <c r="P22">
        <v>3.2604902920000001</v>
      </c>
      <c r="Q22">
        <v>2.8434210100000001</v>
      </c>
      <c r="R22">
        <v>2.6415449240000002</v>
      </c>
      <c r="S22">
        <v>2.481776027</v>
      </c>
      <c r="T22">
        <v>2.4117012359999999</v>
      </c>
      <c r="U22">
        <v>2.4042179309999998</v>
      </c>
      <c r="V22">
        <v>2.4275661629999998</v>
      </c>
      <c r="W22">
        <v>2.4507148760000002</v>
      </c>
      <c r="X22">
        <v>2.4754236999999999</v>
      </c>
      <c r="Y22">
        <v>2.5016683359999998</v>
      </c>
      <c r="Z22">
        <v>2.5343278370000002</v>
      </c>
      <c r="AA22">
        <v>2.572608464</v>
      </c>
      <c r="AB22">
        <v>2.616258502</v>
      </c>
      <c r="AC22">
        <v>2.6644563899999998</v>
      </c>
      <c r="AD22">
        <v>2.7144556469999999</v>
      </c>
      <c r="AE22">
        <v>2.764000335</v>
      </c>
      <c r="AF22">
        <v>2.8132159909999999</v>
      </c>
      <c r="AG22">
        <v>2.8621820599999999</v>
      </c>
      <c r="AH22">
        <v>2.9118035359999999</v>
      </c>
      <c r="AI22">
        <v>2.9599311020000001</v>
      </c>
      <c r="AJ22">
        <v>3.0081433980000001</v>
      </c>
      <c r="AK22">
        <v>3.0578884120000001</v>
      </c>
      <c r="AL22">
        <v>3.1085550689999999</v>
      </c>
      <c r="AM22">
        <v>3.1600187759999998</v>
      </c>
      <c r="AN22">
        <v>3.2119679489999999</v>
      </c>
      <c r="AO22">
        <v>3.263968808</v>
      </c>
      <c r="AP22">
        <v>3.3161900559999999</v>
      </c>
      <c r="AQ22">
        <v>3.3694915299999999</v>
      </c>
      <c r="AR22">
        <v>3.4226902419999998</v>
      </c>
      <c r="AS22">
        <v>3.4791184820000001</v>
      </c>
      <c r="AT22">
        <v>3.5381763030000002</v>
      </c>
      <c r="AU22">
        <v>3.5991372689999999</v>
      </c>
      <c r="AV22">
        <v>3.6619067310000002</v>
      </c>
      <c r="AW22">
        <v>3.7297779090000001</v>
      </c>
    </row>
    <row r="23" spans="2:49" x14ac:dyDescent="0.2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166.1700385</v>
      </c>
      <c r="G23">
        <v>162.2297174</v>
      </c>
      <c r="H23">
        <v>154.65717720000001</v>
      </c>
      <c r="I23">
        <v>157.20403780000001</v>
      </c>
      <c r="J23">
        <v>157.46701880000001</v>
      </c>
      <c r="K23">
        <v>153.22309290000001</v>
      </c>
      <c r="L23">
        <v>150.82815919999999</v>
      </c>
      <c r="M23">
        <v>150.56756250000001</v>
      </c>
      <c r="N23">
        <v>150.83615209999999</v>
      </c>
      <c r="O23">
        <v>151.2750647</v>
      </c>
      <c r="P23">
        <v>149.52902320000001</v>
      </c>
      <c r="Q23">
        <v>146.29597269999999</v>
      </c>
      <c r="R23">
        <v>143.5936025</v>
      </c>
      <c r="S23">
        <v>141.91273319999999</v>
      </c>
      <c r="T23">
        <v>139.9826922</v>
      </c>
      <c r="U23">
        <v>138.68702680000001</v>
      </c>
      <c r="V23">
        <v>137.80520849999999</v>
      </c>
      <c r="W23">
        <v>136.35770110000001</v>
      </c>
      <c r="X23">
        <v>134.7098326</v>
      </c>
      <c r="Y23">
        <v>133.68650819999999</v>
      </c>
      <c r="Z23">
        <v>133.24752720000001</v>
      </c>
      <c r="AA23">
        <v>133.19468430000001</v>
      </c>
      <c r="AB23">
        <v>133.3975987</v>
      </c>
      <c r="AC23">
        <v>133.7742495</v>
      </c>
      <c r="AD23">
        <v>134.06520979999999</v>
      </c>
      <c r="AE23">
        <v>134.40232470000001</v>
      </c>
      <c r="AF23">
        <v>134.77443289999999</v>
      </c>
      <c r="AG23">
        <v>135.1707097</v>
      </c>
      <c r="AH23">
        <v>135.60918520000001</v>
      </c>
      <c r="AI23">
        <v>136.0259787</v>
      </c>
      <c r="AJ23">
        <v>136.4324273</v>
      </c>
      <c r="AK23">
        <v>136.85826410000001</v>
      </c>
      <c r="AL23">
        <v>137.2833808</v>
      </c>
      <c r="AM23">
        <v>137.70700890000001</v>
      </c>
      <c r="AN23">
        <v>138.1544988</v>
      </c>
      <c r="AO23">
        <v>138.5821991</v>
      </c>
      <c r="AP23">
        <v>138.9993236</v>
      </c>
      <c r="AQ23">
        <v>139.43504419999999</v>
      </c>
      <c r="AR23">
        <v>139.8584189</v>
      </c>
      <c r="AS23">
        <v>140.31280580000001</v>
      </c>
      <c r="AT23">
        <v>140.7935822</v>
      </c>
      <c r="AU23">
        <v>141.2964297</v>
      </c>
      <c r="AV23">
        <v>141.83351139999999</v>
      </c>
      <c r="AW23">
        <v>142.50918010000001</v>
      </c>
    </row>
    <row r="24" spans="2:49" x14ac:dyDescent="0.25">
      <c r="B24" t="s">
        <v>124</v>
      </c>
      <c r="C24">
        <v>2.7703288319169999</v>
      </c>
      <c r="D24">
        <v>2.8148073574016701</v>
      </c>
      <c r="E24">
        <v>2.86</v>
      </c>
      <c r="F24">
        <v>2.9307186139999999</v>
      </c>
      <c r="G24">
        <v>2.8443372220000001</v>
      </c>
      <c r="H24">
        <v>2.8643743430000002</v>
      </c>
      <c r="I24">
        <v>2.9919291079999999</v>
      </c>
      <c r="J24">
        <v>2.9121942280000002</v>
      </c>
      <c r="K24">
        <v>2.867382594</v>
      </c>
      <c r="L24">
        <v>2.7353150770000001</v>
      </c>
      <c r="M24">
        <v>2.8491310849999998</v>
      </c>
      <c r="N24">
        <v>2.8809968970000002</v>
      </c>
      <c r="O24">
        <v>2.994445764</v>
      </c>
      <c r="P24">
        <v>3.059444536</v>
      </c>
      <c r="Q24">
        <v>3.0613357109999999</v>
      </c>
      <c r="R24">
        <v>3.0896948879999999</v>
      </c>
      <c r="S24">
        <v>3.1547623140000001</v>
      </c>
      <c r="T24">
        <v>3.2212325430000002</v>
      </c>
      <c r="U24">
        <v>3.258044811</v>
      </c>
      <c r="V24">
        <v>3.2767448020000001</v>
      </c>
      <c r="W24">
        <v>3.260420399</v>
      </c>
      <c r="X24">
        <v>3.221084383</v>
      </c>
      <c r="Y24">
        <v>3.208165701</v>
      </c>
      <c r="Z24">
        <v>3.2225147650000001</v>
      </c>
      <c r="AA24">
        <v>3.2562807579999999</v>
      </c>
      <c r="AB24">
        <v>3.3032269680000002</v>
      </c>
      <c r="AC24">
        <v>3.358760009</v>
      </c>
      <c r="AD24">
        <v>3.4198523550000002</v>
      </c>
      <c r="AE24">
        <v>3.483109786</v>
      </c>
      <c r="AF24">
        <v>3.5472823930000001</v>
      </c>
      <c r="AG24">
        <v>3.6116966879999999</v>
      </c>
      <c r="AH24">
        <v>3.6764377549999998</v>
      </c>
      <c r="AI24">
        <v>3.7390614630000001</v>
      </c>
      <c r="AJ24">
        <v>3.7999749770000002</v>
      </c>
      <c r="AK24">
        <v>3.8598487389999998</v>
      </c>
      <c r="AL24">
        <v>3.918895628</v>
      </c>
      <c r="AM24">
        <v>3.977521184</v>
      </c>
      <c r="AN24">
        <v>4.0349011099999998</v>
      </c>
      <c r="AO24">
        <v>4.0916217120000002</v>
      </c>
      <c r="AP24">
        <v>4.1480928190000004</v>
      </c>
      <c r="AQ24">
        <v>4.2049840869999997</v>
      </c>
      <c r="AR24">
        <v>4.2621244239999996</v>
      </c>
      <c r="AS24">
        <v>4.3191503869999996</v>
      </c>
      <c r="AT24">
        <v>4.3763375289999997</v>
      </c>
      <c r="AU24">
        <v>4.4340406110000004</v>
      </c>
      <c r="AV24">
        <v>4.4927932000000004</v>
      </c>
      <c r="AW24">
        <v>4.5543570830000002</v>
      </c>
    </row>
    <row r="25" spans="2:49" x14ac:dyDescent="0.25">
      <c r="B25" t="s">
        <v>125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46.325965160000003</v>
      </c>
      <c r="H25">
        <v>41.661598599999998</v>
      </c>
      <c r="I25">
        <v>43.170674599999998</v>
      </c>
      <c r="J25">
        <v>43.949917579999997</v>
      </c>
      <c r="K25">
        <v>41.687449280000003</v>
      </c>
      <c r="L25">
        <v>40.931398340000001</v>
      </c>
      <c r="M25">
        <v>41.120647630000001</v>
      </c>
      <c r="N25">
        <v>41.424438899999998</v>
      </c>
      <c r="O25">
        <v>40.864203830000001</v>
      </c>
      <c r="P25">
        <v>39.519108299999999</v>
      </c>
      <c r="Q25">
        <v>38.019409660000001</v>
      </c>
      <c r="R25">
        <v>36.9998456</v>
      </c>
      <c r="S25">
        <v>36.527079049999998</v>
      </c>
      <c r="T25">
        <v>35.947724809999997</v>
      </c>
      <c r="U25">
        <v>35.833496009999998</v>
      </c>
      <c r="V25">
        <v>36.072185869999998</v>
      </c>
      <c r="W25">
        <v>36.109263380000002</v>
      </c>
      <c r="X25">
        <v>36.121485880000002</v>
      </c>
      <c r="Y25">
        <v>36.248547729999999</v>
      </c>
      <c r="Z25">
        <v>36.587253130000001</v>
      </c>
      <c r="AA25">
        <v>37.046162289999998</v>
      </c>
      <c r="AB25">
        <v>37.583481740000003</v>
      </c>
      <c r="AC25">
        <v>38.178252010000001</v>
      </c>
      <c r="AD25">
        <v>38.824336170000002</v>
      </c>
      <c r="AE25">
        <v>39.4764762</v>
      </c>
      <c r="AF25">
        <v>40.136646509999999</v>
      </c>
      <c r="AG25">
        <v>40.804691329999997</v>
      </c>
      <c r="AH25">
        <v>41.496377750000001</v>
      </c>
      <c r="AI25">
        <v>42.171000839999998</v>
      </c>
      <c r="AJ25">
        <v>42.846158350000003</v>
      </c>
      <c r="AK25">
        <v>43.547097260000001</v>
      </c>
      <c r="AL25">
        <v>44.257370969999997</v>
      </c>
      <c r="AM25">
        <v>44.974589590000001</v>
      </c>
      <c r="AN25">
        <v>45.68155436</v>
      </c>
      <c r="AO25">
        <v>46.373809059999999</v>
      </c>
      <c r="AP25">
        <v>47.060221060000003</v>
      </c>
      <c r="AQ25">
        <v>47.75944286</v>
      </c>
      <c r="AR25">
        <v>48.444962320000002</v>
      </c>
      <c r="AS25">
        <v>49.154769590000001</v>
      </c>
      <c r="AT25">
        <v>49.883026999999998</v>
      </c>
      <c r="AU25">
        <v>50.619471779999998</v>
      </c>
      <c r="AV25">
        <v>51.368420010000001</v>
      </c>
      <c r="AW25">
        <v>52.194934349999997</v>
      </c>
    </row>
    <row r="26" spans="2:49" x14ac:dyDescent="0.2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40.488255090000003</v>
      </c>
      <c r="G26">
        <v>39.883273469999999</v>
      </c>
      <c r="H26">
        <v>39.756531250000002</v>
      </c>
      <c r="I26">
        <v>39.439944599999997</v>
      </c>
      <c r="J26">
        <v>38.9286271</v>
      </c>
      <c r="K26">
        <v>38.277584959999999</v>
      </c>
      <c r="L26">
        <v>37.80525961</v>
      </c>
      <c r="M26">
        <v>37.435054289999997</v>
      </c>
      <c r="N26">
        <v>37.260037850000003</v>
      </c>
      <c r="O26">
        <v>37.147123219999997</v>
      </c>
      <c r="P26">
        <v>36.778638180000002</v>
      </c>
      <c r="Q26">
        <v>36.132404360000002</v>
      </c>
      <c r="R26">
        <v>35.53526196</v>
      </c>
      <c r="S26">
        <v>35.00177051</v>
      </c>
      <c r="T26">
        <v>34.420901720000003</v>
      </c>
      <c r="U26">
        <v>34.112736169999998</v>
      </c>
      <c r="V26">
        <v>33.71543097</v>
      </c>
      <c r="W26">
        <v>33.257578029999998</v>
      </c>
      <c r="X26">
        <v>32.735241569999999</v>
      </c>
      <c r="Y26">
        <v>32.336553549999998</v>
      </c>
      <c r="Z26">
        <v>31.980952009999999</v>
      </c>
      <c r="AA26">
        <v>31.682619030000001</v>
      </c>
      <c r="AB26">
        <v>31.436400259999999</v>
      </c>
      <c r="AC26">
        <v>31.230828559999999</v>
      </c>
      <c r="AD26">
        <v>31.0395158</v>
      </c>
      <c r="AE26">
        <v>30.86378054</v>
      </c>
      <c r="AF26">
        <v>30.704887599999999</v>
      </c>
      <c r="AG26">
        <v>30.561419000000001</v>
      </c>
      <c r="AH26">
        <v>30.435324749999999</v>
      </c>
      <c r="AI26">
        <v>30.329503339999999</v>
      </c>
      <c r="AJ26">
        <v>30.23274906</v>
      </c>
      <c r="AK26">
        <v>30.144166540000001</v>
      </c>
      <c r="AL26">
        <v>30.060009359999999</v>
      </c>
      <c r="AM26">
        <v>29.977977209999999</v>
      </c>
      <c r="AN26">
        <v>29.897818470000001</v>
      </c>
      <c r="AO26">
        <v>29.816841780000001</v>
      </c>
      <c r="AP26">
        <v>29.732589659999999</v>
      </c>
      <c r="AQ26">
        <v>29.64620133</v>
      </c>
      <c r="AR26">
        <v>29.55481717</v>
      </c>
      <c r="AS26">
        <v>29.458868339999999</v>
      </c>
      <c r="AT26">
        <v>29.356213489999998</v>
      </c>
      <c r="AU26">
        <v>29.245043070000001</v>
      </c>
      <c r="AV26">
        <v>29.124379439999998</v>
      </c>
      <c r="AW26">
        <v>29.009904840000001</v>
      </c>
    </row>
    <row r="27" spans="2:49" x14ac:dyDescent="0.2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22.65629161</v>
      </c>
      <c r="G27">
        <v>23.130527950000001</v>
      </c>
      <c r="H27">
        <v>22.643855640000002</v>
      </c>
      <c r="I27">
        <v>23.562701959999998</v>
      </c>
      <c r="J27">
        <v>24.02959113</v>
      </c>
      <c r="K27">
        <v>23.86604831</v>
      </c>
      <c r="L27">
        <v>23.78937947</v>
      </c>
      <c r="M27">
        <v>24.117244100000001</v>
      </c>
      <c r="N27">
        <v>24.957803139999999</v>
      </c>
      <c r="O27">
        <v>25.649628440000001</v>
      </c>
      <c r="P27">
        <v>25.380806759999999</v>
      </c>
      <c r="Q27">
        <v>24.309825880000002</v>
      </c>
      <c r="R27">
        <v>23.074910460000002</v>
      </c>
      <c r="S27">
        <v>21.914691879999999</v>
      </c>
      <c r="T27">
        <v>20.986446229999999</v>
      </c>
      <c r="U27">
        <v>20.250658600000001</v>
      </c>
      <c r="V27">
        <v>19.73123962</v>
      </c>
      <c r="W27">
        <v>19.236866469999999</v>
      </c>
      <c r="X27">
        <v>18.778141649999998</v>
      </c>
      <c r="Y27">
        <v>18.588719820000001</v>
      </c>
      <c r="Z27">
        <v>18.583921010000001</v>
      </c>
      <c r="AA27">
        <v>18.676486390000001</v>
      </c>
      <c r="AB27">
        <v>18.813953489999999</v>
      </c>
      <c r="AC27">
        <v>18.968147460000001</v>
      </c>
      <c r="AD27">
        <v>19.145347340000001</v>
      </c>
      <c r="AE27">
        <v>19.32984115</v>
      </c>
      <c r="AF27">
        <v>19.51654151</v>
      </c>
      <c r="AG27">
        <v>19.703023420000001</v>
      </c>
      <c r="AH27">
        <v>19.890516720000001</v>
      </c>
      <c r="AI27">
        <v>20.070117029999999</v>
      </c>
      <c r="AJ27">
        <v>20.240509039999999</v>
      </c>
      <c r="AK27">
        <v>20.40184992</v>
      </c>
      <c r="AL27">
        <v>20.553448270000001</v>
      </c>
      <c r="AM27">
        <v>20.6968207</v>
      </c>
      <c r="AN27">
        <v>20.830536949999999</v>
      </c>
      <c r="AO27">
        <v>20.95662051</v>
      </c>
      <c r="AP27">
        <v>21.076992659999998</v>
      </c>
      <c r="AQ27">
        <v>21.196642879999999</v>
      </c>
      <c r="AR27">
        <v>21.317257269999999</v>
      </c>
      <c r="AS27">
        <v>21.44174503</v>
      </c>
      <c r="AT27">
        <v>21.573108569999999</v>
      </c>
      <c r="AU27">
        <v>21.716998159999999</v>
      </c>
      <c r="AV27">
        <v>21.87934727</v>
      </c>
      <c r="AW27">
        <v>22.07075459</v>
      </c>
    </row>
    <row r="28" spans="2:49" x14ac:dyDescent="0.25">
      <c r="B28" t="s">
        <v>128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27.091169359999999</v>
      </c>
      <c r="K28">
        <v>26.6780401</v>
      </c>
      <c r="L28">
        <v>26.209465739999999</v>
      </c>
      <c r="M28">
        <v>25.775135450000001</v>
      </c>
      <c r="N28">
        <v>25.534568530000001</v>
      </c>
      <c r="O28">
        <v>25.29835877</v>
      </c>
      <c r="P28">
        <v>25.063526419999999</v>
      </c>
      <c r="Q28">
        <v>24.821822529999999</v>
      </c>
      <c r="R28">
        <v>24.579651389999999</v>
      </c>
      <c r="S28">
        <v>24.459578010000001</v>
      </c>
      <c r="T28">
        <v>24.316287209999999</v>
      </c>
      <c r="U28">
        <v>24.037190070000001</v>
      </c>
      <c r="V28">
        <v>23.727475009999999</v>
      </c>
      <c r="W28">
        <v>23.374889570000001</v>
      </c>
      <c r="X28">
        <v>22.98909798</v>
      </c>
      <c r="Y28">
        <v>22.624875599999999</v>
      </c>
      <c r="Z28">
        <v>22.282481990000001</v>
      </c>
      <c r="AA28">
        <v>21.954011529999999</v>
      </c>
      <c r="AB28">
        <v>21.630134829999999</v>
      </c>
      <c r="AC28">
        <v>21.303844269999999</v>
      </c>
      <c r="AD28">
        <v>20.96751021</v>
      </c>
      <c r="AE28">
        <v>20.617294279999999</v>
      </c>
      <c r="AF28">
        <v>20.250955080000001</v>
      </c>
      <c r="AG28">
        <v>19.867735540000002</v>
      </c>
      <c r="AH28">
        <v>19.468314750000001</v>
      </c>
      <c r="AI28">
        <v>19.052742290000001</v>
      </c>
      <c r="AJ28">
        <v>18.623549749999999</v>
      </c>
      <c r="AK28">
        <v>18.183587880000001</v>
      </c>
      <c r="AL28">
        <v>17.736048759999999</v>
      </c>
      <c r="AM28">
        <v>17.28413243</v>
      </c>
      <c r="AN28">
        <v>16.832950690000001</v>
      </c>
      <c r="AO28">
        <v>16.38521867</v>
      </c>
      <c r="AP28">
        <v>15.943291589999999</v>
      </c>
      <c r="AQ28">
        <v>15.509706550000001</v>
      </c>
      <c r="AR28">
        <v>15.08664398</v>
      </c>
      <c r="AS28">
        <v>14.676018600000001</v>
      </c>
      <c r="AT28">
        <v>14.27984715</v>
      </c>
      <c r="AU28">
        <v>13.8997332</v>
      </c>
      <c r="AV28">
        <v>13.536924429999999</v>
      </c>
      <c r="AW28">
        <v>13.19285629</v>
      </c>
    </row>
    <row r="29" spans="2:49" x14ac:dyDescent="0.25">
      <c r="B29" t="s">
        <v>129</v>
      </c>
      <c r="C29">
        <v>22.604062437828901</v>
      </c>
      <c r="D29">
        <v>22.966977971759398</v>
      </c>
      <c r="E29">
        <v>23.33572023</v>
      </c>
      <c r="F29">
        <v>23.66658911</v>
      </c>
      <c r="G29">
        <v>22.551736760000001</v>
      </c>
      <c r="H29">
        <v>20.33035873</v>
      </c>
      <c r="I29">
        <v>20.769631019999999</v>
      </c>
      <c r="J29">
        <v>20.555519329999999</v>
      </c>
      <c r="K29">
        <v>19.846587629999998</v>
      </c>
      <c r="L29">
        <v>19.357341030000001</v>
      </c>
      <c r="M29">
        <v>19.27034991</v>
      </c>
      <c r="N29">
        <v>18.77830672</v>
      </c>
      <c r="O29">
        <v>19.321304690000002</v>
      </c>
      <c r="P29">
        <v>19.727498950000001</v>
      </c>
      <c r="Q29">
        <v>19.95117351</v>
      </c>
      <c r="R29">
        <v>20.314238060000001</v>
      </c>
      <c r="S29">
        <v>20.854851480000001</v>
      </c>
      <c r="T29">
        <v>21.09009971</v>
      </c>
      <c r="U29">
        <v>21.194901179999999</v>
      </c>
      <c r="V29">
        <v>21.282132369999999</v>
      </c>
      <c r="W29">
        <v>21.118683260000001</v>
      </c>
      <c r="X29">
        <v>20.864781130000001</v>
      </c>
      <c r="Y29">
        <v>20.67964576</v>
      </c>
      <c r="Z29">
        <v>20.59040431</v>
      </c>
      <c r="AA29">
        <v>20.579124329999999</v>
      </c>
      <c r="AB29">
        <v>20.6304014</v>
      </c>
      <c r="AC29">
        <v>20.734417180000001</v>
      </c>
      <c r="AD29">
        <v>20.66864795</v>
      </c>
      <c r="AE29">
        <v>20.631822790000001</v>
      </c>
      <c r="AF29">
        <v>20.61811981</v>
      </c>
      <c r="AG29">
        <v>20.622143749999999</v>
      </c>
      <c r="AH29">
        <v>20.642213430000002</v>
      </c>
      <c r="AI29">
        <v>20.66355368</v>
      </c>
      <c r="AJ29">
        <v>20.689486110000001</v>
      </c>
      <c r="AK29">
        <v>20.721713730000001</v>
      </c>
      <c r="AL29">
        <v>20.75760782</v>
      </c>
      <c r="AM29">
        <v>20.7959678</v>
      </c>
      <c r="AN29">
        <v>20.876737200000001</v>
      </c>
      <c r="AO29">
        <v>20.95808736</v>
      </c>
      <c r="AP29">
        <v>21.038135780000001</v>
      </c>
      <c r="AQ29">
        <v>21.118066519999999</v>
      </c>
      <c r="AR29">
        <v>21.192613720000001</v>
      </c>
      <c r="AS29">
        <v>21.262253829999999</v>
      </c>
      <c r="AT29">
        <v>21.325048469999999</v>
      </c>
      <c r="AU29">
        <v>21.381142870000001</v>
      </c>
      <c r="AV29">
        <v>21.43164707</v>
      </c>
      <c r="AW29">
        <v>21.48637295</v>
      </c>
    </row>
    <row r="30" spans="2:49" x14ac:dyDescent="0.2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34664.492700000003</v>
      </c>
      <c r="T30">
        <v>34956.187980000002</v>
      </c>
      <c r="U30">
        <v>35116.030050000001</v>
      </c>
      <c r="V30">
        <v>35229.844510000003</v>
      </c>
      <c r="W30">
        <v>35278.953860000001</v>
      </c>
      <c r="X30">
        <v>35281.81854</v>
      </c>
      <c r="Y30">
        <v>35334.949849999997</v>
      </c>
      <c r="Z30">
        <v>35439.801670000001</v>
      </c>
      <c r="AA30">
        <v>35585.84375</v>
      </c>
      <c r="AB30">
        <v>35759.40943</v>
      </c>
      <c r="AC30">
        <v>35951.122750000002</v>
      </c>
      <c r="AD30">
        <v>36149.275889999997</v>
      </c>
      <c r="AE30">
        <v>36349.113899999997</v>
      </c>
      <c r="AF30">
        <v>36547.987860000001</v>
      </c>
      <c r="AG30">
        <v>36745.132689999999</v>
      </c>
      <c r="AH30">
        <v>36941.647129999998</v>
      </c>
      <c r="AI30">
        <v>37135.599300000002</v>
      </c>
      <c r="AJ30">
        <v>37329.307930000003</v>
      </c>
      <c r="AK30">
        <v>37524.502480000003</v>
      </c>
      <c r="AL30">
        <v>37722.886740000002</v>
      </c>
      <c r="AM30">
        <v>37925.231039999999</v>
      </c>
      <c r="AN30">
        <v>38138.665560000001</v>
      </c>
      <c r="AO30">
        <v>38361.967689999998</v>
      </c>
      <c r="AP30">
        <v>38592.47395</v>
      </c>
      <c r="AQ30">
        <v>38828.622289999999</v>
      </c>
      <c r="AR30">
        <v>39068.293060000004</v>
      </c>
      <c r="AS30">
        <v>39309.470050000004</v>
      </c>
      <c r="AT30">
        <v>39551.912880000003</v>
      </c>
      <c r="AU30">
        <v>39795.223339999997</v>
      </c>
      <c r="AV30">
        <v>40039.092969999998</v>
      </c>
      <c r="AW30">
        <v>40285.836439999999</v>
      </c>
    </row>
    <row r="31" spans="2:49" x14ac:dyDescent="0.25">
      <c r="B31" t="s">
        <v>131</v>
      </c>
      <c r="C31">
        <v>17.998489648965599</v>
      </c>
      <c r="D31">
        <v>18.287461222056098</v>
      </c>
      <c r="E31">
        <v>18.581072330000001</v>
      </c>
      <c r="F31">
        <v>27.034501580000001</v>
      </c>
      <c r="G31">
        <v>90.789483489999995</v>
      </c>
      <c r="H31">
        <v>149.7273266</v>
      </c>
      <c r="I31">
        <v>210.18229880000001</v>
      </c>
      <c r="J31">
        <v>285.4553593</v>
      </c>
      <c r="K31">
        <v>357.67948760000002</v>
      </c>
      <c r="L31">
        <v>421.25414499999999</v>
      </c>
      <c r="M31">
        <v>481.85066169999999</v>
      </c>
      <c r="N31">
        <v>526.77125779999994</v>
      </c>
      <c r="O31">
        <v>562.59705459999998</v>
      </c>
      <c r="P31">
        <v>613.20177630000001</v>
      </c>
      <c r="Q31">
        <v>689.45510449999995</v>
      </c>
      <c r="R31">
        <v>762.64473680000003</v>
      </c>
      <c r="S31">
        <v>868.60220170000002</v>
      </c>
      <c r="T31">
        <v>946.30706740000005</v>
      </c>
      <c r="U31">
        <v>1030.547462</v>
      </c>
      <c r="V31">
        <v>1121.7233859999999</v>
      </c>
      <c r="W31">
        <v>1219.1246430000001</v>
      </c>
      <c r="X31">
        <v>1322.421186</v>
      </c>
      <c r="Y31">
        <v>1427.0345199999999</v>
      </c>
      <c r="Z31">
        <v>1528.2973199999999</v>
      </c>
      <c r="AA31">
        <v>1623.5258980000001</v>
      </c>
      <c r="AB31">
        <v>1710.3422290000001</v>
      </c>
      <c r="AC31">
        <v>1787.179331</v>
      </c>
      <c r="AD31">
        <v>1852.7630099999999</v>
      </c>
      <c r="AE31">
        <v>1906.541375</v>
      </c>
      <c r="AF31">
        <v>1948.2303870000001</v>
      </c>
      <c r="AG31">
        <v>1977.7845789999999</v>
      </c>
      <c r="AH31">
        <v>1995.3597970000001</v>
      </c>
      <c r="AI31">
        <v>2001.4007939999999</v>
      </c>
      <c r="AJ31">
        <v>1996.290573</v>
      </c>
      <c r="AK31">
        <v>1980.4796699999999</v>
      </c>
      <c r="AL31">
        <v>1954.6487050000001</v>
      </c>
      <c r="AM31">
        <v>1919.5854320000001</v>
      </c>
      <c r="AN31">
        <v>1876.5447200000001</v>
      </c>
      <c r="AO31">
        <v>1826.4561000000001</v>
      </c>
      <c r="AP31">
        <v>1770.2736669999999</v>
      </c>
      <c r="AQ31">
        <v>1709.054228</v>
      </c>
      <c r="AR31">
        <v>1643.8571449999999</v>
      </c>
      <c r="AS31">
        <v>1575.7444889999999</v>
      </c>
      <c r="AT31">
        <v>1505.69271</v>
      </c>
      <c r="AU31">
        <v>1434.5731740000001</v>
      </c>
      <c r="AV31">
        <v>1363.1514689999999</v>
      </c>
      <c r="AW31">
        <v>1292.1220089999999</v>
      </c>
    </row>
    <row r="32" spans="2:49" x14ac:dyDescent="0.25">
      <c r="B32" t="s">
        <v>132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3477.3848200000002</v>
      </c>
      <c r="K32">
        <v>3706.5475099999999</v>
      </c>
      <c r="L32">
        <v>3894.4624119999999</v>
      </c>
      <c r="M32">
        <v>4070.4415359999998</v>
      </c>
      <c r="N32">
        <v>4285.2968799999999</v>
      </c>
      <c r="O32">
        <v>4481.0259480000004</v>
      </c>
      <c r="P32">
        <v>4669.2693159999999</v>
      </c>
      <c r="Q32">
        <v>4851.9471249999997</v>
      </c>
      <c r="R32">
        <v>5018.1849579999998</v>
      </c>
      <c r="S32">
        <v>5239.8968109999996</v>
      </c>
      <c r="T32">
        <v>5404.3965770000004</v>
      </c>
      <c r="U32">
        <v>5519.3260920000002</v>
      </c>
      <c r="V32">
        <v>5611.0525369999996</v>
      </c>
      <c r="W32">
        <v>5675.8454899999997</v>
      </c>
      <c r="X32">
        <v>5716.1707509999997</v>
      </c>
      <c r="Y32">
        <v>5750.40661</v>
      </c>
      <c r="Z32">
        <v>5777.3102749999998</v>
      </c>
      <c r="AA32">
        <v>5794.0279099999998</v>
      </c>
      <c r="AB32">
        <v>5797.2833270000001</v>
      </c>
      <c r="AC32">
        <v>5784.7368880000004</v>
      </c>
      <c r="AD32">
        <v>5754.0234819999996</v>
      </c>
      <c r="AE32">
        <v>5704.1800199999998</v>
      </c>
      <c r="AF32">
        <v>5634.8579239999999</v>
      </c>
      <c r="AG32">
        <v>5546.2729849999996</v>
      </c>
      <c r="AH32">
        <v>5439.1637680000003</v>
      </c>
      <c r="AI32">
        <v>5314.1766950000001</v>
      </c>
      <c r="AJ32">
        <v>5172.8066760000002</v>
      </c>
      <c r="AK32">
        <v>5016.7518700000001</v>
      </c>
      <c r="AL32">
        <v>4847.9516610000001</v>
      </c>
      <c r="AM32">
        <v>4668.4519920000002</v>
      </c>
      <c r="AN32">
        <v>4480.7412320000003</v>
      </c>
      <c r="AO32">
        <v>4286.8473770000001</v>
      </c>
      <c r="AP32">
        <v>4088.7526870000002</v>
      </c>
      <c r="AQ32">
        <v>3888.4524099999999</v>
      </c>
      <c r="AR32">
        <v>3687.8110200000001</v>
      </c>
      <c r="AS32">
        <v>3488.521804</v>
      </c>
      <c r="AT32">
        <v>3292.1471740000002</v>
      </c>
      <c r="AU32">
        <v>3100.018039</v>
      </c>
      <c r="AV32">
        <v>2913.2377740000002</v>
      </c>
      <c r="AW32">
        <v>2732.724929</v>
      </c>
    </row>
    <row r="33" spans="2:49" x14ac:dyDescent="0.2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4821.2249510000001</v>
      </c>
      <c r="H33">
        <v>5318.8058179999998</v>
      </c>
      <c r="I33">
        <v>5759.0399429999998</v>
      </c>
      <c r="J33">
        <v>6146.6359169999996</v>
      </c>
      <c r="K33">
        <v>6400.5063499999997</v>
      </c>
      <c r="L33">
        <v>6597.9789440000004</v>
      </c>
      <c r="M33">
        <v>6780.5441609999998</v>
      </c>
      <c r="N33">
        <v>7040.4805470000001</v>
      </c>
      <c r="O33">
        <v>7274.556611</v>
      </c>
      <c r="P33">
        <v>7493.0460999999996</v>
      </c>
      <c r="Q33">
        <v>7691.9766550000004</v>
      </c>
      <c r="R33">
        <v>7870.6246810000002</v>
      </c>
      <c r="S33">
        <v>8104.5500529999999</v>
      </c>
      <c r="T33">
        <v>8286.2721880000008</v>
      </c>
      <c r="U33">
        <v>8387.4741009999998</v>
      </c>
      <c r="V33">
        <v>8454.4442629999994</v>
      </c>
      <c r="W33">
        <v>8482.2608409999903</v>
      </c>
      <c r="X33">
        <v>8475.6869210000004</v>
      </c>
      <c r="Y33">
        <v>8460.2019020000007</v>
      </c>
      <c r="Z33">
        <v>8435.8626210000002</v>
      </c>
      <c r="AA33">
        <v>8399.3024710000009</v>
      </c>
      <c r="AB33">
        <v>8346.5674409999901</v>
      </c>
      <c r="AC33">
        <v>8274.8208350000004</v>
      </c>
      <c r="AD33">
        <v>8181.0924869999999</v>
      </c>
      <c r="AE33">
        <v>8064.1739109999999</v>
      </c>
      <c r="AF33">
        <v>7923.6582390000003</v>
      </c>
      <c r="AG33">
        <v>7759.8890819999997</v>
      </c>
      <c r="AH33">
        <v>7573.9268179999999</v>
      </c>
      <c r="AI33">
        <v>7366.760241</v>
      </c>
      <c r="AJ33">
        <v>7140.5026319999997</v>
      </c>
      <c r="AK33">
        <v>6897.5379279999997</v>
      </c>
      <c r="AL33">
        <v>6640.4933129999999</v>
      </c>
      <c r="AM33">
        <v>6372.1073189999997</v>
      </c>
      <c r="AN33">
        <v>6095.6383239999996</v>
      </c>
      <c r="AO33">
        <v>5813.7126630000002</v>
      </c>
      <c r="AP33">
        <v>5528.8722049999997</v>
      </c>
      <c r="AQ33">
        <v>5243.627579</v>
      </c>
      <c r="AR33">
        <v>4960.2885399999996</v>
      </c>
      <c r="AS33">
        <v>4680.9378059999999</v>
      </c>
      <c r="AT33">
        <v>4407.4632170000004</v>
      </c>
      <c r="AU33">
        <v>4141.4490930000002</v>
      </c>
      <c r="AV33">
        <v>3884.18451</v>
      </c>
      <c r="AW33">
        <v>3636.712661</v>
      </c>
    </row>
    <row r="34" spans="2:49" x14ac:dyDescent="0.2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7093.7137359999997</v>
      </c>
      <c r="K34">
        <v>7253.1785410000002</v>
      </c>
      <c r="L34">
        <v>7363.8396620000003</v>
      </c>
      <c r="M34">
        <v>7465.3761050000003</v>
      </c>
      <c r="N34">
        <v>7628.1928989999997</v>
      </c>
      <c r="O34">
        <v>7773.2800749999997</v>
      </c>
      <c r="P34">
        <v>7904.2181250000003</v>
      </c>
      <c r="Q34">
        <v>8010.4348680000003</v>
      </c>
      <c r="R34">
        <v>8107.6214440000003</v>
      </c>
      <c r="S34">
        <v>8236.9530950000008</v>
      </c>
      <c r="T34">
        <v>8357.4272369999999</v>
      </c>
      <c r="U34">
        <v>8397.6984219999995</v>
      </c>
      <c r="V34">
        <v>8407.0160149999901</v>
      </c>
      <c r="W34">
        <v>8380.81397499999</v>
      </c>
      <c r="X34">
        <v>8323.9748870000003</v>
      </c>
      <c r="Y34">
        <v>8260.4422379999996</v>
      </c>
      <c r="Z34">
        <v>8191.0016930000002</v>
      </c>
      <c r="AA34">
        <v>8112.7252500000004</v>
      </c>
      <c r="AB34">
        <v>8022.1235859999997</v>
      </c>
      <c r="AC34">
        <v>7916.6542769999996</v>
      </c>
      <c r="AD34">
        <v>7793.6100079999997</v>
      </c>
      <c r="AE34">
        <v>7651.8382410000004</v>
      </c>
      <c r="AF34">
        <v>7490.9110710000004</v>
      </c>
      <c r="AG34">
        <v>7311.0844520000001</v>
      </c>
      <c r="AH34">
        <v>7113.2753149999999</v>
      </c>
      <c r="AI34">
        <v>6898.346141</v>
      </c>
      <c r="AJ34">
        <v>6668.1925270000002</v>
      </c>
      <c r="AK34">
        <v>6424.956897</v>
      </c>
      <c r="AL34">
        <v>6170.9717680000003</v>
      </c>
      <c r="AM34">
        <v>5908.6592330000003</v>
      </c>
      <c r="AN34">
        <v>5640.8795440000004</v>
      </c>
      <c r="AO34">
        <v>5369.9227559999999</v>
      </c>
      <c r="AP34">
        <v>5097.9951389999997</v>
      </c>
      <c r="AQ34">
        <v>4827.2578780000003</v>
      </c>
      <c r="AR34">
        <v>4559.6829230000003</v>
      </c>
      <c r="AS34">
        <v>4297.0379139999995</v>
      </c>
      <c r="AT34">
        <v>4040.9112839999998</v>
      </c>
      <c r="AU34">
        <v>3792.621807</v>
      </c>
      <c r="AV34">
        <v>3553.2270389999999</v>
      </c>
      <c r="AW34">
        <v>3323.5653080000002</v>
      </c>
    </row>
    <row r="35" spans="2:49" x14ac:dyDescent="0.2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13387.104240000001</v>
      </c>
      <c r="G35" s="39">
        <v>12832.969810000001</v>
      </c>
      <c r="H35" s="39">
        <v>12362.902050000001</v>
      </c>
      <c r="I35">
        <v>11917.784949999999</v>
      </c>
      <c r="J35">
        <v>11490.20795</v>
      </c>
      <c r="K35" s="39">
        <v>11030.2912</v>
      </c>
      <c r="L35" s="39">
        <v>10589.831169999999</v>
      </c>
      <c r="M35" s="39">
        <v>10181.763059999999</v>
      </c>
      <c r="N35" s="39">
        <v>9832.991403</v>
      </c>
      <c r="O35" s="39">
        <v>9508.1765790000009</v>
      </c>
      <c r="P35">
        <v>9190.3521970000002</v>
      </c>
      <c r="Q35">
        <v>8882.8848199999902</v>
      </c>
      <c r="R35">
        <v>8589.6904340000001</v>
      </c>
      <c r="S35">
        <v>8317.8716910000003</v>
      </c>
      <c r="T35">
        <v>8086.1679649999996</v>
      </c>
      <c r="U35">
        <v>7812.0081710000004</v>
      </c>
      <c r="V35">
        <v>7541.8545359999998</v>
      </c>
      <c r="W35">
        <v>7272.1569129999998</v>
      </c>
      <c r="X35">
        <v>7004.7549840000001</v>
      </c>
      <c r="Y35">
        <v>6750.6006450000004</v>
      </c>
      <c r="Z35">
        <v>6509.5176309999997</v>
      </c>
      <c r="AA35">
        <v>6279.0556710000001</v>
      </c>
      <c r="AB35">
        <v>6056.5438210000002</v>
      </c>
      <c r="AC35">
        <v>5839.8044159999999</v>
      </c>
      <c r="AD35">
        <v>5626.617585</v>
      </c>
      <c r="AE35">
        <v>5415.5671249999996</v>
      </c>
      <c r="AF35">
        <v>5205.6534830000001</v>
      </c>
      <c r="AG35">
        <v>4996.2733239999998</v>
      </c>
      <c r="AH35">
        <v>4787.2079190000004</v>
      </c>
      <c r="AI35">
        <v>4578.282459</v>
      </c>
      <c r="AJ35">
        <v>4369.8591210000004</v>
      </c>
      <c r="AK35">
        <v>4162.4565220000004</v>
      </c>
      <c r="AL35">
        <v>3956.706455</v>
      </c>
      <c r="AM35">
        <v>3753.3115130000001</v>
      </c>
      <c r="AN35">
        <v>3553.213557</v>
      </c>
      <c r="AO35">
        <v>3357.0966100000001</v>
      </c>
      <c r="AP35">
        <v>3165.6275129999999</v>
      </c>
      <c r="AQ35">
        <v>2979.471963</v>
      </c>
      <c r="AR35">
        <v>2799.2262580000001</v>
      </c>
      <c r="AS35">
        <v>2625.413665</v>
      </c>
      <c r="AT35">
        <v>2458.4881340000002</v>
      </c>
      <c r="AU35">
        <v>2298.7939660000002</v>
      </c>
      <c r="AV35">
        <v>2146.5690850000001</v>
      </c>
      <c r="AW35">
        <v>2001.9645760000001</v>
      </c>
    </row>
    <row r="36" spans="2:49" x14ac:dyDescent="0.2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3955.8263310000002</v>
      </c>
      <c r="K36">
        <v>3776.0278130000002</v>
      </c>
      <c r="L36">
        <v>3601.3029409999999</v>
      </c>
      <c r="M36">
        <v>3438.5936470000001</v>
      </c>
      <c r="N36">
        <v>3292.8042610000002</v>
      </c>
      <c r="O36">
        <v>3156.1154430000001</v>
      </c>
      <c r="P36">
        <v>3026.1254079999999</v>
      </c>
      <c r="Q36">
        <v>2901.0513089999999</v>
      </c>
      <c r="R36">
        <v>2781.2904389999999</v>
      </c>
      <c r="S36">
        <v>2665.6618050000002</v>
      </c>
      <c r="T36">
        <v>2541.8861310000002</v>
      </c>
      <c r="U36">
        <v>2415.6422130000001</v>
      </c>
      <c r="V36">
        <v>2295.537793</v>
      </c>
      <c r="W36">
        <v>2180.5877460000002</v>
      </c>
      <c r="X36">
        <v>2070.9111330000001</v>
      </c>
      <c r="Y36">
        <v>1968.3145629999999</v>
      </c>
      <c r="Z36">
        <v>1872.4276560000001</v>
      </c>
      <c r="AA36">
        <v>1782.4447660000001</v>
      </c>
      <c r="AB36">
        <v>1697.5343539999999</v>
      </c>
      <c r="AC36">
        <v>1616.9854929999999</v>
      </c>
      <c r="AD36">
        <v>1540.1004800000001</v>
      </c>
      <c r="AE36">
        <v>1466.3634939999999</v>
      </c>
      <c r="AF36">
        <v>1395.3592269999999</v>
      </c>
      <c r="AG36">
        <v>1326.7671849999999</v>
      </c>
      <c r="AH36">
        <v>1260.357219</v>
      </c>
      <c r="AI36">
        <v>1195.923567</v>
      </c>
      <c r="AJ36">
        <v>1133.3741379999999</v>
      </c>
      <c r="AK36">
        <v>1072.6583499999999</v>
      </c>
      <c r="AL36">
        <v>1013.762459</v>
      </c>
      <c r="AM36">
        <v>956.69817909999995</v>
      </c>
      <c r="AN36">
        <v>901.54010530000005</v>
      </c>
      <c r="AO36">
        <v>848.31883200000004</v>
      </c>
      <c r="AP36">
        <v>797.0709554</v>
      </c>
      <c r="AQ36">
        <v>747.84350710000001</v>
      </c>
      <c r="AR36">
        <v>700.67856340000003</v>
      </c>
      <c r="AS36">
        <v>655.61121560000004</v>
      </c>
      <c r="AT36">
        <v>612.66929909999999</v>
      </c>
      <c r="AU36">
        <v>571.86428309999997</v>
      </c>
      <c r="AV36">
        <v>533.19138969999995</v>
      </c>
      <c r="AW36">
        <v>496.63361980000002</v>
      </c>
    </row>
    <row r="37" spans="2:49" x14ac:dyDescent="0.2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1989.1601579999999</v>
      </c>
      <c r="H37">
        <v>1869.6870510000001</v>
      </c>
      <c r="I37">
        <v>1758.1687300000001</v>
      </c>
      <c r="J37">
        <v>1651.8658350000001</v>
      </c>
      <c r="K37">
        <v>1548.4436519999999</v>
      </c>
      <c r="L37">
        <v>1449.0455529999999</v>
      </c>
      <c r="M37">
        <v>1356.8722620000001</v>
      </c>
      <c r="N37">
        <v>1275.4609230000001</v>
      </c>
      <c r="O37">
        <v>1199.16642</v>
      </c>
      <c r="P37">
        <v>1127.3222149999999</v>
      </c>
      <c r="Q37">
        <v>1059.1767749999999</v>
      </c>
      <c r="R37">
        <v>994.34246559999997</v>
      </c>
      <c r="S37">
        <v>933.88328850000005</v>
      </c>
      <c r="T37">
        <v>874.90402129999995</v>
      </c>
      <c r="U37">
        <v>818.06900529999996</v>
      </c>
      <c r="V37">
        <v>764.58655450000003</v>
      </c>
      <c r="W37">
        <v>714.19870809999998</v>
      </c>
      <c r="X37">
        <v>666.86248880000005</v>
      </c>
      <c r="Y37">
        <v>622.81383430000005</v>
      </c>
      <c r="Z37">
        <v>581.90586199999996</v>
      </c>
      <c r="AA37">
        <v>543.88705730000004</v>
      </c>
      <c r="AB37">
        <v>508.50596239999999</v>
      </c>
      <c r="AC37">
        <v>475.53142320000001</v>
      </c>
      <c r="AD37">
        <v>444.74050990000001</v>
      </c>
      <c r="AE37">
        <v>415.94191130000002</v>
      </c>
      <c r="AF37">
        <v>388.96643549999999</v>
      </c>
      <c r="AG37">
        <v>363.66578010000001</v>
      </c>
      <c r="AH37">
        <v>339.91146559999999</v>
      </c>
      <c r="AI37">
        <v>317.58463870000003</v>
      </c>
      <c r="AJ37">
        <v>296.58902230000001</v>
      </c>
      <c r="AK37">
        <v>276.83945110000002</v>
      </c>
      <c r="AL37">
        <v>258.26004390000003</v>
      </c>
      <c r="AM37">
        <v>240.7829361</v>
      </c>
      <c r="AN37">
        <v>224.3521183</v>
      </c>
      <c r="AO37">
        <v>208.9107698</v>
      </c>
      <c r="AP37">
        <v>194.40690169999999</v>
      </c>
      <c r="AQ37">
        <v>180.79351410000001</v>
      </c>
      <c r="AR37">
        <v>168.02660760000001</v>
      </c>
      <c r="AS37">
        <v>156.06476720000001</v>
      </c>
      <c r="AT37">
        <v>144.86897440000001</v>
      </c>
      <c r="AU37">
        <v>134.4013003</v>
      </c>
      <c r="AV37">
        <v>124.62472769999999</v>
      </c>
      <c r="AW37">
        <v>115.5034374</v>
      </c>
    </row>
    <row r="38" spans="2:49" x14ac:dyDescent="0.2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2.3230064200000001E-2</v>
      </c>
      <c r="G38">
        <v>5.4623611400000001E-2</v>
      </c>
      <c r="H38">
        <v>0.11199635600000001</v>
      </c>
      <c r="I38">
        <v>0.19645021109999999</v>
      </c>
      <c r="J38">
        <v>0.31947961029999999</v>
      </c>
      <c r="K38">
        <v>0.46726478370000002</v>
      </c>
      <c r="L38">
        <v>0.66399824249999995</v>
      </c>
      <c r="M38">
        <v>0.95404384880000004</v>
      </c>
      <c r="N38">
        <v>1.401691061</v>
      </c>
      <c r="O38">
        <v>2.0075083560000002</v>
      </c>
      <c r="P38">
        <v>2.7962953609999999</v>
      </c>
      <c r="Q38">
        <v>3.8243860139999999</v>
      </c>
      <c r="R38">
        <v>5.1489475000000002</v>
      </c>
      <c r="S38">
        <v>8.1787770260000006</v>
      </c>
      <c r="T38">
        <v>14.086975949999999</v>
      </c>
      <c r="U38">
        <v>24.911793729999999</v>
      </c>
      <c r="V38">
        <v>37.599680599999999</v>
      </c>
      <c r="W38">
        <v>52.3870656</v>
      </c>
      <c r="X38">
        <v>69.737670359999996</v>
      </c>
      <c r="Y38">
        <v>90.908726979999997</v>
      </c>
      <c r="Z38">
        <v>116.6259372</v>
      </c>
      <c r="AA38">
        <v>147.5237501</v>
      </c>
      <c r="AB38">
        <v>184.16757509999999</v>
      </c>
      <c r="AC38">
        <v>227.13039079999999</v>
      </c>
      <c r="AD38">
        <v>276.85954889999999</v>
      </c>
      <c r="AE38">
        <v>333.84735499999999</v>
      </c>
      <c r="AF38">
        <v>398.54730790000002</v>
      </c>
      <c r="AG38">
        <v>471.36624169999999</v>
      </c>
      <c r="AH38">
        <v>552.66926160000003</v>
      </c>
      <c r="AI38">
        <v>642.57729989999996</v>
      </c>
      <c r="AJ38">
        <v>741.23896869999999</v>
      </c>
      <c r="AK38">
        <v>848.66178149999996</v>
      </c>
      <c r="AL38">
        <v>964.73148960000003</v>
      </c>
      <c r="AM38">
        <v>1089.167412</v>
      </c>
      <c r="AN38">
        <v>1222.027053</v>
      </c>
      <c r="AO38">
        <v>1362.7728529999999</v>
      </c>
      <c r="AP38">
        <v>1510.6829749999999</v>
      </c>
      <c r="AQ38">
        <v>1665.0692570000001</v>
      </c>
      <c r="AR38">
        <v>1825.174121</v>
      </c>
      <c r="AS38">
        <v>1990.2499780000001</v>
      </c>
      <c r="AT38">
        <v>2159.7398579999999</v>
      </c>
      <c r="AU38">
        <v>2333.121948</v>
      </c>
      <c r="AV38">
        <v>2509.9422930000001</v>
      </c>
      <c r="AW38">
        <v>2690.1158019999998</v>
      </c>
    </row>
    <row r="39" spans="2:49" x14ac:dyDescent="0.2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4.0602838099999997E-2</v>
      </c>
      <c r="G39">
        <v>7.8322673999999995E-2</v>
      </c>
      <c r="H39">
        <v>0.1395009834</v>
      </c>
      <c r="I39">
        <v>0.22335326359999999</v>
      </c>
      <c r="J39">
        <v>0.33799628269999998</v>
      </c>
      <c r="K39">
        <v>0.47031015659999997</v>
      </c>
      <c r="L39">
        <v>0.63978900999999999</v>
      </c>
      <c r="M39">
        <v>0.87764764569999998</v>
      </c>
      <c r="N39">
        <v>1.2351438589999999</v>
      </c>
      <c r="O39">
        <v>1.7060559710000001</v>
      </c>
      <c r="P39">
        <v>2.3032858799999998</v>
      </c>
      <c r="Q39">
        <v>3.062223329</v>
      </c>
      <c r="R39">
        <v>4.016973589</v>
      </c>
      <c r="S39">
        <v>6.1741348780000003</v>
      </c>
      <c r="T39">
        <v>10.30699031</v>
      </c>
      <c r="U39">
        <v>17.736194229999999</v>
      </c>
      <c r="V39">
        <v>26.254977360000002</v>
      </c>
      <c r="W39">
        <v>35.970661800000002</v>
      </c>
      <c r="X39">
        <v>47.133783450000003</v>
      </c>
      <c r="Y39">
        <v>60.497232390000001</v>
      </c>
      <c r="Z39">
        <v>76.44673933</v>
      </c>
      <c r="AA39">
        <v>95.29894204</v>
      </c>
      <c r="AB39">
        <v>117.318659</v>
      </c>
      <c r="AC39">
        <v>142.7674969</v>
      </c>
      <c r="AD39">
        <v>171.82342320000001</v>
      </c>
      <c r="AE39">
        <v>204.6839693</v>
      </c>
      <c r="AF39">
        <v>241.5153727</v>
      </c>
      <c r="AG39">
        <v>282.44863850000002</v>
      </c>
      <c r="AH39">
        <v>327.58278039999999</v>
      </c>
      <c r="AI39">
        <v>376.87216669999998</v>
      </c>
      <c r="AJ39">
        <v>430.284447</v>
      </c>
      <c r="AK39">
        <v>487.70453789999999</v>
      </c>
      <c r="AL39">
        <v>548.94931059999999</v>
      </c>
      <c r="AM39">
        <v>613.74594560000003</v>
      </c>
      <c r="AN39">
        <v>682.00408340000001</v>
      </c>
      <c r="AO39">
        <v>753.31640019999998</v>
      </c>
      <c r="AP39">
        <v>827.18464240000003</v>
      </c>
      <c r="AQ39">
        <v>903.13523250000003</v>
      </c>
      <c r="AR39">
        <v>980.66696090000005</v>
      </c>
      <c r="AS39">
        <v>1059.2919509999999</v>
      </c>
      <c r="AT39">
        <v>1138.6268560000001</v>
      </c>
      <c r="AU39">
        <v>1218.3129690000001</v>
      </c>
      <c r="AV39">
        <v>1298.031655</v>
      </c>
      <c r="AW39">
        <v>1377.645289</v>
      </c>
    </row>
    <row r="40" spans="2:49" x14ac:dyDescent="0.2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0.1487682119</v>
      </c>
      <c r="G40">
        <v>0.25619838029999997</v>
      </c>
      <c r="H40">
        <v>0.41062881550000002</v>
      </c>
      <c r="I40">
        <v>0.6047143693</v>
      </c>
      <c r="J40">
        <v>0.84757318810000004</v>
      </c>
      <c r="K40">
        <v>1.110901937</v>
      </c>
      <c r="L40">
        <v>1.426794565</v>
      </c>
      <c r="M40">
        <v>1.8309282250000001</v>
      </c>
      <c r="N40">
        <v>2.4065524819999999</v>
      </c>
      <c r="O40">
        <v>3.121687514</v>
      </c>
      <c r="P40">
        <v>3.9753599980000001</v>
      </c>
      <c r="Q40">
        <v>4.9951420969999996</v>
      </c>
      <c r="R40">
        <v>6.2017008709999999</v>
      </c>
      <c r="S40">
        <v>8.8465407700000007</v>
      </c>
      <c r="T40">
        <v>13.6807994</v>
      </c>
      <c r="U40">
        <v>21.922108890000001</v>
      </c>
      <c r="V40">
        <v>30.78167208</v>
      </c>
      <c r="W40">
        <v>40.237196089999998</v>
      </c>
      <c r="X40">
        <v>50.399041050000001</v>
      </c>
      <c r="Y40">
        <v>61.82402037</v>
      </c>
      <c r="Z40">
        <v>74.671810219999998</v>
      </c>
      <c r="AA40">
        <v>89.022653289999994</v>
      </c>
      <c r="AB40">
        <v>104.901714</v>
      </c>
      <c r="AC40">
        <v>122.3218117</v>
      </c>
      <c r="AD40">
        <v>141.22415720000001</v>
      </c>
      <c r="AE40">
        <v>161.55598760000001</v>
      </c>
      <c r="AF40">
        <v>183.2329885</v>
      </c>
      <c r="AG40">
        <v>206.13922299999999</v>
      </c>
      <c r="AH40">
        <v>230.13102950000001</v>
      </c>
      <c r="AI40">
        <v>254.9763853</v>
      </c>
      <c r="AJ40">
        <v>280.4567988</v>
      </c>
      <c r="AK40">
        <v>306.31016</v>
      </c>
      <c r="AL40">
        <v>332.24747109999998</v>
      </c>
      <c r="AM40">
        <v>357.94749669999999</v>
      </c>
      <c r="AN40">
        <v>383.18750080000001</v>
      </c>
      <c r="AO40">
        <v>407.61054849999999</v>
      </c>
      <c r="AP40">
        <v>430.84257170000001</v>
      </c>
      <c r="AQ40">
        <v>452.54341929999998</v>
      </c>
      <c r="AR40">
        <v>472.3872432</v>
      </c>
      <c r="AS40">
        <v>490.07782259999999</v>
      </c>
      <c r="AT40">
        <v>505.37998549999998</v>
      </c>
      <c r="AU40">
        <v>518.08803820000003</v>
      </c>
      <c r="AV40">
        <v>528.02855069999998</v>
      </c>
      <c r="AW40">
        <v>535.09048689999997</v>
      </c>
    </row>
    <row r="41" spans="2:49" x14ac:dyDescent="0.2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9.4211864129999903</v>
      </c>
      <c r="I41">
        <v>13.78057321</v>
      </c>
      <c r="J41">
        <v>19.191872369999999</v>
      </c>
      <c r="K41">
        <v>25.02578729</v>
      </c>
      <c r="L41">
        <v>31.982816140000001</v>
      </c>
      <c r="M41">
        <v>40.81049427</v>
      </c>
      <c r="N41">
        <v>53.330714229999998</v>
      </c>
      <c r="O41">
        <v>68.815744679999995</v>
      </c>
      <c r="P41">
        <v>87.222056629999997</v>
      </c>
      <c r="Q41">
        <v>109.12743</v>
      </c>
      <c r="R41">
        <v>134.96734649999999</v>
      </c>
      <c r="S41">
        <v>191.62054130000001</v>
      </c>
      <c r="T41">
        <v>295.12266290000002</v>
      </c>
      <c r="U41">
        <v>471.58801890000001</v>
      </c>
      <c r="V41">
        <v>661.46957320000001</v>
      </c>
      <c r="W41">
        <v>864.65904330000001</v>
      </c>
      <c r="X41">
        <v>1084.0359249999999</v>
      </c>
      <c r="Y41">
        <v>1332.2866570000001</v>
      </c>
      <c r="Z41">
        <v>1613.759955</v>
      </c>
      <c r="AA41">
        <v>1931.2674959999999</v>
      </c>
      <c r="AB41">
        <v>2286.5875230000001</v>
      </c>
      <c r="AC41">
        <v>2681.391787</v>
      </c>
      <c r="AD41">
        <v>3115.9182409999999</v>
      </c>
      <c r="AE41">
        <v>3590.7066880000002</v>
      </c>
      <c r="AF41">
        <v>4105.7637409999998</v>
      </c>
      <c r="AG41">
        <v>4660.551958</v>
      </c>
      <c r="AH41">
        <v>5254.0747339999998</v>
      </c>
      <c r="AI41">
        <v>5883.3763689999996</v>
      </c>
      <c r="AJ41">
        <v>6545.9047499999997</v>
      </c>
      <c r="AK41">
        <v>7238.1419569999998</v>
      </c>
      <c r="AL41">
        <v>7955.9215009999998</v>
      </c>
      <c r="AM41">
        <v>8694.2143539999997</v>
      </c>
      <c r="AN41">
        <v>9450.5594710000005</v>
      </c>
      <c r="AO41">
        <v>10218.83361</v>
      </c>
      <c r="AP41">
        <v>10992.19794</v>
      </c>
      <c r="AQ41">
        <v>11764.487940000001</v>
      </c>
      <c r="AR41">
        <v>12529.60133</v>
      </c>
      <c r="AS41">
        <v>13281.947120000001</v>
      </c>
      <c r="AT41">
        <v>14017.43895</v>
      </c>
      <c r="AU41">
        <v>14732.55091</v>
      </c>
      <c r="AV41">
        <v>15424.447169999999</v>
      </c>
      <c r="AW41">
        <v>16092.35728</v>
      </c>
    </row>
    <row r="42" spans="2:49" x14ac:dyDescent="0.2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1.363296775</v>
      </c>
      <c r="G42">
        <v>2.3208876859999998</v>
      </c>
      <c r="H42">
        <v>3.676697323</v>
      </c>
      <c r="I42">
        <v>5.3609007059999998</v>
      </c>
      <c r="J42">
        <v>7.4420866419999996</v>
      </c>
      <c r="K42">
        <v>9.6780187840000007</v>
      </c>
      <c r="L42" s="39">
        <v>12.333922619999999</v>
      </c>
      <c r="M42" s="39">
        <v>15.683468960000001</v>
      </c>
      <c r="N42" s="39">
        <v>20.415936129999999</v>
      </c>
      <c r="O42" s="39">
        <v>26.243099650000001</v>
      </c>
      <c r="P42" s="39">
        <v>33.135691970000003</v>
      </c>
      <c r="Q42" s="39">
        <v>41.294973970000001</v>
      </c>
      <c r="R42">
        <v>50.865890659999998</v>
      </c>
      <c r="S42">
        <v>71.791692679999997</v>
      </c>
      <c r="T42">
        <v>109.8479767</v>
      </c>
      <c r="U42">
        <v>174.3850004</v>
      </c>
      <c r="V42">
        <v>243.35396069999999</v>
      </c>
      <c r="W42">
        <v>316.61508099999998</v>
      </c>
      <c r="X42">
        <v>395.10639650000002</v>
      </c>
      <c r="Y42">
        <v>483.27297650000003</v>
      </c>
      <c r="Z42">
        <v>582.52672670000004</v>
      </c>
      <c r="AA42">
        <v>693.72303750000003</v>
      </c>
      <c r="AB42">
        <v>817.3485756</v>
      </c>
      <c r="AC42">
        <v>953.85176890000002</v>
      </c>
      <c r="AD42">
        <v>1103.179435</v>
      </c>
      <c r="AE42">
        <v>1265.3847209999999</v>
      </c>
      <c r="AF42">
        <v>1440.335914</v>
      </c>
      <c r="AG42">
        <v>1627.715672</v>
      </c>
      <c r="AH42">
        <v>1827.0524989999999</v>
      </c>
      <c r="AI42">
        <v>2037.2157749999999</v>
      </c>
      <c r="AJ42">
        <v>2257.227965</v>
      </c>
      <c r="AK42">
        <v>2485.7976570000001</v>
      </c>
      <c r="AL42">
        <v>2721.4339359999999</v>
      </c>
      <c r="AM42">
        <v>2962.378694</v>
      </c>
      <c r="AN42">
        <v>3207.7502439999998</v>
      </c>
      <c r="AO42">
        <v>3455.4699169999999</v>
      </c>
      <c r="AP42">
        <v>3703.2502439999998</v>
      </c>
      <c r="AQ42">
        <v>3949.053723</v>
      </c>
      <c r="AR42">
        <v>4190.8911410000001</v>
      </c>
      <c r="AS42">
        <v>4426.9666390000002</v>
      </c>
      <c r="AT42">
        <v>4655.9988089999997</v>
      </c>
      <c r="AU42">
        <v>4876.9092479999999</v>
      </c>
      <c r="AV42">
        <v>5088.8612979999998</v>
      </c>
      <c r="AW42">
        <v>5291.6947149999996</v>
      </c>
    </row>
    <row r="43" spans="2:49" x14ac:dyDescent="0.2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1.4204720299999999E-2</v>
      </c>
      <c r="G43">
        <v>1.55682632E-2</v>
      </c>
      <c r="H43">
        <v>1.43567253E-2</v>
      </c>
      <c r="I43">
        <v>1.32394704E-2</v>
      </c>
      <c r="J43">
        <v>1.22091614E-2</v>
      </c>
      <c r="K43">
        <v>1.12590321E-2</v>
      </c>
      <c r="L43">
        <v>1.03828428E-2</v>
      </c>
      <c r="M43">
        <v>9.5748395100000005E-3</v>
      </c>
      <c r="N43">
        <v>8.8297158099999995E-3</v>
      </c>
      <c r="O43">
        <v>8.1425783900000003E-3</v>
      </c>
      <c r="P43">
        <v>7.5089147E-3</v>
      </c>
      <c r="Q43">
        <v>6.9245633700000002E-3</v>
      </c>
      <c r="R43">
        <v>6.3856868399999999E-3</v>
      </c>
      <c r="S43">
        <v>5.8887462300000002E-3</v>
      </c>
      <c r="T43">
        <v>5.4304780399999997E-3</v>
      </c>
      <c r="U43">
        <v>5.0078727399999997E-3</v>
      </c>
      <c r="V43">
        <v>4.6181550199999996E-3</v>
      </c>
      <c r="W43">
        <v>4.2587655299999999E-3</v>
      </c>
      <c r="X43">
        <v>3.9273440799999998E-3</v>
      </c>
      <c r="Y43">
        <v>3.6217141899999999E-3</v>
      </c>
      <c r="Z43">
        <v>3.3398687299999999E-3</v>
      </c>
      <c r="AA43">
        <v>3.07995677E-3</v>
      </c>
      <c r="AB43">
        <v>2.8402714200000002E-3</v>
      </c>
      <c r="AC43">
        <v>2.61923862E-3</v>
      </c>
      <c r="AD43">
        <v>2.4154068199999999E-3</v>
      </c>
      <c r="AE43">
        <v>2.2274374200000001E-3</v>
      </c>
      <c r="AF43">
        <v>2.0540959900000001E-3</v>
      </c>
      <c r="AG43">
        <v>1.89424416E-3</v>
      </c>
      <c r="AH43">
        <v>1.74683216E-3</v>
      </c>
      <c r="AI43">
        <v>1.6108919199999999E-3</v>
      </c>
      <c r="AJ43">
        <v>1.48553068E-3</v>
      </c>
      <c r="AK43">
        <v>1.3699251800000001E-3</v>
      </c>
      <c r="AL43">
        <v>1.26331621E-3</v>
      </c>
      <c r="AM43">
        <v>1.1650036700000001E-3</v>
      </c>
      <c r="AN43">
        <v>1.0743419E-3</v>
      </c>
      <c r="AO43">
        <v>9.9073553000000002E-4</v>
      </c>
      <c r="AP43">
        <v>9.13635487E-4</v>
      </c>
      <c r="AQ43">
        <v>8.4253544799999999E-4</v>
      </c>
      <c r="AR43">
        <v>7.7696849000000005E-4</v>
      </c>
      <c r="AS43">
        <v>7.1650401600000001E-4</v>
      </c>
      <c r="AT43">
        <v>6.60744949E-4</v>
      </c>
      <c r="AU43">
        <v>6.0932510799999997E-4</v>
      </c>
      <c r="AV43">
        <v>5.6190681100000005E-4</v>
      </c>
      <c r="AW43">
        <v>5.1817865399999999E-4</v>
      </c>
    </row>
    <row r="44" spans="2:49" x14ac:dyDescent="0.2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0.22614722900000001</v>
      </c>
      <c r="G44">
        <v>0.38079991000000002</v>
      </c>
      <c r="H44">
        <v>0.5964659994</v>
      </c>
      <c r="I44">
        <v>0.8611847225</v>
      </c>
      <c r="J44">
        <v>1.184024355</v>
      </c>
      <c r="K44">
        <v>1.5274593380000001</v>
      </c>
      <c r="L44">
        <v>1.9310100640000001</v>
      </c>
      <c r="M44">
        <v>2.4318018100000001</v>
      </c>
      <c r="N44">
        <v>3.132705015</v>
      </c>
      <c r="O44">
        <v>3.986537191</v>
      </c>
      <c r="P44">
        <v>4.9850634490000001</v>
      </c>
      <c r="Q44">
        <v>6.1532696920000003</v>
      </c>
      <c r="R44">
        <v>7.5076051599999998</v>
      </c>
      <c r="S44">
        <v>10.45617998</v>
      </c>
      <c r="T44">
        <v>15.775961669999999</v>
      </c>
      <c r="U44">
        <v>24.716458410000001</v>
      </c>
      <c r="V44">
        <v>34.164945899999999</v>
      </c>
      <c r="W44">
        <v>44.092239079999999</v>
      </c>
      <c r="X44">
        <v>54.619445839999997</v>
      </c>
      <c r="Y44">
        <v>66.342307099999999</v>
      </c>
      <c r="Z44">
        <v>79.444097979999995</v>
      </c>
      <c r="AA44">
        <v>94.035766109999997</v>
      </c>
      <c r="AB44">
        <v>110.18182280000001</v>
      </c>
      <c r="AC44">
        <v>127.94421579999999</v>
      </c>
      <c r="AD44">
        <v>147.3211091</v>
      </c>
      <c r="AE44">
        <v>168.32687300000001</v>
      </c>
      <c r="AF44">
        <v>190.95371259999999</v>
      </c>
      <c r="AG44">
        <v>215.171674</v>
      </c>
      <c r="AH44">
        <v>240.932772</v>
      </c>
      <c r="AI44">
        <v>268.1051612</v>
      </c>
      <c r="AJ44">
        <v>296.57882110000003</v>
      </c>
      <c r="AK44">
        <v>326.20432549999998</v>
      </c>
      <c r="AL44">
        <v>356.80736200000001</v>
      </c>
      <c r="AM44">
        <v>388.17937180000001</v>
      </c>
      <c r="AN44">
        <v>420.22652970000001</v>
      </c>
      <c r="AO44">
        <v>452.6982678</v>
      </c>
      <c r="AP44">
        <v>485.31559779999998</v>
      </c>
      <c r="AQ44">
        <v>517.83079699999996</v>
      </c>
      <c r="AR44">
        <v>550.00043300000004</v>
      </c>
      <c r="AS44">
        <v>581.60416120000002</v>
      </c>
      <c r="AT44">
        <v>612.48697130000005</v>
      </c>
      <c r="AU44">
        <v>642.51795919999995</v>
      </c>
      <c r="AV44">
        <v>671.59544800000003</v>
      </c>
      <c r="AW44">
        <v>699.70580470000004</v>
      </c>
    </row>
    <row r="45" spans="2:49" x14ac:dyDescent="0.2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34367.418949999999</v>
      </c>
      <c r="T46">
        <v>34497.361190000003</v>
      </c>
      <c r="U46">
        <v>34380.765469999998</v>
      </c>
      <c r="V46">
        <v>34196.215080000002</v>
      </c>
      <c r="W46">
        <v>33924.988319999997</v>
      </c>
      <c r="X46">
        <v>33580.782350000001</v>
      </c>
      <c r="Y46">
        <v>33239.814310000002</v>
      </c>
      <c r="Z46">
        <v>32896.323060000002</v>
      </c>
      <c r="AA46">
        <v>32534.96902</v>
      </c>
      <c r="AB46">
        <v>32138.900720000001</v>
      </c>
      <c r="AC46">
        <v>31695.712660000001</v>
      </c>
      <c r="AD46">
        <v>31192.947560000001</v>
      </c>
      <c r="AE46">
        <v>30624.606080000001</v>
      </c>
      <c r="AF46">
        <v>29987.636770000001</v>
      </c>
      <c r="AG46">
        <v>29281.737389999998</v>
      </c>
      <c r="AH46">
        <v>28509.202300000001</v>
      </c>
      <c r="AI46">
        <v>27672.474539999999</v>
      </c>
      <c r="AJ46">
        <v>26777.614689999999</v>
      </c>
      <c r="AK46">
        <v>25831.680690000001</v>
      </c>
      <c r="AL46">
        <v>24842.794409999999</v>
      </c>
      <c r="AM46" s="39">
        <v>23819.596600000001</v>
      </c>
      <c r="AN46" s="39">
        <v>22772.909599999999</v>
      </c>
      <c r="AO46" s="39">
        <v>21711.26511</v>
      </c>
      <c r="AP46" s="39">
        <v>20642.999070000002</v>
      </c>
      <c r="AQ46" s="39">
        <v>19576.501079999998</v>
      </c>
      <c r="AR46" s="39">
        <v>18519.571059999998</v>
      </c>
      <c r="AS46" s="39">
        <v>17479.33166</v>
      </c>
      <c r="AT46" s="39">
        <v>16462.24079</v>
      </c>
      <c r="AU46" s="39">
        <v>15473.721659999999</v>
      </c>
      <c r="AV46" s="39">
        <v>14518.18599</v>
      </c>
      <c r="AW46" s="39">
        <v>13599.22654</v>
      </c>
    </row>
    <row r="47" spans="2:49" x14ac:dyDescent="0.2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5.2852616489999997</v>
      </c>
      <c r="G47" s="39">
        <v>9.0321458430000003</v>
      </c>
      <c r="H47">
        <v>14.37083262</v>
      </c>
      <c r="I47">
        <v>21.04041595</v>
      </c>
      <c r="J47">
        <v>29.335241610000001</v>
      </c>
      <c r="K47">
        <v>38.291001319999999</v>
      </c>
      <c r="L47">
        <v>48.988713490000002</v>
      </c>
      <c r="M47">
        <v>62.597959600000003</v>
      </c>
      <c r="N47">
        <v>81.931572489999894</v>
      </c>
      <c r="O47">
        <v>105.8887759</v>
      </c>
      <c r="P47" s="39">
        <v>134.42526219999999</v>
      </c>
      <c r="Q47" s="39">
        <v>168.46434970000001</v>
      </c>
      <c r="R47" s="39">
        <v>208.71484989999999</v>
      </c>
      <c r="S47" s="39">
        <v>297.07375539999998</v>
      </c>
      <c r="T47" s="39">
        <v>458.82679739999998</v>
      </c>
      <c r="U47" s="39">
        <v>735.26458239999999</v>
      </c>
      <c r="V47" s="39">
        <v>1033.629428</v>
      </c>
      <c r="W47" s="39">
        <v>1353.9655459999999</v>
      </c>
      <c r="X47" s="39">
        <v>1701.0361889999999</v>
      </c>
      <c r="Y47" s="39">
        <v>2095.135542</v>
      </c>
      <c r="Z47" s="39">
        <v>2543.4786060000001</v>
      </c>
      <c r="AA47" s="39">
        <v>3050.8747250000001</v>
      </c>
      <c r="AB47" s="39">
        <v>3620.5087100000001</v>
      </c>
      <c r="AC47" s="39">
        <v>4255.4100900000003</v>
      </c>
      <c r="AD47" s="39">
        <v>4956.3283300000003</v>
      </c>
      <c r="AE47" s="39">
        <v>5724.5078210000001</v>
      </c>
      <c r="AF47" s="39">
        <v>6560.3510910000005</v>
      </c>
      <c r="AG47" s="39">
        <v>7463.3953019999999</v>
      </c>
      <c r="AH47" s="39">
        <v>8432.4448240000002</v>
      </c>
      <c r="AI47">
        <v>9463.1247679999997</v>
      </c>
      <c r="AJ47">
        <v>10551.693240000001</v>
      </c>
      <c r="AK47">
        <v>11692.82179</v>
      </c>
      <c r="AL47">
        <v>12880.092329999999</v>
      </c>
      <c r="AM47">
        <v>14105.63444</v>
      </c>
      <c r="AN47">
        <v>15365.75596</v>
      </c>
      <c r="AO47">
        <v>16650.702590000001</v>
      </c>
      <c r="AP47">
        <v>17949.474880000002</v>
      </c>
      <c r="AQ47">
        <v>19252.121210000001</v>
      </c>
      <c r="AR47">
        <v>20548.722000000002</v>
      </c>
      <c r="AS47">
        <v>21830.13839</v>
      </c>
      <c r="AT47">
        <v>23089.67209</v>
      </c>
      <c r="AU47">
        <v>24321.501680000001</v>
      </c>
      <c r="AV47">
        <v>25520.90698</v>
      </c>
      <c r="AW47">
        <v>26686.609899999999</v>
      </c>
    </row>
    <row r="48" spans="2:49" x14ac:dyDescent="0.2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3.2561696899999999E-2</v>
      </c>
      <c r="G48" s="39">
        <v>0.10497013049999999</v>
      </c>
      <c r="H48">
        <v>0.17195906590000001</v>
      </c>
      <c r="I48">
        <v>0.240617893</v>
      </c>
      <c r="J48">
        <v>0.32598247349999998</v>
      </c>
      <c r="K48" s="39">
        <v>0.40780985510000001</v>
      </c>
      <c r="L48" s="39">
        <v>0.47982388879999999</v>
      </c>
      <c r="M48" s="39">
        <v>0.54846130810000004</v>
      </c>
      <c r="N48" s="39">
        <v>0.59942707890000002</v>
      </c>
      <c r="O48" s="39">
        <v>0.64009849490000004</v>
      </c>
      <c r="P48" s="39">
        <v>0.69745953169999997</v>
      </c>
      <c r="Q48" s="39">
        <v>0.78379258490000003</v>
      </c>
      <c r="R48" s="39">
        <v>0.86664786009999994</v>
      </c>
      <c r="S48" s="39">
        <v>0.98657943370000001</v>
      </c>
      <c r="T48" s="39">
        <v>1.0745342440000001</v>
      </c>
      <c r="U48" s="39">
        <v>1.16982327</v>
      </c>
      <c r="V48" s="39">
        <v>1.2729247960000001</v>
      </c>
      <c r="W48" s="39">
        <v>1.383032719</v>
      </c>
      <c r="X48" s="39">
        <v>1.4997766180000001</v>
      </c>
      <c r="Y48" s="39">
        <v>1.6180021280000001</v>
      </c>
      <c r="Z48" s="39">
        <v>1.732434901</v>
      </c>
      <c r="AA48" s="39">
        <v>1.8400400729999999</v>
      </c>
      <c r="AB48" s="39">
        <v>1.938127696</v>
      </c>
      <c r="AC48" s="39">
        <v>2.0249250679999999</v>
      </c>
      <c r="AD48" s="39">
        <v>2.0989902489999999</v>
      </c>
      <c r="AE48" s="39">
        <v>2.159698755</v>
      </c>
      <c r="AF48" s="39">
        <v>2.2067293320000001</v>
      </c>
      <c r="AG48" s="39">
        <v>2.240030827</v>
      </c>
      <c r="AH48" s="39">
        <v>2.2597800530000001</v>
      </c>
      <c r="AI48" s="39">
        <v>2.266480133</v>
      </c>
      <c r="AJ48" s="39">
        <v>2.2605652790000001</v>
      </c>
      <c r="AK48" s="39">
        <v>2.2425461960000002</v>
      </c>
      <c r="AL48" s="39">
        <v>2.2131937879999999</v>
      </c>
      <c r="AM48" s="39">
        <v>2.1734000939999998</v>
      </c>
      <c r="AN48">
        <v>2.1245853449999998</v>
      </c>
      <c r="AO48">
        <v>2.0678017450000001</v>
      </c>
      <c r="AP48">
        <v>2.004129206</v>
      </c>
      <c r="AQ48">
        <v>1.9347636930000001</v>
      </c>
      <c r="AR48">
        <v>1.8609039300000001</v>
      </c>
      <c r="AS48">
        <v>1.783751528</v>
      </c>
      <c r="AT48">
        <v>1.704411237</v>
      </c>
      <c r="AU48">
        <v>1.6238688480000001</v>
      </c>
      <c r="AV48">
        <v>1.54299042</v>
      </c>
      <c r="AW48">
        <v>1.4625614149999999</v>
      </c>
    </row>
    <row r="49" spans="2:99" x14ac:dyDescent="0.2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3003.2163580000001</v>
      </c>
      <c r="T49" s="39">
        <v>2989.3211740000002</v>
      </c>
      <c r="U49" s="39">
        <v>2880.1679779999999</v>
      </c>
      <c r="V49" s="39">
        <v>2846.579448</v>
      </c>
      <c r="W49" s="39">
        <v>2790.7314919999999</v>
      </c>
      <c r="X49" s="39">
        <v>2748.3085580000002</v>
      </c>
      <c r="Y49" s="39">
        <v>2798.7981260000001</v>
      </c>
      <c r="Z49" s="39">
        <v>2854.6533559999998</v>
      </c>
      <c r="AA49" s="39">
        <v>2904.0033039999998</v>
      </c>
      <c r="AB49" s="39">
        <v>2942.8920419999999</v>
      </c>
      <c r="AC49" s="39">
        <v>2974.546742</v>
      </c>
      <c r="AD49" s="39">
        <v>2995.9058829999999</v>
      </c>
      <c r="AE49" s="39">
        <v>3013.0112279999998</v>
      </c>
      <c r="AF49" s="39">
        <v>3027.5987749999999</v>
      </c>
      <c r="AG49" s="39">
        <v>3041.346223</v>
      </c>
      <c r="AH49" s="39">
        <v>3056.0578369999998</v>
      </c>
      <c r="AI49" s="39">
        <v>3068.7885289999999</v>
      </c>
      <c r="AJ49" s="39">
        <v>3083.6385289999998</v>
      </c>
      <c r="AK49" s="39">
        <v>3100.199059</v>
      </c>
      <c r="AL49" s="39">
        <v>3118.5790080000002</v>
      </c>
      <c r="AM49" s="39">
        <v>3137.9775129999998</v>
      </c>
      <c r="AN49">
        <v>3164.8143610000002</v>
      </c>
      <c r="AO49">
        <v>3191.2916759999998</v>
      </c>
      <c r="AP49">
        <v>3215.8733910000001</v>
      </c>
      <c r="AQ49">
        <v>3239.4537089999999</v>
      </c>
      <c r="AR49">
        <v>3261.3534370000002</v>
      </c>
      <c r="AS49">
        <v>3281.5110810000001</v>
      </c>
      <c r="AT49">
        <v>3301.5455550000001</v>
      </c>
      <c r="AU49">
        <v>3321.2803370000001</v>
      </c>
      <c r="AV49">
        <v>3340.774167</v>
      </c>
      <c r="AW49">
        <v>3362.6261869999998</v>
      </c>
    </row>
    <row r="50" spans="2:99" x14ac:dyDescent="0.2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</v>
      </c>
      <c r="G50" s="39">
        <v>2856.8451129999999</v>
      </c>
      <c r="H50">
        <v>3105.940638</v>
      </c>
      <c r="I50">
        <v>3045.2159360000001</v>
      </c>
      <c r="J50">
        <v>2988.8394079999998</v>
      </c>
      <c r="K50" s="39">
        <v>2625.3659299999999</v>
      </c>
      <c r="L50" s="39">
        <v>2496.6102759999999</v>
      </c>
      <c r="M50" s="39">
        <v>2497.2374880000002</v>
      </c>
      <c r="N50" s="39">
        <v>2734.995758</v>
      </c>
      <c r="O50" s="39">
        <v>2709.651335</v>
      </c>
      <c r="P50" s="39">
        <v>2711.0230849999998</v>
      </c>
      <c r="Q50" s="39">
        <v>2711.1374449999998</v>
      </c>
      <c r="R50" s="39">
        <v>2690.1516200000001</v>
      </c>
      <c r="S50" s="39">
        <v>2898.6150520000001</v>
      </c>
      <c r="T50" s="39">
        <v>2804.4495510000002</v>
      </c>
      <c r="U50" s="39">
        <v>2568.023827</v>
      </c>
      <c r="V50" s="39">
        <v>2490.9955690000002</v>
      </c>
      <c r="W50" s="39">
        <v>2389.9572859999998</v>
      </c>
      <c r="X50" s="39">
        <v>2295.870946</v>
      </c>
      <c r="Y50" s="39">
        <v>2272.3224169999999</v>
      </c>
      <c r="Z50" s="39">
        <v>2243.2647240000001</v>
      </c>
      <c r="AA50" s="39">
        <v>2198.6711059999998</v>
      </c>
      <c r="AB50" s="39">
        <v>2135.8359009999999</v>
      </c>
      <c r="AC50" s="39">
        <v>2057.8937099999998</v>
      </c>
      <c r="AD50" s="39">
        <v>1963.827325</v>
      </c>
      <c r="AE50" s="39">
        <v>1859.125252</v>
      </c>
      <c r="AF50" s="39">
        <v>1746.268515</v>
      </c>
      <c r="AG50" s="39">
        <v>1627.768853</v>
      </c>
      <c r="AH50" s="39">
        <v>1506.1993419999999</v>
      </c>
      <c r="AI50" s="39">
        <v>1381.8871979999999</v>
      </c>
      <c r="AJ50" s="39">
        <v>1258.640118</v>
      </c>
      <c r="AK50" s="39">
        <v>1137.9270630000001</v>
      </c>
      <c r="AL50" s="39">
        <v>1021.3612429999999</v>
      </c>
      <c r="AM50" s="39">
        <v>910.09359110000003</v>
      </c>
      <c r="AN50" s="39">
        <v>806.97810170000002</v>
      </c>
      <c r="AO50" s="39">
        <v>710.56637130000001</v>
      </c>
      <c r="AP50" s="39">
        <v>621.32657640000002</v>
      </c>
      <c r="AQ50" s="39">
        <v>539.96108219999996</v>
      </c>
      <c r="AR50" s="39">
        <v>466.53309689999998</v>
      </c>
      <c r="AS50" s="39">
        <v>400.97235849999998</v>
      </c>
      <c r="AT50" s="39">
        <v>343.16840550000001</v>
      </c>
      <c r="AU50" s="39">
        <v>292.58910159999999</v>
      </c>
      <c r="AV50">
        <v>248.64500720000001</v>
      </c>
      <c r="AW50" s="39">
        <v>210.8604675</v>
      </c>
    </row>
    <row r="51" spans="2:99" x14ac:dyDescent="0.25">
      <c r="B51" t="s">
        <v>151</v>
      </c>
      <c r="C51">
        <v>1.1492990066676601</v>
      </c>
      <c r="D51">
        <v>1.1677513739710099</v>
      </c>
      <c r="E51">
        <v>1.186203066</v>
      </c>
      <c r="F51" s="39">
        <v>9.8994271000000005</v>
      </c>
      <c r="G51" s="39">
        <v>65.858834169999994</v>
      </c>
      <c r="H51">
        <v>66.003172570000004</v>
      </c>
      <c r="I51">
        <v>72.106904180000001</v>
      </c>
      <c r="J51">
        <v>91.629659689999997</v>
      </c>
      <c r="K51" s="39">
        <v>94.438553080000005</v>
      </c>
      <c r="L51" s="39">
        <v>91.409637009999997</v>
      </c>
      <c r="M51" s="39">
        <v>93.378940479999997</v>
      </c>
      <c r="N51" s="39">
        <v>82.418702019999998</v>
      </c>
      <c r="O51" s="39">
        <v>76.819668969999995</v>
      </c>
      <c r="P51" s="39">
        <v>94.386593689999998</v>
      </c>
      <c r="Q51" s="39">
        <v>123.9733107</v>
      </c>
      <c r="R51" s="39">
        <v>126.8437261</v>
      </c>
      <c r="S51" s="39">
        <v>165.30724979999999</v>
      </c>
      <c r="T51" s="39">
        <v>145.3003678</v>
      </c>
      <c r="U51" s="39">
        <v>157.8829681</v>
      </c>
      <c r="V51" s="39">
        <v>171.37416970000001</v>
      </c>
      <c r="W51" s="39">
        <v>184.69490590000001</v>
      </c>
      <c r="X51" s="39">
        <v>198.1700558</v>
      </c>
      <c r="Y51" s="39">
        <v>207.52548870000001</v>
      </c>
      <c r="Z51" s="39">
        <v>212.31607059999999</v>
      </c>
      <c r="AA51" s="39">
        <v>214.16222149999999</v>
      </c>
      <c r="AB51" s="39">
        <v>213.16075839999999</v>
      </c>
      <c r="AC51" s="39">
        <v>209.93766489999999</v>
      </c>
      <c r="AD51" s="39">
        <v>204.66378259999999</v>
      </c>
      <c r="AE51" s="39">
        <v>197.9622569</v>
      </c>
      <c r="AF51" s="39">
        <v>190.05799060000001</v>
      </c>
      <c r="AG51" s="39">
        <v>181.16745169999999</v>
      </c>
      <c r="AH51" s="39">
        <v>171.488415</v>
      </c>
      <c r="AI51" s="39">
        <v>161.3219143</v>
      </c>
      <c r="AJ51" s="39">
        <v>150.64081429999999</v>
      </c>
      <c r="AK51" s="39">
        <v>139.5424481</v>
      </c>
      <c r="AL51" s="39">
        <v>128.29196709999999</v>
      </c>
      <c r="AM51" s="39">
        <v>117.04946649999999</v>
      </c>
      <c r="AN51" s="39">
        <v>106.3433682</v>
      </c>
      <c r="AO51" s="39">
        <v>95.945988839999998</v>
      </c>
      <c r="AP51" s="39">
        <v>85.954228889999996</v>
      </c>
      <c r="AQ51" s="39">
        <v>76.545048699999995</v>
      </c>
      <c r="AR51" s="39">
        <v>67.80324573</v>
      </c>
      <c r="AS51" s="39">
        <v>59.813969700000001</v>
      </c>
      <c r="AT51" s="39">
        <v>52.57425155</v>
      </c>
      <c r="AU51" s="39">
        <v>46.054993500000002</v>
      </c>
      <c r="AV51">
        <v>40.218231199999998</v>
      </c>
      <c r="AW51" s="39">
        <v>35.052366489999997</v>
      </c>
    </row>
    <row r="52" spans="2:99" x14ac:dyDescent="0.2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521.85508349999998</v>
      </c>
      <c r="G52" s="39">
        <v>535.6552173</v>
      </c>
      <c r="H52">
        <v>587.98216190000005</v>
      </c>
      <c r="I52">
        <v>575.07551320000005</v>
      </c>
      <c r="J52">
        <v>567.28162380000003</v>
      </c>
      <c r="K52" s="39">
        <v>499.77629519999999</v>
      </c>
      <c r="L52" s="39">
        <v>476.36217879999998</v>
      </c>
      <c r="M52" s="39">
        <v>479.05012870000002</v>
      </c>
      <c r="N52" s="39">
        <v>531.62122220000003</v>
      </c>
      <c r="O52" s="39">
        <v>529.21520680000003</v>
      </c>
      <c r="P52" s="39">
        <v>536.96134010000003</v>
      </c>
      <c r="Q52" s="39">
        <v>546.04507139999998</v>
      </c>
      <c r="R52" s="39">
        <v>543.82126670000002</v>
      </c>
      <c r="S52" s="39">
        <v>612.23208350000004</v>
      </c>
      <c r="T52" s="39">
        <v>572.27383659999998</v>
      </c>
      <c r="U52" s="39">
        <v>535.50512360000005</v>
      </c>
      <c r="V52" s="39">
        <v>521.2459854</v>
      </c>
      <c r="W52" s="39">
        <v>501.45073819999999</v>
      </c>
      <c r="X52" s="39">
        <v>482.02529950000002</v>
      </c>
      <c r="Y52" s="39">
        <v>479.07404960000002</v>
      </c>
      <c r="Z52" s="39">
        <v>474.40612490000001</v>
      </c>
      <c r="AA52" s="39">
        <v>466.31376540000002</v>
      </c>
      <c r="AB52" s="39">
        <v>454.15253039999999</v>
      </c>
      <c r="AC52" s="39">
        <v>438.60401430000002</v>
      </c>
      <c r="AD52" s="39">
        <v>419.46067119999998</v>
      </c>
      <c r="AE52" s="39">
        <v>397.94046609999998</v>
      </c>
      <c r="AF52" s="39">
        <v>374.58296419999999</v>
      </c>
      <c r="AG52" s="39">
        <v>349.92540550000001</v>
      </c>
      <c r="AH52" s="39">
        <v>324.50735780000002</v>
      </c>
      <c r="AI52" s="39">
        <v>298.29415390000003</v>
      </c>
      <c r="AJ52" s="39">
        <v>272.18458770000001</v>
      </c>
      <c r="AK52" s="39">
        <v>246.4982425</v>
      </c>
      <c r="AL52" s="39">
        <v>221.6084974</v>
      </c>
      <c r="AM52" s="39">
        <v>197.7728334</v>
      </c>
      <c r="AN52" s="39">
        <v>175.59289659999999</v>
      </c>
      <c r="AO52" s="39">
        <v>154.80196129999999</v>
      </c>
      <c r="AP52" s="39">
        <v>135.51210940000001</v>
      </c>
      <c r="AQ52" s="39">
        <v>117.8905938</v>
      </c>
      <c r="AR52" s="39">
        <v>101.9619108</v>
      </c>
      <c r="AS52" s="39">
        <v>87.699967920000006</v>
      </c>
      <c r="AT52" s="39">
        <v>75.105666490000004</v>
      </c>
      <c r="AU52" s="39">
        <v>64.069088149999999</v>
      </c>
      <c r="AV52">
        <v>54.466275639999999</v>
      </c>
      <c r="AW52" s="39">
        <v>46.198264940000001</v>
      </c>
    </row>
    <row r="53" spans="2:99" x14ac:dyDescent="0.2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817.94594629999995</v>
      </c>
      <c r="G53" s="39">
        <v>800.49506970000004</v>
      </c>
      <c r="H53">
        <v>872.77346939999995</v>
      </c>
      <c r="I53">
        <v>854.1489752</v>
      </c>
      <c r="J53">
        <v>835.77028859999996</v>
      </c>
      <c r="K53" s="39">
        <v>732.20785869999997</v>
      </c>
      <c r="L53" s="39">
        <v>695.56647310000005</v>
      </c>
      <c r="M53" s="39">
        <v>696.02661379999995</v>
      </c>
      <c r="N53" s="39">
        <v>787.6051923</v>
      </c>
      <c r="O53" s="39">
        <v>781.97338260000004</v>
      </c>
      <c r="P53" s="39">
        <v>784.60284369999999</v>
      </c>
      <c r="Q53" s="39">
        <v>782.04698329999997</v>
      </c>
      <c r="R53" s="39">
        <v>777.24543140000003</v>
      </c>
      <c r="S53" s="39">
        <v>846.42534620000004</v>
      </c>
      <c r="T53" s="39">
        <v>812.42641939999999</v>
      </c>
      <c r="U53" s="39">
        <v>746.04799779999996</v>
      </c>
      <c r="V53" s="39">
        <v>719.69188199999996</v>
      </c>
      <c r="W53" s="39">
        <v>685.74998389999996</v>
      </c>
      <c r="X53" s="39">
        <v>653.5242002</v>
      </c>
      <c r="Y53" s="39">
        <v>644.10151180000003</v>
      </c>
      <c r="Z53" s="39">
        <v>634.04218960000003</v>
      </c>
      <c r="AA53" s="39">
        <v>619.92721370000004</v>
      </c>
      <c r="AB53" s="39">
        <v>600.90718549999997</v>
      </c>
      <c r="AC53" s="39">
        <v>577.79171610000003</v>
      </c>
      <c r="AD53" s="39">
        <v>550.22658060000003</v>
      </c>
      <c r="AE53" s="39">
        <v>519.74231870000006</v>
      </c>
      <c r="AF53" s="39">
        <v>487.04649970000003</v>
      </c>
      <c r="AG53" s="39">
        <v>452.85794340000001</v>
      </c>
      <c r="AH53" s="39">
        <v>417.92015520000001</v>
      </c>
      <c r="AI53" s="39">
        <v>382.24406970000001</v>
      </c>
      <c r="AJ53" s="39">
        <v>347.03112599999997</v>
      </c>
      <c r="AK53" s="39">
        <v>312.7164348</v>
      </c>
      <c r="AL53" s="39">
        <v>279.72876480000002</v>
      </c>
      <c r="AM53" s="39">
        <v>248.3839136</v>
      </c>
      <c r="AN53" s="39">
        <v>219.41484249999999</v>
      </c>
      <c r="AO53" s="39">
        <v>192.44308079999999</v>
      </c>
      <c r="AP53" s="39">
        <v>167.58854310000001</v>
      </c>
      <c r="AQ53" s="39">
        <v>145.01780189999999</v>
      </c>
      <c r="AR53" s="39">
        <v>124.72536460000001</v>
      </c>
      <c r="AS53" s="39">
        <v>106.6639381</v>
      </c>
      <c r="AT53" s="39">
        <v>90.800726359999999</v>
      </c>
      <c r="AU53" s="39">
        <v>76.979123040000005</v>
      </c>
      <c r="AV53">
        <v>65.027174509999995</v>
      </c>
      <c r="AW53" s="39">
        <v>54.799319660000002</v>
      </c>
    </row>
    <row r="54" spans="2:99" x14ac:dyDescent="0.2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804.32216589999996</v>
      </c>
      <c r="G54" s="39">
        <v>784.12451069999997</v>
      </c>
      <c r="H54">
        <v>853.90504050000004</v>
      </c>
      <c r="I54">
        <v>835.30453469999998</v>
      </c>
      <c r="J54">
        <v>814.30881999999997</v>
      </c>
      <c r="K54" s="39">
        <v>711.50478529999998</v>
      </c>
      <c r="L54" s="39">
        <v>675.11081200000001</v>
      </c>
      <c r="M54" s="39">
        <v>674.59789550000005</v>
      </c>
      <c r="N54" s="39">
        <v>743.77991510000004</v>
      </c>
      <c r="O54" s="39">
        <v>738.720865</v>
      </c>
      <c r="P54" s="39">
        <v>735.86256949999995</v>
      </c>
      <c r="Q54" s="39">
        <v>721.33099360000006</v>
      </c>
      <c r="R54" s="39">
        <v>720.56672149999997</v>
      </c>
      <c r="S54" s="39">
        <v>760.2749546</v>
      </c>
      <c r="T54" s="39">
        <v>761.48216449999995</v>
      </c>
      <c r="U54" s="39">
        <v>690.65462779999996</v>
      </c>
      <c r="V54" s="39">
        <v>662.83498010000005</v>
      </c>
      <c r="W54" s="39">
        <v>628.04045150000002</v>
      </c>
      <c r="X54" s="39">
        <v>595.36433380000005</v>
      </c>
      <c r="Y54" s="39">
        <v>584.2474982</v>
      </c>
      <c r="Z54" s="39">
        <v>573.39542659999995</v>
      </c>
      <c r="AA54" s="39">
        <v>559.15559570000005</v>
      </c>
      <c r="AB54" s="39">
        <v>540.7388224</v>
      </c>
      <c r="AC54" s="39">
        <v>518.82046360000004</v>
      </c>
      <c r="AD54" s="39">
        <v>493.03777600000001</v>
      </c>
      <c r="AE54" s="39">
        <v>464.734849</v>
      </c>
      <c r="AF54" s="39">
        <v>434.54662250000001</v>
      </c>
      <c r="AG54" s="39">
        <v>403.12365929999999</v>
      </c>
      <c r="AH54" s="39">
        <v>371.14685150000003</v>
      </c>
      <c r="AI54" s="39">
        <v>338.63310710000002</v>
      </c>
      <c r="AJ54" s="39">
        <v>306.68266119999998</v>
      </c>
      <c r="AK54" s="39">
        <v>275.68985909999998</v>
      </c>
      <c r="AL54" s="39">
        <v>246.01151659999999</v>
      </c>
      <c r="AM54" s="39">
        <v>217.91873029999999</v>
      </c>
      <c r="AN54" s="39">
        <v>192.038151</v>
      </c>
      <c r="AO54" s="39">
        <v>168.022164</v>
      </c>
      <c r="AP54" s="39">
        <v>145.96520509999999</v>
      </c>
      <c r="AQ54" s="39">
        <v>125.99387849999999</v>
      </c>
      <c r="AR54" s="39">
        <v>108.0871362</v>
      </c>
      <c r="AS54" s="39">
        <v>92.194129149999995</v>
      </c>
      <c r="AT54" s="39">
        <v>78.273207400000004</v>
      </c>
      <c r="AU54" s="39">
        <v>66.178326920000003</v>
      </c>
      <c r="AV54">
        <v>55.750898040000003</v>
      </c>
      <c r="AW54" s="39">
        <v>46.853992169999998</v>
      </c>
    </row>
    <row r="55" spans="2:99" x14ac:dyDescent="0.2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513.81211499999995</v>
      </c>
      <c r="G55" s="39">
        <v>487.66356339999999</v>
      </c>
      <c r="H55">
        <v>528.60693240000001</v>
      </c>
      <c r="I55">
        <v>516.97644830000002</v>
      </c>
      <c r="J55">
        <v>499.87708199999997</v>
      </c>
      <c r="K55" s="39">
        <v>434.26286069999998</v>
      </c>
      <c r="L55" s="39">
        <v>417.92839020000002</v>
      </c>
      <c r="M55" s="39">
        <v>416.0432649</v>
      </c>
      <c r="N55" s="39">
        <v>443.58344299999999</v>
      </c>
      <c r="O55" s="39">
        <v>440.39851479999999</v>
      </c>
      <c r="P55" s="39">
        <v>422.11153830000001</v>
      </c>
      <c r="Q55" s="39">
        <v>407.73512829999999</v>
      </c>
      <c r="R55" s="39">
        <v>398.08069769999997</v>
      </c>
      <c r="S55" s="39">
        <v>396.63965660000002</v>
      </c>
      <c r="T55" s="39">
        <v>415.6014634</v>
      </c>
      <c r="U55" s="39">
        <v>355.11397770000002</v>
      </c>
      <c r="V55" s="39">
        <v>337.78474390000002</v>
      </c>
      <c r="W55" s="39">
        <v>317.21712760000003</v>
      </c>
      <c r="X55" s="39">
        <v>298.52467849999999</v>
      </c>
      <c r="Y55" s="39">
        <v>290.9627802</v>
      </c>
      <c r="Z55" s="39">
        <v>284.25555839999998</v>
      </c>
      <c r="AA55" s="39">
        <v>276.11528729999998</v>
      </c>
      <c r="AB55" s="39">
        <v>266.13061499999998</v>
      </c>
      <c r="AC55" s="39">
        <v>254.586962</v>
      </c>
      <c r="AD55" s="39">
        <v>241.27265700000001</v>
      </c>
      <c r="AE55" s="39">
        <v>226.8186125</v>
      </c>
      <c r="AF55" s="39">
        <v>211.53127019999999</v>
      </c>
      <c r="AG55" s="39">
        <v>195.7290615</v>
      </c>
      <c r="AH55" s="39">
        <v>179.74963959999999</v>
      </c>
      <c r="AI55" s="39">
        <v>163.6199038</v>
      </c>
      <c r="AJ55" s="39">
        <v>147.86323490000001</v>
      </c>
      <c r="AK55" s="39">
        <v>132.6642587</v>
      </c>
      <c r="AL55" s="39">
        <v>118.1765102</v>
      </c>
      <c r="AM55" s="39">
        <v>104.5199575</v>
      </c>
      <c r="AN55" s="39">
        <v>91.988543309999997</v>
      </c>
      <c r="AO55" s="39">
        <v>80.397726270000007</v>
      </c>
      <c r="AP55" s="39">
        <v>69.783557599999995</v>
      </c>
      <c r="AQ55" s="39">
        <v>60.196785149999997</v>
      </c>
      <c r="AR55" s="39">
        <v>51.619817429999998</v>
      </c>
      <c r="AS55" s="39">
        <v>44.026026539999997</v>
      </c>
      <c r="AT55" s="39">
        <v>37.386816930000002</v>
      </c>
      <c r="AU55" s="39">
        <v>31.627865249999999</v>
      </c>
      <c r="AV55">
        <v>26.669591560000001</v>
      </c>
      <c r="AW55" s="39">
        <v>22.443668819999999</v>
      </c>
    </row>
    <row r="56" spans="2:99" x14ac:dyDescent="0.2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168.7579054</v>
      </c>
      <c r="G56" s="39">
        <v>150.29524509999999</v>
      </c>
      <c r="H56">
        <v>161.34451300000001</v>
      </c>
      <c r="I56">
        <v>157.62094389999999</v>
      </c>
      <c r="J56">
        <v>149.45236009999999</v>
      </c>
      <c r="K56" s="39">
        <v>128.04788909999999</v>
      </c>
      <c r="L56" s="39">
        <v>119.1294328</v>
      </c>
      <c r="M56" s="39">
        <v>117.5477444</v>
      </c>
      <c r="N56" s="39">
        <v>121.8054504</v>
      </c>
      <c r="O56" s="39">
        <v>119.5605405</v>
      </c>
      <c r="P56" s="39">
        <v>115.62206140000001</v>
      </c>
      <c r="Q56" s="39">
        <v>110.4220418</v>
      </c>
      <c r="R56" s="39">
        <v>106.00187819999999</v>
      </c>
      <c r="S56" s="39">
        <v>100.8142015</v>
      </c>
      <c r="T56" s="39">
        <v>83.668824430000001</v>
      </c>
      <c r="U56" s="39">
        <v>71.568231969999999</v>
      </c>
      <c r="V56" s="39">
        <v>67.883301250000002</v>
      </c>
      <c r="W56" s="39">
        <v>63.691026620000002</v>
      </c>
      <c r="X56" s="39">
        <v>60.018931190000004</v>
      </c>
      <c r="Y56" s="39">
        <v>58.563829009999999</v>
      </c>
      <c r="Z56" s="39">
        <v>57.289323750000001</v>
      </c>
      <c r="AA56" s="39">
        <v>55.73132442</v>
      </c>
      <c r="AB56" s="39">
        <v>53.801242729999998</v>
      </c>
      <c r="AC56" s="39">
        <v>51.55498034</v>
      </c>
      <c r="AD56" s="39">
        <v>48.950434100000003</v>
      </c>
      <c r="AE56" s="39">
        <v>46.115191080000002</v>
      </c>
      <c r="AF56" s="39">
        <v>43.109623280000001</v>
      </c>
      <c r="AG56" s="39">
        <v>39.996225440000003</v>
      </c>
      <c r="AH56" s="39">
        <v>36.840398389999997</v>
      </c>
      <c r="AI56" s="39">
        <v>33.648621949999999</v>
      </c>
      <c r="AJ56" s="39">
        <v>30.51855269</v>
      </c>
      <c r="AK56" s="39">
        <v>27.484533429999999</v>
      </c>
      <c r="AL56" s="39">
        <v>24.57946793</v>
      </c>
      <c r="AM56" s="39">
        <v>21.827739810000001</v>
      </c>
      <c r="AN56" s="39">
        <v>19.293146400000001</v>
      </c>
      <c r="AO56" s="39">
        <v>16.937489719999999</v>
      </c>
      <c r="AP56" s="39">
        <v>14.7691531</v>
      </c>
      <c r="AQ56" s="39">
        <v>12.80141987</v>
      </c>
      <c r="AR56" s="39">
        <v>11.032994540000001</v>
      </c>
      <c r="AS56" s="39">
        <v>9.4601668960000005</v>
      </c>
      <c r="AT56" s="39">
        <v>8.0784115340000007</v>
      </c>
      <c r="AU56" s="39">
        <v>6.8735287129999998</v>
      </c>
      <c r="AV56">
        <v>5.8301636769999998</v>
      </c>
      <c r="AW56" s="39">
        <v>4.9357233779999996</v>
      </c>
    </row>
    <row r="57" spans="2:99" x14ac:dyDescent="0.2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41.013660139999999</v>
      </c>
      <c r="G57" s="39">
        <v>32.752672590000003</v>
      </c>
      <c r="H57">
        <v>35.325348470000002</v>
      </c>
      <c r="I57">
        <v>33.98261668</v>
      </c>
      <c r="J57">
        <v>30.519574070000001</v>
      </c>
      <c r="K57" s="39">
        <v>25.127687649999999</v>
      </c>
      <c r="L57" s="39">
        <v>21.103352350000002</v>
      </c>
      <c r="M57" s="39">
        <v>20.59289978</v>
      </c>
      <c r="N57" s="39">
        <v>24.181833300000001</v>
      </c>
      <c r="O57" s="39">
        <v>22.963156470000001</v>
      </c>
      <c r="P57" s="39">
        <v>21.476138590000001</v>
      </c>
      <c r="Q57" s="39">
        <v>19.583915869999998</v>
      </c>
      <c r="R57" s="39">
        <v>17.59189859</v>
      </c>
      <c r="S57" s="39">
        <v>16.921559439999999</v>
      </c>
      <c r="T57" s="39">
        <v>13.696475120000001</v>
      </c>
      <c r="U57" s="39">
        <v>11.25090011</v>
      </c>
      <c r="V57" s="39">
        <v>10.180506790000001</v>
      </c>
      <c r="W57" s="39">
        <v>9.1130528010000003</v>
      </c>
      <c r="X57" s="39">
        <v>8.2434466400000002</v>
      </c>
      <c r="Y57" s="39">
        <v>7.8472590069999999</v>
      </c>
      <c r="Z57" s="39">
        <v>7.5600303870000003</v>
      </c>
      <c r="AA57" s="39">
        <v>7.2656981790000001</v>
      </c>
      <c r="AB57" s="39">
        <v>6.9447461410000004</v>
      </c>
      <c r="AC57" s="39">
        <v>6.597909263</v>
      </c>
      <c r="AD57" s="39">
        <v>6.2154231080000004</v>
      </c>
      <c r="AE57" s="39">
        <v>5.8115577869999999</v>
      </c>
      <c r="AF57" s="39">
        <v>5.3935445919999996</v>
      </c>
      <c r="AG57" s="39">
        <v>4.9691060900000004</v>
      </c>
      <c r="AH57" s="39">
        <v>4.5465244069999997</v>
      </c>
      <c r="AI57" s="39">
        <v>4.1254272289999996</v>
      </c>
      <c r="AJ57" s="39">
        <v>3.7191414599999999</v>
      </c>
      <c r="AK57" s="39">
        <v>3.3312866329999999</v>
      </c>
      <c r="AL57" s="39">
        <v>2.9645189580000002</v>
      </c>
      <c r="AM57" s="39">
        <v>2.620950101</v>
      </c>
      <c r="AN57" s="39">
        <v>2.307153859</v>
      </c>
      <c r="AO57" s="39">
        <v>2.0179603230000001</v>
      </c>
      <c r="AP57" s="39">
        <v>1.7537792919999999</v>
      </c>
      <c r="AQ57" s="39">
        <v>1.5155542310000001</v>
      </c>
      <c r="AR57">
        <v>1.3026276720000001</v>
      </c>
      <c r="AS57">
        <v>1.114160171</v>
      </c>
      <c r="AT57">
        <v>0.94932527389999999</v>
      </c>
      <c r="AU57">
        <v>0.80617601159999996</v>
      </c>
      <c r="AV57" s="39">
        <v>0.68267258880000004</v>
      </c>
      <c r="AW57" s="39">
        <v>0.57713207870000005</v>
      </c>
      <c r="CT57" s="39"/>
      <c r="CU57" s="39"/>
    </row>
    <row r="58" spans="2:99" x14ac:dyDescent="0.2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3.0612716199999999</v>
      </c>
      <c r="G58" s="39">
        <v>4.1581886020000001</v>
      </c>
      <c r="H58">
        <v>6.0415774999999998</v>
      </c>
      <c r="I58">
        <v>7.7879360699999998</v>
      </c>
      <c r="J58">
        <v>9.932212109</v>
      </c>
      <c r="K58" s="39">
        <v>11.238657890000001</v>
      </c>
      <c r="L58" s="39">
        <v>13.67755663</v>
      </c>
      <c r="M58" s="39">
        <v>17.421597349999999</v>
      </c>
      <c r="N58" s="39">
        <v>24.20504944</v>
      </c>
      <c r="O58" s="39">
        <v>30.333201299999999</v>
      </c>
      <c r="P58" s="39">
        <v>36.776857939999999</v>
      </c>
      <c r="Q58" s="39">
        <v>44.500197389999997</v>
      </c>
      <c r="R58" s="39">
        <v>53.36056636</v>
      </c>
      <c r="S58" s="39">
        <v>104.6013062</v>
      </c>
      <c r="T58" s="39">
        <v>184.87162219999999</v>
      </c>
      <c r="U58" s="39">
        <v>312.14415059999999</v>
      </c>
      <c r="V58" s="39">
        <v>355.58387920000001</v>
      </c>
      <c r="W58" s="39">
        <v>400.77420549999999</v>
      </c>
      <c r="X58" s="39">
        <v>452.43761189999998</v>
      </c>
      <c r="Y58" s="39">
        <v>526.4757098</v>
      </c>
      <c r="Z58" s="39">
        <v>611.38863200000003</v>
      </c>
      <c r="AA58" s="39">
        <v>705.33219759999997</v>
      </c>
      <c r="AB58" s="39">
        <v>807.05614200000002</v>
      </c>
      <c r="AC58" s="39">
        <v>916.65303119999999</v>
      </c>
      <c r="AD58" s="39">
        <v>1032.0785579999999</v>
      </c>
      <c r="AE58" s="39">
        <v>1153.885976</v>
      </c>
      <c r="AF58" s="39">
        <v>1281.33026</v>
      </c>
      <c r="AG58" s="39">
        <v>1413.57737</v>
      </c>
      <c r="AH58" s="39">
        <v>1549.8584949999999</v>
      </c>
      <c r="AI58" s="39">
        <v>1686.901331</v>
      </c>
      <c r="AJ58" s="39">
        <v>1824.998411</v>
      </c>
      <c r="AK58" s="39">
        <v>1962.2719959999999</v>
      </c>
      <c r="AL58" s="39">
        <v>2097.2177649999999</v>
      </c>
      <c r="AM58" s="39">
        <v>2227.8839210000001</v>
      </c>
      <c r="AN58">
        <v>2357.83626</v>
      </c>
      <c r="AO58">
        <v>2480.7253040000001</v>
      </c>
      <c r="AP58">
        <v>2594.5468139999998</v>
      </c>
      <c r="AQ58">
        <v>2699.4926270000001</v>
      </c>
      <c r="AR58">
        <v>2794.8203400000002</v>
      </c>
      <c r="AS58">
        <v>2880.5387230000001</v>
      </c>
      <c r="AT58">
        <v>2958.3771499999998</v>
      </c>
      <c r="AU58">
        <v>3028.6912360000001</v>
      </c>
      <c r="AV58">
        <v>3092.12916</v>
      </c>
      <c r="AW58">
        <v>3151.7657199999999</v>
      </c>
    </row>
    <row r="59" spans="2:99" x14ac:dyDescent="0.2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1.6606497099999999E-2</v>
      </c>
      <c r="G59" s="39">
        <v>3.3201334300000003E-2</v>
      </c>
      <c r="H59">
        <v>6.16236093E-2</v>
      </c>
      <c r="I59">
        <v>9.31695248E-2</v>
      </c>
      <c r="J59">
        <v>0.13831735340000001</v>
      </c>
      <c r="K59" s="39">
        <v>0.1726473999</v>
      </c>
      <c r="L59" s="39">
        <v>0.23309647689999999</v>
      </c>
      <c r="M59" s="39">
        <v>0.34171862130000002</v>
      </c>
      <c r="N59" s="39">
        <v>0.52189186929999998</v>
      </c>
      <c r="O59" s="39">
        <v>0.71489831130000003</v>
      </c>
      <c r="P59" s="39">
        <v>0.9450133369</v>
      </c>
      <c r="Q59" s="39">
        <v>1.245701186</v>
      </c>
      <c r="R59" s="39">
        <v>1.622179075</v>
      </c>
      <c r="S59" s="39">
        <v>3.4305258300000001</v>
      </c>
      <c r="T59" s="39">
        <v>6.5446796220000003</v>
      </c>
      <c r="U59" s="39">
        <v>11.9210805</v>
      </c>
      <c r="V59" s="39">
        <v>14.626547860000001</v>
      </c>
      <c r="W59" s="39">
        <v>17.71343019</v>
      </c>
      <c r="X59" s="39">
        <v>21.427419199999999</v>
      </c>
      <c r="Y59" s="39">
        <v>26.59811268</v>
      </c>
      <c r="Z59" s="39">
        <v>32.791819349999997</v>
      </c>
      <c r="AA59" s="39">
        <v>39.973761269999997</v>
      </c>
      <c r="AB59" s="39">
        <v>48.124272470000001</v>
      </c>
      <c r="AC59" s="39">
        <v>57.294922749999998</v>
      </c>
      <c r="AD59" s="39">
        <v>67.404674900000003</v>
      </c>
      <c r="AE59" s="39">
        <v>78.533296250000006</v>
      </c>
      <c r="AF59" s="39">
        <v>90.680291800000006</v>
      </c>
      <c r="AG59" s="39">
        <v>103.83428859999999</v>
      </c>
      <c r="AH59" s="39">
        <v>117.98521770000001</v>
      </c>
      <c r="AI59" s="39">
        <v>132.9173193</v>
      </c>
      <c r="AJ59" s="39">
        <v>148.66768440000001</v>
      </c>
      <c r="AK59" s="39">
        <v>165.1067793</v>
      </c>
      <c r="AL59" s="39">
        <v>182.1134265</v>
      </c>
      <c r="AM59" s="39">
        <v>199.51230279999999</v>
      </c>
      <c r="AN59">
        <v>217.6197512</v>
      </c>
      <c r="AO59">
        <v>235.84518109999999</v>
      </c>
      <c r="AP59">
        <v>253.9624848</v>
      </c>
      <c r="AQ59">
        <v>271.94915880000002</v>
      </c>
      <c r="AR59">
        <v>289.68223790000002</v>
      </c>
      <c r="AS59">
        <v>307.11275419999998</v>
      </c>
      <c r="AT59">
        <v>324.37314650000002</v>
      </c>
      <c r="AU59">
        <v>341.45523029999998</v>
      </c>
      <c r="AV59">
        <v>358.38625610000003</v>
      </c>
      <c r="AW59">
        <v>375.49975719999998</v>
      </c>
    </row>
    <row r="60" spans="2:99" x14ac:dyDescent="0.2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2.5419584299999999E-2</v>
      </c>
      <c r="G60" s="39">
        <v>4.0879589799999998E-2</v>
      </c>
      <c r="H60">
        <v>6.7273459100000002E-2</v>
      </c>
      <c r="I60">
        <v>9.4708387800000002E-2</v>
      </c>
      <c r="J60">
        <v>0.13202459599999999</v>
      </c>
      <c r="K60" s="39">
        <v>0.15861708660000001</v>
      </c>
      <c r="L60" s="39">
        <v>0.20607886559999999</v>
      </c>
      <c r="M60" s="39">
        <v>0.2876476637</v>
      </c>
      <c r="N60" s="39">
        <v>0.42579564110000001</v>
      </c>
      <c r="O60" s="39">
        <v>0.56703225660000001</v>
      </c>
      <c r="P60" s="39">
        <v>0.72999691099999997</v>
      </c>
      <c r="Q60" s="39">
        <v>0.93818148629999998</v>
      </c>
      <c r="R60" s="39">
        <v>1.193055577</v>
      </c>
      <c r="S60" s="39">
        <v>2.4697662380000001</v>
      </c>
      <c r="T60" s="39">
        <v>4.6133328569999996</v>
      </c>
      <c r="U60" s="39">
        <v>8.2313043340000007</v>
      </c>
      <c r="V60" s="39">
        <v>9.8990317010000002</v>
      </c>
      <c r="W60" s="39">
        <v>11.758873339999999</v>
      </c>
      <c r="X60" s="39">
        <v>13.962394939999999</v>
      </c>
      <c r="Y60" s="39">
        <v>17.031447660000001</v>
      </c>
      <c r="Z60" s="39">
        <v>20.657462769999999</v>
      </c>
      <c r="AA60" s="39">
        <v>24.801365300000001</v>
      </c>
      <c r="AB60" s="39">
        <v>29.435977009999998</v>
      </c>
      <c r="AC60" s="39">
        <v>34.578694689999999</v>
      </c>
      <c r="AD60" s="39">
        <v>40.166237359999997</v>
      </c>
      <c r="AE60" s="39">
        <v>46.232018689999997</v>
      </c>
      <c r="AF60" s="39">
        <v>52.760116940000003</v>
      </c>
      <c r="AG60" s="39">
        <v>59.72823648</v>
      </c>
      <c r="AH60" s="39">
        <v>67.114580689999997</v>
      </c>
      <c r="AI60" s="39">
        <v>74.782209649999999</v>
      </c>
      <c r="AJ60" s="39">
        <v>82.74085359</v>
      </c>
      <c r="AK60" s="39">
        <v>90.905261830000001</v>
      </c>
      <c r="AL60" s="39">
        <v>99.198433289999997</v>
      </c>
      <c r="AM60" s="39">
        <v>107.5164257</v>
      </c>
      <c r="AN60">
        <v>116.0204682</v>
      </c>
      <c r="AO60">
        <v>124.3865646</v>
      </c>
      <c r="AP60">
        <v>132.49208659999999</v>
      </c>
      <c r="AQ60">
        <v>140.32293580000001</v>
      </c>
      <c r="AR60">
        <v>147.81462579999999</v>
      </c>
      <c r="AS60">
        <v>154.94148519999999</v>
      </c>
      <c r="AT60">
        <v>161.77007649999999</v>
      </c>
      <c r="AU60">
        <v>168.29520629999999</v>
      </c>
      <c r="AV60">
        <v>174.52903420000001</v>
      </c>
      <c r="AW60">
        <v>180.6277705</v>
      </c>
    </row>
    <row r="61" spans="2:99" x14ac:dyDescent="0.2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8.6608582200000006E-2</v>
      </c>
      <c r="G61" s="39">
        <v>0.1190074612</v>
      </c>
      <c r="H61">
        <v>0.17436805229999999</v>
      </c>
      <c r="I61">
        <v>0.22604110359999999</v>
      </c>
      <c r="J61">
        <v>0.28991830289999998</v>
      </c>
      <c r="K61" s="39">
        <v>0.32928775230000001</v>
      </c>
      <c r="L61" s="39">
        <v>0.40234414060000001</v>
      </c>
      <c r="M61" s="39">
        <v>0.51516825610000005</v>
      </c>
      <c r="N61" s="39">
        <v>0.71810894349999999</v>
      </c>
      <c r="O61" s="39">
        <v>0.90241538109999997</v>
      </c>
      <c r="P61" s="39">
        <v>1.096605364</v>
      </c>
      <c r="Q61" s="39">
        <v>1.329148636</v>
      </c>
      <c r="R61" s="39">
        <v>1.595285786</v>
      </c>
      <c r="S61" s="39">
        <v>3.1274625340000002</v>
      </c>
      <c r="T61" s="39">
        <v>5.5227053809999997</v>
      </c>
      <c r="U61" s="39">
        <v>9.3059631399999905</v>
      </c>
      <c r="V61" s="39">
        <v>10.56556389</v>
      </c>
      <c r="W61" s="39">
        <v>11.85098487</v>
      </c>
      <c r="X61" s="39">
        <v>13.293144270000001</v>
      </c>
      <c r="Y61" s="39">
        <v>15.34708369</v>
      </c>
      <c r="Z61" s="39">
        <v>17.658997660000001</v>
      </c>
      <c r="AA61" s="39">
        <v>20.161878890000001</v>
      </c>
      <c r="AB61" s="39">
        <v>22.80689362</v>
      </c>
      <c r="AC61" s="39">
        <v>25.583655220000001</v>
      </c>
      <c r="AD61" s="39">
        <v>28.421552680000001</v>
      </c>
      <c r="AE61" s="39">
        <v>31.32203715</v>
      </c>
      <c r="AF61" s="39">
        <v>34.249451309999998</v>
      </c>
      <c r="AG61" s="39">
        <v>37.16561102</v>
      </c>
      <c r="AH61" s="39">
        <v>40.033769339999999</v>
      </c>
      <c r="AI61" s="39">
        <v>42.754385399999997</v>
      </c>
      <c r="AJ61" s="39">
        <v>45.322933730000003</v>
      </c>
      <c r="AK61" s="39">
        <v>47.678793030000001</v>
      </c>
      <c r="AL61" s="39">
        <v>49.774677660000002</v>
      </c>
      <c r="AM61" s="39">
        <v>51.555859849999997</v>
      </c>
      <c r="AN61">
        <v>53.095840449999997</v>
      </c>
      <c r="AO61">
        <v>54.243086650000002</v>
      </c>
      <c r="AP61">
        <v>54.952688510000002</v>
      </c>
      <c r="AQ61">
        <v>55.22945241</v>
      </c>
      <c r="AR61">
        <v>55.061210619999997</v>
      </c>
      <c r="AS61">
        <v>54.45223249</v>
      </c>
      <c r="AT61">
        <v>53.440514919999998</v>
      </c>
      <c r="AU61" s="39">
        <v>52.037234460000001</v>
      </c>
      <c r="AV61">
        <v>50.258647770000003</v>
      </c>
      <c r="AW61">
        <v>48.15365216</v>
      </c>
    </row>
    <row r="62" spans="2:99" x14ac:dyDescent="0.2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2.0087700179999999</v>
      </c>
      <c r="G62" s="39">
        <v>2.7266955159999999</v>
      </c>
      <c r="H62">
        <v>3.956588591</v>
      </c>
      <c r="I62">
        <v>5.0925530549999998</v>
      </c>
      <c r="J62">
        <v>6.4837173049999999</v>
      </c>
      <c r="K62" s="39">
        <v>7.3274458429999996</v>
      </c>
      <c r="L62" s="39">
        <v>8.9045609419999998</v>
      </c>
      <c r="M62" s="39">
        <v>11.31661323</v>
      </c>
      <c r="N62" s="39">
        <v>15.696133919999999</v>
      </c>
      <c r="O62" s="39">
        <v>19.63528058</v>
      </c>
      <c r="P62" s="39">
        <v>23.76162283</v>
      </c>
      <c r="Q62" s="39">
        <v>28.693082090000001</v>
      </c>
      <c r="R62" s="39">
        <v>34.332323440000003</v>
      </c>
      <c r="S62" s="39">
        <v>67.156490289999894</v>
      </c>
      <c r="T62" s="39">
        <v>118.41422590000001</v>
      </c>
      <c r="U62" s="39">
        <v>199.43210020000001</v>
      </c>
      <c r="V62" s="39">
        <v>226.58101099999999</v>
      </c>
      <c r="W62" s="39">
        <v>254.66570150000001</v>
      </c>
      <c r="X62" s="39">
        <v>286.6655227</v>
      </c>
      <c r="Y62" s="39">
        <v>332.61150459999999</v>
      </c>
      <c r="Z62" s="39">
        <v>385.15319360000001</v>
      </c>
      <c r="AA62" s="39">
        <v>443.09197380000001</v>
      </c>
      <c r="AB62" s="39">
        <v>505.61321709999999</v>
      </c>
      <c r="AC62" s="39">
        <v>572.74881819999996</v>
      </c>
      <c r="AD62" s="39">
        <v>643.1950756</v>
      </c>
      <c r="AE62" s="39">
        <v>717.27235619999999</v>
      </c>
      <c r="AF62" s="39">
        <v>794.48948059999998</v>
      </c>
      <c r="AG62" s="39">
        <v>874.30290509999998</v>
      </c>
      <c r="AH62" s="39">
        <v>956.21164439999995</v>
      </c>
      <c r="AI62" s="39">
        <v>1038.179046</v>
      </c>
      <c r="AJ62" s="39">
        <v>1120.378682</v>
      </c>
      <c r="AK62" s="39">
        <v>1201.646137</v>
      </c>
      <c r="AL62" s="39">
        <v>1281.0590729999999</v>
      </c>
      <c r="AM62" s="39">
        <v>1357.430713</v>
      </c>
      <c r="AN62">
        <v>1432.937674</v>
      </c>
      <c r="AO62">
        <v>1503.726238</v>
      </c>
      <c r="AP62">
        <v>1568.604296</v>
      </c>
      <c r="AQ62">
        <v>1627.71397</v>
      </c>
      <c r="AR62">
        <v>1680.637739</v>
      </c>
      <c r="AS62">
        <v>1727.412047</v>
      </c>
      <c r="AT62">
        <v>1769.1063859999999</v>
      </c>
      <c r="AU62">
        <v>1805.963244</v>
      </c>
      <c r="AV62">
        <v>1838.398275</v>
      </c>
      <c r="AW62">
        <v>1868.2561940000001</v>
      </c>
    </row>
    <row r="63" spans="2:99" x14ac:dyDescent="0.25">
      <c r="B63" t="s">
        <v>163</v>
      </c>
      <c r="C63">
        <v>0.29742225840361802</v>
      </c>
      <c r="D63">
        <v>0.302197468966243</v>
      </c>
      <c r="E63">
        <v>0.46065729059999999</v>
      </c>
      <c r="F63" s="39">
        <v>0.78775974530000004</v>
      </c>
      <c r="G63" s="39">
        <v>1.063684045</v>
      </c>
      <c r="H63">
        <v>1.5364234649999999</v>
      </c>
      <c r="I63">
        <v>1.970327688</v>
      </c>
      <c r="J63">
        <v>2.4983766529999998</v>
      </c>
      <c r="K63" s="39">
        <v>2.8150828529999998</v>
      </c>
      <c r="L63" s="39">
        <v>3.4090570520000001</v>
      </c>
      <c r="M63" s="39">
        <v>4.3093846769999997</v>
      </c>
      <c r="N63" s="39">
        <v>5.9529705850000001</v>
      </c>
      <c r="O63" s="39">
        <v>7.4159523250000001</v>
      </c>
      <c r="P63" s="39">
        <v>8.9348568830000001</v>
      </c>
      <c r="Q63" s="39">
        <v>10.737935070000001</v>
      </c>
      <c r="R63" s="39">
        <v>12.784533339999999</v>
      </c>
      <c r="S63" s="39">
        <v>24.884237089999999</v>
      </c>
      <c r="T63" s="39">
        <v>43.643186159999999</v>
      </c>
      <c r="U63" s="39">
        <v>73.085504360000002</v>
      </c>
      <c r="V63" s="39">
        <v>82.5397775</v>
      </c>
      <c r="W63" s="39">
        <v>92.199171750000005</v>
      </c>
      <c r="X63" s="39">
        <v>103.1306214</v>
      </c>
      <c r="Y63" s="39">
        <v>118.9141594</v>
      </c>
      <c r="Z63" s="39">
        <v>136.86254220000001</v>
      </c>
      <c r="AA63" s="39">
        <v>156.52913000000001</v>
      </c>
      <c r="AB63" s="39">
        <v>177.61176660000001</v>
      </c>
      <c r="AC63" s="39">
        <v>200.1100864</v>
      </c>
      <c r="AD63" s="39">
        <v>223.55737590000001</v>
      </c>
      <c r="AE63" s="39">
        <v>248.0558259</v>
      </c>
      <c r="AF63" s="39">
        <v>273.42471169999999</v>
      </c>
      <c r="AG63" s="39">
        <v>299.46815620000001</v>
      </c>
      <c r="AH63" s="39">
        <v>326.00730770000001</v>
      </c>
      <c r="AI63" s="39">
        <v>352.34634929999999</v>
      </c>
      <c r="AJ63" s="39">
        <v>378.55038300000001</v>
      </c>
      <c r="AK63" s="39">
        <v>404.2294559</v>
      </c>
      <c r="AL63" s="39">
        <v>429.08356680000003</v>
      </c>
      <c r="AM63" s="39">
        <v>452.72950040000001</v>
      </c>
      <c r="AN63">
        <v>475.90685680000001</v>
      </c>
      <c r="AO63">
        <v>497.35004270000002</v>
      </c>
      <c r="AP63">
        <v>516.68849109999996</v>
      </c>
      <c r="AQ63">
        <v>533.99415950000002</v>
      </c>
      <c r="AR63">
        <v>549.15677419999997</v>
      </c>
      <c r="AS63">
        <v>562.21488620000002</v>
      </c>
      <c r="AT63">
        <v>573.54319220000002</v>
      </c>
      <c r="AU63">
        <v>583.24497719999999</v>
      </c>
      <c r="AV63">
        <v>591.47806089999995</v>
      </c>
      <c r="AW63">
        <v>598.85375209999995</v>
      </c>
    </row>
    <row r="64" spans="2:99" x14ac:dyDescent="0.2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6.35834079E-3</v>
      </c>
      <c r="G64" s="39">
        <v>2.4689686099999999E-3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25">
      <c r="B65" t="s">
        <v>165</v>
      </c>
      <c r="C65">
        <v>4.9816121892674002E-2</v>
      </c>
      <c r="D65">
        <v>5.0615935843142099E-2</v>
      </c>
      <c r="E65">
        <v>7.7156833699999997E-2</v>
      </c>
      <c r="F65" s="39">
        <v>0.12974885250000001</v>
      </c>
      <c r="G65" s="39">
        <v>0.17225168709999999</v>
      </c>
      <c r="H65">
        <v>0.24530032360000001</v>
      </c>
      <c r="I65">
        <v>0.31113631060000002</v>
      </c>
      <c r="J65">
        <v>0.38985789879999999</v>
      </c>
      <c r="K65" s="39">
        <v>0.43557695629999998</v>
      </c>
      <c r="L65" s="39">
        <v>0.52241915670000005</v>
      </c>
      <c r="M65" s="39">
        <v>0.65106490309999998</v>
      </c>
      <c r="N65" s="39">
        <v>0.89014848219999998</v>
      </c>
      <c r="O65" s="39">
        <v>1.0976224489999999</v>
      </c>
      <c r="P65" s="39">
        <v>1.308762615</v>
      </c>
      <c r="Q65" s="39">
        <v>1.5561489230000001</v>
      </c>
      <c r="R65" s="39">
        <v>1.8331891410000001</v>
      </c>
      <c r="S65" s="39">
        <v>3.5328242510000001</v>
      </c>
      <c r="T65" s="39">
        <v>6.133492188</v>
      </c>
      <c r="U65" s="39">
        <v>10.16819804</v>
      </c>
      <c r="V65" s="39">
        <v>11.37194729</v>
      </c>
      <c r="W65" s="39">
        <v>12.586043829999999</v>
      </c>
      <c r="X65" s="39">
        <v>13.95850941</v>
      </c>
      <c r="Y65" s="39">
        <v>15.97340179</v>
      </c>
      <c r="Z65" s="39">
        <v>18.26461634</v>
      </c>
      <c r="AA65" s="39">
        <v>20.774088209999999</v>
      </c>
      <c r="AB65" s="39">
        <v>23.464015100000001</v>
      </c>
      <c r="AC65" s="39">
        <v>26.336853919999999</v>
      </c>
      <c r="AD65" s="39">
        <v>29.333641679999999</v>
      </c>
      <c r="AE65" s="39">
        <v>32.47044167</v>
      </c>
      <c r="AF65" s="39">
        <v>35.726207109999997</v>
      </c>
      <c r="AG65" s="39">
        <v>39.078172510000002</v>
      </c>
      <c r="AH65" s="39">
        <v>42.505975380000002</v>
      </c>
      <c r="AI65" s="39">
        <v>45.922021270000002</v>
      </c>
      <c r="AJ65" s="39">
        <v>49.337874720000002</v>
      </c>
      <c r="AK65" s="39">
        <v>52.705568319999998</v>
      </c>
      <c r="AL65" s="39">
        <v>55.98858714</v>
      </c>
      <c r="AM65" s="39">
        <v>59.139119669999999</v>
      </c>
      <c r="AN65">
        <v>62.255669310000002</v>
      </c>
      <c r="AO65">
        <v>65.174191750000006</v>
      </c>
      <c r="AP65">
        <v>67.846767220000004</v>
      </c>
      <c r="AQ65">
        <v>70.28295</v>
      </c>
      <c r="AR65">
        <v>72.467752509999997</v>
      </c>
      <c r="AS65">
        <v>74.405318359999995</v>
      </c>
      <c r="AT65">
        <v>76.143834249999998</v>
      </c>
      <c r="AU65">
        <v>77.69534367</v>
      </c>
      <c r="AV65">
        <v>79.078886350000005</v>
      </c>
      <c r="AW65">
        <v>80.374593899999894</v>
      </c>
    </row>
    <row r="66" spans="2:49" x14ac:dyDescent="0.2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167</v>
      </c>
      <c r="C67">
        <v>5.2121797950038999</v>
      </c>
      <c r="D67">
        <v>5.29586302754001</v>
      </c>
      <c r="E67">
        <v>5.3808898210000002</v>
      </c>
      <c r="F67">
        <v>5.416423537</v>
      </c>
      <c r="G67">
        <v>4.647809112</v>
      </c>
      <c r="H67">
        <v>3.908448806</v>
      </c>
      <c r="I67">
        <v>4.1822945450000004</v>
      </c>
      <c r="J67">
        <v>4.0741841780000003</v>
      </c>
      <c r="K67">
        <v>3.8838012750000002</v>
      </c>
      <c r="L67">
        <v>4.1168845760000004</v>
      </c>
      <c r="M67">
        <v>4.2892432129999998</v>
      </c>
      <c r="N67">
        <v>4.3030694350000003</v>
      </c>
      <c r="O67">
        <v>3.6405831129999999</v>
      </c>
      <c r="P67">
        <v>2.9801535449999998</v>
      </c>
      <c r="Q67">
        <v>2.5681847520000001</v>
      </c>
      <c r="R67">
        <v>2.3734591100000002</v>
      </c>
      <c r="S67">
        <v>2.2208338639999998</v>
      </c>
      <c r="T67">
        <v>2.1575427820000002</v>
      </c>
      <c r="U67">
        <v>2.1567410090000001</v>
      </c>
      <c r="V67">
        <v>2.1878272970000001</v>
      </c>
      <c r="W67">
        <v>2.2189919069999999</v>
      </c>
      <c r="X67">
        <v>2.252262692</v>
      </c>
      <c r="Y67">
        <v>2.2869363649999999</v>
      </c>
      <c r="Z67">
        <v>2.327259287</v>
      </c>
      <c r="AA67">
        <v>2.3722489320000002</v>
      </c>
      <c r="AB67">
        <v>2.4217388120000001</v>
      </c>
      <c r="AC67">
        <v>2.4750628319999999</v>
      </c>
      <c r="AD67">
        <v>2.529620489</v>
      </c>
      <c r="AE67">
        <v>2.5832830219999998</v>
      </c>
      <c r="AF67">
        <v>2.6362738910000001</v>
      </c>
      <c r="AG67">
        <v>2.6887418059999999</v>
      </c>
      <c r="AH67">
        <v>2.7416355710000002</v>
      </c>
      <c r="AI67">
        <v>2.7928523379999999</v>
      </c>
      <c r="AJ67">
        <v>2.8440215040000001</v>
      </c>
      <c r="AK67">
        <v>2.8966189010000001</v>
      </c>
      <c r="AL67">
        <v>2.9500526169999999</v>
      </c>
      <c r="AM67">
        <v>3.004211841</v>
      </c>
      <c r="AN67">
        <v>3.0587958720000001</v>
      </c>
      <c r="AO67">
        <v>3.113393597</v>
      </c>
      <c r="AP67">
        <v>3.1681840929999998</v>
      </c>
      <c r="AQ67">
        <v>3.2240276739999998</v>
      </c>
      <c r="AR67">
        <v>3.2797440240000002</v>
      </c>
      <c r="AS67">
        <v>3.3386689729999999</v>
      </c>
      <c r="AT67">
        <v>3.4002126920000002</v>
      </c>
      <c r="AU67">
        <v>3.463656335</v>
      </c>
      <c r="AV67">
        <v>3.528908237</v>
      </c>
      <c r="AW67">
        <v>3.599227156</v>
      </c>
    </row>
    <row r="68" spans="2:49" x14ac:dyDescent="0.25">
      <c r="B68" t="s">
        <v>168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0.35159272000000003</v>
      </c>
      <c r="H68">
        <v>0.341992346</v>
      </c>
      <c r="I68">
        <v>0.33407424450000001</v>
      </c>
      <c r="J68">
        <v>0.32619625029999999</v>
      </c>
      <c r="K68">
        <v>0.31746874089999999</v>
      </c>
      <c r="L68">
        <v>0.30795460489999998</v>
      </c>
      <c r="M68">
        <v>0.29876936949999999</v>
      </c>
      <c r="N68">
        <v>0.29081850990000002</v>
      </c>
      <c r="O68">
        <v>0.284989241</v>
      </c>
      <c r="P68">
        <v>0.28033674759999999</v>
      </c>
      <c r="Q68">
        <v>0.27523625860000001</v>
      </c>
      <c r="R68">
        <v>0.26808581339999998</v>
      </c>
      <c r="S68">
        <v>0.26094216329999997</v>
      </c>
      <c r="T68">
        <v>0.25415845370000001</v>
      </c>
      <c r="U68">
        <v>0.24747692190000001</v>
      </c>
      <c r="V68">
        <v>0.23973886589999999</v>
      </c>
      <c r="W68">
        <v>0.23172296880000001</v>
      </c>
      <c r="X68">
        <v>0.2231610074</v>
      </c>
      <c r="Y68">
        <v>0.21473197099999999</v>
      </c>
      <c r="Z68">
        <v>0.20706854920000001</v>
      </c>
      <c r="AA68">
        <v>0.20035953170000001</v>
      </c>
      <c r="AB68">
        <v>0.19451968950000001</v>
      </c>
      <c r="AC68">
        <v>0.18939355869999999</v>
      </c>
      <c r="AD68">
        <v>0.18483515750000001</v>
      </c>
      <c r="AE68">
        <v>0.1807173131</v>
      </c>
      <c r="AF68">
        <v>0.17694210090000001</v>
      </c>
      <c r="AG68">
        <v>0.1734402541</v>
      </c>
      <c r="AH68">
        <v>0.1701679649</v>
      </c>
      <c r="AI68">
        <v>0.16707876369999999</v>
      </c>
      <c r="AJ68">
        <v>0.1641218935</v>
      </c>
      <c r="AK68" s="39">
        <v>0.1612695106</v>
      </c>
      <c r="AL68" s="39">
        <v>0.15850245239999999</v>
      </c>
      <c r="AM68" s="39">
        <v>0.15580693449999999</v>
      </c>
      <c r="AN68" s="39">
        <v>0.15317207720000001</v>
      </c>
      <c r="AO68" s="39">
        <v>0.15057521060000001</v>
      </c>
      <c r="AP68" s="39">
        <v>0.14800596360000001</v>
      </c>
      <c r="AQ68" s="39">
        <v>0.14546385610000001</v>
      </c>
      <c r="AR68" s="39">
        <v>0.14294621769999999</v>
      </c>
      <c r="AS68" s="39">
        <v>0.14044950910000001</v>
      </c>
      <c r="AT68" s="39">
        <v>0.1379636112</v>
      </c>
      <c r="AU68" s="39">
        <v>0.13548093410000001</v>
      </c>
      <c r="AV68">
        <v>0.13299849380000001</v>
      </c>
      <c r="AW68">
        <v>0.1305507524</v>
      </c>
    </row>
    <row r="69" spans="2:49" x14ac:dyDescent="0.2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2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2.1975115550000002</v>
      </c>
      <c r="H72">
        <v>2.2363739150000002</v>
      </c>
      <c r="I72">
        <v>2.3300438880000001</v>
      </c>
      <c r="J72">
        <v>2.2497401309999998</v>
      </c>
      <c r="K72">
        <v>2.1986272339999999</v>
      </c>
      <c r="L72">
        <v>2.0972687909999999</v>
      </c>
      <c r="M72">
        <v>2.1948213079999999</v>
      </c>
      <c r="N72">
        <v>2.2482312109999998</v>
      </c>
      <c r="O72">
        <v>2.3665394210000001</v>
      </c>
      <c r="P72">
        <v>2.4244161649999998</v>
      </c>
      <c r="Q72">
        <v>2.4161679149999999</v>
      </c>
      <c r="R72">
        <v>2.4498941030000001</v>
      </c>
      <c r="S72">
        <v>2.5457584510000002</v>
      </c>
      <c r="T72">
        <v>2.6181824599999999</v>
      </c>
      <c r="U72">
        <v>2.6500826179999999</v>
      </c>
      <c r="V72">
        <v>2.6573467320000002</v>
      </c>
      <c r="W72">
        <v>2.6301557139999998</v>
      </c>
      <c r="X72">
        <v>2.5809685039999999</v>
      </c>
      <c r="Y72">
        <v>2.5607116649999999</v>
      </c>
      <c r="Z72">
        <v>2.5693619179999998</v>
      </c>
      <c r="AA72">
        <v>2.5984990469999998</v>
      </c>
      <c r="AB72">
        <v>2.6412011830000002</v>
      </c>
      <c r="AC72">
        <v>2.6922784009999998</v>
      </c>
      <c r="AD72">
        <v>2.7474229779999999</v>
      </c>
      <c r="AE72">
        <v>2.8035169400000002</v>
      </c>
      <c r="AF72">
        <v>2.8594859349999999</v>
      </c>
      <c r="AG72">
        <v>2.9148542869999998</v>
      </c>
      <c r="AH72">
        <v>2.9698558620000002</v>
      </c>
      <c r="AI72">
        <v>3.02162811</v>
      </c>
      <c r="AJ72">
        <v>3.071127427</v>
      </c>
      <c r="AK72">
        <v>3.119320326</v>
      </c>
      <c r="AL72">
        <v>3.1665782839999999</v>
      </c>
      <c r="AM72">
        <v>3.2133379849999999</v>
      </c>
      <c r="AN72">
        <v>3.2586290170000001</v>
      </c>
      <c r="AO72">
        <v>3.3031361750000001</v>
      </c>
      <c r="AP72">
        <v>3.3473532110000002</v>
      </c>
      <c r="AQ72">
        <v>3.3919697809999998</v>
      </c>
      <c r="AR72">
        <v>3.4368798740000002</v>
      </c>
      <c r="AS72">
        <v>3.4814902349999999</v>
      </c>
      <c r="AT72">
        <v>3.5262858650000002</v>
      </c>
      <c r="AU72">
        <v>3.5716468379999999</v>
      </c>
      <c r="AV72">
        <v>3.6180421470000002</v>
      </c>
      <c r="AW72">
        <v>3.667130539</v>
      </c>
    </row>
    <row r="73" spans="2:49" x14ac:dyDescent="0.2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18.051474819999999</v>
      </c>
      <c r="G73">
        <v>17.044574910000001</v>
      </c>
      <c r="H73">
        <v>15.74532724</v>
      </c>
      <c r="I73">
        <v>16.121286139999999</v>
      </c>
      <c r="J73">
        <v>16.391890979999999</v>
      </c>
      <c r="K73">
        <v>15.106564860000001</v>
      </c>
      <c r="L73">
        <v>14.66383591</v>
      </c>
      <c r="M73">
        <v>14.83957917</v>
      </c>
      <c r="N73">
        <v>15.40449461</v>
      </c>
      <c r="O73">
        <v>15.33915307</v>
      </c>
      <c r="P73">
        <v>14.49810907</v>
      </c>
      <c r="Q73">
        <v>13.43054141</v>
      </c>
      <c r="R73">
        <v>12.78762133</v>
      </c>
      <c r="S73">
        <v>12.67571616</v>
      </c>
      <c r="T73">
        <v>12.570174980000001</v>
      </c>
      <c r="U73">
        <v>12.59396943</v>
      </c>
      <c r="V73">
        <v>12.7387949</v>
      </c>
      <c r="W73">
        <v>12.72941752</v>
      </c>
      <c r="X73">
        <v>12.678329550000001</v>
      </c>
      <c r="Y73">
        <v>12.65064742</v>
      </c>
      <c r="Z73">
        <v>12.75291152</v>
      </c>
      <c r="AA73">
        <v>12.93982924</v>
      </c>
      <c r="AB73">
        <v>13.18328015</v>
      </c>
      <c r="AC73">
        <v>13.463868229999999</v>
      </c>
      <c r="AD73">
        <v>13.76442615</v>
      </c>
      <c r="AE73">
        <v>14.05731561</v>
      </c>
      <c r="AF73">
        <v>14.3422663</v>
      </c>
      <c r="AG73">
        <v>14.619737819999999</v>
      </c>
      <c r="AH73">
        <v>14.900917400000001</v>
      </c>
      <c r="AI73">
        <v>15.15375972</v>
      </c>
      <c r="AJ73">
        <v>15.39436489</v>
      </c>
      <c r="AK73">
        <v>15.642831380000001</v>
      </c>
      <c r="AL73">
        <v>15.890818660000001</v>
      </c>
      <c r="AM73">
        <v>16.138014439999999</v>
      </c>
      <c r="AN73">
        <v>16.373896550000001</v>
      </c>
      <c r="AO73">
        <v>16.595305159999999</v>
      </c>
      <c r="AP73">
        <v>16.810556940000001</v>
      </c>
      <c r="AQ73">
        <v>17.0328442</v>
      </c>
      <c r="AR73">
        <v>17.246456500000001</v>
      </c>
      <c r="AS73">
        <v>17.471441039999998</v>
      </c>
      <c r="AT73">
        <v>17.7087051</v>
      </c>
      <c r="AU73">
        <v>17.951539069999999</v>
      </c>
      <c r="AV73">
        <v>18.202671779999999</v>
      </c>
      <c r="AW73">
        <v>18.503869399999999</v>
      </c>
    </row>
    <row r="74" spans="2:49" x14ac:dyDescent="0.25">
      <c r="B74" t="s">
        <v>174</v>
      </c>
      <c r="C74">
        <v>9.6518912203120095</v>
      </c>
      <c r="D74">
        <v>9.8068554558467902</v>
      </c>
      <c r="E74">
        <v>9.9643076920000002</v>
      </c>
      <c r="F74">
        <v>9.5741635830000007</v>
      </c>
      <c r="G74">
        <v>8.9010472699999994</v>
      </c>
      <c r="H74">
        <v>9.1404263980000007</v>
      </c>
      <c r="I74">
        <v>8.4779823990000001</v>
      </c>
      <c r="J74">
        <v>7.8889056870000003</v>
      </c>
      <c r="K74">
        <v>7.4613907680000002</v>
      </c>
      <c r="L74">
        <v>7.2909606379999996</v>
      </c>
      <c r="M74">
        <v>7.1577228240000004</v>
      </c>
      <c r="N74">
        <v>7.2384933089999999</v>
      </c>
      <c r="O74">
        <v>7.2341910670000003</v>
      </c>
      <c r="P74">
        <v>6.9704680420000003</v>
      </c>
      <c r="Q74">
        <v>6.6491160340000004</v>
      </c>
      <c r="R74">
        <v>6.649840051</v>
      </c>
      <c r="S74">
        <v>6.8810767549999996</v>
      </c>
      <c r="T74">
        <v>6.8123956530000003</v>
      </c>
      <c r="U74">
        <v>6.6781039279999996</v>
      </c>
      <c r="V74">
        <v>6.4875946669999998</v>
      </c>
      <c r="W74">
        <v>6.2643584329999999</v>
      </c>
      <c r="X74">
        <v>6.0141935049999997</v>
      </c>
      <c r="Y74">
        <v>5.8280889939999998</v>
      </c>
      <c r="Z74">
        <v>5.6955206729999999</v>
      </c>
      <c r="AA74">
        <v>5.6019654729999999</v>
      </c>
      <c r="AB74">
        <v>5.5346362539999996</v>
      </c>
      <c r="AC74">
        <v>5.4819773119999997</v>
      </c>
      <c r="AD74">
        <v>5.4243083939999996</v>
      </c>
      <c r="AE74">
        <v>5.364894595</v>
      </c>
      <c r="AF74">
        <v>5.3040113450000002</v>
      </c>
      <c r="AG74">
        <v>5.2420000800000004</v>
      </c>
      <c r="AH74">
        <v>5.1803478299999997</v>
      </c>
      <c r="AI74">
        <v>5.1111293980000001</v>
      </c>
      <c r="AJ74">
        <v>5.0421283020000001</v>
      </c>
      <c r="AK74">
        <v>4.9744256690000004</v>
      </c>
      <c r="AL74">
        <v>4.9075072879999997</v>
      </c>
      <c r="AM74">
        <v>4.8412632279999999</v>
      </c>
      <c r="AN74">
        <v>4.773607513</v>
      </c>
      <c r="AO74">
        <v>4.706310158</v>
      </c>
      <c r="AP74">
        <v>4.6395427729999996</v>
      </c>
      <c r="AQ74">
        <v>4.5740894320000001</v>
      </c>
      <c r="AR74">
        <v>4.5093223980000001</v>
      </c>
      <c r="AS74">
        <v>4.4436361189999998</v>
      </c>
      <c r="AT74">
        <v>4.3791948769999998</v>
      </c>
      <c r="AU74">
        <v>4.315355694</v>
      </c>
      <c r="AV74">
        <v>4.251841432</v>
      </c>
      <c r="AW74">
        <v>4.1920297880000001</v>
      </c>
    </row>
    <row r="75" spans="2:49" x14ac:dyDescent="0.25">
      <c r="B75" t="s">
        <v>175</v>
      </c>
      <c r="C75">
        <v>4.6065844460580001</v>
      </c>
      <c r="D75">
        <v>4.68054464938142</v>
      </c>
      <c r="E75">
        <v>4.7556923080000004</v>
      </c>
      <c r="F75">
        <v>4.8425987490000004</v>
      </c>
      <c r="G75">
        <v>4.6901283359999999</v>
      </c>
      <c r="H75">
        <v>4.5877439439999996</v>
      </c>
      <c r="I75">
        <v>4.5656078960000004</v>
      </c>
      <c r="J75">
        <v>4.3816115839999998</v>
      </c>
      <c r="K75">
        <v>4.1177385270000002</v>
      </c>
      <c r="L75">
        <v>3.97740092</v>
      </c>
      <c r="M75">
        <v>3.9607369100000001</v>
      </c>
      <c r="N75">
        <v>4.1037055330000003</v>
      </c>
      <c r="O75">
        <v>4.1361592180000004</v>
      </c>
      <c r="P75">
        <v>3.9328320510000001</v>
      </c>
      <c r="Q75">
        <v>3.6089328690000002</v>
      </c>
      <c r="R75">
        <v>3.35787441</v>
      </c>
      <c r="S75">
        <v>3.2045910860000002</v>
      </c>
      <c r="T75">
        <v>3.117750815</v>
      </c>
      <c r="U75">
        <v>3.051297285</v>
      </c>
      <c r="V75">
        <v>3.0059021640000001</v>
      </c>
      <c r="W75">
        <v>2.9518700180000002</v>
      </c>
      <c r="X75">
        <v>2.8936909919999998</v>
      </c>
      <c r="Y75">
        <v>2.872531392</v>
      </c>
      <c r="Z75">
        <v>2.8905499610000001</v>
      </c>
      <c r="AA75">
        <v>2.9351367549999998</v>
      </c>
      <c r="AB75">
        <v>2.9953274649999999</v>
      </c>
      <c r="AC75">
        <v>3.0626749549999999</v>
      </c>
      <c r="AD75">
        <v>3.1300955990000001</v>
      </c>
      <c r="AE75">
        <v>3.1934956919999999</v>
      </c>
      <c r="AF75">
        <v>3.2519486120000001</v>
      </c>
      <c r="AG75">
        <v>3.3054930690000002</v>
      </c>
      <c r="AH75">
        <v>3.3553495070000001</v>
      </c>
      <c r="AI75">
        <v>3.3982659239999999</v>
      </c>
      <c r="AJ75">
        <v>3.4362615509999999</v>
      </c>
      <c r="AK75">
        <v>3.471037398</v>
      </c>
      <c r="AL75">
        <v>3.5031271589999999</v>
      </c>
      <c r="AM75">
        <v>3.5331781630000001</v>
      </c>
      <c r="AN75">
        <v>3.5607325649999999</v>
      </c>
      <c r="AO75">
        <v>3.5867077319999998</v>
      </c>
      <c r="AP75">
        <v>3.6119241670000002</v>
      </c>
      <c r="AQ75">
        <v>3.6378645079999998</v>
      </c>
      <c r="AR75">
        <v>3.6648323280000001</v>
      </c>
      <c r="AS75">
        <v>3.6930958220000001</v>
      </c>
      <c r="AT75">
        <v>3.72394377</v>
      </c>
      <c r="AU75">
        <v>3.7584564180000002</v>
      </c>
      <c r="AV75">
        <v>3.7976452119999999</v>
      </c>
      <c r="AW75">
        <v>3.8446701210000001</v>
      </c>
    </row>
    <row r="76" spans="2:49" x14ac:dyDescent="0.25">
      <c r="B76" t="s">
        <v>176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27.397730989999999</v>
      </c>
      <c r="I76">
        <v>27.265161989999999</v>
      </c>
      <c r="J76">
        <v>27.085600660000001</v>
      </c>
      <c r="K76">
        <v>26.67077205</v>
      </c>
      <c r="L76">
        <v>26.200168550000001</v>
      </c>
      <c r="M76">
        <v>25.76325752</v>
      </c>
      <c r="N76">
        <v>25.519025599999999</v>
      </c>
      <c r="O76">
        <v>25.278275010000002</v>
      </c>
      <c r="P76">
        <v>25.038033639999998</v>
      </c>
      <c r="Q76">
        <v>24.78987725</v>
      </c>
      <c r="R76">
        <v>24.540076710000001</v>
      </c>
      <c r="S76">
        <v>24.403256819999999</v>
      </c>
      <c r="T76">
        <v>24.229312920000002</v>
      </c>
      <c r="U76">
        <v>23.897830840000001</v>
      </c>
      <c r="V76">
        <v>23.531575660000001</v>
      </c>
      <c r="W76">
        <v>23.118286579999999</v>
      </c>
      <c r="X76">
        <v>22.666725230000001</v>
      </c>
      <c r="Y76">
        <v>22.227821580000001</v>
      </c>
      <c r="Z76">
        <v>21.80046814</v>
      </c>
      <c r="AA76">
        <v>21.375848049999998</v>
      </c>
      <c r="AB76">
        <v>20.944028509999999</v>
      </c>
      <c r="AC76">
        <v>20.497427890000001</v>
      </c>
      <c r="AD76">
        <v>20.028274549999999</v>
      </c>
      <c r="AE76">
        <v>19.532494369999998</v>
      </c>
      <c r="AF76">
        <v>19.007769660000001</v>
      </c>
      <c r="AG76">
        <v>18.45343106</v>
      </c>
      <c r="AH76">
        <v>17.870384219999998</v>
      </c>
      <c r="AI76">
        <v>17.259507710000001</v>
      </c>
      <c r="AJ76">
        <v>16.624042129999999</v>
      </c>
      <c r="AK76">
        <v>15.967847949999999</v>
      </c>
      <c r="AL76">
        <v>15.295333360000001</v>
      </c>
      <c r="AM76">
        <v>14.61118976</v>
      </c>
      <c r="AN76">
        <v>13.92122854</v>
      </c>
      <c r="AO76">
        <v>13.230013140000001</v>
      </c>
      <c r="AP76">
        <v>12.541983030000001</v>
      </c>
      <c r="AQ76">
        <v>11.861561030000001</v>
      </c>
      <c r="AR76">
        <v>11.192807200000001</v>
      </c>
      <c r="AS76">
        <v>10.53936794</v>
      </c>
      <c r="AT76">
        <v>9.9045292319999998</v>
      </c>
      <c r="AU76">
        <v>9.2909977179999998</v>
      </c>
      <c r="AV76">
        <v>8.7009154790000007</v>
      </c>
      <c r="AW76">
        <v>8.1359601369999996</v>
      </c>
    </row>
    <row r="77" spans="2:49" x14ac:dyDescent="0.25">
      <c r="B77" t="s">
        <v>177</v>
      </c>
      <c r="C77">
        <v>21.139912734115001</v>
      </c>
      <c r="D77">
        <v>21.4793208709597</v>
      </c>
      <c r="E77">
        <v>21.824178320000001</v>
      </c>
      <c r="F77">
        <v>22.089455770000001</v>
      </c>
      <c r="G77">
        <v>21.00288033</v>
      </c>
      <c r="H77">
        <v>19.012723489999999</v>
      </c>
      <c r="I77">
        <v>19.365741750000002</v>
      </c>
      <c r="J77">
        <v>19.13528917</v>
      </c>
      <c r="K77">
        <v>18.366250869999998</v>
      </c>
      <c r="L77">
        <v>17.891649489999999</v>
      </c>
      <c r="M77">
        <v>17.817946859999999</v>
      </c>
      <c r="N77">
        <v>17.421320869999999</v>
      </c>
      <c r="O77">
        <v>17.98274675</v>
      </c>
      <c r="P77">
        <v>18.355741290000001</v>
      </c>
      <c r="Q77">
        <v>18.505041850000001</v>
      </c>
      <c r="R77">
        <v>18.834107620000001</v>
      </c>
      <c r="S77">
        <v>19.40749053</v>
      </c>
      <c r="T77">
        <v>19.66236207</v>
      </c>
      <c r="U77">
        <v>19.763043280000002</v>
      </c>
      <c r="V77">
        <v>19.82776892</v>
      </c>
      <c r="W77">
        <v>19.634490899999999</v>
      </c>
      <c r="X77">
        <v>19.347260949999999</v>
      </c>
      <c r="Y77">
        <v>19.142140919999999</v>
      </c>
      <c r="Z77">
        <v>19.042593159999999</v>
      </c>
      <c r="AA77">
        <v>19.026872220000001</v>
      </c>
      <c r="AB77">
        <v>19.077243410000001</v>
      </c>
      <c r="AC77">
        <v>19.181237500000002</v>
      </c>
      <c r="AD77">
        <v>19.039442059999999</v>
      </c>
      <c r="AE77">
        <v>18.92283729</v>
      </c>
      <c r="AF77">
        <v>18.825802750000001</v>
      </c>
      <c r="AG77">
        <v>18.743268709999999</v>
      </c>
      <c r="AH77">
        <v>18.67389549</v>
      </c>
      <c r="AI77">
        <v>18.602268819999999</v>
      </c>
      <c r="AJ77">
        <v>18.532647870000002</v>
      </c>
      <c r="AK77">
        <v>18.46742648</v>
      </c>
      <c r="AL77">
        <v>18.40442372</v>
      </c>
      <c r="AM77">
        <v>18.342706209999999</v>
      </c>
      <c r="AN77">
        <v>18.36256436</v>
      </c>
      <c r="AO77">
        <v>18.381857530000001</v>
      </c>
      <c r="AP77">
        <v>18.399266040000001</v>
      </c>
      <c r="AQ77">
        <v>18.416204969999999</v>
      </c>
      <c r="AR77">
        <v>18.427915500000001</v>
      </c>
      <c r="AS77">
        <v>18.43428639</v>
      </c>
      <c r="AT77">
        <v>18.43409127</v>
      </c>
      <c r="AU77">
        <v>18.427686399999999</v>
      </c>
      <c r="AV77">
        <v>18.41615788</v>
      </c>
      <c r="AW77">
        <v>18.408891189999999</v>
      </c>
    </row>
    <row r="78" spans="2:49" x14ac:dyDescent="0.2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0.2967105726</v>
      </c>
      <c r="G78">
        <v>0.29725248459999998</v>
      </c>
      <c r="H78">
        <v>0.28431367130000001</v>
      </c>
      <c r="I78">
        <v>0.29919878919999998</v>
      </c>
      <c r="J78">
        <v>0.30321321220000003</v>
      </c>
      <c r="K78">
        <v>0.31208431269999998</v>
      </c>
      <c r="L78">
        <v>0.2997780987</v>
      </c>
      <c r="M78">
        <v>0.30706134060000001</v>
      </c>
      <c r="N78">
        <v>0.29323579430000002</v>
      </c>
      <c r="O78">
        <v>0.28667335859999998</v>
      </c>
      <c r="P78">
        <v>0.29120890059999999</v>
      </c>
      <c r="Q78">
        <v>0.30349912210000002</v>
      </c>
      <c r="R78">
        <v>0.3052549524</v>
      </c>
      <c r="S78">
        <v>0.29165989520000002</v>
      </c>
      <c r="T78">
        <v>0.2905582625</v>
      </c>
      <c r="U78">
        <v>0.29459963480000001</v>
      </c>
      <c r="V78">
        <v>0.30172422799999998</v>
      </c>
      <c r="W78">
        <v>0.3091546208</v>
      </c>
      <c r="X78">
        <v>0.31655758420000002</v>
      </c>
      <c r="Y78">
        <v>0.320442214</v>
      </c>
      <c r="Z78">
        <v>0.32252266800000001</v>
      </c>
      <c r="AA78">
        <v>0.3237455823</v>
      </c>
      <c r="AB78">
        <v>0.32473644829999998</v>
      </c>
      <c r="AC78">
        <v>0.32592804260000002</v>
      </c>
      <c r="AD78">
        <v>0.32846190580000001</v>
      </c>
      <c r="AE78">
        <v>0.33217930340000001</v>
      </c>
      <c r="AF78">
        <v>0.33683829520000003</v>
      </c>
      <c r="AG78">
        <v>0.34222519200000001</v>
      </c>
      <c r="AH78">
        <v>0.34814840670000002</v>
      </c>
      <c r="AI78">
        <v>0.35461213790000001</v>
      </c>
      <c r="AJ78">
        <v>0.36134800779999998</v>
      </c>
      <c r="AK78">
        <v>0.36818361030000002</v>
      </c>
      <c r="AL78">
        <v>0.3750583656</v>
      </c>
      <c r="AM78">
        <v>0.38196531589999999</v>
      </c>
      <c r="AN78">
        <v>0.38896268039999998</v>
      </c>
      <c r="AO78">
        <v>0.39597595610000003</v>
      </c>
      <c r="AP78">
        <v>0.4029731996</v>
      </c>
      <c r="AQ78">
        <v>0.40993215999999999</v>
      </c>
      <c r="AR78">
        <v>0.41685471349999997</v>
      </c>
      <c r="AS78">
        <v>0.42385249940000003</v>
      </c>
      <c r="AT78">
        <v>0.4308350729</v>
      </c>
      <c r="AU78">
        <v>0.43780036449999998</v>
      </c>
      <c r="AV78">
        <v>0.44479363080000001</v>
      </c>
      <c r="AW78">
        <v>0.4517610903</v>
      </c>
    </row>
    <row r="79" spans="2:49" x14ac:dyDescent="0.25">
      <c r="B79" t="s">
        <v>179</v>
      </c>
      <c r="C79">
        <v>11.323476938849501</v>
      </c>
      <c r="D79">
        <v>11.5052790237851</v>
      </c>
      <c r="E79">
        <v>11.69</v>
      </c>
      <c r="F79">
        <v>11.779693809999999</v>
      </c>
      <c r="G79">
        <v>11.68072856</v>
      </c>
      <c r="H79">
        <v>10.22164293</v>
      </c>
      <c r="I79">
        <v>10.667503249999999</v>
      </c>
      <c r="J79">
        <v>11.07512331</v>
      </c>
      <c r="K79">
        <v>10.89331527</v>
      </c>
      <c r="L79">
        <v>10.68400945</v>
      </c>
      <c r="M79">
        <v>10.575561110000001</v>
      </c>
      <c r="N79">
        <v>10.28540381</v>
      </c>
      <c r="O79">
        <v>10.01499984</v>
      </c>
      <c r="P79">
        <v>9.8673959779999905</v>
      </c>
      <c r="Q79">
        <v>9.8387299390000003</v>
      </c>
      <c r="R79">
        <v>9.6416677459999995</v>
      </c>
      <c r="S79">
        <v>9.3352614050000007</v>
      </c>
      <c r="T79">
        <v>9.1637911429999903</v>
      </c>
      <c r="U79">
        <v>9.1766609890000002</v>
      </c>
      <c r="V79">
        <v>9.2967463099999996</v>
      </c>
      <c r="W79">
        <v>9.4335553470000004</v>
      </c>
      <c r="X79">
        <v>9.596238542</v>
      </c>
      <c r="Y79">
        <v>9.7008002690000001</v>
      </c>
      <c r="Z79">
        <v>9.7968036919999903</v>
      </c>
      <c r="AA79">
        <v>9.8936649410000008</v>
      </c>
      <c r="AB79">
        <v>9.9966196660000008</v>
      </c>
      <c r="AC79">
        <v>10.109485729999999</v>
      </c>
      <c r="AD79">
        <v>10.252604030000001</v>
      </c>
      <c r="AE79">
        <v>10.41954552</v>
      </c>
      <c r="AF79">
        <v>10.60623477</v>
      </c>
      <c r="AG79">
        <v>10.808809760000001</v>
      </c>
      <c r="AH79">
        <v>11.024949899999999</v>
      </c>
      <c r="AI79">
        <v>11.24703231</v>
      </c>
      <c r="AJ79">
        <v>11.474772209999999</v>
      </c>
      <c r="AK79">
        <v>11.70840578</v>
      </c>
      <c r="AL79">
        <v>11.94580743</v>
      </c>
      <c r="AM79">
        <v>12.18652105</v>
      </c>
      <c r="AN79">
        <v>12.427633910000001</v>
      </c>
      <c r="AO79">
        <v>12.66807685</v>
      </c>
      <c r="AP79">
        <v>12.908056090000001</v>
      </c>
      <c r="AQ79">
        <v>13.148860040000001</v>
      </c>
      <c r="AR79">
        <v>13.388091019999999</v>
      </c>
      <c r="AS79">
        <v>13.63222908</v>
      </c>
      <c r="AT79">
        <v>13.878995489999999</v>
      </c>
      <c r="AU79">
        <v>14.1276625</v>
      </c>
      <c r="AV79">
        <v>14.37915958</v>
      </c>
      <c r="AW79">
        <v>14.637607210000001</v>
      </c>
    </row>
    <row r="80" spans="2:49" x14ac:dyDescent="0.25">
      <c r="B80" t="s">
        <v>180</v>
      </c>
      <c r="C80">
        <v>12.401465507675301</v>
      </c>
      <c r="D80">
        <v>12.6005750477687</v>
      </c>
      <c r="E80">
        <v>12.802881360000001</v>
      </c>
      <c r="F80">
        <v>12.963731579999999</v>
      </c>
      <c r="G80">
        <v>13.36621263</v>
      </c>
      <c r="H80">
        <v>13.04633896</v>
      </c>
      <c r="I80">
        <v>13.35667022</v>
      </c>
      <c r="J80">
        <v>13.72637044</v>
      </c>
      <c r="K80">
        <v>14.03436151</v>
      </c>
      <c r="L80">
        <v>14.05922895</v>
      </c>
      <c r="M80">
        <v>14.01229406</v>
      </c>
      <c r="N80">
        <v>13.80466021</v>
      </c>
      <c r="O80">
        <v>13.637017269999999</v>
      </c>
      <c r="P80">
        <v>13.802403010000001</v>
      </c>
      <c r="Q80">
        <v>14.11352726</v>
      </c>
      <c r="R80">
        <v>14.06527264</v>
      </c>
      <c r="S80">
        <v>13.839617629999999</v>
      </c>
      <c r="T80">
        <v>13.796839629999999</v>
      </c>
      <c r="U80">
        <v>13.87350825</v>
      </c>
      <c r="V80">
        <v>13.9419194</v>
      </c>
      <c r="W80">
        <v>14.03403615</v>
      </c>
      <c r="X80">
        <v>14.12486664</v>
      </c>
      <c r="Y80">
        <v>14.10557871</v>
      </c>
      <c r="Z80">
        <v>14.07350821</v>
      </c>
      <c r="AA80">
        <v>14.044238050000001</v>
      </c>
      <c r="AB80">
        <v>14.02087287</v>
      </c>
      <c r="AC80">
        <v>14.00511813</v>
      </c>
      <c r="AD80">
        <v>14.01602198</v>
      </c>
      <c r="AE80">
        <v>14.04415227</v>
      </c>
      <c r="AF80">
        <v>14.08418037</v>
      </c>
      <c r="AG80">
        <v>14.133804570000001</v>
      </c>
      <c r="AH80">
        <v>14.19112584</v>
      </c>
      <c r="AI80">
        <v>14.253267340000001</v>
      </c>
      <c r="AJ80">
        <v>14.316840539999999</v>
      </c>
      <c r="AK80">
        <v>14.38065392</v>
      </c>
      <c r="AL80">
        <v>14.44450017</v>
      </c>
      <c r="AM80">
        <v>14.507300259999999</v>
      </c>
      <c r="AN80">
        <v>14.570113510000001</v>
      </c>
      <c r="AO80">
        <v>14.62937179</v>
      </c>
      <c r="AP80">
        <v>14.68471897</v>
      </c>
      <c r="AQ80">
        <v>14.73609405</v>
      </c>
      <c r="AR80">
        <v>14.783595310000001</v>
      </c>
      <c r="AS80">
        <v>14.827293579999999</v>
      </c>
      <c r="AT80">
        <v>14.86625291</v>
      </c>
      <c r="AU80">
        <v>14.89989317</v>
      </c>
      <c r="AV80">
        <v>14.928053670000001</v>
      </c>
      <c r="AW80">
        <v>14.95550246</v>
      </c>
    </row>
    <row r="81" spans="2:99" x14ac:dyDescent="0.25">
      <c r="B81" t="s">
        <v>181</v>
      </c>
      <c r="C81">
        <v>10.826676236859401</v>
      </c>
      <c r="D81">
        <v>11.000502025829901</v>
      </c>
      <c r="E81">
        <v>11.17711864</v>
      </c>
      <c r="F81">
        <v>11.6508781</v>
      </c>
      <c r="G81">
        <v>12.070304070000001</v>
      </c>
      <c r="H81">
        <v>11.45639411</v>
      </c>
      <c r="I81">
        <v>11.91883346</v>
      </c>
      <c r="J81">
        <v>12.311504920000001</v>
      </c>
      <c r="K81">
        <v>12.40400198</v>
      </c>
      <c r="L81">
        <v>12.33456456</v>
      </c>
      <c r="M81">
        <v>12.343197760000001</v>
      </c>
      <c r="N81">
        <v>12.38240854</v>
      </c>
      <c r="O81">
        <v>12.499424879999999</v>
      </c>
      <c r="P81">
        <v>12.549935959999999</v>
      </c>
      <c r="Q81">
        <v>12.50078793</v>
      </c>
      <c r="R81">
        <v>12.160732980000001</v>
      </c>
      <c r="S81">
        <v>11.647238359999999</v>
      </c>
      <c r="T81">
        <v>11.247439590000001</v>
      </c>
      <c r="U81">
        <v>10.93650264</v>
      </c>
      <c r="V81">
        <v>10.735370570000001</v>
      </c>
      <c r="W81">
        <v>10.556874909999999</v>
      </c>
      <c r="X81">
        <v>10.40564578</v>
      </c>
      <c r="Y81">
        <v>10.321458</v>
      </c>
      <c r="Z81">
        <v>10.30289344</v>
      </c>
      <c r="AA81">
        <v>10.322681380000001</v>
      </c>
      <c r="AB81">
        <v>10.361883389999999</v>
      </c>
      <c r="AC81">
        <v>10.410491240000001</v>
      </c>
      <c r="AD81">
        <v>10.48857074</v>
      </c>
      <c r="AE81">
        <v>10.586879120000001</v>
      </c>
      <c r="AF81">
        <v>10.69837879</v>
      </c>
      <c r="AG81">
        <v>10.81823266</v>
      </c>
      <c r="AH81">
        <v>10.943582989999999</v>
      </c>
      <c r="AI81">
        <v>11.065593679999999</v>
      </c>
      <c r="AJ81">
        <v>11.18223055</v>
      </c>
      <c r="AK81">
        <v>11.292539229999999</v>
      </c>
      <c r="AL81">
        <v>11.396301879999999</v>
      </c>
      <c r="AM81">
        <v>11.49460287</v>
      </c>
      <c r="AN81">
        <v>11.586973800000001</v>
      </c>
      <c r="AO81">
        <v>11.67356755</v>
      </c>
      <c r="AP81">
        <v>11.75566701</v>
      </c>
      <c r="AQ81">
        <v>11.83580042</v>
      </c>
      <c r="AR81">
        <v>11.91564842</v>
      </c>
      <c r="AS81">
        <v>11.997444099999999</v>
      </c>
      <c r="AT81">
        <v>12.082591730000001</v>
      </c>
      <c r="AU81">
        <v>12.17437251</v>
      </c>
      <c r="AV81">
        <v>12.27649927</v>
      </c>
      <c r="AW81">
        <v>12.392659849999999</v>
      </c>
    </row>
    <row r="82" spans="2:99" x14ac:dyDescent="0.2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1.0015061200000001E-3</v>
      </c>
      <c r="G82" s="39">
        <v>1.7115045499999999E-3</v>
      </c>
      <c r="H82">
        <v>2.7231342199999999E-3</v>
      </c>
      <c r="I82">
        <v>3.98695595E-3</v>
      </c>
      <c r="J82" s="39">
        <v>5.5587454300000004E-3</v>
      </c>
      <c r="K82" s="39">
        <v>7.2557755400000003E-3</v>
      </c>
      <c r="L82" s="39">
        <v>9.2828888500000005E-3</v>
      </c>
      <c r="M82" s="39">
        <v>1.18617098E-2</v>
      </c>
      <c r="N82" s="39">
        <v>1.5525242999999999E-2</v>
      </c>
      <c r="O82" s="39">
        <v>2.00649021E-2</v>
      </c>
      <c r="P82" s="39">
        <v>2.5472291000000001E-2</v>
      </c>
      <c r="Q82" s="39">
        <v>3.1922369899999997E-2</v>
      </c>
      <c r="R82" s="39">
        <v>3.95494516E-2</v>
      </c>
      <c r="S82" s="39">
        <v>5.6292612200000001E-2</v>
      </c>
      <c r="T82" s="39">
        <v>8.6943254100000006E-2</v>
      </c>
      <c r="U82" s="39">
        <v>0.13932554890000001</v>
      </c>
      <c r="V82" s="39">
        <v>0.1958628103</v>
      </c>
      <c r="W82" s="39">
        <v>0.25656341589999998</v>
      </c>
      <c r="X82" s="39">
        <v>0.3223299563</v>
      </c>
      <c r="Y82" s="39">
        <v>0.39700798370000001</v>
      </c>
      <c r="Z82" s="39">
        <v>0.4819646715</v>
      </c>
      <c r="AA82" s="39">
        <v>0.57811134369999995</v>
      </c>
      <c r="AB82" s="39">
        <v>0.68605149129999998</v>
      </c>
      <c r="AC82" s="39">
        <v>0.80635918110000004</v>
      </c>
      <c r="AD82" s="39">
        <v>0.9391764292</v>
      </c>
      <c r="AE82" s="39">
        <v>1.084739036</v>
      </c>
      <c r="AF82" s="39">
        <v>1.2431232759999999</v>
      </c>
      <c r="AG82" s="39">
        <v>1.414241447</v>
      </c>
      <c r="AH82" s="39">
        <v>1.597866988</v>
      </c>
      <c r="AI82" s="39">
        <v>1.7931708989999999</v>
      </c>
      <c r="AJ82" s="39">
        <v>1.9994441279999999</v>
      </c>
      <c r="AK82" s="39">
        <v>2.2156769860000001</v>
      </c>
      <c r="AL82" s="39">
        <v>2.4406533060000002</v>
      </c>
      <c r="AM82" s="39">
        <v>2.6728817180000002</v>
      </c>
      <c r="AN82" s="39">
        <v>2.9116625960000002</v>
      </c>
      <c r="AO82" s="39">
        <v>3.1551475930000001</v>
      </c>
      <c r="AP82" s="39">
        <v>3.4012524200000001</v>
      </c>
      <c r="AQ82" s="39">
        <v>3.648091339</v>
      </c>
      <c r="AR82" s="39">
        <v>3.8937846870000001</v>
      </c>
      <c r="AS82" s="39">
        <v>4.1366007370000002</v>
      </c>
      <c r="AT82" s="39">
        <v>4.3752702279999998</v>
      </c>
      <c r="AU82" s="39">
        <v>4.6086900589999997</v>
      </c>
      <c r="AV82" s="39">
        <v>4.8359657970000001</v>
      </c>
      <c r="AW82" s="39">
        <v>5.0568552609999999</v>
      </c>
    </row>
    <row r="83" spans="2:99" x14ac:dyDescent="0.25">
      <c r="B83" t="s">
        <v>183</v>
      </c>
      <c r="C83">
        <v>1.20067893172721</v>
      </c>
      <c r="D83">
        <v>1.2199562203467</v>
      </c>
      <c r="E83">
        <v>1.2395430119999999</v>
      </c>
      <c r="F83">
        <v>1.27881545</v>
      </c>
      <c r="G83">
        <v>1.2630633229999999</v>
      </c>
      <c r="H83">
        <v>1.091805049</v>
      </c>
      <c r="I83">
        <v>1.1478775329999999</v>
      </c>
      <c r="J83">
        <v>1.1717995050000001</v>
      </c>
      <c r="K83">
        <v>1.2090613569999999</v>
      </c>
      <c r="L83">
        <v>1.2051009260000001</v>
      </c>
      <c r="M83">
        <v>1.2039382080000001</v>
      </c>
      <c r="N83">
        <v>1.1273137099999999</v>
      </c>
      <c r="O83">
        <v>1.1249677140000001</v>
      </c>
      <c r="P83">
        <v>1.16455964</v>
      </c>
      <c r="Q83">
        <v>1.2426292919999999</v>
      </c>
      <c r="R83">
        <v>1.281264146</v>
      </c>
      <c r="S83">
        <v>1.2562644220000001</v>
      </c>
      <c r="T83">
        <v>1.2428692219999999</v>
      </c>
      <c r="U83">
        <v>1.24823419</v>
      </c>
      <c r="V83">
        <v>1.2686100789999999</v>
      </c>
      <c r="W83">
        <v>1.2943443859999999</v>
      </c>
      <c r="X83">
        <v>1.32329074</v>
      </c>
      <c r="Y83">
        <v>1.3396153099999999</v>
      </c>
      <c r="Z83">
        <v>1.3473395690000001</v>
      </c>
      <c r="AA83">
        <v>1.350042508</v>
      </c>
      <c r="AB83">
        <v>1.349711646</v>
      </c>
      <c r="AC83">
        <v>1.3486598000000001</v>
      </c>
      <c r="AD83">
        <v>1.3511767379999999</v>
      </c>
      <c r="AE83">
        <v>1.3575989749999999</v>
      </c>
      <c r="AF83">
        <v>1.367469485</v>
      </c>
      <c r="AG83">
        <v>1.3802575290000001</v>
      </c>
      <c r="AH83">
        <v>1.3954176519999999</v>
      </c>
      <c r="AI83">
        <v>1.4127744739999999</v>
      </c>
      <c r="AJ83">
        <v>1.4315878719999999</v>
      </c>
      <c r="AK83">
        <v>1.4512820799999999</v>
      </c>
      <c r="AL83">
        <v>1.4715646090000001</v>
      </c>
      <c r="AM83">
        <v>1.492256611</v>
      </c>
      <c r="AN83">
        <v>1.5137814789999999</v>
      </c>
      <c r="AO83">
        <v>1.5355616249999999</v>
      </c>
      <c r="AP83">
        <v>1.5573100769999999</v>
      </c>
      <c r="AQ83">
        <v>1.578886365</v>
      </c>
      <c r="AR83">
        <v>1.600118989</v>
      </c>
      <c r="AS83">
        <v>1.621298965</v>
      </c>
      <c r="AT83">
        <v>1.642115733</v>
      </c>
      <c r="AU83">
        <v>1.662520073</v>
      </c>
      <c r="AV83">
        <v>1.68259242</v>
      </c>
      <c r="AW83">
        <v>1.7022925680000001</v>
      </c>
    </row>
    <row r="84" spans="2:99" x14ac:dyDescent="0.25">
      <c r="B84" t="s">
        <v>184</v>
      </c>
      <c r="C84">
        <v>0.33902625565417799</v>
      </c>
      <c r="D84">
        <v>0.34446943184985501</v>
      </c>
      <c r="E84">
        <v>0.35</v>
      </c>
      <c r="F84">
        <v>0.35821645400000002</v>
      </c>
      <c r="G84">
        <v>0.34957318240000002</v>
      </c>
      <c r="H84">
        <v>0.3436867575</v>
      </c>
      <c r="I84">
        <v>0.36268643039999998</v>
      </c>
      <c r="J84">
        <v>0.35924088529999998</v>
      </c>
      <c r="K84">
        <v>0.35667104669999999</v>
      </c>
      <c r="L84">
        <v>0.33826818739999998</v>
      </c>
      <c r="M84">
        <v>0.34724843640000003</v>
      </c>
      <c r="N84">
        <v>0.33952989179999998</v>
      </c>
      <c r="O84">
        <v>0.34123298499999999</v>
      </c>
      <c r="P84">
        <v>0.34381947029999999</v>
      </c>
      <c r="Q84">
        <v>0.34166867429999997</v>
      </c>
      <c r="R84">
        <v>0.33454583269999999</v>
      </c>
      <c r="S84">
        <v>0.31734396799999998</v>
      </c>
      <c r="T84">
        <v>0.3124918203</v>
      </c>
      <c r="U84">
        <v>0.31336255860000001</v>
      </c>
      <c r="V84">
        <v>0.31767384240000002</v>
      </c>
      <c r="W84">
        <v>0.32111006390000002</v>
      </c>
      <c r="X84">
        <v>0.323558295</v>
      </c>
      <c r="Y84">
        <v>0.32701182179999999</v>
      </c>
      <c r="Z84">
        <v>0.33063017919999999</v>
      </c>
      <c r="AA84">
        <v>0.33403612830000001</v>
      </c>
      <c r="AB84">
        <v>0.33728933659999999</v>
      </c>
      <c r="AC84">
        <v>0.34055356580000001</v>
      </c>
      <c r="AD84">
        <v>0.34396747080000001</v>
      </c>
      <c r="AE84">
        <v>0.3474135431</v>
      </c>
      <c r="AF84">
        <v>0.35095816359999998</v>
      </c>
      <c r="AG84">
        <v>0.35461720969999999</v>
      </c>
      <c r="AH84">
        <v>0.35843348600000002</v>
      </c>
      <c r="AI84">
        <v>0.36282121550000002</v>
      </c>
      <c r="AJ84">
        <v>0.36749954289999998</v>
      </c>
      <c r="AK84">
        <v>0.37234480269999998</v>
      </c>
      <c r="AL84">
        <v>0.37725897879999998</v>
      </c>
      <c r="AM84">
        <v>0.38221788379999999</v>
      </c>
      <c r="AN84">
        <v>0.3873094124</v>
      </c>
      <c r="AO84">
        <v>0.39250958079999998</v>
      </c>
      <c r="AP84">
        <v>0.39776640800000002</v>
      </c>
      <c r="AQ84">
        <v>0.40308214510000001</v>
      </c>
      <c r="AR84">
        <v>0.4083898366</v>
      </c>
      <c r="AS84">
        <v>0.413807653</v>
      </c>
      <c r="AT84">
        <v>0.41921659020000002</v>
      </c>
      <c r="AU84">
        <v>0.42459340899999998</v>
      </c>
      <c r="AV84">
        <v>0.42995742180000002</v>
      </c>
      <c r="AW84">
        <v>0.43546545390000002</v>
      </c>
    </row>
    <row r="85" spans="2:99" x14ac:dyDescent="0.25">
      <c r="B85" t="s">
        <v>185</v>
      </c>
      <c r="C85">
        <v>12.8442518570697</v>
      </c>
      <c r="D85">
        <v>13.0504704752259</v>
      </c>
      <c r="E85">
        <v>13.26</v>
      </c>
      <c r="F85">
        <v>13.40636443</v>
      </c>
      <c r="G85">
        <v>12.952852569999999</v>
      </c>
      <c r="H85">
        <v>11.78617962</v>
      </c>
      <c r="I85">
        <v>12.19959066</v>
      </c>
      <c r="J85">
        <v>12.40871911</v>
      </c>
      <c r="K85">
        <v>11.80376787</v>
      </c>
      <c r="L85">
        <v>11.4666684</v>
      </c>
      <c r="M85">
        <v>11.416264139999999</v>
      </c>
      <c r="N85">
        <v>11.43147104</v>
      </c>
      <c r="O85">
        <v>11.869467800000001</v>
      </c>
      <c r="P85" s="39">
        <v>12.173449700000001</v>
      </c>
      <c r="Q85" s="39">
        <v>12.181953569999999</v>
      </c>
      <c r="R85" s="39">
        <v>12.19709741</v>
      </c>
      <c r="S85" s="39">
        <v>12.295267620000001</v>
      </c>
      <c r="T85" s="39">
        <v>12.0562159</v>
      </c>
      <c r="U85" s="39">
        <v>11.90612458</v>
      </c>
      <c r="V85" s="39">
        <v>11.84881736</v>
      </c>
      <c r="W85" s="39">
        <v>11.72729861</v>
      </c>
      <c r="X85" s="39">
        <v>11.594655100000001</v>
      </c>
      <c r="Y85" s="39">
        <v>11.610163679999999</v>
      </c>
      <c r="Z85" s="39">
        <v>11.710278629999999</v>
      </c>
      <c r="AA85" s="39">
        <v>11.84041918</v>
      </c>
      <c r="AB85" s="39">
        <v>11.981843120000001</v>
      </c>
      <c r="AC85" s="39">
        <v>12.12983522</v>
      </c>
      <c r="AD85" s="39">
        <v>12.2776855</v>
      </c>
      <c r="AE85" s="39">
        <v>12.416332049999999</v>
      </c>
      <c r="AF85">
        <v>12.55187155</v>
      </c>
      <c r="AG85">
        <v>12.687401940000001</v>
      </c>
      <c r="AH85">
        <v>12.828874880000001</v>
      </c>
      <c r="AI85">
        <v>12.97735647</v>
      </c>
      <c r="AJ85">
        <v>13.13299975</v>
      </c>
      <c r="AK85">
        <v>13.299241200000001</v>
      </c>
      <c r="AL85">
        <v>13.47069226</v>
      </c>
      <c r="AM85">
        <v>13.645842249999999</v>
      </c>
      <c r="AN85">
        <v>13.821228039999999</v>
      </c>
      <c r="AO85">
        <v>13.99703345</v>
      </c>
      <c r="AP85">
        <v>14.173423939999999</v>
      </c>
      <c r="AQ85">
        <v>14.35371095</v>
      </c>
      <c r="AR85">
        <v>14.530670779999999</v>
      </c>
      <c r="AS85">
        <v>14.7124305</v>
      </c>
      <c r="AT85">
        <v>14.895113719999999</v>
      </c>
      <c r="AU85">
        <v>15.076613869999999</v>
      </c>
      <c r="AV85">
        <v>15.25768042</v>
      </c>
      <c r="AW85">
        <v>15.45423059</v>
      </c>
    </row>
    <row r="86" spans="2:99" x14ac:dyDescent="0.2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17.58929161</v>
      </c>
      <c r="G86">
        <v>17.26442085</v>
      </c>
      <c r="H86">
        <v>17.227773549999998</v>
      </c>
      <c r="I86">
        <v>17.27121773</v>
      </c>
      <c r="J86">
        <v>16.98715473</v>
      </c>
      <c r="K86" s="39">
        <v>16.464363939999998</v>
      </c>
      <c r="L86" s="39">
        <v>16.147115419999999</v>
      </c>
      <c r="M86" s="39">
        <v>15.966268039999999</v>
      </c>
      <c r="N86" s="39">
        <v>15.92606582</v>
      </c>
      <c r="O86" s="39">
        <v>15.99092564</v>
      </c>
      <c r="P86" s="39">
        <v>15.725430380000001</v>
      </c>
      <c r="Q86" s="39">
        <v>15.0945248</v>
      </c>
      <c r="R86" s="39">
        <v>14.55206345</v>
      </c>
      <c r="S86" s="39">
        <v>14.020133960000001</v>
      </c>
      <c r="T86" s="39">
        <v>13.55750799</v>
      </c>
      <c r="U86" s="39">
        <v>13.31364707</v>
      </c>
      <c r="V86" s="39">
        <v>13.046178039999999</v>
      </c>
      <c r="W86" s="39">
        <v>12.72746048</v>
      </c>
      <c r="X86" s="39">
        <v>12.37302042</v>
      </c>
      <c r="Y86" s="39">
        <v>12.18815388</v>
      </c>
      <c r="Z86">
        <v>12.004854569999999</v>
      </c>
      <c r="AA86">
        <v>11.83605597</v>
      </c>
      <c r="AB86">
        <v>11.686371449999999</v>
      </c>
      <c r="AC86">
        <v>11.554339560000001</v>
      </c>
      <c r="AD86">
        <v>11.41435027</v>
      </c>
      <c r="AE86">
        <v>11.274016359999999</v>
      </c>
      <c r="AF86">
        <v>11.139753779999999</v>
      </c>
      <c r="AG86">
        <v>11.01217409</v>
      </c>
      <c r="AH86">
        <v>10.89368312</v>
      </c>
      <c r="AI86">
        <v>10.79802784</v>
      </c>
      <c r="AJ86">
        <v>10.709658320000001</v>
      </c>
      <c r="AK86">
        <v>10.627817439999999</v>
      </c>
      <c r="AL86">
        <v>10.549499450000001</v>
      </c>
      <c r="AM86">
        <v>10.473606800000001</v>
      </c>
      <c r="AN86">
        <v>10.40092538</v>
      </c>
      <c r="AO86">
        <v>10.330584630000001</v>
      </c>
      <c r="AP86">
        <v>10.260321960000001</v>
      </c>
      <c r="AQ86">
        <v>10.19055399</v>
      </c>
      <c r="AR86">
        <v>10.118953250000001</v>
      </c>
      <c r="AS86">
        <v>10.047489130000001</v>
      </c>
      <c r="AT86" s="39">
        <v>9.9728020930000003</v>
      </c>
      <c r="AU86" s="39">
        <v>9.8943132719999998</v>
      </c>
      <c r="AV86">
        <v>9.8114858409999997</v>
      </c>
      <c r="AW86">
        <v>9.7318218380000001</v>
      </c>
    </row>
    <row r="87" spans="2:99" x14ac:dyDescent="0.2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6.1628147640000002</v>
      </c>
      <c r="G87">
        <v>6.3700955410000004</v>
      </c>
      <c r="H87">
        <v>6.5997175930000003</v>
      </c>
      <c r="I87">
        <v>7.0782606020000003</v>
      </c>
      <c r="J87">
        <v>7.3364746289999996</v>
      </c>
      <c r="K87">
        <v>7.3443078020000003</v>
      </c>
      <c r="L87">
        <v>7.4774139960000001</v>
      </c>
      <c r="M87">
        <v>7.8133094270000001</v>
      </c>
      <c r="N87">
        <v>8.4716890649999996</v>
      </c>
      <c r="O87">
        <v>9.0140443379999997</v>
      </c>
      <c r="P87">
        <v>8.8980387519999997</v>
      </c>
      <c r="Q87">
        <v>8.200105078</v>
      </c>
      <c r="R87">
        <v>7.5563030729999996</v>
      </c>
      <c r="S87">
        <v>7.0628624279999999</v>
      </c>
      <c r="T87">
        <v>6.62125582</v>
      </c>
      <c r="U87">
        <v>6.2628586769999997</v>
      </c>
      <c r="V87">
        <v>5.9899668830000001</v>
      </c>
      <c r="W87">
        <v>5.728121539</v>
      </c>
      <c r="X87">
        <v>5.4788048739999997</v>
      </c>
      <c r="Y87">
        <v>5.3947304359999997</v>
      </c>
      <c r="Z87">
        <v>5.3904776090000004</v>
      </c>
      <c r="AA87">
        <v>5.4186682560000001</v>
      </c>
      <c r="AB87">
        <v>5.4567426379999997</v>
      </c>
      <c r="AC87">
        <v>5.4949812590000002</v>
      </c>
      <c r="AD87">
        <v>5.5266809959999996</v>
      </c>
      <c r="AE87">
        <v>5.5494663390000003</v>
      </c>
      <c r="AF87">
        <v>5.566214113</v>
      </c>
      <c r="AG87">
        <v>5.5792976950000002</v>
      </c>
      <c r="AH87">
        <v>5.5915842229999999</v>
      </c>
      <c r="AI87">
        <v>5.6062574310000004</v>
      </c>
      <c r="AJ87">
        <v>5.6220169369999997</v>
      </c>
      <c r="AK87">
        <v>5.6382732879999997</v>
      </c>
      <c r="AL87">
        <v>5.6540192290000002</v>
      </c>
      <c r="AM87">
        <v>5.6690396720000003</v>
      </c>
      <c r="AN87">
        <v>5.6828305940000003</v>
      </c>
      <c r="AO87">
        <v>5.6963452300000004</v>
      </c>
      <c r="AP87">
        <v>5.7094014839999998</v>
      </c>
      <c r="AQ87">
        <v>5.7229779570000003</v>
      </c>
      <c r="AR87">
        <v>5.7367765300000002</v>
      </c>
      <c r="AS87">
        <v>5.7512051</v>
      </c>
      <c r="AT87">
        <v>5.766573073</v>
      </c>
      <c r="AU87">
        <v>5.7841692309999999</v>
      </c>
      <c r="AV87">
        <v>5.8052027869999998</v>
      </c>
      <c r="AW87">
        <v>5.8334246189999996</v>
      </c>
    </row>
    <row r="88" spans="2:99" x14ac:dyDescent="0.2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1.48385438E-6</v>
      </c>
      <c r="G88" s="39">
        <v>3.5797430400000001E-6</v>
      </c>
      <c r="H88" s="39">
        <v>5.5337600599999998E-6</v>
      </c>
      <c r="I88" s="39">
        <v>7.5206233999999998E-6</v>
      </c>
      <c r="J88" s="39">
        <v>9.9550277499999996E-6</v>
      </c>
      <c r="K88" s="39">
        <v>1.22653569E-5</v>
      </c>
      <c r="L88" s="39">
        <v>1.4294582199999999E-5</v>
      </c>
      <c r="M88" s="39">
        <v>1.62277452E-5</v>
      </c>
      <c r="N88" s="39">
        <v>1.7687848200000001E-5</v>
      </c>
      <c r="O88" s="39">
        <v>1.88601409E-5</v>
      </c>
      <c r="P88" s="39">
        <v>2.0487767499999998E-5</v>
      </c>
      <c r="Q88" s="39">
        <v>2.2907997999999999E-5</v>
      </c>
      <c r="R88" s="39">
        <v>2.5228073700000001E-5</v>
      </c>
      <c r="S88" s="39">
        <v>2.8580802600000001E-5</v>
      </c>
      <c r="T88" s="39">
        <v>3.1040166999999998E-5</v>
      </c>
      <c r="U88" s="39">
        <v>3.3686070300000002E-5</v>
      </c>
      <c r="V88" s="39">
        <v>3.6539347499999998E-5</v>
      </c>
      <c r="W88" s="39">
        <v>3.9576807699999997E-5</v>
      </c>
      <c r="X88" s="39">
        <v>4.2789018299999997E-5</v>
      </c>
      <c r="Y88" s="39">
        <v>4.6040061899999998E-5</v>
      </c>
      <c r="Z88" s="39">
        <v>4.9184984300000002E-5</v>
      </c>
      <c r="AA88" s="39">
        <v>5.2139752199999997E-5</v>
      </c>
      <c r="AB88" s="39">
        <v>5.4829664199999999E-5</v>
      </c>
      <c r="AC88" s="39">
        <v>5.7205438299999998E-5</v>
      </c>
      <c r="AD88" s="39">
        <v>5.9226852800000002E-5</v>
      </c>
      <c r="AE88" s="39">
        <v>6.0876505899999997E-5</v>
      </c>
      <c r="AF88" s="39">
        <v>6.2145488700000005E-5</v>
      </c>
      <c r="AG88" s="39">
        <v>6.3032462300000001E-5</v>
      </c>
      <c r="AH88" s="39">
        <v>6.3542490000000003E-5</v>
      </c>
      <c r="AI88" s="39">
        <v>6.3689553599999995E-5</v>
      </c>
      <c r="AJ88" s="39">
        <v>6.3485994599999995E-5</v>
      </c>
      <c r="AK88" s="39">
        <v>6.2946310799999998E-5</v>
      </c>
      <c r="AL88" s="39">
        <v>6.2092203500000001E-5</v>
      </c>
      <c r="AM88" s="39">
        <v>6.0948726499999997E-5</v>
      </c>
      <c r="AN88" s="39">
        <v>5.9555542500000002E-5</v>
      </c>
      <c r="AO88" s="39">
        <v>5.7942090599999998E-5</v>
      </c>
      <c r="AP88" s="39">
        <v>5.6138555800000001E-5</v>
      </c>
      <c r="AQ88" s="39">
        <v>5.4178308699999999E-5</v>
      </c>
      <c r="AR88" s="39">
        <v>5.2094757100000002E-5</v>
      </c>
      <c r="AS88" s="39">
        <v>4.9921337599999997E-5</v>
      </c>
      <c r="AT88" s="39">
        <v>4.7688793500000002E-5</v>
      </c>
      <c r="AU88" s="39">
        <v>4.5424538800000002E-5</v>
      </c>
      <c r="AV88" s="39">
        <v>4.3152638800000001E-5</v>
      </c>
      <c r="AW88" s="39">
        <v>4.0894895099999998E-5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2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0.29831789050000002</v>
      </c>
      <c r="G89" s="39">
        <v>0.28579310149999998</v>
      </c>
      <c r="H89" s="39">
        <v>0.22583019239999999</v>
      </c>
      <c r="I89" s="39">
        <v>0.25601173249999998</v>
      </c>
      <c r="J89" s="39">
        <v>0.24843065550000001</v>
      </c>
      <c r="K89" s="39">
        <v>0.2712753987</v>
      </c>
      <c r="L89" s="39">
        <v>0.26059061560000002</v>
      </c>
      <c r="M89" s="39">
        <v>0.2484648448</v>
      </c>
      <c r="N89" s="39">
        <v>0.22967213559999999</v>
      </c>
      <c r="O89" s="39">
        <v>0.2135902187</v>
      </c>
      <c r="P89" s="39">
        <v>0.20719802200000001</v>
      </c>
      <c r="Q89" s="39">
        <v>0.20350237069999999</v>
      </c>
      <c r="R89" s="39">
        <v>0.1988662957</v>
      </c>
      <c r="S89" s="39">
        <v>0.1910965305</v>
      </c>
      <c r="T89" s="39">
        <v>0.18486842210000001</v>
      </c>
      <c r="U89" s="39">
        <v>0.183623702</v>
      </c>
      <c r="V89" s="39">
        <v>0.18575336980000001</v>
      </c>
      <c r="W89" s="39">
        <v>0.18984797940000001</v>
      </c>
      <c r="X89" s="39">
        <v>0.1942294376</v>
      </c>
      <c r="Y89" s="39">
        <v>0.19788953740000001</v>
      </c>
      <c r="Z89" s="39">
        <v>0.2004715876</v>
      </c>
      <c r="AA89" s="39">
        <v>0.2022096058</v>
      </c>
      <c r="AB89" s="39">
        <v>0.20344633949999999</v>
      </c>
      <c r="AC89" s="39">
        <v>0.20451988600000001</v>
      </c>
      <c r="AD89" s="39">
        <v>0.2780291547</v>
      </c>
      <c r="AE89" s="39">
        <v>0.3513865236</v>
      </c>
      <c r="AF89" s="39">
        <v>0.4248475726</v>
      </c>
      <c r="AG89" s="39">
        <v>0.49861751650000002</v>
      </c>
      <c r="AH89" s="39">
        <v>0.57290028510000002</v>
      </c>
      <c r="AI89" s="39">
        <v>0.64851038760000002</v>
      </c>
      <c r="AJ89" s="39">
        <v>0.72525036759999995</v>
      </c>
      <c r="AK89" s="39">
        <v>0.80300516219999996</v>
      </c>
      <c r="AL89" s="39">
        <v>0.8816194946</v>
      </c>
      <c r="AM89" s="39">
        <v>0.9610049839</v>
      </c>
      <c r="AN89" s="39">
        <v>1.0003913609999999</v>
      </c>
      <c r="AO89" s="39">
        <v>1.040668199</v>
      </c>
      <c r="AP89" s="39">
        <v>1.0815596629999999</v>
      </c>
      <c r="AQ89" s="39">
        <v>1.122975179</v>
      </c>
      <c r="AR89" s="39">
        <v>1.1645792290000001</v>
      </c>
      <c r="AS89" s="39">
        <v>1.2066684809999999</v>
      </c>
      <c r="AT89" s="39">
        <v>1.248841471</v>
      </c>
      <c r="AU89" s="39">
        <v>1.290936388</v>
      </c>
      <c r="AV89">
        <v>1.3328967780000001</v>
      </c>
      <c r="AW89">
        <v>1.3751891940000001</v>
      </c>
    </row>
    <row r="90" spans="2:99" x14ac:dyDescent="0.2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99" x14ac:dyDescent="0.25">
      <c r="B91" t="s">
        <v>191</v>
      </c>
      <c r="C91">
        <v>640398.31806251395</v>
      </c>
      <c r="D91">
        <v>650680.12020171306</v>
      </c>
      <c r="E91">
        <v>661127</v>
      </c>
      <c r="F91">
        <v>1307140.879</v>
      </c>
      <c r="G91">
        <v>7469370.6710000001</v>
      </c>
      <c r="H91">
        <v>16360499.15</v>
      </c>
      <c r="I91">
        <v>26083690.940000001</v>
      </c>
      <c r="J91">
        <v>36156347.689999998</v>
      </c>
      <c r="K91">
        <v>46788994.060000002</v>
      </c>
      <c r="L91">
        <v>57815841.960000001</v>
      </c>
      <c r="M91">
        <v>69723603.790000007</v>
      </c>
      <c r="N91">
        <v>82601395.549999997</v>
      </c>
      <c r="O91">
        <v>96798147.349999994</v>
      </c>
      <c r="P91">
        <v>111649792.90000001</v>
      </c>
      <c r="Q91">
        <v>127557700.8</v>
      </c>
      <c r="R91">
        <v>144268908.5</v>
      </c>
      <c r="S91">
        <v>163241761</v>
      </c>
      <c r="T91">
        <v>182932958.09999999</v>
      </c>
      <c r="U91">
        <v>205253668.59999999</v>
      </c>
      <c r="V91">
        <v>228433224.19999999</v>
      </c>
      <c r="W91">
        <v>253050792.69999999</v>
      </c>
      <c r="X91">
        <v>277858041.39999998</v>
      </c>
      <c r="Y91">
        <v>303965026.80000001</v>
      </c>
      <c r="Z91">
        <v>330790802.10000002</v>
      </c>
      <c r="AA91">
        <v>357919161.39999998</v>
      </c>
      <c r="AB91">
        <v>385185565.60000002</v>
      </c>
      <c r="AC91">
        <v>412593301.10000002</v>
      </c>
      <c r="AD91">
        <v>440212100.30000001</v>
      </c>
      <c r="AE91">
        <v>468035732.39999998</v>
      </c>
      <c r="AF91">
        <v>495952648</v>
      </c>
      <c r="AG91">
        <v>523804936.89999998</v>
      </c>
      <c r="AH91">
        <v>551467339.10000002</v>
      </c>
      <c r="AI91">
        <v>578816466.89999998</v>
      </c>
      <c r="AJ91">
        <v>605789489.10000002</v>
      </c>
      <c r="AK91">
        <v>632423337</v>
      </c>
      <c r="AL91">
        <v>658772999</v>
      </c>
      <c r="AM91">
        <v>684896173.89999998</v>
      </c>
      <c r="AN91">
        <v>710881365.60000002</v>
      </c>
      <c r="AO91">
        <v>736780515.79999995</v>
      </c>
      <c r="AP91">
        <v>762662362</v>
      </c>
      <c r="AQ91">
        <v>788640232.70000005</v>
      </c>
      <c r="AR91">
        <v>814759859.10000002</v>
      </c>
      <c r="AS91">
        <v>841080718.79999995</v>
      </c>
      <c r="AT91">
        <v>867687789.20000005</v>
      </c>
      <c r="AU91">
        <v>894635224.10000002</v>
      </c>
      <c r="AV91">
        <v>921984109.5</v>
      </c>
      <c r="AW91">
        <v>949784885.39999998</v>
      </c>
    </row>
    <row r="92" spans="2:99" x14ac:dyDescent="0.25">
      <c r="B92" t="s">
        <v>192</v>
      </c>
      <c r="C92">
        <v>41062689.603059798</v>
      </c>
      <c r="D92">
        <v>41721964.366740197</v>
      </c>
      <c r="E92">
        <v>42391824</v>
      </c>
      <c r="F92">
        <v>45367509.340000004</v>
      </c>
      <c r="G92">
        <v>44962651.219999999</v>
      </c>
      <c r="H92">
        <v>43554673.090000004</v>
      </c>
      <c r="I92">
        <v>42687489.960000001</v>
      </c>
      <c r="J92">
        <v>43573192.530000001</v>
      </c>
      <c r="K92">
        <v>45862589.549999997</v>
      </c>
      <c r="L92" s="273">
        <v>49246521.200000003</v>
      </c>
      <c r="M92">
        <v>53048649.259999998</v>
      </c>
      <c r="N92">
        <v>56562529.039999999</v>
      </c>
      <c r="O92">
        <v>57191341.090000004</v>
      </c>
      <c r="P92">
        <v>57698696.990000002</v>
      </c>
      <c r="Q92">
        <v>58512295.93</v>
      </c>
      <c r="R92">
        <v>62055673.170000002</v>
      </c>
      <c r="S92">
        <v>64794411.960000001</v>
      </c>
      <c r="T92">
        <v>68402836.219999999</v>
      </c>
      <c r="U92">
        <v>71175591.290000007</v>
      </c>
      <c r="V92">
        <v>76574908.659999996</v>
      </c>
      <c r="W92">
        <v>80736636.900000006</v>
      </c>
      <c r="X92">
        <v>84769101.329999998</v>
      </c>
      <c r="Y92">
        <v>87439200.549999997</v>
      </c>
      <c r="Z92">
        <v>88919459.379999995</v>
      </c>
      <c r="AA92">
        <v>89869631.659999996</v>
      </c>
      <c r="AB92">
        <v>90728149.900000006</v>
      </c>
      <c r="AC92">
        <v>91677834.829999998</v>
      </c>
      <c r="AD92">
        <v>92644202.359999999</v>
      </c>
      <c r="AE92">
        <v>93291491.060000002</v>
      </c>
      <c r="AF92">
        <v>93450705.620000005</v>
      </c>
      <c r="AG92">
        <v>93128296.150000006</v>
      </c>
      <c r="AH92">
        <v>92446101.5</v>
      </c>
      <c r="AI92">
        <v>91513245.069999903</v>
      </c>
      <c r="AJ92">
        <v>90511901.840000004</v>
      </c>
      <c r="AK92">
        <v>89602221.549999997</v>
      </c>
      <c r="AL92">
        <v>88823560.140000001</v>
      </c>
      <c r="AM92">
        <v>88167966.909999996</v>
      </c>
      <c r="AN92">
        <v>87674970.159999996</v>
      </c>
      <c r="AO92">
        <v>87339733.019999996</v>
      </c>
      <c r="AP92">
        <v>87167464.109999999</v>
      </c>
      <c r="AQ92">
        <v>87196893.079999998</v>
      </c>
      <c r="AR92">
        <v>87347324.010000005</v>
      </c>
      <c r="AS92">
        <v>87622139.120000005</v>
      </c>
      <c r="AT92">
        <v>88086977.060000002</v>
      </c>
      <c r="AU92">
        <v>88709370.900000006</v>
      </c>
      <c r="AV92">
        <v>89470940.329999998</v>
      </c>
      <c r="AW92">
        <v>90323448.299999997</v>
      </c>
    </row>
    <row r="93" spans="2:99" x14ac:dyDescent="0.25">
      <c r="B93" t="s">
        <v>193</v>
      </c>
      <c r="C93">
        <v>291506404.18067801</v>
      </c>
      <c r="D93">
        <v>296186633.79021603</v>
      </c>
      <c r="E93">
        <v>300942006</v>
      </c>
      <c r="F93">
        <v>326250386.5</v>
      </c>
      <c r="G93">
        <v>351691598.19999999</v>
      </c>
      <c r="H93">
        <v>376594305.80000001</v>
      </c>
      <c r="I93">
        <v>396905949.30000001</v>
      </c>
      <c r="J93">
        <v>416281454.39999998</v>
      </c>
      <c r="K93">
        <v>436950522.69999999</v>
      </c>
      <c r="L93">
        <v>459545630.89999998</v>
      </c>
      <c r="M93">
        <v>481830226.69999999</v>
      </c>
      <c r="N93">
        <v>501904099.19999999</v>
      </c>
      <c r="O93">
        <v>512359953.19999999</v>
      </c>
      <c r="P93">
        <v>520369608.5</v>
      </c>
      <c r="Q93">
        <v>529397501.80000001</v>
      </c>
      <c r="R93">
        <v>543041526.89999998</v>
      </c>
      <c r="S93">
        <v>556152471.89999998</v>
      </c>
      <c r="T93">
        <v>568563032.39999998</v>
      </c>
      <c r="U93">
        <v>579866711.39999998</v>
      </c>
      <c r="V93">
        <v>595386470.10000002</v>
      </c>
      <c r="W93">
        <v>612658541</v>
      </c>
      <c r="X93">
        <v>632778805.5</v>
      </c>
      <c r="Y93">
        <v>652431253.70000005</v>
      </c>
      <c r="Z93">
        <v>669772586.29999995</v>
      </c>
      <c r="AA93">
        <v>683921118.39999998</v>
      </c>
      <c r="AB93">
        <v>695006131.5</v>
      </c>
      <c r="AC93">
        <v>703497459.10000002</v>
      </c>
      <c r="AD93">
        <v>710007285.39999998</v>
      </c>
      <c r="AE93">
        <v>714998273</v>
      </c>
      <c r="AF93">
        <v>718839464.89999998</v>
      </c>
      <c r="AG93">
        <v>721783953.79999995</v>
      </c>
      <c r="AH93">
        <v>724080114.70000005</v>
      </c>
      <c r="AI93">
        <v>725756539.89999998</v>
      </c>
      <c r="AJ93">
        <v>726909626.70000005</v>
      </c>
      <c r="AK93">
        <v>727715478.60000002</v>
      </c>
      <c r="AL93">
        <v>728218601.5</v>
      </c>
      <c r="AM93">
        <v>728434738.10000002</v>
      </c>
      <c r="AN93">
        <v>728459035.39999998</v>
      </c>
      <c r="AO93">
        <v>728285962.60000002</v>
      </c>
      <c r="AP93">
        <v>727938409.89999998</v>
      </c>
      <c r="AQ93">
        <v>727500613.29999995</v>
      </c>
      <c r="AR93">
        <v>726911374.10000002</v>
      </c>
      <c r="AS93">
        <v>726180168.10000002</v>
      </c>
      <c r="AT93">
        <v>725354362.89999998</v>
      </c>
      <c r="AU93">
        <v>724403493.29999995</v>
      </c>
      <c r="AV93">
        <v>723313687.70000005</v>
      </c>
      <c r="AW93">
        <v>722056917.79999995</v>
      </c>
    </row>
    <row r="94" spans="2:99" x14ac:dyDescent="0.25">
      <c r="B94" t="s">
        <v>194</v>
      </c>
      <c r="C94">
        <v>640671991.67983496</v>
      </c>
      <c r="D94">
        <v>650958187.73748195</v>
      </c>
      <c r="E94">
        <v>661409532</v>
      </c>
      <c r="F94">
        <v>682011878</v>
      </c>
      <c r="G94">
        <v>703218362.20000005</v>
      </c>
      <c r="H94">
        <v>724361947.10000002</v>
      </c>
      <c r="I94">
        <v>742741995.89999998</v>
      </c>
      <c r="J94">
        <v>760619697.10000002</v>
      </c>
      <c r="K94">
        <v>779512137.39999998</v>
      </c>
      <c r="L94">
        <v>798960222.20000005</v>
      </c>
      <c r="M94">
        <v>817011564.60000002</v>
      </c>
      <c r="N94">
        <v>832344749.60000002</v>
      </c>
      <c r="O94">
        <v>838484919.29999995</v>
      </c>
      <c r="P94">
        <v>841924427.79999995</v>
      </c>
      <c r="Q94">
        <v>845605901.20000005</v>
      </c>
      <c r="R94">
        <v>848896747.29999995</v>
      </c>
      <c r="S94">
        <v>851413369.20000005</v>
      </c>
      <c r="T94">
        <v>850738230.39999998</v>
      </c>
      <c r="U94">
        <v>848981579.70000005</v>
      </c>
      <c r="V94">
        <v>846471309.5</v>
      </c>
      <c r="W94">
        <v>844432350.79999995</v>
      </c>
      <c r="X94">
        <v>841984663.39999998</v>
      </c>
      <c r="Y94">
        <v>839892288.5</v>
      </c>
      <c r="Z94">
        <v>837367943.70000005</v>
      </c>
      <c r="AA94">
        <v>834295839.39999998</v>
      </c>
      <c r="AB94">
        <v>830378401.5</v>
      </c>
      <c r="AC94">
        <v>825531641.29999995</v>
      </c>
      <c r="AD94">
        <v>819993346.20000005</v>
      </c>
      <c r="AE94">
        <v>814087933.70000005</v>
      </c>
      <c r="AF94">
        <v>808132645.39999998</v>
      </c>
      <c r="AG94">
        <v>802337122.79999995</v>
      </c>
      <c r="AH94">
        <v>796909837.70000005</v>
      </c>
      <c r="AI94">
        <v>791718313.5</v>
      </c>
      <c r="AJ94">
        <v>786626817.39999998</v>
      </c>
      <c r="AK94">
        <v>781635170.29999995</v>
      </c>
      <c r="AL94">
        <v>776624087</v>
      </c>
      <c r="AM94">
        <v>771479683.29999995</v>
      </c>
      <c r="AN94">
        <v>766186575</v>
      </c>
      <c r="AO94">
        <v>760608524.39999998</v>
      </c>
      <c r="AP94">
        <v>754682415.5</v>
      </c>
      <c r="AQ94">
        <v>748427994.20000005</v>
      </c>
      <c r="AR94">
        <v>741761039.39999998</v>
      </c>
      <c r="AS94">
        <v>734658620</v>
      </c>
      <c r="AT94">
        <v>727093884.20000005</v>
      </c>
      <c r="AU94">
        <v>719012271.79999995</v>
      </c>
      <c r="AV94">
        <v>710389484.29999995</v>
      </c>
      <c r="AW94">
        <v>702223319.29999995</v>
      </c>
    </row>
    <row r="95" spans="2:99" x14ac:dyDescent="0.25">
      <c r="B95" t="s">
        <v>195</v>
      </c>
      <c r="C95">
        <v>762047427.55376601</v>
      </c>
      <c r="D95">
        <v>774282345.494367</v>
      </c>
      <c r="E95">
        <v>786713699</v>
      </c>
      <c r="F95">
        <v>775752929.70000005</v>
      </c>
      <c r="G95">
        <v>763634184.5</v>
      </c>
      <c r="H95">
        <v>751081528.29999995</v>
      </c>
      <c r="I95">
        <v>741789323.29999995</v>
      </c>
      <c r="J95">
        <v>732144264.89999998</v>
      </c>
      <c r="K95">
        <v>720326644.29999995</v>
      </c>
      <c r="L95">
        <v>706445104.70000005</v>
      </c>
      <c r="M95">
        <v>692756325.5</v>
      </c>
      <c r="N95">
        <v>681337599.39999998</v>
      </c>
      <c r="O95">
        <v>674994962</v>
      </c>
      <c r="P95">
        <v>671100940.39999998</v>
      </c>
      <c r="Q95">
        <v>665596677.70000005</v>
      </c>
      <c r="R95">
        <v>654604780.70000005</v>
      </c>
      <c r="S95">
        <v>643202270</v>
      </c>
      <c r="T95">
        <v>632339737.89999998</v>
      </c>
      <c r="U95">
        <v>621333197</v>
      </c>
      <c r="V95">
        <v>606877901</v>
      </c>
      <c r="W95">
        <v>591164397.10000002</v>
      </c>
      <c r="X95">
        <v>573732058.10000002</v>
      </c>
      <c r="Y95">
        <v>556231180.29999995</v>
      </c>
      <c r="Z95">
        <v>540378143.5</v>
      </c>
      <c r="AA95">
        <v>526663814.19999999</v>
      </c>
      <c r="AB95">
        <v>514949670.39999998</v>
      </c>
      <c r="AC95">
        <v>504873349.69999999</v>
      </c>
      <c r="AD95">
        <v>496062059.19999999</v>
      </c>
      <c r="AE95">
        <v>488190965.5</v>
      </c>
      <c r="AF95">
        <v>481006795</v>
      </c>
      <c r="AG95">
        <v>474335785.89999998</v>
      </c>
      <c r="AH95">
        <v>468068295.39999998</v>
      </c>
      <c r="AI95">
        <v>462107850.80000001</v>
      </c>
      <c r="AJ95">
        <v>456335071.10000002</v>
      </c>
      <c r="AK95">
        <v>450680965.19999999</v>
      </c>
      <c r="AL95">
        <v>445110447</v>
      </c>
      <c r="AM95">
        <v>439602608.69999999</v>
      </c>
      <c r="AN95">
        <v>434136090.60000002</v>
      </c>
      <c r="AO95">
        <v>428665658</v>
      </c>
      <c r="AP95">
        <v>423169310.10000002</v>
      </c>
      <c r="AQ95">
        <v>417647762</v>
      </c>
      <c r="AR95">
        <v>412105459.30000001</v>
      </c>
      <c r="AS95">
        <v>406537709.39999998</v>
      </c>
      <c r="AT95">
        <v>400918461.39999998</v>
      </c>
      <c r="AU95">
        <v>395232194.10000002</v>
      </c>
      <c r="AV95">
        <v>389475201.89999998</v>
      </c>
      <c r="AW95">
        <v>383667775.60000002</v>
      </c>
    </row>
    <row r="96" spans="2:99" x14ac:dyDescent="0.25">
      <c r="B96" t="s">
        <v>196</v>
      </c>
      <c r="C96">
        <v>399231640.45290101</v>
      </c>
      <c r="D96">
        <v>405641433.57550502</v>
      </c>
      <c r="E96">
        <v>412154138</v>
      </c>
      <c r="F96">
        <v>406697165.30000001</v>
      </c>
      <c r="G96">
        <v>399866966.39999998</v>
      </c>
      <c r="H96">
        <v>392526694.30000001</v>
      </c>
      <c r="I96">
        <v>387024261.19999999</v>
      </c>
      <c r="J96">
        <v>381271430.69999999</v>
      </c>
      <c r="K96">
        <v>373968498.60000002</v>
      </c>
      <c r="L96">
        <v>365290263.60000002</v>
      </c>
      <c r="M96">
        <v>356692033.5</v>
      </c>
      <c r="N96">
        <v>349477571.10000002</v>
      </c>
      <c r="O96">
        <v>345163557.10000002</v>
      </c>
      <c r="P96">
        <v>342388050.69999999</v>
      </c>
      <c r="Q96">
        <v>338759295.69999999</v>
      </c>
      <c r="R96">
        <v>332215190</v>
      </c>
      <c r="S96">
        <v>325417512.5</v>
      </c>
      <c r="T96">
        <v>319289082</v>
      </c>
      <c r="U96">
        <v>312985617.80000001</v>
      </c>
      <c r="V96">
        <v>305060551</v>
      </c>
      <c r="W96">
        <v>296327535.19999999</v>
      </c>
      <c r="X96">
        <v>286508252.5</v>
      </c>
      <c r="Y96">
        <v>276419795.30000001</v>
      </c>
      <c r="Z96">
        <v>267099920.59999999</v>
      </c>
      <c r="AA96">
        <v>258921963.69999999</v>
      </c>
      <c r="AB96">
        <v>251860591.90000001</v>
      </c>
      <c r="AC96">
        <v>245747301.30000001</v>
      </c>
      <c r="AD96">
        <v>240390882.09999999</v>
      </c>
      <c r="AE96">
        <v>235611772.30000001</v>
      </c>
      <c r="AF96">
        <v>231264495</v>
      </c>
      <c r="AG96">
        <v>227244552</v>
      </c>
      <c r="AH96">
        <v>223481756.30000001</v>
      </c>
      <c r="AI96">
        <v>219914370.90000001</v>
      </c>
      <c r="AJ96">
        <v>216469427.30000001</v>
      </c>
      <c r="AK96">
        <v>213104300.80000001</v>
      </c>
      <c r="AL96">
        <v>209797326.19999999</v>
      </c>
      <c r="AM96">
        <v>206535730.40000001</v>
      </c>
      <c r="AN96">
        <v>203306953</v>
      </c>
      <c r="AO96">
        <v>200085932.40000001</v>
      </c>
      <c r="AP96">
        <v>196861339.5</v>
      </c>
      <c r="AQ96">
        <v>193634031.30000001</v>
      </c>
      <c r="AR96">
        <v>190407238.09999999</v>
      </c>
      <c r="AS96">
        <v>187179391.5</v>
      </c>
      <c r="AT96">
        <v>183937795.09999999</v>
      </c>
      <c r="AU96">
        <v>180675653.19999999</v>
      </c>
      <c r="AV96">
        <v>177392165.59999999</v>
      </c>
      <c r="AW96">
        <v>174098215.80000001</v>
      </c>
    </row>
    <row r="97" spans="2:49" x14ac:dyDescent="0.25">
      <c r="B97" t="s">
        <v>197</v>
      </c>
      <c r="C97">
        <v>182970972.649156</v>
      </c>
      <c r="D97">
        <v>185908630.79867601</v>
      </c>
      <c r="E97">
        <v>188893454</v>
      </c>
      <c r="F97">
        <v>180356056.19999999</v>
      </c>
      <c r="G97">
        <v>171729621.80000001</v>
      </c>
      <c r="H97">
        <v>163177792</v>
      </c>
      <c r="I97">
        <v>155767028</v>
      </c>
      <c r="J97">
        <v>148555910</v>
      </c>
      <c r="K97">
        <v>141058402</v>
      </c>
      <c r="L97">
        <v>133295328.3</v>
      </c>
      <c r="M97">
        <v>125935994.5</v>
      </c>
      <c r="N97">
        <v>119441056.09999999</v>
      </c>
      <c r="O97">
        <v>114282905.09999999</v>
      </c>
      <c r="P97">
        <v>109843889.3</v>
      </c>
      <c r="Q97">
        <v>105339043.59999999</v>
      </c>
      <c r="R97">
        <v>100009535.8</v>
      </c>
      <c r="S97">
        <v>94856364.950000003</v>
      </c>
      <c r="T97">
        <v>89973625.400000006</v>
      </c>
      <c r="U97">
        <v>85335316.939999998</v>
      </c>
      <c r="V97">
        <v>80410491.659999996</v>
      </c>
      <c r="W97">
        <v>75555496.599999994</v>
      </c>
      <c r="X97">
        <v>70622345.620000005</v>
      </c>
      <c r="Y97">
        <v>65937359.289999999</v>
      </c>
      <c r="Z97">
        <v>61741636</v>
      </c>
      <c r="AA97">
        <v>58086183.219999999</v>
      </c>
      <c r="AB97">
        <v>54903854.43</v>
      </c>
      <c r="AC97">
        <v>52109363.68</v>
      </c>
      <c r="AD97">
        <v>49625745.899999999</v>
      </c>
      <c r="AE97">
        <v>47386102.130000003</v>
      </c>
      <c r="AF97">
        <v>45339192.979999997</v>
      </c>
      <c r="AG97">
        <v>43449104.780000001</v>
      </c>
      <c r="AH97">
        <v>41691395.450000003</v>
      </c>
      <c r="AI97">
        <v>40046830.859999999</v>
      </c>
      <c r="AJ97">
        <v>38497599.659999996</v>
      </c>
      <c r="AK97">
        <v>37032191.329999998</v>
      </c>
      <c r="AL97">
        <v>35643054.380000003</v>
      </c>
      <c r="AM97">
        <v>34324320.259999998</v>
      </c>
      <c r="AN97">
        <v>33069878.510000002</v>
      </c>
      <c r="AO97">
        <v>31871119.879999999</v>
      </c>
      <c r="AP97">
        <v>30724195.699999999</v>
      </c>
      <c r="AQ97">
        <v>29627175.949999999</v>
      </c>
      <c r="AR97">
        <v>28578359.16</v>
      </c>
      <c r="AS97">
        <v>27575348.91</v>
      </c>
      <c r="AT97">
        <v>26614217.350000001</v>
      </c>
      <c r="AU97">
        <v>25692028.93</v>
      </c>
      <c r="AV97">
        <v>24806805.100000001</v>
      </c>
      <c r="AW97">
        <v>23958500.670000002</v>
      </c>
    </row>
    <row r="98" spans="2:49" x14ac:dyDescent="0.25">
      <c r="B98" t="s">
        <v>198</v>
      </c>
      <c r="C98">
        <v>59.785285595105599</v>
      </c>
      <c r="D98">
        <v>59.785285595105599</v>
      </c>
      <c r="E98">
        <v>59.785207239999998</v>
      </c>
      <c r="F98">
        <v>58.741834650000001</v>
      </c>
      <c r="G98">
        <v>58.564121630000002</v>
      </c>
      <c r="H98">
        <v>58.967500459999997</v>
      </c>
      <c r="I98">
        <v>58.017061120000001</v>
      </c>
      <c r="J98">
        <v>57.36460151</v>
      </c>
      <c r="K98">
        <v>57.738875389999997</v>
      </c>
      <c r="L98">
        <v>57.331896059999998</v>
      </c>
      <c r="M98">
        <v>65.532693230000007</v>
      </c>
      <c r="N98">
        <v>73.782932209999998</v>
      </c>
      <c r="O98">
        <v>83.431045650000002</v>
      </c>
      <c r="P98">
        <v>93.634795830000002</v>
      </c>
      <c r="Q98">
        <v>109.5308409</v>
      </c>
      <c r="R98">
        <v>107.1201046</v>
      </c>
      <c r="S98">
        <v>107.2083372</v>
      </c>
      <c r="T98">
        <v>104.2549703</v>
      </c>
      <c r="U98">
        <v>100.6570009</v>
      </c>
      <c r="V98">
        <v>96.675509039999994</v>
      </c>
      <c r="W98">
        <v>92.806389080000002</v>
      </c>
      <c r="X98">
        <v>88.968321759999995</v>
      </c>
      <c r="Y98">
        <v>85.290479759999997</v>
      </c>
      <c r="Z98">
        <v>81.998626209999998</v>
      </c>
      <c r="AA98">
        <v>79.122174740000005</v>
      </c>
      <c r="AB98">
        <v>76.614236509999998</v>
      </c>
      <c r="AC98">
        <v>74.438519389999996</v>
      </c>
      <c r="AD98">
        <v>72.532028980000007</v>
      </c>
      <c r="AE98">
        <v>70.864335319999995</v>
      </c>
      <c r="AF98">
        <v>69.476564330000002</v>
      </c>
      <c r="AG98">
        <v>68.166426369999996</v>
      </c>
      <c r="AH98">
        <v>66.962293709999997</v>
      </c>
      <c r="AI98">
        <v>65.854622489999997</v>
      </c>
      <c r="AJ98">
        <v>64.82467484</v>
      </c>
      <c r="AK98">
        <v>63.834042959999998</v>
      </c>
      <c r="AL98">
        <v>62.87304821</v>
      </c>
      <c r="AM98">
        <v>61.941114059999997</v>
      </c>
      <c r="AN98">
        <v>61.062488799999997</v>
      </c>
      <c r="AO98">
        <v>60.206025570000001</v>
      </c>
      <c r="AP98">
        <v>59.358182769999999</v>
      </c>
      <c r="AQ98">
        <v>58.500941939999997</v>
      </c>
      <c r="AR98">
        <v>57.63995353</v>
      </c>
      <c r="AS98">
        <v>56.596953120000002</v>
      </c>
      <c r="AT98">
        <v>55.506303379999999</v>
      </c>
      <c r="AU98">
        <v>54.39565795</v>
      </c>
      <c r="AV98">
        <v>53.269250759999998</v>
      </c>
      <c r="AW98">
        <v>52.103843980000001</v>
      </c>
    </row>
    <row r="99" spans="2:49" x14ac:dyDescent="0.25">
      <c r="B99" t="s">
        <v>199</v>
      </c>
      <c r="C99">
        <v>59.785285595105599</v>
      </c>
      <c r="D99">
        <v>59.785285595105599</v>
      </c>
      <c r="E99">
        <v>59.785207239999998</v>
      </c>
      <c r="F99">
        <v>58.741834650000001</v>
      </c>
      <c r="G99">
        <v>58.564121630000002</v>
      </c>
      <c r="H99">
        <v>58.967500459999997</v>
      </c>
      <c r="I99">
        <v>58.017061120000001</v>
      </c>
      <c r="J99">
        <v>57.36460151</v>
      </c>
      <c r="K99">
        <v>57.738875389999997</v>
      </c>
      <c r="L99">
        <v>57.331896059999998</v>
      </c>
      <c r="M99">
        <v>65.532693230000007</v>
      </c>
      <c r="N99">
        <v>73.782932209999998</v>
      </c>
      <c r="O99">
        <v>83.431045650000002</v>
      </c>
      <c r="P99">
        <v>93.634795830000002</v>
      </c>
      <c r="Q99">
        <v>109.5308409</v>
      </c>
      <c r="R99">
        <v>107.1201046</v>
      </c>
      <c r="S99">
        <v>107.2083372</v>
      </c>
      <c r="T99">
        <v>104.2549703</v>
      </c>
      <c r="U99">
        <v>100.6570009</v>
      </c>
      <c r="V99">
        <v>96.675509039999994</v>
      </c>
      <c r="W99">
        <v>92.784073430000007</v>
      </c>
      <c r="X99">
        <v>88.924965810000003</v>
      </c>
      <c r="Y99">
        <v>85.227740560000001</v>
      </c>
      <c r="Z99">
        <v>81.917779760000002</v>
      </c>
      <c r="AA99">
        <v>79.024152670000007</v>
      </c>
      <c r="AB99">
        <v>76.499716449999994</v>
      </c>
      <c r="AC99">
        <v>74.307993089999997</v>
      </c>
      <c r="AD99">
        <v>72.385324550000007</v>
      </c>
      <c r="AE99">
        <v>70.701615590000003</v>
      </c>
      <c r="AF99">
        <v>69.298039040000006</v>
      </c>
      <c r="AG99">
        <v>67.971991500000001</v>
      </c>
      <c r="AH99">
        <v>66.75197661</v>
      </c>
      <c r="AI99">
        <v>65.628713919999996</v>
      </c>
      <c r="AJ99">
        <v>64.583090780000006</v>
      </c>
      <c r="AK99">
        <v>63.576900510000002</v>
      </c>
      <c r="AL99">
        <v>62.600347540000001</v>
      </c>
      <c r="AM99">
        <v>61.652895520000001</v>
      </c>
      <c r="AN99">
        <v>60.758691519999999</v>
      </c>
      <c r="AO99">
        <v>59.886449630000001</v>
      </c>
      <c r="AP99">
        <v>59.02272327</v>
      </c>
      <c r="AQ99">
        <v>58.149709010000002</v>
      </c>
      <c r="AR99">
        <v>57.27292636</v>
      </c>
      <c r="AS99">
        <v>56.222278330000002</v>
      </c>
      <c r="AT99">
        <v>55.125993450000003</v>
      </c>
      <c r="AU99">
        <v>54.011256439999997</v>
      </c>
      <c r="AV99">
        <v>52.881708269999997</v>
      </c>
      <c r="AW99">
        <v>51.715001289999996</v>
      </c>
    </row>
    <row r="100" spans="2:49" x14ac:dyDescent="0.25">
      <c r="B100" t="s">
        <v>200</v>
      </c>
      <c r="C100">
        <v>0.96116878123798499</v>
      </c>
      <c r="D100">
        <v>0.98039215686274495</v>
      </c>
      <c r="E100">
        <v>1.0000000360000001</v>
      </c>
      <c r="F100">
        <v>1.023325579</v>
      </c>
      <c r="G100">
        <v>1.04322147</v>
      </c>
      <c r="H100">
        <v>1.0571984750000001</v>
      </c>
      <c r="I100">
        <v>1.0690642960000001</v>
      </c>
      <c r="J100">
        <v>1.0804011410000001</v>
      </c>
      <c r="K100">
        <v>1.0899338270000001</v>
      </c>
      <c r="L100">
        <v>1.1025680339999999</v>
      </c>
      <c r="M100">
        <v>1.117239868</v>
      </c>
      <c r="N100">
        <v>1.1334008710000001</v>
      </c>
      <c r="O100">
        <v>1.1488163419999999</v>
      </c>
      <c r="P100">
        <v>1.163741143</v>
      </c>
      <c r="Q100">
        <v>1.1863030210000001</v>
      </c>
      <c r="R100">
        <v>1.2206618010000001</v>
      </c>
      <c r="S100">
        <v>1.260457494</v>
      </c>
      <c r="T100">
        <v>1.299944532</v>
      </c>
      <c r="U100">
        <v>1.347196692</v>
      </c>
      <c r="V100">
        <v>1.4021092230000001</v>
      </c>
      <c r="W100">
        <v>1.4614923520000001</v>
      </c>
      <c r="X100">
        <v>1.5255631679999999</v>
      </c>
      <c r="Y100">
        <v>1.591031069</v>
      </c>
      <c r="Z100">
        <v>1.6541056380000001</v>
      </c>
      <c r="AA100">
        <v>1.7133478090000001</v>
      </c>
      <c r="AB100">
        <v>1.76805697</v>
      </c>
      <c r="AC100">
        <v>1.818000525</v>
      </c>
      <c r="AD100">
        <v>1.8633914810000001</v>
      </c>
      <c r="AE100">
        <v>1.904652748</v>
      </c>
      <c r="AF100">
        <v>1.9423867589999999</v>
      </c>
      <c r="AG100">
        <v>1.9771985590000001</v>
      </c>
      <c r="AH100">
        <v>2.0098820800000001</v>
      </c>
      <c r="AI100">
        <v>2.040441414</v>
      </c>
      <c r="AJ100">
        <v>2.0693499100000001</v>
      </c>
      <c r="AK100">
        <v>2.097526045</v>
      </c>
      <c r="AL100">
        <v>2.1251229610000002</v>
      </c>
      <c r="AM100">
        <v>2.1523812449999999</v>
      </c>
      <c r="AN100">
        <v>2.1796379039999998</v>
      </c>
      <c r="AO100">
        <v>2.207067828</v>
      </c>
      <c r="AP100">
        <v>2.2351813269999998</v>
      </c>
      <c r="AQ100">
        <v>2.2646328109999998</v>
      </c>
      <c r="AR100">
        <v>2.2954776610000001</v>
      </c>
      <c r="AS100">
        <v>2.3281296920000001</v>
      </c>
      <c r="AT100">
        <v>2.363008824</v>
      </c>
      <c r="AU100">
        <v>2.4001583160000002</v>
      </c>
      <c r="AV100">
        <v>2.4397936320000002</v>
      </c>
      <c r="AW100">
        <v>2.4829794889999999</v>
      </c>
    </row>
    <row r="101" spans="2:49" x14ac:dyDescent="0.25">
      <c r="B101" t="s">
        <v>201</v>
      </c>
      <c r="C101">
        <v>0.96116878123798499</v>
      </c>
      <c r="D101">
        <v>0.98039215686274495</v>
      </c>
      <c r="E101">
        <v>1.0000000360000001</v>
      </c>
      <c r="F101">
        <v>1.023325579</v>
      </c>
      <c r="G101">
        <v>1.04322147</v>
      </c>
      <c r="H101">
        <v>1.0571984750000001</v>
      </c>
      <c r="I101">
        <v>1.0690642960000001</v>
      </c>
      <c r="J101">
        <v>1.0804011410000001</v>
      </c>
      <c r="K101">
        <v>1.0899338270000001</v>
      </c>
      <c r="L101">
        <v>1.1025680339999999</v>
      </c>
      <c r="M101">
        <v>1.117239868</v>
      </c>
      <c r="N101">
        <v>1.1334008710000001</v>
      </c>
      <c r="O101">
        <v>1.1488163419999999</v>
      </c>
      <c r="P101">
        <v>1.163741143</v>
      </c>
      <c r="Q101">
        <v>1.1863030210000001</v>
      </c>
      <c r="R101">
        <v>1.2206618010000001</v>
      </c>
      <c r="S101">
        <v>1.260457494</v>
      </c>
      <c r="T101">
        <v>1.299944532</v>
      </c>
      <c r="U101">
        <v>1.347196692</v>
      </c>
      <c r="V101">
        <v>1.4021092230000001</v>
      </c>
      <c r="W101">
        <v>1.461509658</v>
      </c>
      <c r="X101">
        <v>1.5256056060000001</v>
      </c>
      <c r="Y101">
        <v>1.591108908</v>
      </c>
      <c r="Z101">
        <v>1.6542218829999999</v>
      </c>
      <c r="AA101">
        <v>1.7135012789999999</v>
      </c>
      <c r="AB101">
        <v>1.768242927</v>
      </c>
      <c r="AC101">
        <v>1.8182116109999999</v>
      </c>
      <c r="AD101">
        <v>1.8636186050000001</v>
      </c>
      <c r="AE101">
        <v>1.904886613</v>
      </c>
      <c r="AF101">
        <v>1.9426182759999999</v>
      </c>
      <c r="AG101">
        <v>1.9774194860000001</v>
      </c>
      <c r="AH101">
        <v>2.010085466</v>
      </c>
      <c r="AI101">
        <v>2.0406205220000002</v>
      </c>
      <c r="AJ101">
        <v>2.069500734</v>
      </c>
      <c r="AK101">
        <v>2.0976459080000001</v>
      </c>
      <c r="AL101">
        <v>2.1252101269999999</v>
      </c>
      <c r="AM101">
        <v>2.1524347580000001</v>
      </c>
      <c r="AN101">
        <v>2.1796567630000001</v>
      </c>
      <c r="AO101">
        <v>2.2070525559999998</v>
      </c>
      <c r="AP101">
        <v>2.2351328129999999</v>
      </c>
      <c r="AQ101">
        <v>2.264552272</v>
      </c>
      <c r="AR101">
        <v>2.295366295</v>
      </c>
      <c r="AS101">
        <v>2.3279867429999999</v>
      </c>
      <c r="AT101">
        <v>2.3628387399999999</v>
      </c>
      <c r="AU101">
        <v>2.399959725</v>
      </c>
      <c r="AV101">
        <v>2.4395706590000001</v>
      </c>
      <c r="AW101">
        <v>2.482730675</v>
      </c>
    </row>
    <row r="102" spans="2:49" x14ac:dyDescent="0.2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1.7278915146912101E-3</v>
      </c>
      <c r="X102">
        <v>4.30683098626705E-3</v>
      </c>
      <c r="Y102">
        <v>7.3938601055312204E-3</v>
      </c>
      <c r="Z102">
        <v>1.0685328107706799E-2</v>
      </c>
      <c r="AA102">
        <v>1.39580688400586E-2</v>
      </c>
      <c r="AB102">
        <v>1.7077064616155501E-2</v>
      </c>
      <c r="AC102">
        <v>1.9973561366959301E-2</v>
      </c>
      <c r="AD102">
        <v>2.2637615614784501E-2</v>
      </c>
      <c r="AE102">
        <v>2.5045682131308301E-2</v>
      </c>
      <c r="AF102">
        <v>2.7264878892729799E-2</v>
      </c>
      <c r="AG102" s="39">
        <v>2.9335939633345898E-2</v>
      </c>
      <c r="AH102" s="39">
        <v>3.1295613355219999E-2</v>
      </c>
      <c r="AI102">
        <v>3.3223672897841901E-2</v>
      </c>
      <c r="AJ102">
        <v>3.51446170919755E-2</v>
      </c>
      <c r="AK102">
        <v>3.7066708487931699E-2</v>
      </c>
      <c r="AL102" s="39">
        <v>3.8996561155935E-2</v>
      </c>
      <c r="AM102">
        <v>4.0928732132172699E-2</v>
      </c>
      <c r="AN102">
        <v>4.2864207457760102E-2</v>
      </c>
      <c r="AO102">
        <v>4.4806124167795502E-2</v>
      </c>
      <c r="AP102">
        <v>4.6738901338549903E-2</v>
      </c>
      <c r="AQ102">
        <v>4.8646173202837602E-2</v>
      </c>
      <c r="AR102">
        <v>5.0532182811835399E-2</v>
      </c>
      <c r="AS102">
        <v>5.2373042247677498E-2</v>
      </c>
      <c r="AT102">
        <v>5.4249807718797997E-2</v>
      </c>
      <c r="AU102">
        <v>5.6097047452330302E-2</v>
      </c>
      <c r="AV102">
        <v>5.7951733974736998E-2</v>
      </c>
      <c r="AW102">
        <v>5.9754434590497597E-2</v>
      </c>
    </row>
    <row r="103" spans="2:49" x14ac:dyDescent="0.2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s="39">
        <v>3.3889469883696601E-4</v>
      </c>
      <c r="X103">
        <v>1.43976799471534E-3</v>
      </c>
      <c r="Y103">
        <v>3.1442281932081398E-3</v>
      </c>
      <c r="Z103">
        <v>5.0991203891292899E-3</v>
      </c>
      <c r="AA103">
        <v>7.0771131343461101E-3</v>
      </c>
      <c r="AB103">
        <v>8.9358988181631408E-3</v>
      </c>
      <c r="AC103">
        <v>1.0610008160694099E-2</v>
      </c>
      <c r="AD103">
        <v>1.2095467246742099E-2</v>
      </c>
      <c r="AE103">
        <v>1.34377190071477E-2</v>
      </c>
      <c r="AF103">
        <v>1.4687813288549701E-2</v>
      </c>
      <c r="AG103">
        <v>1.59074633562017E-2</v>
      </c>
      <c r="AH103">
        <v>1.71442681055511E-2</v>
      </c>
      <c r="AI103">
        <v>1.84705073422941E-2</v>
      </c>
      <c r="AJ103">
        <v>1.9933682501260801E-2</v>
      </c>
      <c r="AK103">
        <v>2.1526469674104601E-2</v>
      </c>
      <c r="AL103">
        <v>2.3246246406527501E-2</v>
      </c>
      <c r="AM103">
        <v>2.50703518426931E-2</v>
      </c>
      <c r="AN103">
        <v>2.6960599480863E-2</v>
      </c>
      <c r="AO103">
        <v>2.8925080528274801E-2</v>
      </c>
      <c r="AP103">
        <v>3.0927347674647401E-2</v>
      </c>
      <c r="AQ103">
        <v>3.2924412937895803E-2</v>
      </c>
      <c r="AR103">
        <v>3.4920054945541901E-2</v>
      </c>
      <c r="AS103">
        <v>3.6843587156365397E-2</v>
      </c>
      <c r="AT103">
        <v>3.8872972525738597E-2</v>
      </c>
      <c r="AU103">
        <v>4.0748357529585201E-2</v>
      </c>
      <c r="AV103">
        <v>4.2727614368098799E-2</v>
      </c>
      <c r="AW103">
        <v>4.4493266812239897E-2</v>
      </c>
    </row>
    <row r="104" spans="2:49" x14ac:dyDescent="0.2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s="39">
        <v>7.2754737523439403E-5</v>
      </c>
      <c r="X104">
        <v>1.0072492525381399E-3</v>
      </c>
      <c r="Y104">
        <v>2.5198544256532702E-3</v>
      </c>
      <c r="Z104">
        <v>4.47427410510403E-3</v>
      </c>
      <c r="AA104">
        <v>6.5437800512935197E-3</v>
      </c>
      <c r="AB104">
        <v>8.5359180437949399E-3</v>
      </c>
      <c r="AC104">
        <v>1.03220863787001E-2</v>
      </c>
      <c r="AD104">
        <v>1.18260996277985E-2</v>
      </c>
      <c r="AE104">
        <v>1.2639599931829599E-2</v>
      </c>
      <c r="AF104">
        <v>1.3141189116083699E-2</v>
      </c>
      <c r="AG104">
        <v>1.3356045890633401E-2</v>
      </c>
      <c r="AH104">
        <v>1.3324618697119201E-2</v>
      </c>
      <c r="AI104">
        <v>1.3134312136942E-2</v>
      </c>
      <c r="AJ104">
        <v>1.27933944638503E-2</v>
      </c>
      <c r="AK104">
        <v>1.2351131773580199E-2</v>
      </c>
      <c r="AL104">
        <v>1.18263851611288E-2</v>
      </c>
      <c r="AM104" s="39">
        <v>1.12348607503198E-2</v>
      </c>
      <c r="AN104">
        <v>1.06035852890817E-2</v>
      </c>
      <c r="AO104">
        <v>9.9116410333888096E-3</v>
      </c>
      <c r="AP104">
        <v>9.1700895931800998E-3</v>
      </c>
      <c r="AQ104">
        <v>8.3783423611150099E-3</v>
      </c>
      <c r="AR104">
        <v>7.5526207731435504E-3</v>
      </c>
      <c r="AS104">
        <v>6.5923776491283396E-3</v>
      </c>
      <c r="AT104">
        <v>5.4683196457627698E-3</v>
      </c>
      <c r="AU104">
        <v>4.7947596498509803E-3</v>
      </c>
      <c r="AV104">
        <v>3.70687364561472E-3</v>
      </c>
      <c r="AW104" s="39">
        <v>3.0188307772682698E-3</v>
      </c>
    </row>
    <row r="105" spans="2:49" x14ac:dyDescent="0.2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>
        <v>0</v>
      </c>
      <c r="T105">
        <v>0</v>
      </c>
      <c r="U105">
        <v>0</v>
      </c>
      <c r="V105">
        <v>0</v>
      </c>
      <c r="W105" s="39">
        <v>4.8292894359036598E-4</v>
      </c>
      <c r="X105" s="39">
        <v>1.2693812438735401E-3</v>
      </c>
      <c r="Y105">
        <v>2.1654363800527299E-3</v>
      </c>
      <c r="Z105">
        <v>3.0522062606896899E-3</v>
      </c>
      <c r="AA105">
        <v>3.8543326368323202E-3</v>
      </c>
      <c r="AB105">
        <v>4.5269651574475402E-3</v>
      </c>
      <c r="AC105">
        <v>5.0478189080660398E-3</v>
      </c>
      <c r="AD105" s="39">
        <v>5.4157145544575496E-3</v>
      </c>
      <c r="AE105" s="39">
        <v>5.6392733813970201E-3</v>
      </c>
      <c r="AF105" s="39">
        <v>5.73387069262576E-3</v>
      </c>
      <c r="AG105" s="39">
        <v>5.7206944013898902E-3</v>
      </c>
      <c r="AH105">
        <v>5.62314946026543E-3</v>
      </c>
      <c r="AI105" s="39">
        <v>5.4789808941801896E-3</v>
      </c>
      <c r="AJ105" s="39">
        <v>5.3090364353414101E-3</v>
      </c>
      <c r="AK105" s="39">
        <v>5.1280523828856001E-3</v>
      </c>
      <c r="AL105" s="39">
        <v>4.9480608374174997E-3</v>
      </c>
      <c r="AM105" s="39">
        <v>4.7772643133603401E-3</v>
      </c>
      <c r="AN105" s="39">
        <v>4.6320455390880203E-3</v>
      </c>
      <c r="AO105">
        <v>4.5157801616513204E-3</v>
      </c>
      <c r="AP105">
        <v>4.4282290404096198E-3</v>
      </c>
      <c r="AQ105">
        <v>4.3674114240666003E-3</v>
      </c>
      <c r="AR105">
        <v>4.3308244002559998E-3</v>
      </c>
      <c r="AS105">
        <v>4.3217460738764696E-3</v>
      </c>
      <c r="AT105">
        <v>4.3526868570342696E-3</v>
      </c>
      <c r="AU105">
        <v>4.3979298291141299E-3</v>
      </c>
      <c r="AV105">
        <v>4.4718869663284899E-3</v>
      </c>
      <c r="AW105">
        <v>4.5475630791491596E-3</v>
      </c>
    </row>
    <row r="106" spans="2:49" x14ac:dyDescent="0.2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>
        <v>0</v>
      </c>
      <c r="S106">
        <v>0</v>
      </c>
      <c r="T106" s="39">
        <v>0</v>
      </c>
      <c r="U106">
        <v>0</v>
      </c>
      <c r="V106" s="39">
        <v>0</v>
      </c>
      <c r="W106" s="39">
        <v>-4.1925002389531204E-3</v>
      </c>
      <c r="X106">
        <v>-8.7964325822253997E-3</v>
      </c>
      <c r="Y106">
        <v>-1.3346304050831899E-2</v>
      </c>
      <c r="Z106">
        <v>-1.7782604221727699E-2</v>
      </c>
      <c r="AA106">
        <v>-2.21066642537848E-2</v>
      </c>
      <c r="AB106">
        <v>-2.63338589832629E-2</v>
      </c>
      <c r="AC106">
        <v>-3.0483195157182601E-2</v>
      </c>
      <c r="AD106">
        <v>-3.4579044638427502E-2</v>
      </c>
      <c r="AE106">
        <v>-3.8690097885363199E-2</v>
      </c>
      <c r="AF106">
        <v>-4.2720342820601297E-2</v>
      </c>
      <c r="AG106">
        <v>-4.6652685523795798E-2</v>
      </c>
      <c r="AH106">
        <v>-5.0473096075842598E-2</v>
      </c>
      <c r="AI106">
        <v>-5.4221969981493798E-2</v>
      </c>
      <c r="AJ106">
        <v>-5.7865152343961002E-2</v>
      </c>
      <c r="AK106">
        <v>-6.1397901353665803E-2</v>
      </c>
      <c r="AL106">
        <v>-6.4824649842443099E-2</v>
      </c>
      <c r="AM106">
        <v>-6.8156208463920898E-2</v>
      </c>
      <c r="AN106">
        <v>-7.1427364190523798E-2</v>
      </c>
      <c r="AO106">
        <v>-7.4641523207952198E-2</v>
      </c>
      <c r="AP106">
        <v>-7.7811886284273601E-2</v>
      </c>
      <c r="AQ106">
        <v>-8.095081489915E-2</v>
      </c>
      <c r="AR106">
        <v>-8.4062637841009202E-2</v>
      </c>
      <c r="AS106">
        <v>-8.7241817604777297E-2</v>
      </c>
      <c r="AT106">
        <v>-9.0409098193755505E-2</v>
      </c>
      <c r="AU106">
        <v>-9.3531866736107305E-2</v>
      </c>
      <c r="AV106">
        <v>-9.6692212928639595E-2</v>
      </c>
      <c r="AW106">
        <v>-9.9813145395266603E-2</v>
      </c>
    </row>
    <row r="107" spans="2:49" x14ac:dyDescent="0.2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>
        <v>0</v>
      </c>
      <c r="V107" s="39">
        <v>0</v>
      </c>
      <c r="W107">
        <v>1.0763646106044099E-3</v>
      </c>
      <c r="X107">
        <v>2.38074011225282E-3</v>
      </c>
      <c r="Y107">
        <v>3.3613568720031102E-3</v>
      </c>
      <c r="Z107" s="39">
        <v>4.2500134812642797E-3</v>
      </c>
      <c r="AA107">
        <v>5.0970438391445896E-3</v>
      </c>
      <c r="AB107">
        <v>5.9394196817149497E-3</v>
      </c>
      <c r="AC107">
        <v>6.8008455667769099E-3</v>
      </c>
      <c r="AD107">
        <v>7.7150155266023698E-3</v>
      </c>
      <c r="AE107">
        <v>8.6816771450626395E-3</v>
      </c>
      <c r="AF107">
        <v>9.6691690040304704E-3</v>
      </c>
      <c r="AG107">
        <v>1.0663918828529399E-2</v>
      </c>
      <c r="AH107" s="39">
        <v>1.16510950930633E-2</v>
      </c>
      <c r="AI107" s="39">
        <v>1.2705581074379401E-2</v>
      </c>
      <c r="AJ107">
        <v>1.3739187471343501E-2</v>
      </c>
      <c r="AK107" s="39">
        <v>1.4741548526055999E-2</v>
      </c>
      <c r="AL107">
        <v>1.5708184540287901E-2</v>
      </c>
      <c r="AM107">
        <v>1.66369815004523E-2</v>
      </c>
      <c r="AN107">
        <v>1.75851488445007E-2</v>
      </c>
      <c r="AO107">
        <v>1.8504927889455201E-2</v>
      </c>
      <c r="AP107">
        <v>1.93920400882743E-2</v>
      </c>
      <c r="AQ107">
        <v>2.0248030574998702E-2</v>
      </c>
      <c r="AR107">
        <v>2.10698225825737E-2</v>
      </c>
      <c r="AS107">
        <v>2.1950283095767201E-2</v>
      </c>
      <c r="AT107">
        <v>2.2783135051252301E-2</v>
      </c>
      <c r="AU107">
        <v>2.35796849621824E-2</v>
      </c>
      <c r="AV107">
        <v>2.4349807747420502E-2</v>
      </c>
      <c r="AW107">
        <v>2.5092879179358998E-2</v>
      </c>
    </row>
    <row r="108" spans="2:49" x14ac:dyDescent="0.2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>
        <v>0</v>
      </c>
      <c r="S108">
        <v>0</v>
      </c>
      <c r="T108">
        <v>0</v>
      </c>
      <c r="U108">
        <v>0</v>
      </c>
      <c r="V108" s="39">
        <v>0</v>
      </c>
      <c r="W108" s="39">
        <v>-1.5106999999986399E-4</v>
      </c>
      <c r="X108">
        <v>-6.6421999999899395E-4</v>
      </c>
      <c r="Y108">
        <v>-1.54465999999964E-3</v>
      </c>
      <c r="Z108">
        <v>-2.7026200000002101E-3</v>
      </c>
      <c r="AA108">
        <v>-4.0169899999997699E-3</v>
      </c>
      <c r="AB108">
        <v>-5.3798399999999101E-3</v>
      </c>
      <c r="AC108">
        <v>-6.7112699999996497E-3</v>
      </c>
      <c r="AD108" s="39">
        <v>-7.9637299999990498E-3</v>
      </c>
      <c r="AE108">
        <v>-9.0996300000006896E-3</v>
      </c>
      <c r="AF108">
        <v>-1.011858E-2</v>
      </c>
      <c r="AG108">
        <v>-1.1029840000000001E-2</v>
      </c>
      <c r="AH108">
        <v>-1.18482000000003E-2</v>
      </c>
      <c r="AI108">
        <v>-1.2603450000001E-2</v>
      </c>
      <c r="AJ108">
        <v>-1.33172599999995E-2</v>
      </c>
      <c r="AK108" s="39">
        <v>-1.40074500000003E-2</v>
      </c>
      <c r="AL108">
        <v>-1.468357E-2</v>
      </c>
      <c r="AM108" s="39">
        <v>-1.53493099999998E-2</v>
      </c>
      <c r="AN108" s="39">
        <v>-1.6009220000000299E-2</v>
      </c>
      <c r="AO108">
        <v>-1.6664859999999899E-2</v>
      </c>
      <c r="AP108">
        <v>-1.73148599999992E-2</v>
      </c>
      <c r="AQ108">
        <v>-1.7955499999999701E-2</v>
      </c>
      <c r="AR108">
        <v>-1.8583360000000399E-2</v>
      </c>
      <c r="AS108" s="39">
        <v>-1.9192700000000801E-2</v>
      </c>
      <c r="AT108" s="39">
        <v>-1.98026699999992E-2</v>
      </c>
      <c r="AU108">
        <v>-2.04055699999997E-2</v>
      </c>
      <c r="AV108">
        <v>-2.1004650000000499E-2</v>
      </c>
      <c r="AW108">
        <v>-2.15989400000005E-2</v>
      </c>
    </row>
    <row r="109" spans="2:49" x14ac:dyDescent="0.2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s="39">
        <v>2.29036199250742E-4</v>
      </c>
      <c r="X109">
        <v>9.9605249257450602E-4</v>
      </c>
      <c r="Y109">
        <v>2.2882843703220198E-3</v>
      </c>
      <c r="Z109">
        <v>3.9554214513515202E-3</v>
      </c>
      <c r="AA109">
        <v>5.8107028174436597E-3</v>
      </c>
      <c r="AB109">
        <v>7.6957574614455702E-3</v>
      </c>
      <c r="AC109">
        <v>9.4998280577573892E-3</v>
      </c>
      <c r="AD109">
        <v>1.1162368440231701E-2</v>
      </c>
      <c r="AE109">
        <v>1.2638869066772199E-2</v>
      </c>
      <c r="AF109">
        <v>1.39408409681296E-2</v>
      </c>
      <c r="AG109">
        <v>1.50922777276463E-2</v>
      </c>
      <c r="AH109">
        <v>1.6122015432506999E-2</v>
      </c>
      <c r="AI109">
        <v>1.7081720971434601E-2</v>
      </c>
      <c r="AJ109">
        <v>1.80067296596364E-2</v>
      </c>
      <c r="AK109">
        <v>1.8918346079632699E-2</v>
      </c>
      <c r="AL109">
        <v>1.9826975841841201E-2</v>
      </c>
      <c r="AM109">
        <v>2.0733625368629601E-2</v>
      </c>
      <c r="AN109">
        <v>2.1641869742205999E-2</v>
      </c>
      <c r="AO109">
        <v>2.2551383492497301E-2</v>
      </c>
      <c r="AP109">
        <v>2.3454687193735699E-2</v>
      </c>
      <c r="AQ109">
        <v>2.4341201084054898E-2</v>
      </c>
      <c r="AR109">
        <v>2.5204953496671401E-2</v>
      </c>
      <c r="AS109">
        <v>2.6036426819975301E-2</v>
      </c>
      <c r="AT109">
        <v>2.6866002901759702E-2</v>
      </c>
      <c r="AU109">
        <v>2.76829803153688E-2</v>
      </c>
      <c r="AV109">
        <v>2.8492590823314599E-2</v>
      </c>
      <c r="AW109">
        <v>2.9283688915349101E-2</v>
      </c>
    </row>
    <row r="110" spans="2:49" x14ac:dyDescent="0.2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>
        <v>0</v>
      </c>
      <c r="T110" s="39">
        <v>0</v>
      </c>
      <c r="U110">
        <v>0</v>
      </c>
      <c r="V110">
        <v>0</v>
      </c>
      <c r="W110">
        <v>8.8706159158124999E-4</v>
      </c>
      <c r="X110">
        <v>1.9998561230583E-3</v>
      </c>
      <c r="Y110">
        <v>3.1416794983529701E-3</v>
      </c>
      <c r="Z110">
        <v>4.2750038743433203E-3</v>
      </c>
      <c r="AA110">
        <v>5.4327070426962703E-3</v>
      </c>
      <c r="AB110">
        <v>6.6296738812754398E-3</v>
      </c>
      <c r="AC110">
        <v>7.8614289406031494E-3</v>
      </c>
      <c r="AD110">
        <v>9.1181097964465607E-3</v>
      </c>
      <c r="AE110">
        <v>1.03897085529824E-2</v>
      </c>
      <c r="AF110">
        <v>1.1661904699433699E-2</v>
      </c>
      <c r="AG110">
        <v>1.29318084707286E-2</v>
      </c>
      <c r="AH110">
        <v>1.42042185617308E-2</v>
      </c>
      <c r="AI110">
        <v>1.55042079989176E-2</v>
      </c>
      <c r="AJ110">
        <v>1.6836114341156599E-2</v>
      </c>
      <c r="AK110">
        <v>1.81990729557268E-2</v>
      </c>
      <c r="AL110">
        <v>1.9588738221765201E-2</v>
      </c>
      <c r="AM110">
        <v>2.09975358246739E-2</v>
      </c>
      <c r="AN110" s="39">
        <v>2.2431905868658401E-2</v>
      </c>
      <c r="AO110">
        <v>2.38709423983074E-2</v>
      </c>
      <c r="AP110">
        <v>2.5295954189163899E-2</v>
      </c>
      <c r="AQ110">
        <v>2.6691328550354498E-2</v>
      </c>
      <c r="AR110">
        <v>2.8039048640593402E-2</v>
      </c>
      <c r="AS110">
        <v>2.92780668877945E-2</v>
      </c>
      <c r="AT110">
        <v>3.0650565753442799E-2</v>
      </c>
      <c r="AU110">
        <v>3.1762928709833098E-2</v>
      </c>
      <c r="AV110">
        <v>3.3003356702776501E-2</v>
      </c>
      <c r="AW110">
        <v>3.4004051656566503E-2</v>
      </c>
    </row>
    <row r="111" spans="2:49" x14ac:dyDescent="0.2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-9.5707999999972098E-6</v>
      </c>
      <c r="X111" s="39">
        <v>-1.41029E-5</v>
      </c>
      <c r="Y111" s="39">
        <v>-1.56347999999972E-5</v>
      </c>
      <c r="Z111" s="39">
        <v>-1.4962200000002901E-5</v>
      </c>
      <c r="AA111" s="39">
        <v>-1.28413999999979E-5</v>
      </c>
      <c r="AB111" s="39">
        <v>-9.7016999999997804E-6</v>
      </c>
      <c r="AC111" s="39">
        <v>-5.9658000000004097E-6</v>
      </c>
      <c r="AD111" s="39">
        <v>-2.0676000000024999E-6</v>
      </c>
      <c r="AE111" s="39">
        <v>1.71099999999799E-6</v>
      </c>
      <c r="AF111" s="39">
        <v>5.1665000000006196E-6</v>
      </c>
      <c r="AG111" s="39">
        <v>8.1237000000011704E-6</v>
      </c>
      <c r="AH111" s="39">
        <v>1.04778999999999E-5</v>
      </c>
      <c r="AI111" s="39">
        <v>1.20641999999983E-5</v>
      </c>
      <c r="AJ111" s="39">
        <v>1.3107999999999501E-5</v>
      </c>
      <c r="AK111" s="39">
        <v>1.3675200000000301E-5</v>
      </c>
      <c r="AL111" s="39">
        <v>1.39144000000004E-5</v>
      </c>
      <c r="AM111" s="39">
        <v>1.38927000000004E-5</v>
      </c>
      <c r="AN111" s="39">
        <v>1.34635999999993E-5</v>
      </c>
      <c r="AO111" s="39">
        <v>1.29551999999994E-5</v>
      </c>
      <c r="AP111" s="39">
        <v>1.23774999999989E-5</v>
      </c>
      <c r="AQ111" s="39">
        <v>1.17442000000002E-5</v>
      </c>
      <c r="AR111" s="39">
        <v>1.11955E-5</v>
      </c>
      <c r="AS111" s="39">
        <v>1.1160199999998799E-5</v>
      </c>
      <c r="AT111" s="39">
        <v>8.8075000000027698E-6</v>
      </c>
      <c r="AU111" s="39">
        <v>1.0014600000000201E-5</v>
      </c>
      <c r="AV111" s="39">
        <v>7.8611999999970898E-6</v>
      </c>
      <c r="AW111" s="39">
        <v>8.9997999999993899E-6</v>
      </c>
    </row>
    <row r="112" spans="2:49" x14ac:dyDescent="0.2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-4.3901000000012804E-6</v>
      </c>
      <c r="X112" s="39">
        <v>-6.8983000000022401E-6</v>
      </c>
      <c r="Y112" s="39">
        <v>-5.2906000000060798E-6</v>
      </c>
      <c r="Z112" s="39">
        <v>7.9029999999757905E-7</v>
      </c>
      <c r="AA112" s="39">
        <v>1.06060000000032E-5</v>
      </c>
      <c r="AB112" s="39">
        <v>2.3075199999999999E-5</v>
      </c>
      <c r="AC112" s="39">
        <v>3.7064400000001698E-5</v>
      </c>
      <c r="AD112" s="39">
        <v>5.1549200000000601E-5</v>
      </c>
      <c r="AE112" s="39">
        <v>6.5688599999998794E-5</v>
      </c>
      <c r="AF112" s="39">
        <v>7.8939600000001097E-5</v>
      </c>
      <c r="AG112" s="39">
        <v>9.0972399999999997E-5</v>
      </c>
      <c r="AH112" s="39">
        <v>1.01630599999999E-4</v>
      </c>
      <c r="AI112" s="39">
        <v>1.108797E-4</v>
      </c>
      <c r="AJ112" s="39">
        <v>1.18919599999999E-4</v>
      </c>
      <c r="AK112" s="39">
        <v>1.259714E-4</v>
      </c>
      <c r="AL112" s="39">
        <v>1.32274599999999E-4</v>
      </c>
      <c r="AM112" s="39">
        <v>1.3800870000000001E-4</v>
      </c>
      <c r="AN112" s="39">
        <v>1.4321259999999699E-4</v>
      </c>
      <c r="AO112" s="39">
        <v>1.4808750000000099E-4</v>
      </c>
      <c r="AP112" s="39">
        <v>1.527391E-4</v>
      </c>
      <c r="AQ112" s="39">
        <v>1.57214799999999E-4</v>
      </c>
      <c r="AR112" s="39">
        <v>1.6159820000000101E-4</v>
      </c>
      <c r="AS112" s="39">
        <v>1.6613430000000199E-4</v>
      </c>
      <c r="AT112" s="39">
        <v>1.6954399999999999E-4</v>
      </c>
      <c r="AU112" s="39">
        <v>1.7421379999999899E-4</v>
      </c>
      <c r="AV112" s="39">
        <v>1.7776979999999801E-4</v>
      </c>
      <c r="AW112" s="39">
        <v>1.82459199999998E-4</v>
      </c>
    </row>
    <row r="113" spans="2:50" x14ac:dyDescent="0.2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>
        <v>0</v>
      </c>
      <c r="R113" s="39">
        <v>0</v>
      </c>
      <c r="S113">
        <v>0</v>
      </c>
      <c r="T113">
        <v>0</v>
      </c>
      <c r="U113" s="39">
        <v>0</v>
      </c>
      <c r="V113">
        <v>0</v>
      </c>
      <c r="W113" s="39">
        <v>9.2111734661948206E-5</v>
      </c>
      <c r="X113">
        <v>-5.8420674287073995E-4</v>
      </c>
      <c r="Y113">
        <v>-1.9714634015288702E-3</v>
      </c>
      <c r="Z113">
        <v>-4.0934445991069801E-3</v>
      </c>
      <c r="AA113">
        <v>-6.7186386256023996E-3</v>
      </c>
      <c r="AB113">
        <v>-9.5877501766650202E-3</v>
      </c>
      <c r="AC113">
        <v>-1.2461240604188999E-2</v>
      </c>
      <c r="AD113">
        <v>-1.5164921554011701E-2</v>
      </c>
      <c r="AE113">
        <v>-1.7553224562771801E-2</v>
      </c>
      <c r="AF113">
        <v>-1.9609264821762701E-2</v>
      </c>
      <c r="AG113">
        <v>-2.1347442908237198E-2</v>
      </c>
      <c r="AH113">
        <v>-2.2802980118985499E-2</v>
      </c>
      <c r="AI113">
        <v>-2.41575665480664E-2</v>
      </c>
      <c r="AJ113">
        <v>-2.5463873811792902E-2</v>
      </c>
      <c r="AK113">
        <v>-2.6774471498769398E-2</v>
      </c>
      <c r="AL113">
        <v>-2.8165200905505498E-2</v>
      </c>
      <c r="AM113">
        <v>-2.9676035435066701E-2</v>
      </c>
      <c r="AN113">
        <v>-3.1356758610001603E-2</v>
      </c>
      <c r="AO113">
        <v>-3.3223255889391901E-2</v>
      </c>
      <c r="AP113">
        <v>-3.5270467775239102E-2</v>
      </c>
      <c r="AQ113">
        <v>-3.7468707404775203E-2</v>
      </c>
      <c r="AR113">
        <v>-3.9850956175391201E-2</v>
      </c>
      <c r="AS113">
        <v>-4.2529162429427697E-2</v>
      </c>
      <c r="AT113">
        <v>-4.5148047270249202E-2</v>
      </c>
      <c r="AU113">
        <v>-4.8285806927261803E-2</v>
      </c>
      <c r="AV113">
        <v>-5.1358661863953797E-2</v>
      </c>
      <c r="AW113">
        <v>-5.48199296363183E-2</v>
      </c>
    </row>
    <row r="114" spans="2:50" x14ac:dyDescent="0.2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>
        <v>0</v>
      </c>
      <c r="T114">
        <v>0</v>
      </c>
      <c r="U114">
        <v>0</v>
      </c>
      <c r="V114">
        <v>0</v>
      </c>
      <c r="W114">
        <v>4.7794000000017601E-4</v>
      </c>
      <c r="X114" s="39">
        <v>1.7139999999860001E-5</v>
      </c>
      <c r="Y114">
        <v>-7.3091999999996804E-4</v>
      </c>
      <c r="Z114">
        <v>-1.39972999999987E-3</v>
      </c>
      <c r="AA114">
        <v>-1.8529799999999999E-3</v>
      </c>
      <c r="AB114">
        <v>-2.0318199999993999E-3</v>
      </c>
      <c r="AC114">
        <v>-1.94523000000002E-3</v>
      </c>
      <c r="AD114">
        <v>-1.6484199999999801E-3</v>
      </c>
      <c r="AE114">
        <v>-1.2213900000002101E-3</v>
      </c>
      <c r="AF114">
        <v>-7.4318999999968495E-4</v>
      </c>
      <c r="AG114">
        <v>-2.8517000000005601E-4</v>
      </c>
      <c r="AH114">
        <v>1.06989999999751E-4</v>
      </c>
      <c r="AI114">
        <v>3.8201999999973302E-4</v>
      </c>
      <c r="AJ114">
        <v>5.1587000000005701E-4</v>
      </c>
      <c r="AK114">
        <v>5.4271000000001503E-4</v>
      </c>
      <c r="AL114">
        <v>4.7319000000024803E-4</v>
      </c>
      <c r="AM114">
        <v>3.3289999999998299E-4</v>
      </c>
      <c r="AN114">
        <v>1.3349000000002699E-4</v>
      </c>
      <c r="AO114">
        <v>-1.29549999999811E-4</v>
      </c>
      <c r="AP114">
        <v>-4.2092000000007403E-4</v>
      </c>
      <c r="AQ114">
        <v>-7.2644999999996098E-4</v>
      </c>
      <c r="AR114">
        <v>-1.0498799999997901E-3</v>
      </c>
      <c r="AS114">
        <v>-1.46323999999989E-3</v>
      </c>
      <c r="AT114">
        <v>-1.64346000000002E-3</v>
      </c>
      <c r="AU114">
        <v>-2.2578100000000098E-3</v>
      </c>
      <c r="AV114">
        <v>-2.46007999999998E-3</v>
      </c>
      <c r="AW114">
        <v>-3.0546299999999801E-3</v>
      </c>
    </row>
    <row r="115" spans="2:50" x14ac:dyDescent="0.2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99.524399961569102</v>
      </c>
      <c r="G115">
        <v>95.2239588901042</v>
      </c>
      <c r="H115">
        <v>90.006830338960796</v>
      </c>
      <c r="I115">
        <v>90.188385630835995</v>
      </c>
      <c r="J115">
        <v>88.583365862399404</v>
      </c>
      <c r="K115">
        <v>84.467946232045094</v>
      </c>
      <c r="L115">
        <v>82.083612345124806</v>
      </c>
      <c r="M115">
        <v>81.069108578356406</v>
      </c>
      <c r="N115">
        <v>80.593720809908106</v>
      </c>
      <c r="O115">
        <v>79.9955983360272</v>
      </c>
      <c r="P115">
        <v>77.786489538173896</v>
      </c>
      <c r="Q115">
        <v>74.708766688822095</v>
      </c>
      <c r="R115">
        <v>72.4537368772923</v>
      </c>
      <c r="S115">
        <v>71.148624718538102</v>
      </c>
      <c r="T115">
        <v>70.296679413460595</v>
      </c>
      <c r="U115">
        <v>69.472110211771493</v>
      </c>
      <c r="V115">
        <v>68.8574572627858</v>
      </c>
      <c r="W115">
        <v>67.767379259714204</v>
      </c>
      <c r="X115">
        <v>66.513968758592696</v>
      </c>
      <c r="Y115">
        <v>65.739317927844795</v>
      </c>
      <c r="Z115">
        <v>65.327808183193994</v>
      </c>
      <c r="AA115">
        <v>65.136779846183103</v>
      </c>
      <c r="AB115">
        <v>65.093165488258904</v>
      </c>
      <c r="AC115">
        <v>65.1417674965044</v>
      </c>
      <c r="AD115">
        <v>65.101402087746294</v>
      </c>
      <c r="AE115">
        <v>65.046741253242701</v>
      </c>
      <c r="AF115">
        <v>64.900979993732506</v>
      </c>
      <c r="AG115">
        <v>64.794599599997895</v>
      </c>
      <c r="AH115">
        <v>64.692109086554396</v>
      </c>
      <c r="AI115">
        <v>64.578522996288399</v>
      </c>
      <c r="AJ115">
        <v>64.438366397017404</v>
      </c>
      <c r="AK115">
        <v>64.305682737961902</v>
      </c>
      <c r="AL115">
        <v>64.170753540153996</v>
      </c>
      <c r="AM115">
        <v>64.028097208419595</v>
      </c>
      <c r="AN115">
        <v>63.8877876257285</v>
      </c>
      <c r="AO115">
        <v>63.733975745694103</v>
      </c>
      <c r="AP115">
        <v>63.577258865269499</v>
      </c>
      <c r="AQ115">
        <v>63.441985359306102</v>
      </c>
      <c r="AR115">
        <v>63.299854799983699</v>
      </c>
      <c r="AS115">
        <v>63.3293963229263</v>
      </c>
      <c r="AT115">
        <v>63.406825721849003</v>
      </c>
      <c r="AU115">
        <v>63.503860290840201</v>
      </c>
      <c r="AV115">
        <v>63.625208037939402</v>
      </c>
      <c r="AW115">
        <v>63.8529596507558</v>
      </c>
      <c r="AX115">
        <v>9.0244863402317499</v>
      </c>
    </row>
    <row r="116" spans="2:50" x14ac:dyDescent="0.2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1.7278915146912101E-3</v>
      </c>
      <c r="X116">
        <v>4.30683098626705E-3</v>
      </c>
      <c r="Y116">
        <v>7.3938601055312204E-3</v>
      </c>
      <c r="Z116">
        <v>1.0685328107706799E-2</v>
      </c>
      <c r="AA116">
        <v>1.39580688400586E-2</v>
      </c>
      <c r="AB116">
        <v>1.7077064616155501E-2</v>
      </c>
      <c r="AC116">
        <v>1.9973561366959301E-2</v>
      </c>
      <c r="AD116">
        <v>2.2637615614784501E-2</v>
      </c>
      <c r="AE116">
        <v>2.5045682131308301E-2</v>
      </c>
      <c r="AF116">
        <v>2.7264878892729799E-2</v>
      </c>
      <c r="AG116" s="39">
        <v>2.9335939633345898E-2</v>
      </c>
      <c r="AH116" s="39">
        <v>3.1295613355219999E-2</v>
      </c>
      <c r="AI116">
        <v>3.3223672897841901E-2</v>
      </c>
      <c r="AJ116">
        <v>3.51446170919755E-2</v>
      </c>
      <c r="AK116">
        <v>3.7066708487931699E-2</v>
      </c>
      <c r="AL116" s="39">
        <v>3.8996561155935E-2</v>
      </c>
      <c r="AM116">
        <v>4.0928732132172699E-2</v>
      </c>
      <c r="AN116">
        <v>4.2864207457760102E-2</v>
      </c>
      <c r="AO116">
        <v>4.4806124167795502E-2</v>
      </c>
      <c r="AP116">
        <v>4.6738901338549903E-2</v>
      </c>
      <c r="AQ116">
        <v>4.8646173202837602E-2</v>
      </c>
      <c r="AR116">
        <v>5.0532182811835399E-2</v>
      </c>
      <c r="AS116">
        <v>5.2373042247677498E-2</v>
      </c>
      <c r="AT116">
        <v>5.4249807718797997E-2</v>
      </c>
      <c r="AU116">
        <v>5.6097047452330302E-2</v>
      </c>
      <c r="AV116">
        <v>5.7951733974736998E-2</v>
      </c>
      <c r="AW116">
        <v>5.9754434590497597E-2</v>
      </c>
    </row>
    <row r="117" spans="2:50" x14ac:dyDescent="0.2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s="39">
        <v>3.3889469883696601E-4</v>
      </c>
      <c r="X117">
        <v>1.43976799471534E-3</v>
      </c>
      <c r="Y117">
        <v>3.1442281932081398E-3</v>
      </c>
      <c r="Z117">
        <v>5.0991203891292899E-3</v>
      </c>
      <c r="AA117">
        <v>7.0771131343461101E-3</v>
      </c>
      <c r="AB117">
        <v>8.9358988181631408E-3</v>
      </c>
      <c r="AC117">
        <v>1.0610008160694099E-2</v>
      </c>
      <c r="AD117">
        <v>1.2095467246742099E-2</v>
      </c>
      <c r="AE117">
        <v>1.34377190071477E-2</v>
      </c>
      <c r="AF117">
        <v>1.4687813288549701E-2</v>
      </c>
      <c r="AG117">
        <v>1.59074633562017E-2</v>
      </c>
      <c r="AH117">
        <v>1.71442681055511E-2</v>
      </c>
      <c r="AI117">
        <v>1.84705073422941E-2</v>
      </c>
      <c r="AJ117">
        <v>1.9933682501260801E-2</v>
      </c>
      <c r="AK117">
        <v>2.1526469674104601E-2</v>
      </c>
      <c r="AL117">
        <v>2.3246246406527501E-2</v>
      </c>
      <c r="AM117">
        <v>2.50703518426931E-2</v>
      </c>
      <c r="AN117">
        <v>2.6960599480863E-2</v>
      </c>
      <c r="AO117">
        <v>2.8925080528274801E-2</v>
      </c>
      <c r="AP117">
        <v>3.0927347674647401E-2</v>
      </c>
      <c r="AQ117">
        <v>3.2924412937895803E-2</v>
      </c>
      <c r="AR117">
        <v>3.4920054945541901E-2</v>
      </c>
      <c r="AS117">
        <v>3.6843587156365397E-2</v>
      </c>
      <c r="AT117">
        <v>3.8872972525738597E-2</v>
      </c>
      <c r="AU117">
        <v>4.0748357529585201E-2</v>
      </c>
      <c r="AV117">
        <v>4.2727614368098799E-2</v>
      </c>
      <c r="AW117">
        <v>4.4493266812239897E-2</v>
      </c>
    </row>
    <row r="118" spans="2:50" x14ac:dyDescent="0.2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s="39">
        <v>7.2754737523439403E-5</v>
      </c>
      <c r="X118">
        <v>1.0072492525381399E-3</v>
      </c>
      <c r="Y118">
        <v>2.5198544256532702E-3</v>
      </c>
      <c r="Z118">
        <v>4.47427410510403E-3</v>
      </c>
      <c r="AA118">
        <v>6.5437800512935197E-3</v>
      </c>
      <c r="AB118">
        <v>8.5359180437949399E-3</v>
      </c>
      <c r="AC118">
        <v>1.03220863787001E-2</v>
      </c>
      <c r="AD118">
        <v>1.18260996277985E-2</v>
      </c>
      <c r="AE118">
        <v>1.2639599931829599E-2</v>
      </c>
      <c r="AF118">
        <v>1.3141189116083699E-2</v>
      </c>
      <c r="AG118">
        <v>1.3356045890633401E-2</v>
      </c>
      <c r="AH118">
        <v>1.3324618697119201E-2</v>
      </c>
      <c r="AI118">
        <v>1.3134312136942E-2</v>
      </c>
      <c r="AJ118">
        <v>1.27933944638503E-2</v>
      </c>
      <c r="AK118">
        <v>1.2351131773580199E-2</v>
      </c>
      <c r="AL118">
        <v>1.18263851611288E-2</v>
      </c>
      <c r="AM118" s="39">
        <v>1.12348607503198E-2</v>
      </c>
      <c r="AN118">
        <v>1.06035852890817E-2</v>
      </c>
      <c r="AO118">
        <v>9.9116410333888096E-3</v>
      </c>
      <c r="AP118">
        <v>9.1700895931800998E-3</v>
      </c>
      <c r="AQ118">
        <v>8.3783423611150099E-3</v>
      </c>
      <c r="AR118">
        <v>7.5526207731435504E-3</v>
      </c>
      <c r="AS118">
        <v>6.5923776491283396E-3</v>
      </c>
      <c r="AT118">
        <v>5.4683196457627698E-3</v>
      </c>
      <c r="AU118">
        <v>4.7947596498509803E-3</v>
      </c>
      <c r="AV118">
        <v>3.70687364561472E-3</v>
      </c>
      <c r="AW118" s="39">
        <v>3.0188307772682698E-3</v>
      </c>
    </row>
    <row r="119" spans="2:50" x14ac:dyDescent="0.2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>
        <v>0</v>
      </c>
      <c r="T119">
        <v>0</v>
      </c>
      <c r="U119">
        <v>0</v>
      </c>
      <c r="V119">
        <v>0</v>
      </c>
      <c r="W119" s="39">
        <v>4.8292894359036598E-4</v>
      </c>
      <c r="X119" s="39">
        <v>1.2693812438735401E-3</v>
      </c>
      <c r="Y119">
        <v>2.1654363800527299E-3</v>
      </c>
      <c r="Z119">
        <v>3.0522062606896899E-3</v>
      </c>
      <c r="AA119">
        <v>3.8543326368323202E-3</v>
      </c>
      <c r="AB119">
        <v>4.5269651574475402E-3</v>
      </c>
      <c r="AC119">
        <v>5.0478189080660398E-3</v>
      </c>
      <c r="AD119" s="39">
        <v>5.4157145544575496E-3</v>
      </c>
      <c r="AE119" s="39">
        <v>5.6392733813970201E-3</v>
      </c>
      <c r="AF119" s="39">
        <v>5.73387069262576E-3</v>
      </c>
      <c r="AG119" s="39">
        <v>5.7206944013898902E-3</v>
      </c>
      <c r="AH119">
        <v>5.62314946026543E-3</v>
      </c>
      <c r="AI119" s="39">
        <v>5.4789808941801896E-3</v>
      </c>
      <c r="AJ119" s="39">
        <v>5.3090364353414101E-3</v>
      </c>
      <c r="AK119" s="39">
        <v>5.1280523828856001E-3</v>
      </c>
      <c r="AL119" s="39">
        <v>4.9480608374174997E-3</v>
      </c>
      <c r="AM119" s="39">
        <v>4.7772643133603401E-3</v>
      </c>
      <c r="AN119" s="39">
        <v>4.6320455390880203E-3</v>
      </c>
      <c r="AO119">
        <v>4.5157801616513204E-3</v>
      </c>
      <c r="AP119">
        <v>4.4282290404096198E-3</v>
      </c>
      <c r="AQ119">
        <v>4.3674114240666003E-3</v>
      </c>
      <c r="AR119">
        <v>4.3308244002559998E-3</v>
      </c>
      <c r="AS119">
        <v>4.3217460738764696E-3</v>
      </c>
      <c r="AT119">
        <v>4.3526868570342696E-3</v>
      </c>
      <c r="AU119">
        <v>4.3979298291141299E-3</v>
      </c>
      <c r="AV119">
        <v>4.4718869663284899E-3</v>
      </c>
      <c r="AW119">
        <v>4.5475630791491596E-3</v>
      </c>
    </row>
    <row r="120" spans="2:50" x14ac:dyDescent="0.2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>
        <v>0</v>
      </c>
      <c r="S120">
        <v>0</v>
      </c>
      <c r="T120" s="39">
        <v>0</v>
      </c>
      <c r="U120">
        <v>0</v>
      </c>
      <c r="V120" s="39">
        <v>0</v>
      </c>
      <c r="W120" s="39">
        <v>-4.1925002389531204E-3</v>
      </c>
      <c r="X120">
        <v>-8.7964325822253997E-3</v>
      </c>
      <c r="Y120">
        <v>-1.3346304050831899E-2</v>
      </c>
      <c r="Z120">
        <v>-1.7782604221727699E-2</v>
      </c>
      <c r="AA120">
        <v>-2.21066642537848E-2</v>
      </c>
      <c r="AB120">
        <v>-2.63338589832629E-2</v>
      </c>
      <c r="AC120">
        <v>-3.0483195157182601E-2</v>
      </c>
      <c r="AD120">
        <v>-3.4579044638427502E-2</v>
      </c>
      <c r="AE120">
        <v>-3.8690097885363199E-2</v>
      </c>
      <c r="AF120">
        <v>-4.2720342820601297E-2</v>
      </c>
      <c r="AG120">
        <v>-4.6652685523795798E-2</v>
      </c>
      <c r="AH120">
        <v>-5.0473096075842598E-2</v>
      </c>
      <c r="AI120">
        <v>-5.4221969981493798E-2</v>
      </c>
      <c r="AJ120">
        <v>-5.7865152343961002E-2</v>
      </c>
      <c r="AK120">
        <v>-6.1397901353665803E-2</v>
      </c>
      <c r="AL120">
        <v>-6.4824649842443099E-2</v>
      </c>
      <c r="AM120">
        <v>-6.8156208463920898E-2</v>
      </c>
      <c r="AN120">
        <v>-7.1427364190523798E-2</v>
      </c>
      <c r="AO120">
        <v>-7.4641523207952198E-2</v>
      </c>
      <c r="AP120">
        <v>-7.7811886284273601E-2</v>
      </c>
      <c r="AQ120">
        <v>-8.095081489915E-2</v>
      </c>
      <c r="AR120">
        <v>-8.4062637841009202E-2</v>
      </c>
      <c r="AS120">
        <v>-8.7241817604777297E-2</v>
      </c>
      <c r="AT120">
        <v>-9.0409098193755505E-2</v>
      </c>
      <c r="AU120">
        <v>-9.3531866736107305E-2</v>
      </c>
      <c r="AV120">
        <v>-9.6692212928639595E-2</v>
      </c>
      <c r="AW120">
        <v>-9.9813145395266603E-2</v>
      </c>
    </row>
    <row r="121" spans="2:50" x14ac:dyDescent="0.2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>
        <v>0</v>
      </c>
      <c r="S121">
        <v>0</v>
      </c>
      <c r="T121">
        <v>0</v>
      </c>
      <c r="U121">
        <v>0</v>
      </c>
      <c r="V121" s="39">
        <v>0</v>
      </c>
      <c r="W121" s="39">
        <v>-1.5106999999986399E-4</v>
      </c>
      <c r="X121">
        <v>-6.6421999999899395E-4</v>
      </c>
      <c r="Y121">
        <v>-1.54465999999964E-3</v>
      </c>
      <c r="Z121">
        <v>-2.7026200000002101E-3</v>
      </c>
      <c r="AA121">
        <v>-4.0169899999997699E-3</v>
      </c>
      <c r="AB121">
        <v>-5.3798399999999101E-3</v>
      </c>
      <c r="AC121">
        <v>-6.7112699999996497E-3</v>
      </c>
      <c r="AD121" s="39">
        <v>-7.9637299999990498E-3</v>
      </c>
      <c r="AE121">
        <v>-9.0996300000006896E-3</v>
      </c>
      <c r="AF121">
        <v>-1.011858E-2</v>
      </c>
      <c r="AG121">
        <v>-1.1029840000000001E-2</v>
      </c>
      <c r="AH121">
        <v>-1.18482000000003E-2</v>
      </c>
      <c r="AI121">
        <v>-1.2603450000001E-2</v>
      </c>
      <c r="AJ121">
        <v>-1.33172599999995E-2</v>
      </c>
      <c r="AK121" s="39">
        <v>-1.40074500000003E-2</v>
      </c>
      <c r="AL121">
        <v>-1.468357E-2</v>
      </c>
      <c r="AM121" s="39">
        <v>-1.53493099999998E-2</v>
      </c>
      <c r="AN121" s="39">
        <v>-1.6009220000000299E-2</v>
      </c>
      <c r="AO121">
        <v>-1.6664859999999899E-2</v>
      </c>
      <c r="AP121">
        <v>-1.73148599999992E-2</v>
      </c>
      <c r="AQ121">
        <v>-1.7955499999999701E-2</v>
      </c>
      <c r="AR121">
        <v>-1.8583360000000399E-2</v>
      </c>
      <c r="AS121" s="39">
        <v>-1.9192700000000801E-2</v>
      </c>
      <c r="AT121" s="39">
        <v>-1.98026699999992E-2</v>
      </c>
      <c r="AU121">
        <v>-2.04055699999997E-2</v>
      </c>
      <c r="AV121">
        <v>-2.1004650000000499E-2</v>
      </c>
      <c r="AW121">
        <v>-2.15989400000005E-2</v>
      </c>
    </row>
    <row r="122" spans="2:50" x14ac:dyDescent="0.2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s="39">
        <v>2.29036199250742E-4</v>
      </c>
      <c r="X122">
        <v>9.9605249257450602E-4</v>
      </c>
      <c r="Y122">
        <v>2.2882843703220198E-3</v>
      </c>
      <c r="Z122">
        <v>3.9554214513515202E-3</v>
      </c>
      <c r="AA122">
        <v>5.8107028174436597E-3</v>
      </c>
      <c r="AB122">
        <v>7.6957574614455702E-3</v>
      </c>
      <c r="AC122">
        <v>9.4998280577573892E-3</v>
      </c>
      <c r="AD122">
        <v>1.1162368440231701E-2</v>
      </c>
      <c r="AE122">
        <v>1.2638869066772199E-2</v>
      </c>
      <c r="AF122">
        <v>1.39408409681296E-2</v>
      </c>
      <c r="AG122">
        <v>1.50922777276463E-2</v>
      </c>
      <c r="AH122">
        <v>1.6122015432506999E-2</v>
      </c>
      <c r="AI122">
        <v>1.7081720971434601E-2</v>
      </c>
      <c r="AJ122">
        <v>1.80067296596364E-2</v>
      </c>
      <c r="AK122">
        <v>1.8918346079632699E-2</v>
      </c>
      <c r="AL122">
        <v>1.9826975841841201E-2</v>
      </c>
      <c r="AM122">
        <v>2.0733625368629601E-2</v>
      </c>
      <c r="AN122">
        <v>2.1641869742205999E-2</v>
      </c>
      <c r="AO122">
        <v>2.2551383492497301E-2</v>
      </c>
      <c r="AP122">
        <v>2.3454687193735699E-2</v>
      </c>
      <c r="AQ122">
        <v>2.4341201084054898E-2</v>
      </c>
      <c r="AR122">
        <v>2.5204953496671401E-2</v>
      </c>
      <c r="AS122">
        <v>2.6036426819975301E-2</v>
      </c>
      <c r="AT122">
        <v>2.6866002901759702E-2</v>
      </c>
      <c r="AU122">
        <v>2.76829803153688E-2</v>
      </c>
      <c r="AV122">
        <v>2.8492590823314599E-2</v>
      </c>
      <c r="AW122">
        <v>2.9283688915349101E-2</v>
      </c>
    </row>
    <row r="123" spans="2:50" x14ac:dyDescent="0.2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>
        <v>0</v>
      </c>
      <c r="T123">
        <v>0</v>
      </c>
      <c r="U123" s="39">
        <v>0</v>
      </c>
      <c r="V123">
        <v>0</v>
      </c>
      <c r="W123" s="39">
        <v>8.8196640914972504E-4</v>
      </c>
      <c r="X123">
        <v>1.9904429982897601E-3</v>
      </c>
      <c r="Y123">
        <v>3.1323096680857501E-3</v>
      </c>
      <c r="Z123">
        <v>4.2699901568576896E-3</v>
      </c>
      <c r="AA123">
        <v>5.4344027873520703E-3</v>
      </c>
      <c r="AB123" s="39">
        <v>6.6383126239077904E-3</v>
      </c>
      <c r="AC123">
        <v>7.8754782414591704E-3</v>
      </c>
      <c r="AD123">
        <v>9.1350815266011392E-3</v>
      </c>
      <c r="AE123">
        <v>1.0406967802212201E-2</v>
      </c>
      <c r="AF123">
        <v>1.16772894292793E-2</v>
      </c>
      <c r="AG123">
        <v>1.2943918618857299E-2</v>
      </c>
      <c r="AH123">
        <v>1.4212461210472101E-2</v>
      </c>
      <c r="AI123">
        <v>1.5508801431440801E-2</v>
      </c>
      <c r="AJ123">
        <v>1.6838123409956801E-2</v>
      </c>
      <c r="AK123">
        <v>1.8200079676367002E-2</v>
      </c>
      <c r="AL123">
        <v>1.95905765819182E-2</v>
      </c>
      <c r="AM123">
        <v>2.1001993503077999E-2</v>
      </c>
      <c r="AN123">
        <v>2.2440704665527202E-2</v>
      </c>
      <c r="AO123">
        <v>2.3885399890488601E-2</v>
      </c>
      <c r="AP123">
        <v>2.5317129191559901E-2</v>
      </c>
      <c r="AQ123">
        <v>2.67200186562233E-2</v>
      </c>
      <c r="AR123">
        <v>2.8075764304102899E-2</v>
      </c>
      <c r="AS123">
        <v>2.93227682611529E-2</v>
      </c>
      <c r="AT123">
        <v>3.0702895167067298E-2</v>
      </c>
      <c r="AU123">
        <v>3.1823080719095502E-2</v>
      </c>
      <c r="AV123">
        <v>3.3071178379095997E-2</v>
      </c>
      <c r="AW123">
        <v>3.4079067246484102E-2</v>
      </c>
    </row>
    <row r="124" spans="2:50" x14ac:dyDescent="0.2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>
        <v>0</v>
      </c>
      <c r="S124">
        <v>0</v>
      </c>
      <c r="T124" s="39">
        <v>0</v>
      </c>
      <c r="U124" s="39">
        <v>0</v>
      </c>
      <c r="V124">
        <v>0</v>
      </c>
      <c r="W124" s="39">
        <v>-9.2120296579789596E-4</v>
      </c>
      <c r="X124">
        <v>-2.2766929737905099E-3</v>
      </c>
      <c r="Y124">
        <v>-3.78671273675301E-3</v>
      </c>
      <c r="Z124">
        <v>-5.2345853222224301E-3</v>
      </c>
      <c r="AA124">
        <v>-6.48030795267207E-3</v>
      </c>
      <c r="AB124">
        <v>-7.4238869322340497E-3</v>
      </c>
      <c r="AC124">
        <v>-8.0055871103268395E-3</v>
      </c>
      <c r="AD124">
        <v>-8.2076601503167004E-3</v>
      </c>
      <c r="AE124">
        <v>-8.0400897785937106E-3</v>
      </c>
      <c r="AF124">
        <v>-7.5333301497004703E-3</v>
      </c>
      <c r="AG124">
        <v>-6.73537434519033E-3</v>
      </c>
      <c r="AH124">
        <v>-5.7052644531374597E-3</v>
      </c>
      <c r="AI124">
        <v>-4.5181809349315004E-3</v>
      </c>
      <c r="AJ124">
        <v>-3.2274547275057399E-3</v>
      </c>
      <c r="AK124">
        <v>-1.8803944668577201E-3</v>
      </c>
      <c r="AL124">
        <v>-5.0926839619824804E-4</v>
      </c>
      <c r="AM124">
        <v>8.6003094232900402E-4</v>
      </c>
      <c r="AN124">
        <v>2.1870578568838799E-3</v>
      </c>
      <c r="AO124">
        <v>3.4640653744588599E-3</v>
      </c>
      <c r="AP124">
        <v>4.6840321063168402E-3</v>
      </c>
      <c r="AQ124">
        <v>5.8411506577371597E-3</v>
      </c>
      <c r="AR124">
        <v>6.9439372805568597E-3</v>
      </c>
      <c r="AS124">
        <v>8.0426831343460795E-3</v>
      </c>
      <c r="AT124">
        <v>8.90934190225234E-3</v>
      </c>
      <c r="AU124">
        <v>9.8942403753854401E-3</v>
      </c>
      <c r="AV124">
        <v>1.0666897530264801E-2</v>
      </c>
      <c r="AW124">
        <v>1.1550777098068199E-2</v>
      </c>
    </row>
    <row r="125" spans="2:50" x14ac:dyDescent="0.2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>
        <v>-4.3901000000012798E-4</v>
      </c>
      <c r="X125">
        <v>-6.89830000000224E-4</v>
      </c>
      <c r="Y125">
        <v>-5.2906000000060795E-4</v>
      </c>
      <c r="Z125" s="39">
        <v>7.9029999999757905E-5</v>
      </c>
      <c r="AA125">
        <v>1.0606000000003199E-3</v>
      </c>
      <c r="AB125">
        <v>2.30752E-3</v>
      </c>
      <c r="AC125">
        <v>3.7064400000001701E-3</v>
      </c>
      <c r="AD125">
        <v>5.1549200000000602E-3</v>
      </c>
      <c r="AE125">
        <v>6.5688599999998796E-3</v>
      </c>
      <c r="AF125">
        <v>7.8939600000001095E-3</v>
      </c>
      <c r="AG125">
        <v>9.0972399999999995E-3</v>
      </c>
      <c r="AH125">
        <v>1.0163059999999899E-2</v>
      </c>
      <c r="AI125">
        <v>1.1087970000000001E-2</v>
      </c>
      <c r="AJ125">
        <v>1.1891959999999899E-2</v>
      </c>
      <c r="AK125">
        <v>1.259714E-2</v>
      </c>
      <c r="AL125">
        <v>1.3227459999999899E-2</v>
      </c>
      <c r="AM125">
        <v>1.380087E-2</v>
      </c>
      <c r="AN125">
        <v>1.43212599999997E-2</v>
      </c>
      <c r="AO125" s="39">
        <v>1.48087500000001E-2</v>
      </c>
      <c r="AP125" s="39">
        <v>1.527391E-2</v>
      </c>
      <c r="AQ125" s="39">
        <v>1.5721479999999899E-2</v>
      </c>
      <c r="AR125">
        <v>1.6159820000000099E-2</v>
      </c>
      <c r="AS125">
        <v>1.66134300000002E-2</v>
      </c>
      <c r="AT125" s="39">
        <v>1.6954400000000001E-2</v>
      </c>
      <c r="AU125">
        <v>1.74213799999999E-2</v>
      </c>
      <c r="AV125">
        <v>1.77769799999998E-2</v>
      </c>
      <c r="AW125">
        <v>1.8245919999999801E-2</v>
      </c>
    </row>
    <row r="126" spans="2:50" x14ac:dyDescent="0.2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>
        <v>0</v>
      </c>
      <c r="R126" s="39">
        <v>0</v>
      </c>
      <c r="S126">
        <v>0</v>
      </c>
      <c r="T126">
        <v>0</v>
      </c>
      <c r="U126" s="39">
        <v>0</v>
      </c>
      <c r="V126">
        <v>0</v>
      </c>
      <c r="W126" s="39">
        <v>9.2111734661948206E-5</v>
      </c>
      <c r="X126">
        <v>-5.8420674287073995E-4</v>
      </c>
      <c r="Y126">
        <v>-1.9714634015288702E-3</v>
      </c>
      <c r="Z126">
        <v>-4.0934445991069801E-3</v>
      </c>
      <c r="AA126">
        <v>-6.7186386256023996E-3</v>
      </c>
      <c r="AB126">
        <v>-9.5877501766650202E-3</v>
      </c>
      <c r="AC126">
        <v>-1.2461240604188999E-2</v>
      </c>
      <c r="AD126">
        <v>-1.5164921554011701E-2</v>
      </c>
      <c r="AE126">
        <v>-1.7553224562771801E-2</v>
      </c>
      <c r="AF126">
        <v>-1.9609264821762701E-2</v>
      </c>
      <c r="AG126">
        <v>-2.1347442908237198E-2</v>
      </c>
      <c r="AH126">
        <v>-2.2802980118985499E-2</v>
      </c>
      <c r="AI126">
        <v>-2.41575665480664E-2</v>
      </c>
      <c r="AJ126">
        <v>-2.5463873811792902E-2</v>
      </c>
      <c r="AK126">
        <v>-2.6774471498769398E-2</v>
      </c>
      <c r="AL126">
        <v>-2.8165200905505498E-2</v>
      </c>
      <c r="AM126">
        <v>-2.9676035435066701E-2</v>
      </c>
      <c r="AN126">
        <v>-3.1356758610001603E-2</v>
      </c>
      <c r="AO126">
        <v>-3.3223255889391901E-2</v>
      </c>
      <c r="AP126">
        <v>-3.5270467775239102E-2</v>
      </c>
      <c r="AQ126">
        <v>-3.7468707404775203E-2</v>
      </c>
      <c r="AR126">
        <v>-3.9850956175391201E-2</v>
      </c>
      <c r="AS126">
        <v>-4.2529162429427697E-2</v>
      </c>
      <c r="AT126">
        <v>-4.5148047270249202E-2</v>
      </c>
      <c r="AU126">
        <v>-4.8285806927261803E-2</v>
      </c>
      <c r="AV126">
        <v>-5.1358661863953797E-2</v>
      </c>
      <c r="AW126">
        <v>-5.48199296363183E-2</v>
      </c>
    </row>
    <row r="127" spans="2:50" x14ac:dyDescent="0.2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>
        <v>0</v>
      </c>
      <c r="T127">
        <v>0</v>
      </c>
      <c r="U127">
        <v>0</v>
      </c>
      <c r="V127">
        <v>0</v>
      </c>
      <c r="W127">
        <v>4.7794000000017601E-4</v>
      </c>
      <c r="X127" s="39">
        <v>1.7139999999860001E-5</v>
      </c>
      <c r="Y127">
        <v>-7.3091999999996804E-4</v>
      </c>
      <c r="Z127">
        <v>-1.39972999999987E-3</v>
      </c>
      <c r="AA127">
        <v>-1.8529799999999999E-3</v>
      </c>
      <c r="AB127">
        <v>-2.0318199999993999E-3</v>
      </c>
      <c r="AC127">
        <v>-1.94523000000002E-3</v>
      </c>
      <c r="AD127">
        <v>-1.6484199999999801E-3</v>
      </c>
      <c r="AE127">
        <v>-1.2213900000002101E-3</v>
      </c>
      <c r="AF127">
        <v>-7.4318999999968495E-4</v>
      </c>
      <c r="AG127">
        <v>-2.8517000000005601E-4</v>
      </c>
      <c r="AH127">
        <v>1.06989999999751E-4</v>
      </c>
      <c r="AI127">
        <v>3.8201999999973302E-4</v>
      </c>
      <c r="AJ127">
        <v>5.1587000000005701E-4</v>
      </c>
      <c r="AK127">
        <v>5.4271000000001503E-4</v>
      </c>
      <c r="AL127">
        <v>4.7319000000024803E-4</v>
      </c>
      <c r="AM127">
        <v>3.3289999999998299E-4</v>
      </c>
      <c r="AN127">
        <v>1.3349000000002699E-4</v>
      </c>
      <c r="AO127">
        <v>-1.29549999999811E-4</v>
      </c>
      <c r="AP127">
        <v>-4.2092000000007403E-4</v>
      </c>
      <c r="AQ127">
        <v>-7.2644999999996098E-4</v>
      </c>
      <c r="AR127">
        <v>-1.0498799999997901E-3</v>
      </c>
      <c r="AS127">
        <v>-1.46323999999989E-3</v>
      </c>
      <c r="AT127">
        <v>-1.64346000000002E-3</v>
      </c>
      <c r="AU127">
        <v>-2.2578100000000098E-3</v>
      </c>
      <c r="AV127">
        <v>-2.46007999999998E-3</v>
      </c>
      <c r="AW127">
        <v>-3.0546299999999801E-3</v>
      </c>
    </row>
    <row r="128" spans="2:50" x14ac:dyDescent="0.25">
      <c r="B128" t="s">
        <v>227</v>
      </c>
      <c r="C128">
        <v>96.864598598298898</v>
      </c>
      <c r="D128">
        <v>98.419791060536795</v>
      </c>
      <c r="E128">
        <v>100</v>
      </c>
      <c r="F128">
        <v>102.455612288388</v>
      </c>
      <c r="G128">
        <v>102.399358905553</v>
      </c>
      <c r="H128">
        <v>99.208609241815594</v>
      </c>
      <c r="I128">
        <v>101.403003492758</v>
      </c>
      <c r="J128">
        <v>103.505221022367</v>
      </c>
      <c r="K128">
        <v>103.845593992112</v>
      </c>
      <c r="L128">
        <v>104.225406997796</v>
      </c>
      <c r="M128">
        <v>105.23824164273699</v>
      </c>
      <c r="N128">
        <v>105.949861964964</v>
      </c>
      <c r="O128">
        <v>108.73525259320699</v>
      </c>
      <c r="P128">
        <v>111.656697967573</v>
      </c>
      <c r="Q128">
        <v>114.69182363103501</v>
      </c>
      <c r="R128">
        <v>117.81295642846599</v>
      </c>
      <c r="S128">
        <v>121.230562759625</v>
      </c>
      <c r="T128">
        <v>123.533747185341</v>
      </c>
      <c r="U128">
        <v>125.342631550045</v>
      </c>
      <c r="V128">
        <v>127.568094157283</v>
      </c>
      <c r="W128">
        <v>128.93182801871001</v>
      </c>
      <c r="X128">
        <v>130.02656282525501</v>
      </c>
      <c r="Y128">
        <v>130.81656495185999</v>
      </c>
      <c r="Z128">
        <v>131.86237753590601</v>
      </c>
      <c r="AA128">
        <v>133.05955903970101</v>
      </c>
      <c r="AB128">
        <v>134.385625958335</v>
      </c>
      <c r="AC128">
        <v>135.849020567645</v>
      </c>
      <c r="AD128">
        <v>137.47711964045999</v>
      </c>
      <c r="AE128">
        <v>139.17488919064101</v>
      </c>
      <c r="AF128">
        <v>140.93804979414699</v>
      </c>
      <c r="AG128">
        <v>142.75863813380599</v>
      </c>
      <c r="AH128">
        <v>144.67117397847099</v>
      </c>
      <c r="AI128">
        <v>146.59387855215701</v>
      </c>
      <c r="AJ128">
        <v>148.56975484092601</v>
      </c>
      <c r="AK128">
        <v>150.64532795024101</v>
      </c>
      <c r="AL128">
        <v>152.77765193532699</v>
      </c>
      <c r="AM128">
        <v>154.95863086217599</v>
      </c>
      <c r="AN128">
        <v>157.225509313592</v>
      </c>
      <c r="AO128">
        <v>159.54759741961701</v>
      </c>
      <c r="AP128">
        <v>161.92519300103299</v>
      </c>
      <c r="AQ128">
        <v>164.38576710646299</v>
      </c>
      <c r="AR128">
        <v>166.851038846465</v>
      </c>
      <c r="AS128">
        <v>169.365602830402</v>
      </c>
      <c r="AT128">
        <v>171.91151489975601</v>
      </c>
      <c r="AU128">
        <v>174.46609066028799</v>
      </c>
      <c r="AV128">
        <v>177.040556400789</v>
      </c>
      <c r="AW128">
        <v>179.79464375781299</v>
      </c>
      <c r="AX128">
        <v>178.52723229718001</v>
      </c>
    </row>
    <row r="129" spans="2:50" x14ac:dyDescent="0.2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-0.106193015597722</v>
      </c>
      <c r="X129">
        <v>-0.210050497193947</v>
      </c>
      <c r="Y129">
        <v>-0.31252103917487301</v>
      </c>
      <c r="Z129">
        <v>-0.414871119938931</v>
      </c>
      <c r="AA129">
        <v>-0.51827330839854202</v>
      </c>
      <c r="AB129">
        <v>-0.62367328858507998</v>
      </c>
      <c r="AC129">
        <v>-0.73173717443669695</v>
      </c>
      <c r="AD129">
        <v>-0.84529218467411704</v>
      </c>
      <c r="AE129">
        <v>-0.96209070617666503</v>
      </c>
      <c r="AF129">
        <v>-1.08177178716267</v>
      </c>
      <c r="AG129">
        <v>-1.2055919741893</v>
      </c>
      <c r="AH129">
        <v>-1.33300713964368</v>
      </c>
      <c r="AI129">
        <v>-1.4629862536365701</v>
      </c>
      <c r="AJ129">
        <v>-1.5967117336588399</v>
      </c>
      <c r="AK129">
        <v>-1.7337668367500101</v>
      </c>
      <c r="AL129">
        <v>-1.8746032346135</v>
      </c>
      <c r="AM129">
        <v>-2.0191324220593598</v>
      </c>
      <c r="AN129">
        <v>-2.16533003410572</v>
      </c>
      <c r="AO129">
        <v>-2.3151156050155999</v>
      </c>
      <c r="AP129">
        <v>-2.4680016446721602</v>
      </c>
      <c r="AQ129">
        <v>-2.6231389193958998</v>
      </c>
      <c r="AR129">
        <v>-2.7807850328837498</v>
      </c>
      <c r="AS129">
        <v>-2.9304446767527699</v>
      </c>
      <c r="AT129">
        <v>-3.0792319135141599</v>
      </c>
      <c r="AU129">
        <v>-3.2263200314223202</v>
      </c>
      <c r="AV129">
        <v>-3.3730481865491</v>
      </c>
      <c r="AW129">
        <v>-3.51478149361962</v>
      </c>
    </row>
    <row r="130" spans="2:50" x14ac:dyDescent="0.25">
      <c r="B130" t="s">
        <v>229</v>
      </c>
      <c r="C130">
        <v>96.864644374863701</v>
      </c>
      <c r="D130">
        <v>98.419837572059095</v>
      </c>
      <c r="E130">
        <v>100</v>
      </c>
      <c r="F130">
        <v>99.524399861126099</v>
      </c>
      <c r="G130">
        <v>95.223958794001405</v>
      </c>
      <c r="H130">
        <v>90.006830248123194</v>
      </c>
      <c r="I130">
        <v>90.188385539815201</v>
      </c>
      <c r="J130">
        <v>88.583365772998405</v>
      </c>
      <c r="K130">
        <v>84.467946146797601</v>
      </c>
      <c r="L130">
        <v>82.083612262283495</v>
      </c>
      <c r="M130">
        <v>81.069108496539002</v>
      </c>
      <c r="N130">
        <v>80.593720728570503</v>
      </c>
      <c r="O130">
        <v>79.995598255293203</v>
      </c>
      <c r="P130">
        <v>77.786489459669397</v>
      </c>
      <c r="Q130">
        <v>74.708766613423805</v>
      </c>
      <c r="R130">
        <v>72.453736804169793</v>
      </c>
      <c r="S130">
        <v>71.148624646732699</v>
      </c>
      <c r="T130">
        <v>70.296679342515105</v>
      </c>
      <c r="U130">
        <v>69.472110141658206</v>
      </c>
      <c r="V130">
        <v>68.857457193292802</v>
      </c>
      <c r="W130">
        <v>67.767379191321297</v>
      </c>
      <c r="X130">
        <v>66.513968691464896</v>
      </c>
      <c r="Y130">
        <v>65.739317861498705</v>
      </c>
      <c r="Z130">
        <v>65.327808117263203</v>
      </c>
      <c r="AA130">
        <v>65.136779780445096</v>
      </c>
      <c r="AB130">
        <v>65.093165422564894</v>
      </c>
      <c r="AC130">
        <v>65.141767430761405</v>
      </c>
      <c r="AD130">
        <v>65.101402022043999</v>
      </c>
      <c r="AE130">
        <v>65.0467411875956</v>
      </c>
      <c r="AF130">
        <v>64.900979928232502</v>
      </c>
      <c r="AG130">
        <v>64.794599534605197</v>
      </c>
      <c r="AH130">
        <v>64.692109021265196</v>
      </c>
      <c r="AI130">
        <v>64.578522931113795</v>
      </c>
      <c r="AJ130">
        <v>64.438366331984298</v>
      </c>
      <c r="AK130">
        <v>64.305682673062705</v>
      </c>
      <c r="AL130">
        <v>64.170753475390995</v>
      </c>
      <c r="AM130">
        <v>64.028097143800494</v>
      </c>
      <c r="AN130">
        <v>63.887787561251002</v>
      </c>
      <c r="AO130">
        <v>63.733975681371902</v>
      </c>
      <c r="AP130">
        <v>63.577258801105401</v>
      </c>
      <c r="AQ130">
        <v>63.441985295278599</v>
      </c>
      <c r="AR130">
        <v>63.299854736099498</v>
      </c>
      <c r="AS130">
        <v>63.329396259012398</v>
      </c>
      <c r="AT130">
        <v>63.406825657856999</v>
      </c>
      <c r="AU130">
        <v>63.503860226750199</v>
      </c>
      <c r="AV130">
        <v>63.625207973726901</v>
      </c>
      <c r="AW130">
        <v>63.852959586313503</v>
      </c>
      <c r="AX130">
        <v>9.0244863084901095</v>
      </c>
    </row>
    <row r="131" spans="2:50" x14ac:dyDescent="0.2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775040.22750000004</v>
      </c>
      <c r="T131">
        <v>791818.20880000002</v>
      </c>
      <c r="U131">
        <v>802882.89980000001</v>
      </c>
      <c r="V131">
        <v>815600.79399999999</v>
      </c>
      <c r="W131">
        <v>823672.52800000005</v>
      </c>
      <c r="X131">
        <v>830379.87040000001</v>
      </c>
      <c r="Y131">
        <v>836430.43729999999</v>
      </c>
      <c r="Z131">
        <v>844129.65099999995</v>
      </c>
      <c r="AA131">
        <v>852998.42039999994</v>
      </c>
      <c r="AB131">
        <v>862925.21200000006</v>
      </c>
      <c r="AC131">
        <v>873887.47990000003</v>
      </c>
      <c r="AD131">
        <v>886003.48219999997</v>
      </c>
      <c r="AE131">
        <v>898753.07620000001</v>
      </c>
      <c r="AF131">
        <v>912048.51930000004</v>
      </c>
      <c r="AG131">
        <v>925789.93519999995</v>
      </c>
      <c r="AH131">
        <v>940064.18530000001</v>
      </c>
      <c r="AI131">
        <v>954490.49800000002</v>
      </c>
      <c r="AJ131">
        <v>969235.76080000005</v>
      </c>
      <c r="AK131">
        <v>984500.07380000001</v>
      </c>
      <c r="AL131">
        <v>1000120.779</v>
      </c>
      <c r="AM131">
        <v>1016076.8419999999</v>
      </c>
      <c r="AN131">
        <v>1032501.666</v>
      </c>
      <c r="AO131">
        <v>1049283.2830000001</v>
      </c>
      <c r="AP131">
        <v>1066423.7220000001</v>
      </c>
      <c r="AQ131">
        <v>1084026.5090000001</v>
      </c>
      <c r="AR131">
        <v>1101752.946</v>
      </c>
      <c r="AS131">
        <v>1119726.44</v>
      </c>
      <c r="AT131">
        <v>1137875.2169999999</v>
      </c>
      <c r="AU131">
        <v>1156092.848</v>
      </c>
      <c r="AV131">
        <v>1174417.8500000001</v>
      </c>
      <c r="AW131">
        <v>1193495.6100000001</v>
      </c>
    </row>
    <row r="132" spans="2:50" x14ac:dyDescent="0.2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13927086.93</v>
      </c>
      <c r="T132">
        <v>14074458.18</v>
      </c>
      <c r="U132">
        <v>14183935.48</v>
      </c>
      <c r="V132">
        <v>14646673.050000001</v>
      </c>
      <c r="W132">
        <v>14785711.75</v>
      </c>
      <c r="X132">
        <v>14922413.18</v>
      </c>
      <c r="Y132">
        <v>14894008.82</v>
      </c>
      <c r="Z132">
        <v>14958038.460000001</v>
      </c>
      <c r="AA132">
        <v>15030934.5</v>
      </c>
      <c r="AB132">
        <v>15103747.800000001</v>
      </c>
      <c r="AC132">
        <v>15188916.77</v>
      </c>
      <c r="AD132">
        <v>15317786.26</v>
      </c>
      <c r="AE132">
        <v>15438147.16</v>
      </c>
      <c r="AF132">
        <v>15559166.17</v>
      </c>
      <c r="AG132">
        <v>15683856.390000001</v>
      </c>
      <c r="AH132">
        <v>15841179.99</v>
      </c>
      <c r="AI132">
        <v>15967124.289999999</v>
      </c>
      <c r="AJ132">
        <v>16084377.6</v>
      </c>
      <c r="AK132">
        <v>16238309</v>
      </c>
      <c r="AL132">
        <v>16394121.380000001</v>
      </c>
      <c r="AM132">
        <v>16546011.98</v>
      </c>
      <c r="AN132">
        <v>16721211.42</v>
      </c>
      <c r="AO132">
        <v>16887596.870000001</v>
      </c>
      <c r="AP132">
        <v>17060670.920000002</v>
      </c>
      <c r="AQ132">
        <v>17270058.59</v>
      </c>
      <c r="AR132">
        <v>17462805.16</v>
      </c>
      <c r="AS132">
        <v>17666941.02</v>
      </c>
      <c r="AT132">
        <v>17885749.600000001</v>
      </c>
      <c r="AU132">
        <v>18096184.34</v>
      </c>
      <c r="AV132">
        <v>18308149.16</v>
      </c>
      <c r="AW132">
        <v>18642925.079999998</v>
      </c>
    </row>
    <row r="133" spans="2:50" x14ac:dyDescent="0.2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14702127.15</v>
      </c>
      <c r="T133">
        <v>14866276.390000001</v>
      </c>
      <c r="U133">
        <v>14986818.380000001</v>
      </c>
      <c r="V133">
        <v>15462273.84</v>
      </c>
      <c r="W133">
        <v>15609384.279999999</v>
      </c>
      <c r="X133">
        <v>15752793.050000001</v>
      </c>
      <c r="Y133">
        <v>15730439.26</v>
      </c>
      <c r="Z133">
        <v>15802168.109999999</v>
      </c>
      <c r="AA133">
        <v>15883932.92</v>
      </c>
      <c r="AB133">
        <v>15966673.01</v>
      </c>
      <c r="AC133">
        <v>16062804.25</v>
      </c>
      <c r="AD133">
        <v>16203789.74</v>
      </c>
      <c r="AE133">
        <v>16336900.24</v>
      </c>
      <c r="AF133">
        <v>16471214.68</v>
      </c>
      <c r="AG133">
        <v>16609646.33</v>
      </c>
      <c r="AH133">
        <v>16781244.18</v>
      </c>
      <c r="AI133">
        <v>16921614.789999999</v>
      </c>
      <c r="AJ133">
        <v>17053613.359999999</v>
      </c>
      <c r="AK133">
        <v>17222809.07</v>
      </c>
      <c r="AL133">
        <v>17394242.149999999</v>
      </c>
      <c r="AM133">
        <v>17562088.82</v>
      </c>
      <c r="AN133">
        <v>17753713.09</v>
      </c>
      <c r="AO133">
        <v>17936880.149999999</v>
      </c>
      <c r="AP133">
        <v>18127094.640000001</v>
      </c>
      <c r="AQ133">
        <v>18354085.09</v>
      </c>
      <c r="AR133">
        <v>18564558.109999999</v>
      </c>
      <c r="AS133">
        <v>18786667.460000001</v>
      </c>
      <c r="AT133">
        <v>19023624.809999999</v>
      </c>
      <c r="AU133">
        <v>19252277.190000001</v>
      </c>
      <c r="AV133">
        <v>19482567.010000002</v>
      </c>
      <c r="AW133">
        <v>19836420.690000001</v>
      </c>
    </row>
    <row r="134" spans="2:50" x14ac:dyDescent="0.2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157807732.30000001</v>
      </c>
      <c r="G134">
        <v>153188119.59999999</v>
      </c>
      <c r="H134">
        <v>152677254.09999999</v>
      </c>
      <c r="I134">
        <v>149418072.5</v>
      </c>
      <c r="J134">
        <v>145570877.80000001</v>
      </c>
      <c r="K134">
        <v>141027181.59999999</v>
      </c>
      <c r="L134">
        <v>137577397.90000001</v>
      </c>
      <c r="M134">
        <v>134663090.80000001</v>
      </c>
      <c r="N134">
        <v>133306265.40000001</v>
      </c>
      <c r="O134">
        <v>131374608.7</v>
      </c>
      <c r="P134">
        <v>127809505.7</v>
      </c>
      <c r="Q134">
        <v>123196640.3</v>
      </c>
      <c r="R134">
        <v>119590243</v>
      </c>
      <c r="S134">
        <v>119258053.5</v>
      </c>
      <c r="T134">
        <v>117336030.7</v>
      </c>
      <c r="U134">
        <v>115113063.2</v>
      </c>
      <c r="V134">
        <v>112591091.5</v>
      </c>
      <c r="W134">
        <v>109743485</v>
      </c>
      <c r="X134">
        <v>106655027.5</v>
      </c>
      <c r="Y134">
        <v>104255592.09999999</v>
      </c>
      <c r="Z134">
        <v>102062429.8</v>
      </c>
      <c r="AA134">
        <v>100025853.2</v>
      </c>
      <c r="AB134">
        <v>98077175.200000003</v>
      </c>
      <c r="AC134">
        <v>96161829.950000003</v>
      </c>
      <c r="AD134">
        <v>94189017.870000005</v>
      </c>
      <c r="AE134">
        <v>92136971.980000004</v>
      </c>
      <c r="AF134">
        <v>90008617.109999999</v>
      </c>
      <c r="AG134">
        <v>87798933.510000005</v>
      </c>
      <c r="AH134">
        <v>85522617.329999998</v>
      </c>
      <c r="AI134">
        <v>83256594.120000005</v>
      </c>
      <c r="AJ134">
        <v>80929658.540000007</v>
      </c>
      <c r="AK134">
        <v>78555368.099999994</v>
      </c>
      <c r="AL134">
        <v>76140118.879999995</v>
      </c>
      <c r="AM134">
        <v>73696923.980000004</v>
      </c>
      <c r="AN134">
        <v>71207397.689999998</v>
      </c>
      <c r="AO134">
        <v>68720444.269999996</v>
      </c>
      <c r="AP134">
        <v>66246742.490000002</v>
      </c>
      <c r="AQ134">
        <v>63802530.390000001</v>
      </c>
      <c r="AR134">
        <v>61394940.060000002</v>
      </c>
      <c r="AS134">
        <v>59028813.170000002</v>
      </c>
      <c r="AT134">
        <v>56719948.670000002</v>
      </c>
      <c r="AU134">
        <v>54473807.119999997</v>
      </c>
      <c r="AV134">
        <v>52295334.189999998</v>
      </c>
      <c r="AW134">
        <v>50209775.600000001</v>
      </c>
    </row>
    <row r="135" spans="2:50" x14ac:dyDescent="0.25">
      <c r="B135" t="s">
        <v>234</v>
      </c>
      <c r="C135">
        <v>1098851.8998263199</v>
      </c>
      <c r="D135">
        <v>1116494.32251175</v>
      </c>
      <c r="E135">
        <v>1134420</v>
      </c>
      <c r="F135">
        <v>1107035.4369999999</v>
      </c>
      <c r="G135">
        <v>1077983.28</v>
      </c>
      <c r="H135">
        <v>1048548.5330000001</v>
      </c>
      <c r="I135">
        <v>1024271.634</v>
      </c>
      <c r="J135">
        <v>1000117.703</v>
      </c>
      <c r="K135">
        <v>973359.15960000001</v>
      </c>
      <c r="L135">
        <v>944188.81880000001</v>
      </c>
      <c r="M135">
        <v>916026.88690000004</v>
      </c>
      <c r="N135">
        <v>891649.55119999999</v>
      </c>
      <c r="O135">
        <v>873777.01289999997</v>
      </c>
      <c r="P135">
        <v>859512.46810000006</v>
      </c>
      <c r="Q135">
        <v>843874.36880000005</v>
      </c>
      <c r="R135">
        <v>821951.10400000005</v>
      </c>
      <c r="S135">
        <v>800048.6727</v>
      </c>
      <c r="T135">
        <v>779249.81900000002</v>
      </c>
      <c r="U135">
        <v>758764.2426</v>
      </c>
      <c r="V135">
        <v>735039.36289999995</v>
      </c>
      <c r="W135">
        <v>710462.62219999998</v>
      </c>
      <c r="X135">
        <v>684211.64870000002</v>
      </c>
      <c r="Y135">
        <v>658368.223</v>
      </c>
      <c r="Z135">
        <v>634872.17189999996</v>
      </c>
      <c r="AA135">
        <v>614302.32429999998</v>
      </c>
      <c r="AB135">
        <v>596397.36800000002</v>
      </c>
      <c r="AC135">
        <v>580680.65099999995</v>
      </c>
      <c r="AD135">
        <v>566704.59299999999</v>
      </c>
      <c r="AE135">
        <v>554079.28209999995</v>
      </c>
      <c r="AF135">
        <v>542504.48140000005</v>
      </c>
      <c r="AG135">
        <v>531767.81909999996</v>
      </c>
      <c r="AH135">
        <v>521734.98050000001</v>
      </c>
      <c r="AI135">
        <v>512263.48940000002</v>
      </c>
      <c r="AJ135">
        <v>503197.7255</v>
      </c>
      <c r="AK135">
        <v>494452.31959999999</v>
      </c>
      <c r="AL135">
        <v>485968.51919999998</v>
      </c>
      <c r="AM135">
        <v>477704.06109999999</v>
      </c>
      <c r="AN135">
        <v>469625.58880000003</v>
      </c>
      <c r="AO135">
        <v>461663.59580000001</v>
      </c>
      <c r="AP135">
        <v>453786.2844</v>
      </c>
      <c r="AQ135">
        <v>445992.18280000001</v>
      </c>
      <c r="AR135">
        <v>438273.10350000003</v>
      </c>
      <c r="AS135">
        <v>430618.1948</v>
      </c>
      <c r="AT135">
        <v>422996.43199999997</v>
      </c>
      <c r="AU135">
        <v>415384.54399999999</v>
      </c>
      <c r="AV135">
        <v>407773.38199999998</v>
      </c>
      <c r="AW135">
        <v>400268.60680000001</v>
      </c>
    </row>
    <row r="136" spans="2:50" x14ac:dyDescent="0.25">
      <c r="B136" t="s">
        <v>235</v>
      </c>
      <c r="C136">
        <v>1098851.8998263199</v>
      </c>
      <c r="D136">
        <v>1116494.32251175</v>
      </c>
      <c r="E136">
        <v>1134420</v>
      </c>
      <c r="F136">
        <v>1107035.4369999999</v>
      </c>
      <c r="G136">
        <v>1077983.28</v>
      </c>
      <c r="H136">
        <v>1048548.5330000001</v>
      </c>
      <c r="I136">
        <v>1024271.634</v>
      </c>
      <c r="J136">
        <v>1000117.703</v>
      </c>
      <c r="K136">
        <v>973359.15960000001</v>
      </c>
      <c r="L136">
        <v>944188.81880000001</v>
      </c>
      <c r="M136">
        <v>916026.88690000004</v>
      </c>
      <c r="N136">
        <v>891649.55119999999</v>
      </c>
      <c r="O136">
        <v>873777.01289999997</v>
      </c>
      <c r="P136">
        <v>859512.46810000006</v>
      </c>
      <c r="Q136">
        <v>843874.36880000005</v>
      </c>
      <c r="R136">
        <v>821951.10400000005</v>
      </c>
      <c r="S136">
        <v>800048.6727</v>
      </c>
      <c r="T136">
        <v>779249.81900000002</v>
      </c>
      <c r="U136">
        <v>758764.2426</v>
      </c>
      <c r="V136">
        <v>735039.36289999995</v>
      </c>
      <c r="W136">
        <v>710462.62219999998</v>
      </c>
      <c r="X136">
        <v>684211.64870000002</v>
      </c>
      <c r="Y136">
        <v>658368.223</v>
      </c>
      <c r="Z136">
        <v>634872.17189999996</v>
      </c>
      <c r="AA136">
        <v>614302.32429999998</v>
      </c>
      <c r="AB136">
        <v>596397.36800000002</v>
      </c>
      <c r="AC136">
        <v>580680.65099999995</v>
      </c>
      <c r="AD136">
        <v>566704.59299999999</v>
      </c>
      <c r="AE136">
        <v>554079.28209999995</v>
      </c>
      <c r="AF136">
        <v>542504.48140000005</v>
      </c>
      <c r="AG136">
        <v>531767.81909999996</v>
      </c>
      <c r="AH136">
        <v>521734.98050000001</v>
      </c>
      <c r="AI136">
        <v>512263.48940000002</v>
      </c>
      <c r="AJ136">
        <v>503197.7255</v>
      </c>
      <c r="AK136">
        <v>494452.31959999999</v>
      </c>
      <c r="AL136">
        <v>485968.51919999998</v>
      </c>
      <c r="AM136">
        <v>477704.06109999999</v>
      </c>
      <c r="AN136">
        <v>469625.58880000003</v>
      </c>
      <c r="AO136">
        <v>461663.59580000001</v>
      </c>
      <c r="AP136">
        <v>453786.2844</v>
      </c>
      <c r="AQ136">
        <v>445992.18280000001</v>
      </c>
      <c r="AR136">
        <v>438273.10350000003</v>
      </c>
      <c r="AS136">
        <v>430618.1948</v>
      </c>
      <c r="AT136">
        <v>422996.43199999997</v>
      </c>
      <c r="AU136">
        <v>415384.54399999999</v>
      </c>
      <c r="AV136">
        <v>407773.38199999998</v>
      </c>
      <c r="AW136">
        <v>400268.60680000001</v>
      </c>
    </row>
    <row r="137" spans="2:50" x14ac:dyDescent="0.25">
      <c r="B137" t="s">
        <v>236</v>
      </c>
      <c r="C137">
        <v>116773651.530883</v>
      </c>
      <c r="D137">
        <v>118648490.27771901</v>
      </c>
      <c r="E137">
        <v>120553430.2</v>
      </c>
      <c r="F137">
        <v>118019997.2</v>
      </c>
      <c r="G137">
        <v>114447680.8</v>
      </c>
      <c r="H137">
        <v>114346944.8</v>
      </c>
      <c r="I137">
        <v>111317118.90000001</v>
      </c>
      <c r="J137">
        <v>108395704.8</v>
      </c>
      <c r="K137">
        <v>105272653</v>
      </c>
      <c r="L137">
        <v>102795198.2</v>
      </c>
      <c r="M137">
        <v>100555788.40000001</v>
      </c>
      <c r="N137">
        <v>99571854.340000004</v>
      </c>
      <c r="O137">
        <v>98533092.939999998</v>
      </c>
      <c r="P137">
        <v>96701280.099999994</v>
      </c>
      <c r="Q137">
        <v>94666101.670000002</v>
      </c>
      <c r="R137">
        <v>93587845.329999998</v>
      </c>
      <c r="S137">
        <v>95323694.879999995</v>
      </c>
      <c r="T137">
        <v>94288367.709999904</v>
      </c>
      <c r="U137">
        <v>92585077.019999996</v>
      </c>
      <c r="V137">
        <v>90618896.819999903</v>
      </c>
      <c r="W137">
        <v>88527529.5</v>
      </c>
      <c r="X137">
        <v>86246097.170000002</v>
      </c>
      <c r="Y137">
        <v>84366914.969999999</v>
      </c>
      <c r="Z137">
        <v>82683458.400000006</v>
      </c>
      <c r="AA137">
        <v>81125543.939999998</v>
      </c>
      <c r="AB137">
        <v>79623281.019999996</v>
      </c>
      <c r="AC137">
        <v>78120651.810000002</v>
      </c>
      <c r="AD137">
        <v>76540638.480000004</v>
      </c>
      <c r="AE137">
        <v>74875350.810000002</v>
      </c>
      <c r="AF137">
        <v>73118635.319999903</v>
      </c>
      <c r="AG137">
        <v>71268848.829999998</v>
      </c>
      <c r="AH137">
        <v>69333814.109999999</v>
      </c>
      <c r="AI137">
        <v>67286299.480000004</v>
      </c>
      <c r="AJ137">
        <v>65165502.109999999</v>
      </c>
      <c r="AK137">
        <v>62986292.700000003</v>
      </c>
      <c r="AL137">
        <v>60761061.549999997</v>
      </c>
      <c r="AM137">
        <v>58502909.630000003</v>
      </c>
      <c r="AN137">
        <v>56211293.109999999</v>
      </c>
      <c r="AO137">
        <v>53917560.280000001</v>
      </c>
      <c r="AP137">
        <v>51635604.920000002</v>
      </c>
      <c r="AQ137">
        <v>49381099.25</v>
      </c>
      <c r="AR137">
        <v>47164370.490000002</v>
      </c>
      <c r="AS137">
        <v>44989870.869999997</v>
      </c>
      <c r="AT137">
        <v>42876027.299999997</v>
      </c>
      <c r="AU137">
        <v>40829008.520000003</v>
      </c>
      <c r="AV137">
        <v>38854377.600000001</v>
      </c>
      <c r="AW137">
        <v>36967255.090000004</v>
      </c>
    </row>
    <row r="138" spans="2:50" x14ac:dyDescent="0.25">
      <c r="B138" t="s">
        <v>237</v>
      </c>
      <c r="C138">
        <v>116773651.530883</v>
      </c>
      <c r="D138">
        <v>118648490.27771901</v>
      </c>
      <c r="E138">
        <v>120553430.2</v>
      </c>
      <c r="F138">
        <v>118019997.2</v>
      </c>
      <c r="G138">
        <v>114447680.8</v>
      </c>
      <c r="H138">
        <v>114346944.8</v>
      </c>
      <c r="I138">
        <v>111317118.90000001</v>
      </c>
      <c r="J138">
        <v>108395704.8</v>
      </c>
      <c r="K138">
        <v>105272653</v>
      </c>
      <c r="L138">
        <v>102795198.2</v>
      </c>
      <c r="M138">
        <v>100555788.40000001</v>
      </c>
      <c r="N138">
        <v>99571854.340000004</v>
      </c>
      <c r="O138">
        <v>98533092.939999998</v>
      </c>
      <c r="P138">
        <v>96701280.099999994</v>
      </c>
      <c r="Q138">
        <v>94666101.670000002</v>
      </c>
      <c r="R138">
        <v>93587845.329999998</v>
      </c>
      <c r="S138">
        <v>95323694.879999995</v>
      </c>
      <c r="T138">
        <v>94288367.709999904</v>
      </c>
      <c r="U138">
        <v>92585077.019999996</v>
      </c>
      <c r="V138">
        <v>90618896.819999903</v>
      </c>
      <c r="W138">
        <v>88527529.5</v>
      </c>
      <c r="X138">
        <v>86246097.170000002</v>
      </c>
      <c r="Y138">
        <v>84366914.969999999</v>
      </c>
      <c r="Z138">
        <v>82683458.400000006</v>
      </c>
      <c r="AA138">
        <v>81125543.939999998</v>
      </c>
      <c r="AB138">
        <v>79623281.019999996</v>
      </c>
      <c r="AC138">
        <v>78120651.810000002</v>
      </c>
      <c r="AD138">
        <v>76540638.480000004</v>
      </c>
      <c r="AE138">
        <v>74875350.810000002</v>
      </c>
      <c r="AF138">
        <v>73118635.319999903</v>
      </c>
      <c r="AG138">
        <v>71268848.829999998</v>
      </c>
      <c r="AH138">
        <v>69333814.109999999</v>
      </c>
      <c r="AI138">
        <v>67286299.480000004</v>
      </c>
      <c r="AJ138">
        <v>65165502.109999999</v>
      </c>
      <c r="AK138">
        <v>62986292.700000003</v>
      </c>
      <c r="AL138">
        <v>60761061.549999997</v>
      </c>
      <c r="AM138">
        <v>58502909.630000003</v>
      </c>
      <c r="AN138">
        <v>56211293.109999999</v>
      </c>
      <c r="AO138">
        <v>53917560.280000001</v>
      </c>
      <c r="AP138">
        <v>51635604.920000002</v>
      </c>
      <c r="AQ138">
        <v>49381099.25</v>
      </c>
      <c r="AR138">
        <v>47164370.490000002</v>
      </c>
      <c r="AS138">
        <v>44989870.869999997</v>
      </c>
      <c r="AT138">
        <v>42876027.299999997</v>
      </c>
      <c r="AU138">
        <v>40829008.520000003</v>
      </c>
      <c r="AV138">
        <v>38854377.600000001</v>
      </c>
      <c r="AW138">
        <v>36967255.090000004</v>
      </c>
    </row>
    <row r="139" spans="2:50" x14ac:dyDescent="0.2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38680699.619999997</v>
      </c>
      <c r="G139">
        <v>37662455.530000001</v>
      </c>
      <c r="H139">
        <v>37281760.710000001</v>
      </c>
      <c r="I139">
        <v>37076681.979999997</v>
      </c>
      <c r="J139">
        <v>36175055.289999999</v>
      </c>
      <c r="K139">
        <v>34781169.450000003</v>
      </c>
      <c r="L139">
        <v>33838010.93</v>
      </c>
      <c r="M139">
        <v>33191275.52</v>
      </c>
      <c r="N139">
        <v>32842761.52</v>
      </c>
      <c r="O139">
        <v>31967738.75</v>
      </c>
      <c r="P139">
        <v>30248713.140000001</v>
      </c>
      <c r="Q139">
        <v>27686664.260000002</v>
      </c>
      <c r="R139">
        <v>25180446.59</v>
      </c>
      <c r="S139">
        <v>23134309.899999999</v>
      </c>
      <c r="T139">
        <v>22268413.190000001</v>
      </c>
      <c r="U139">
        <v>21769221.969999999</v>
      </c>
      <c r="V139">
        <v>21237155.289999999</v>
      </c>
      <c r="W139">
        <v>20505492.870000001</v>
      </c>
      <c r="X139">
        <v>19724718.66</v>
      </c>
      <c r="Y139">
        <v>19230308.91</v>
      </c>
      <c r="Z139">
        <v>18744099.239999998</v>
      </c>
      <c r="AA139">
        <v>18286006.98</v>
      </c>
      <c r="AB139">
        <v>17857496.809999999</v>
      </c>
      <c r="AC139">
        <v>17460497.489999998</v>
      </c>
      <c r="AD139">
        <v>17081674.789999999</v>
      </c>
      <c r="AE139">
        <v>16707541.880000001</v>
      </c>
      <c r="AF139">
        <v>16347477.310000001</v>
      </c>
      <c r="AG139">
        <v>15998316.859999999</v>
      </c>
      <c r="AH139">
        <v>15667068.24</v>
      </c>
      <c r="AI139">
        <v>15458031.15</v>
      </c>
      <c r="AJ139">
        <v>15260958.710000001</v>
      </c>
      <c r="AK139">
        <v>15074623.07</v>
      </c>
      <c r="AL139">
        <v>14893088.810000001</v>
      </c>
      <c r="AM139">
        <v>14716310.289999999</v>
      </c>
      <c r="AN139">
        <v>14526478.99</v>
      </c>
      <c r="AO139">
        <v>14341220.390000001</v>
      </c>
      <c r="AP139">
        <v>14157351.279999999</v>
      </c>
      <c r="AQ139">
        <v>13975438.949999999</v>
      </c>
      <c r="AR139">
        <v>13792296.460000001</v>
      </c>
      <c r="AS139">
        <v>13608324.109999999</v>
      </c>
      <c r="AT139">
        <v>13420924.939999999</v>
      </c>
      <c r="AU139">
        <v>13229414.050000001</v>
      </c>
      <c r="AV139">
        <v>13033183.210000001</v>
      </c>
      <c r="AW139">
        <v>12842251.91</v>
      </c>
    </row>
    <row r="140" spans="2:50" x14ac:dyDescent="0.2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38680699.619999997</v>
      </c>
      <c r="G140">
        <v>37662455.530000001</v>
      </c>
      <c r="H140">
        <v>37281760.710000001</v>
      </c>
      <c r="I140">
        <v>37076681.979999997</v>
      </c>
      <c r="J140">
        <v>36175055.289999999</v>
      </c>
      <c r="K140">
        <v>34781169.450000003</v>
      </c>
      <c r="L140">
        <v>33838010.93</v>
      </c>
      <c r="M140">
        <v>33191275.52</v>
      </c>
      <c r="N140">
        <v>32842761.52</v>
      </c>
      <c r="O140">
        <v>31967738.75</v>
      </c>
      <c r="P140">
        <v>30248713.140000001</v>
      </c>
      <c r="Q140">
        <v>27686664.260000002</v>
      </c>
      <c r="R140">
        <v>25180446.59</v>
      </c>
      <c r="S140">
        <v>23134309.899999999</v>
      </c>
      <c r="T140">
        <v>22268413.190000001</v>
      </c>
      <c r="U140">
        <v>21769221.969999999</v>
      </c>
      <c r="V140">
        <v>21237155.289999999</v>
      </c>
      <c r="W140">
        <v>20505492.870000001</v>
      </c>
      <c r="X140">
        <v>19724718.66</v>
      </c>
      <c r="Y140">
        <v>19230308.91</v>
      </c>
      <c r="Z140">
        <v>18744099.239999998</v>
      </c>
      <c r="AA140">
        <v>18286006.98</v>
      </c>
      <c r="AB140">
        <v>17857496.809999999</v>
      </c>
      <c r="AC140">
        <v>17460497.489999998</v>
      </c>
      <c r="AD140">
        <v>17081674.789999999</v>
      </c>
      <c r="AE140">
        <v>16707541.880000001</v>
      </c>
      <c r="AF140">
        <v>16347477.310000001</v>
      </c>
      <c r="AG140">
        <v>15998316.859999999</v>
      </c>
      <c r="AH140">
        <v>15667068.24</v>
      </c>
      <c r="AI140">
        <v>15458031.15</v>
      </c>
      <c r="AJ140">
        <v>15260958.710000001</v>
      </c>
      <c r="AK140">
        <v>15074623.07</v>
      </c>
      <c r="AL140">
        <v>14893088.810000001</v>
      </c>
      <c r="AM140">
        <v>14716310.289999999</v>
      </c>
      <c r="AN140">
        <v>14526478.99</v>
      </c>
      <c r="AO140">
        <v>14341220.390000001</v>
      </c>
      <c r="AP140">
        <v>14157351.279999999</v>
      </c>
      <c r="AQ140">
        <v>13975438.949999999</v>
      </c>
      <c r="AR140">
        <v>13792296.460000001</v>
      </c>
      <c r="AS140">
        <v>13608324.109999999</v>
      </c>
      <c r="AT140">
        <v>13420924.939999999</v>
      </c>
      <c r="AU140">
        <v>13229414.050000001</v>
      </c>
      <c r="AV140">
        <v>13033183.210000001</v>
      </c>
      <c r="AW140">
        <v>12842251.91</v>
      </c>
    </row>
    <row r="141" spans="2:50" x14ac:dyDescent="0.2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7634584.7869999995</v>
      </c>
      <c r="G141">
        <v>7341867.2340000002</v>
      </c>
      <c r="H141">
        <v>7407075.8799999999</v>
      </c>
      <c r="I141">
        <v>7687341.8880000003</v>
      </c>
      <c r="J141">
        <v>7403279.9100000001</v>
      </c>
      <c r="K141">
        <v>7209445.1449999996</v>
      </c>
      <c r="L141">
        <v>6837424.3090000004</v>
      </c>
      <c r="M141">
        <v>7104491.932</v>
      </c>
      <c r="N141">
        <v>7206609.1500000004</v>
      </c>
      <c r="O141">
        <v>7510853.0630000001</v>
      </c>
      <c r="P141">
        <v>7635249.0060000001</v>
      </c>
      <c r="Q141">
        <v>7553976.301</v>
      </c>
      <c r="R141">
        <v>7578558.8059999999</v>
      </c>
      <c r="S141">
        <v>7910154.2699999996</v>
      </c>
      <c r="T141">
        <v>8086251.9950000001</v>
      </c>
      <c r="U141">
        <v>8153842.7290000003</v>
      </c>
      <c r="V141">
        <v>8155882.9649999999</v>
      </c>
      <c r="W141">
        <v>8063433.0949999997</v>
      </c>
      <c r="X141">
        <v>7906403.6140000001</v>
      </c>
      <c r="Y141">
        <v>7848550.3219999997</v>
      </c>
      <c r="Z141">
        <v>7873635.3030000003</v>
      </c>
      <c r="AA141">
        <v>7956951.8779999996</v>
      </c>
      <c r="AB141">
        <v>8078484.9800000004</v>
      </c>
      <c r="AC141">
        <v>8223896.176</v>
      </c>
      <c r="AD141">
        <v>8382393.3619999997</v>
      </c>
      <c r="AE141">
        <v>8543632.5940000005</v>
      </c>
      <c r="AF141">
        <v>8704636.1989999898</v>
      </c>
      <c r="AG141">
        <v>8863869.2890000008</v>
      </c>
      <c r="AH141">
        <v>9022250.3000000007</v>
      </c>
      <c r="AI141">
        <v>9174236.21199999</v>
      </c>
      <c r="AJ141">
        <v>9320054.557</v>
      </c>
      <c r="AK141">
        <v>9462293.25</v>
      </c>
      <c r="AL141">
        <v>9601919.2689999994</v>
      </c>
      <c r="AM141">
        <v>9740109.2960000001</v>
      </c>
      <c r="AN141">
        <v>9871553.8019999899</v>
      </c>
      <c r="AO141">
        <v>10000676.57</v>
      </c>
      <c r="AP141">
        <v>10128810.189999999</v>
      </c>
      <c r="AQ141">
        <v>10257921.640000001</v>
      </c>
      <c r="AR141">
        <v>10387604.539999999</v>
      </c>
      <c r="AS141">
        <v>10515842.130000001</v>
      </c>
      <c r="AT141">
        <v>10644337.550000001</v>
      </c>
      <c r="AU141">
        <v>10774140.210000001</v>
      </c>
      <c r="AV141">
        <v>10906608.92</v>
      </c>
      <c r="AW141">
        <v>11046678.59</v>
      </c>
    </row>
    <row r="142" spans="2:50" x14ac:dyDescent="0.2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11866264.34</v>
      </c>
      <c r="G142">
        <v>11295775.140000001</v>
      </c>
      <c r="H142">
        <v>11328704.25</v>
      </c>
      <c r="I142">
        <v>11231384.539999999</v>
      </c>
      <c r="J142">
        <v>11068242.6</v>
      </c>
      <c r="K142">
        <v>10408433.51</v>
      </c>
      <c r="L142">
        <v>10066074.220000001</v>
      </c>
      <c r="M142">
        <v>10105690.82</v>
      </c>
      <c r="N142">
        <v>10278969.970000001</v>
      </c>
      <c r="O142">
        <v>9893748.8859999999</v>
      </c>
      <c r="P142">
        <v>9082541.8589999899</v>
      </c>
      <c r="Q142">
        <v>8083807.0539999995</v>
      </c>
      <c r="R142">
        <v>7310642.7609999999</v>
      </c>
      <c r="S142">
        <v>7055588.2699999996</v>
      </c>
      <c r="T142">
        <v>6941468.7690000003</v>
      </c>
      <c r="U142">
        <v>6897880.6509999996</v>
      </c>
      <c r="V142">
        <v>6886761.5379999997</v>
      </c>
      <c r="W142">
        <v>6846896.7989999996</v>
      </c>
      <c r="X142">
        <v>6809247.409</v>
      </c>
      <c r="Y142">
        <v>6848792.1840000004</v>
      </c>
      <c r="Z142">
        <v>6952511.415</v>
      </c>
      <c r="AA142">
        <v>7097713.659</v>
      </c>
      <c r="AB142">
        <v>7266873.2130000005</v>
      </c>
      <c r="AC142">
        <v>7448286.7309999997</v>
      </c>
      <c r="AD142">
        <v>7632078.0159999998</v>
      </c>
      <c r="AE142">
        <v>7808014.824</v>
      </c>
      <c r="AF142">
        <v>7974493.7180000003</v>
      </c>
      <c r="AG142">
        <v>8130635.9340000004</v>
      </c>
      <c r="AH142">
        <v>8278917.9840000002</v>
      </c>
      <c r="AI142">
        <v>8435908.5050000008</v>
      </c>
      <c r="AJ142">
        <v>8587407.7770000007</v>
      </c>
      <c r="AK142">
        <v>8735706.0280000009</v>
      </c>
      <c r="AL142">
        <v>8882332.0960000008</v>
      </c>
      <c r="AM142">
        <v>9029085.1099999994</v>
      </c>
      <c r="AN142">
        <v>9169857.2440000009</v>
      </c>
      <c r="AO142">
        <v>9312180.8129999898</v>
      </c>
      <c r="AP142">
        <v>9456847.6119999997</v>
      </c>
      <c r="AQ142">
        <v>9604994.2740000002</v>
      </c>
      <c r="AR142">
        <v>9756910.1530000009</v>
      </c>
      <c r="AS142">
        <v>9910880.9890000001</v>
      </c>
      <c r="AT142">
        <v>10068937.18</v>
      </c>
      <c r="AU142">
        <v>10232246.85</v>
      </c>
      <c r="AV142">
        <v>10401512.08</v>
      </c>
      <c r="AW142">
        <v>10579872.390000001</v>
      </c>
    </row>
    <row r="143" spans="2:50" x14ac:dyDescent="0.25">
      <c r="B143" t="s">
        <v>242</v>
      </c>
      <c r="C143">
        <v>1153462.4058594101</v>
      </c>
      <c r="D143">
        <v>1171981.6178834699</v>
      </c>
      <c r="E143">
        <v>1190798.162</v>
      </c>
      <c r="F143">
        <v>1152766.5889999999</v>
      </c>
      <c r="G143">
        <v>1074477.4879999999</v>
      </c>
      <c r="H143">
        <v>928578.15800000005</v>
      </c>
      <c r="I143">
        <v>976378.57220000005</v>
      </c>
      <c r="J143">
        <v>945063.37470000004</v>
      </c>
      <c r="K143">
        <v>889020.62289999996</v>
      </c>
      <c r="L143">
        <v>845043.57990000001</v>
      </c>
      <c r="M143">
        <v>831701.83050000004</v>
      </c>
      <c r="N143">
        <v>855158.60019999999</v>
      </c>
      <c r="O143">
        <v>852097.09719999996</v>
      </c>
      <c r="P143">
        <v>812425.87340000004</v>
      </c>
      <c r="Q143">
        <v>748280.97270000004</v>
      </c>
      <c r="R143">
        <v>691775.22589999996</v>
      </c>
      <c r="S143">
        <v>642597.01729999995</v>
      </c>
      <c r="T143">
        <v>607002.38500000001</v>
      </c>
      <c r="U143">
        <v>583543.37780000002</v>
      </c>
      <c r="V143">
        <v>568897.40500000003</v>
      </c>
      <c r="W143">
        <v>555308.24549999996</v>
      </c>
      <c r="X143">
        <v>544020.272</v>
      </c>
      <c r="Y143">
        <v>543925.54209999996</v>
      </c>
      <c r="Z143">
        <v>548955.35900000005</v>
      </c>
      <c r="AA143">
        <v>556618.73199999996</v>
      </c>
      <c r="AB143">
        <v>565475.92740000004</v>
      </c>
      <c r="AC143">
        <v>574960.33259999997</v>
      </c>
      <c r="AD143">
        <v>584746.93050000002</v>
      </c>
      <c r="AE143">
        <v>594179.90249999997</v>
      </c>
      <c r="AF143">
        <v>603391.58909999998</v>
      </c>
      <c r="AG143">
        <v>612404.30799999996</v>
      </c>
      <c r="AH143">
        <v>621450.84849999996</v>
      </c>
      <c r="AI143">
        <v>632490.73289999994</v>
      </c>
      <c r="AJ143">
        <v>643659.12430000002</v>
      </c>
      <c r="AK143">
        <v>654949.11210000003</v>
      </c>
      <c r="AL143">
        <v>666278.24910000002</v>
      </c>
      <c r="AM143">
        <v>677634.12430000002</v>
      </c>
      <c r="AN143">
        <v>688495.27780000004</v>
      </c>
      <c r="AO143">
        <v>699319.01729999995</v>
      </c>
      <c r="AP143">
        <v>710036.20869999996</v>
      </c>
      <c r="AQ143">
        <v>720718.08759999997</v>
      </c>
      <c r="AR143">
        <v>731317.12529999996</v>
      </c>
      <c r="AS143">
        <v>741736.23549999995</v>
      </c>
      <c r="AT143">
        <v>752054.4706</v>
      </c>
      <c r="AU143">
        <v>762345.46160000004</v>
      </c>
      <c r="AV143">
        <v>772663.02969999996</v>
      </c>
      <c r="AW143">
        <v>783311.50580000004</v>
      </c>
    </row>
    <row r="144" spans="2:50" x14ac:dyDescent="0.2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6445363.4479999999</v>
      </c>
      <c r="G144">
        <v>5911538.2740000002</v>
      </c>
      <c r="H144">
        <v>5203162.1550000003</v>
      </c>
      <c r="I144">
        <v>5304010.9649999999</v>
      </c>
      <c r="J144">
        <v>5739526.5669999998</v>
      </c>
      <c r="K144">
        <v>5166056.0530000003</v>
      </c>
      <c r="L144">
        <v>4918215.7489999998</v>
      </c>
      <c r="M144">
        <v>4998711.3640000001</v>
      </c>
      <c r="N144">
        <v>5100896.5369999995</v>
      </c>
      <c r="O144">
        <v>5106168.1710000001</v>
      </c>
      <c r="P144">
        <v>4860685.3420000002</v>
      </c>
      <c r="Q144">
        <v>4528882.6849999996</v>
      </c>
      <c r="R144">
        <v>4302995.5199999996</v>
      </c>
      <c r="S144">
        <v>4273953.46</v>
      </c>
      <c r="T144">
        <v>4243368.4620000003</v>
      </c>
      <c r="U144">
        <v>4237698.5760000004</v>
      </c>
      <c r="V144">
        <v>4240521.9270000001</v>
      </c>
      <c r="W144">
        <v>4210415.8930000002</v>
      </c>
      <c r="X144">
        <v>4164072.648</v>
      </c>
      <c r="Y144">
        <v>4150294.2560000001</v>
      </c>
      <c r="Z144">
        <v>4176401.5440000002</v>
      </c>
      <c r="AA144">
        <v>4232010.4989999998</v>
      </c>
      <c r="AB144">
        <v>4307680.2609999999</v>
      </c>
      <c r="AC144">
        <v>4396306.3830000004</v>
      </c>
      <c r="AD144">
        <v>4490331.9249999998</v>
      </c>
      <c r="AE144">
        <v>4583409.0039999997</v>
      </c>
      <c r="AF144">
        <v>4674640.9680000003</v>
      </c>
      <c r="AG144">
        <v>4763578.4819999998</v>
      </c>
      <c r="AH144">
        <v>4851805.3509999998</v>
      </c>
      <c r="AI144">
        <v>4938798.4179999996</v>
      </c>
      <c r="AJ144">
        <v>5023235.0429999996</v>
      </c>
      <c r="AK144">
        <v>5107988.8600000003</v>
      </c>
      <c r="AL144">
        <v>5192988.3650000002</v>
      </c>
      <c r="AM144">
        <v>5278642.3969999999</v>
      </c>
      <c r="AN144">
        <v>5353954.7209999999</v>
      </c>
      <c r="AO144">
        <v>5422781.591</v>
      </c>
      <c r="AP144">
        <v>5486934.7649999997</v>
      </c>
      <c r="AQ144">
        <v>5548499.3859999999</v>
      </c>
      <c r="AR144">
        <v>5606473.2149999999</v>
      </c>
      <c r="AS144">
        <v>5667734.9550000001</v>
      </c>
      <c r="AT144">
        <v>5732280.6210000003</v>
      </c>
      <c r="AU144">
        <v>5799166.8509999998</v>
      </c>
      <c r="AV144">
        <v>5868182.6430000002</v>
      </c>
      <c r="AW144">
        <v>5943481.1179999998</v>
      </c>
    </row>
    <row r="145" spans="2:49" x14ac:dyDescent="0.2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19848526.690000001</v>
      </c>
      <c r="G145">
        <v>18238980.530000001</v>
      </c>
      <c r="H145">
        <v>15905857.08</v>
      </c>
      <c r="I145">
        <v>16247585.460000001</v>
      </c>
      <c r="J145">
        <v>17794504.780000001</v>
      </c>
      <c r="K145">
        <v>15971942.84</v>
      </c>
      <c r="L145">
        <v>15208036.300000001</v>
      </c>
      <c r="M145">
        <v>15432329.57</v>
      </c>
      <c r="N145">
        <v>15548821.76</v>
      </c>
      <c r="O145">
        <v>15515289.369999999</v>
      </c>
      <c r="P145">
        <v>14881921.970000001</v>
      </c>
      <c r="Q145">
        <v>14064734.560000001</v>
      </c>
      <c r="R145">
        <v>13530581.26</v>
      </c>
      <c r="S145">
        <v>13689526.9</v>
      </c>
      <c r="T145">
        <v>13422859</v>
      </c>
      <c r="U145">
        <v>13314057.83</v>
      </c>
      <c r="V145">
        <v>13541249.35</v>
      </c>
      <c r="W145">
        <v>13456991.26</v>
      </c>
      <c r="X145">
        <v>13343309.210000001</v>
      </c>
      <c r="Y145">
        <v>13190352.470000001</v>
      </c>
      <c r="Z145">
        <v>13209990.550000001</v>
      </c>
      <c r="AA145">
        <v>13304725.42</v>
      </c>
      <c r="AB145">
        <v>13441386.880000001</v>
      </c>
      <c r="AC145">
        <v>13610649.66</v>
      </c>
      <c r="AD145">
        <v>13818190.41</v>
      </c>
      <c r="AE145">
        <v>14008744.07</v>
      </c>
      <c r="AF145">
        <v>14188795.74</v>
      </c>
      <c r="AG145">
        <v>14361202.109999999</v>
      </c>
      <c r="AH145">
        <v>14554929.439999999</v>
      </c>
      <c r="AI145">
        <v>14707727.84</v>
      </c>
      <c r="AJ145">
        <v>14841621.439999999</v>
      </c>
      <c r="AK145">
        <v>15002900.380000001</v>
      </c>
      <c r="AL145">
        <v>15161593.35</v>
      </c>
      <c r="AM145">
        <v>15313490.369999999</v>
      </c>
      <c r="AN145">
        <v>15444788.43</v>
      </c>
      <c r="AO145">
        <v>15538578.890000001</v>
      </c>
      <c r="AP145">
        <v>15615765.789999999</v>
      </c>
      <c r="AQ145">
        <v>15708579.77</v>
      </c>
      <c r="AR145">
        <v>15771741.58</v>
      </c>
      <c r="AS145">
        <v>15855107.99</v>
      </c>
      <c r="AT145">
        <v>15960537.75</v>
      </c>
      <c r="AU145">
        <v>16065319.32</v>
      </c>
      <c r="AV145">
        <v>16176635.029999999</v>
      </c>
      <c r="AW145">
        <v>16402382.99</v>
      </c>
    </row>
    <row r="146" spans="2:49" x14ac:dyDescent="0.25">
      <c r="B146" t="s">
        <v>245</v>
      </c>
      <c r="C146">
        <v>14430721.2592922</v>
      </c>
      <c r="D146">
        <v>14662411.1568592</v>
      </c>
      <c r="E146">
        <v>14897820.91</v>
      </c>
      <c r="F146">
        <v>14896691.220000001</v>
      </c>
      <c r="G146">
        <v>13890522.130000001</v>
      </c>
      <c r="H146">
        <v>12682348.539999999</v>
      </c>
      <c r="I146">
        <v>13187347.41</v>
      </c>
      <c r="J146">
        <v>12323573.32</v>
      </c>
      <c r="K146">
        <v>11251094.4</v>
      </c>
      <c r="L146">
        <v>11075091.58</v>
      </c>
      <c r="M146">
        <v>10991302.130000001</v>
      </c>
      <c r="N146">
        <v>11545341.140000001</v>
      </c>
      <c r="O146">
        <v>11244841.41</v>
      </c>
      <c r="P146">
        <v>10408093.42</v>
      </c>
      <c r="Q146">
        <v>9442200.7039999999</v>
      </c>
      <c r="R146">
        <v>8789215.6270000003</v>
      </c>
      <c r="S146">
        <v>8801067.47299999</v>
      </c>
      <c r="T146">
        <v>8791580.3499999996</v>
      </c>
      <c r="U146">
        <v>8837671.5160000008</v>
      </c>
      <c r="V146">
        <v>8884053.7630000003</v>
      </c>
      <c r="W146">
        <v>8838921.3239999898</v>
      </c>
      <c r="X146">
        <v>8743029.7890000008</v>
      </c>
      <c r="Y146">
        <v>8703129.6999999899</v>
      </c>
      <c r="Z146">
        <v>8733736</v>
      </c>
      <c r="AA146">
        <v>8820119.7550000008</v>
      </c>
      <c r="AB146">
        <v>8945446.284</v>
      </c>
      <c r="AC146">
        <v>9095739.4749999996</v>
      </c>
      <c r="AD146">
        <v>9260024.0360000003</v>
      </c>
      <c r="AE146">
        <v>9423230.8300000001</v>
      </c>
      <c r="AF146">
        <v>9582872.5669999998</v>
      </c>
      <c r="AG146">
        <v>9738127.7430000007</v>
      </c>
      <c r="AH146">
        <v>9891631.0820000004</v>
      </c>
      <c r="AI146">
        <v>10040295.439999999</v>
      </c>
      <c r="AJ146">
        <v>10184523.779999999</v>
      </c>
      <c r="AK146">
        <v>10329422.16</v>
      </c>
      <c r="AL146">
        <v>10475512.859999999</v>
      </c>
      <c r="AM146">
        <v>10623444.07</v>
      </c>
      <c r="AN146">
        <v>10759941.77</v>
      </c>
      <c r="AO146">
        <v>10891640.199999999</v>
      </c>
      <c r="AP146">
        <v>11020418.84</v>
      </c>
      <c r="AQ146">
        <v>11149096.92</v>
      </c>
      <c r="AR146">
        <v>11276063.050000001</v>
      </c>
      <c r="AS146">
        <v>11407125.52</v>
      </c>
      <c r="AT146">
        <v>11542881.6</v>
      </c>
      <c r="AU146">
        <v>11682849.060000001</v>
      </c>
      <c r="AV146">
        <v>11826837.890000001</v>
      </c>
      <c r="AW146">
        <v>11981540.01</v>
      </c>
    </row>
    <row r="147" spans="2:49" x14ac:dyDescent="0.2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9625379.8640000001</v>
      </c>
      <c r="G147">
        <v>9428706.8589999899</v>
      </c>
      <c r="H147">
        <v>8845154.0500000007</v>
      </c>
      <c r="I147">
        <v>9118182.5209999997</v>
      </c>
      <c r="J147">
        <v>9030025.2540000007</v>
      </c>
      <c r="K147">
        <v>8681398.4529999997</v>
      </c>
      <c r="L147">
        <v>8706962.4550000001</v>
      </c>
      <c r="M147">
        <v>8724924.9240000006</v>
      </c>
      <c r="N147">
        <v>8945335.3249999899</v>
      </c>
      <c r="O147">
        <v>8852084.4839999899</v>
      </c>
      <c r="P147">
        <v>8564393.9829999898</v>
      </c>
      <c r="Q147">
        <v>8230648.3669999996</v>
      </c>
      <c r="R147">
        <v>7993740.2800000003</v>
      </c>
      <c r="S147">
        <v>7802069.6969999997</v>
      </c>
      <c r="T147">
        <v>7697164.5760000004</v>
      </c>
      <c r="U147">
        <v>7642255.7640000004</v>
      </c>
      <c r="V147">
        <v>7615711.3899999997</v>
      </c>
      <c r="W147">
        <v>7544227.1040000003</v>
      </c>
      <c r="X147">
        <v>7455806.7050000001</v>
      </c>
      <c r="Y147">
        <v>7436830.807</v>
      </c>
      <c r="Z147">
        <v>7461534.0449999999</v>
      </c>
      <c r="AA147">
        <v>7513552.2740000002</v>
      </c>
      <c r="AB147">
        <v>7582532.915</v>
      </c>
      <c r="AC147">
        <v>7664089.4179999996</v>
      </c>
      <c r="AD147">
        <v>7755996.5329999998</v>
      </c>
      <c r="AE147">
        <v>7849114.46</v>
      </c>
      <c r="AF147">
        <v>7943704.074</v>
      </c>
      <c r="AG147">
        <v>8039082.4299999997</v>
      </c>
      <c r="AH147">
        <v>8137199.125</v>
      </c>
      <c r="AI147">
        <v>8255830.6160000004</v>
      </c>
      <c r="AJ147">
        <v>8376818.7379999999</v>
      </c>
      <c r="AK147">
        <v>8501160.4169999994</v>
      </c>
      <c r="AL147">
        <v>8628042.2599999998</v>
      </c>
      <c r="AM147">
        <v>8757523.3949999996</v>
      </c>
      <c r="AN147">
        <v>8878980.7210000008</v>
      </c>
      <c r="AO147">
        <v>8999373.227</v>
      </c>
      <c r="AP147">
        <v>9118765.2789999899</v>
      </c>
      <c r="AQ147">
        <v>9237916.3859999999</v>
      </c>
      <c r="AR147">
        <v>9355540.0260000005</v>
      </c>
      <c r="AS147">
        <v>9474047.8450000007</v>
      </c>
      <c r="AT147">
        <v>9593606.1329999994</v>
      </c>
      <c r="AU147">
        <v>9713730.2329999898</v>
      </c>
      <c r="AV147">
        <v>9834136.3739999998</v>
      </c>
      <c r="AW147">
        <v>9957833.3279999997</v>
      </c>
    </row>
    <row r="148" spans="2:49" x14ac:dyDescent="0.25">
      <c r="B148" t="s">
        <v>247</v>
      </c>
      <c r="C148">
        <v>10784142.4039852</v>
      </c>
      <c r="D148">
        <v>10957285.2985109</v>
      </c>
      <c r="E148">
        <v>11133208.460000001</v>
      </c>
      <c r="F148">
        <v>11198965.869999999</v>
      </c>
      <c r="G148">
        <v>11252674.24</v>
      </c>
      <c r="H148">
        <v>10507377.539999999</v>
      </c>
      <c r="I148">
        <v>10920683.619999999</v>
      </c>
      <c r="J148">
        <v>11079671.539999999</v>
      </c>
      <c r="K148">
        <v>10904839.140000001</v>
      </c>
      <c r="L148">
        <v>10897934.85</v>
      </c>
      <c r="M148">
        <v>10899953.01</v>
      </c>
      <c r="N148">
        <v>11045156.02</v>
      </c>
      <c r="O148">
        <v>11233141.68</v>
      </c>
      <c r="P148">
        <v>11278697.539999999</v>
      </c>
      <c r="Q148">
        <v>11218899.92</v>
      </c>
      <c r="R148">
        <v>11129392.880000001</v>
      </c>
      <c r="S148">
        <v>11223180.630000001</v>
      </c>
      <c r="T148">
        <v>11166076.310000001</v>
      </c>
      <c r="U148">
        <v>11106906.050000001</v>
      </c>
      <c r="V148">
        <v>11070415.869999999</v>
      </c>
      <c r="W148">
        <v>10999453.970000001</v>
      </c>
      <c r="X148">
        <v>10909776.17</v>
      </c>
      <c r="Y148">
        <v>10933834.15</v>
      </c>
      <c r="Z148">
        <v>11020381.26</v>
      </c>
      <c r="AA148">
        <v>11146290.630000001</v>
      </c>
      <c r="AB148">
        <v>11295569.6</v>
      </c>
      <c r="AC148">
        <v>11460387.279999999</v>
      </c>
      <c r="AD148">
        <v>11638847.27</v>
      </c>
      <c r="AE148">
        <v>11822721.51</v>
      </c>
      <c r="AF148">
        <v>12011243.300000001</v>
      </c>
      <c r="AG148">
        <v>12203221.529999999</v>
      </c>
      <c r="AH148">
        <v>12399655.369999999</v>
      </c>
      <c r="AI148">
        <v>12615971.060000001</v>
      </c>
      <c r="AJ148">
        <v>12834800.42</v>
      </c>
      <c r="AK148">
        <v>13056646.720000001</v>
      </c>
      <c r="AL148">
        <v>13281446.890000001</v>
      </c>
      <c r="AM148">
        <v>13509569.470000001</v>
      </c>
      <c r="AN148">
        <v>13731863.199999999</v>
      </c>
      <c r="AO148">
        <v>13955568.800000001</v>
      </c>
      <c r="AP148">
        <v>14180722.220000001</v>
      </c>
      <c r="AQ148">
        <v>14407531.300000001</v>
      </c>
      <c r="AR148">
        <v>14635638.060000001</v>
      </c>
      <c r="AS148">
        <v>14861999.060000001</v>
      </c>
      <c r="AT148">
        <v>15088098.24</v>
      </c>
      <c r="AU148">
        <v>15314525.91</v>
      </c>
      <c r="AV148">
        <v>15541745.460000001</v>
      </c>
      <c r="AW148">
        <v>15770812.119999999</v>
      </c>
    </row>
    <row r="149" spans="2:49" x14ac:dyDescent="0.2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616102.60259999998</v>
      </c>
      <c r="G149">
        <v>588410.3909</v>
      </c>
      <c r="H149">
        <v>503440.58240000001</v>
      </c>
      <c r="I149">
        <v>527919.92050000001</v>
      </c>
      <c r="J149">
        <v>534693.01119999995</v>
      </c>
      <c r="K149">
        <v>495017.59710000001</v>
      </c>
      <c r="L149">
        <v>460394.8823</v>
      </c>
      <c r="M149">
        <v>446089.73190000001</v>
      </c>
      <c r="N149">
        <v>462855.0638</v>
      </c>
      <c r="O149">
        <v>454034.55290000001</v>
      </c>
      <c r="P149">
        <v>430599.32150000002</v>
      </c>
      <c r="Q149">
        <v>397955.10159999999</v>
      </c>
      <c r="R149">
        <v>367245.25309999997</v>
      </c>
      <c r="S149">
        <v>353052.11729999998</v>
      </c>
      <c r="T149">
        <v>340329.55810000002</v>
      </c>
      <c r="U149">
        <v>332717.67849999998</v>
      </c>
      <c r="V149">
        <v>329057.60969999997</v>
      </c>
      <c r="W149">
        <v>324047.34720000002</v>
      </c>
      <c r="X149">
        <v>319411.21179999999</v>
      </c>
      <c r="Y149">
        <v>318681.799</v>
      </c>
      <c r="Z149">
        <v>320681.4117</v>
      </c>
      <c r="AA149">
        <v>324029.43300000002</v>
      </c>
      <c r="AB149">
        <v>328034.89860000001</v>
      </c>
      <c r="AC149">
        <v>332440.61320000002</v>
      </c>
      <c r="AD149">
        <v>337161.10570000001</v>
      </c>
      <c r="AE149">
        <v>341704.95990000002</v>
      </c>
      <c r="AF149">
        <v>346164.19839999999</v>
      </c>
      <c r="AG149">
        <v>350562.61729999998</v>
      </c>
      <c r="AH149">
        <v>355096.77240000002</v>
      </c>
      <c r="AI149">
        <v>360315.11</v>
      </c>
      <c r="AJ149">
        <v>365576.98969999998</v>
      </c>
      <c r="AK149">
        <v>371048.39730000001</v>
      </c>
      <c r="AL149">
        <v>376587.06189999997</v>
      </c>
      <c r="AM149">
        <v>382177.79560000001</v>
      </c>
      <c r="AN149">
        <v>387552.3553</v>
      </c>
      <c r="AO149">
        <v>392879.30849999998</v>
      </c>
      <c r="AP149">
        <v>398200.58029999997</v>
      </c>
      <c r="AQ149">
        <v>403642.67749999999</v>
      </c>
      <c r="AR149">
        <v>409005.36210000003</v>
      </c>
      <c r="AS149">
        <v>414412.21750000003</v>
      </c>
      <c r="AT149">
        <v>419890.53519999998</v>
      </c>
      <c r="AU149">
        <v>425385.93369999999</v>
      </c>
      <c r="AV149">
        <v>430942.21840000001</v>
      </c>
      <c r="AW149">
        <v>437068.53320000001</v>
      </c>
    </row>
    <row r="150" spans="2:49" x14ac:dyDescent="0.25">
      <c r="B150" t="s">
        <v>249</v>
      </c>
      <c r="C150">
        <v>22712835.5539211</v>
      </c>
      <c r="D150">
        <v>23077497.475414101</v>
      </c>
      <c r="E150">
        <v>23448014.239999998</v>
      </c>
      <c r="F150">
        <v>23507752.91</v>
      </c>
      <c r="G150">
        <v>20569126.510000002</v>
      </c>
      <c r="H150">
        <v>16809285.640000001</v>
      </c>
      <c r="I150">
        <v>18341319.210000001</v>
      </c>
      <c r="J150">
        <v>18149377.16</v>
      </c>
      <c r="K150">
        <v>17087666.870000001</v>
      </c>
      <c r="L150">
        <v>17624456.079999998</v>
      </c>
      <c r="M150">
        <v>18149916.550000001</v>
      </c>
      <c r="N150">
        <v>18013315.32</v>
      </c>
      <c r="O150">
        <v>16300346.49</v>
      </c>
      <c r="P150">
        <v>14394324.470000001</v>
      </c>
      <c r="Q150">
        <v>13062156.720000001</v>
      </c>
      <c r="R150">
        <v>12363422.939999999</v>
      </c>
      <c r="S150">
        <v>11873198.67</v>
      </c>
      <c r="T150">
        <v>11626298.24</v>
      </c>
      <c r="U150">
        <v>11598983.689999999</v>
      </c>
      <c r="V150">
        <v>11684025.210000001</v>
      </c>
      <c r="W150">
        <v>11743565.67</v>
      </c>
      <c r="X150">
        <v>11799459.390000001</v>
      </c>
      <c r="Y150">
        <v>11902373.23</v>
      </c>
      <c r="Z150">
        <v>12048966.619999999</v>
      </c>
      <c r="AA150">
        <v>12223727.710000001</v>
      </c>
      <c r="AB150">
        <v>12420514</v>
      </c>
      <c r="AC150">
        <v>12635362.08</v>
      </c>
      <c r="AD150">
        <v>12858215.26</v>
      </c>
      <c r="AE150">
        <v>13079277.74</v>
      </c>
      <c r="AF150">
        <v>13300155.35</v>
      </c>
      <c r="AG150">
        <v>13521374.289999999</v>
      </c>
      <c r="AH150">
        <v>13746895.699999999</v>
      </c>
      <c r="AI150">
        <v>13975726.42</v>
      </c>
      <c r="AJ150">
        <v>14206901.449999999</v>
      </c>
      <c r="AK150">
        <v>14445604.369999999</v>
      </c>
      <c r="AL150">
        <v>14688928.91</v>
      </c>
      <c r="AM150">
        <v>14936280.359999999</v>
      </c>
      <c r="AN150">
        <v>15180650.58</v>
      </c>
      <c r="AO150">
        <v>15422913.17</v>
      </c>
      <c r="AP150">
        <v>15664003.039999999</v>
      </c>
      <c r="AQ150">
        <v>15907226.59</v>
      </c>
      <c r="AR150">
        <v>16147742.82</v>
      </c>
      <c r="AS150">
        <v>16398929.220000001</v>
      </c>
      <c r="AT150">
        <v>16658188.619999999</v>
      </c>
      <c r="AU150">
        <v>16922611.030000001</v>
      </c>
      <c r="AV150">
        <v>17191709.41</v>
      </c>
      <c r="AW150">
        <v>17477778.48</v>
      </c>
    </row>
    <row r="151" spans="2:49" x14ac:dyDescent="0.25">
      <c r="B151" t="s">
        <v>250</v>
      </c>
      <c r="C151">
        <v>611949.61832884501</v>
      </c>
      <c r="D151">
        <v>621774.66739182698</v>
      </c>
      <c r="E151">
        <v>631757.4608</v>
      </c>
      <c r="F151">
        <v>623751.04700000002</v>
      </c>
      <c r="G151">
        <v>573271.21160000004</v>
      </c>
      <c r="H151">
        <v>484751.63949999999</v>
      </c>
      <c r="I151">
        <v>523315.3652</v>
      </c>
      <c r="J151">
        <v>514963.06089999998</v>
      </c>
      <c r="K151">
        <v>474703.20549999998</v>
      </c>
      <c r="L151">
        <v>453355.84529999999</v>
      </c>
      <c r="M151">
        <v>452632.40169999999</v>
      </c>
      <c r="N151">
        <v>433930.4117</v>
      </c>
      <c r="O151">
        <v>419569.92910000001</v>
      </c>
      <c r="P151">
        <v>387617.11320000002</v>
      </c>
      <c r="Q151">
        <v>341920.06780000002</v>
      </c>
      <c r="R151">
        <v>304525.652</v>
      </c>
      <c r="S151">
        <v>279845.11800000002</v>
      </c>
      <c r="T151">
        <v>266112.93829999998</v>
      </c>
      <c r="U151">
        <v>257080.24170000001</v>
      </c>
      <c r="V151">
        <v>251301.3377</v>
      </c>
      <c r="W151">
        <v>244883.40059999999</v>
      </c>
      <c r="X151">
        <v>239175.58429999999</v>
      </c>
      <c r="Y151">
        <v>238386.97169999999</v>
      </c>
      <c r="Z151">
        <v>239988.28599999999</v>
      </c>
      <c r="AA151">
        <v>242572.32180000001</v>
      </c>
      <c r="AB151">
        <v>245404.33600000001</v>
      </c>
      <c r="AC151">
        <v>248235.59950000001</v>
      </c>
      <c r="AD151">
        <v>250969.4957</v>
      </c>
      <c r="AE151">
        <v>253213.03820000001</v>
      </c>
      <c r="AF151">
        <v>255128.89989999999</v>
      </c>
      <c r="AG151">
        <v>256779.58730000001</v>
      </c>
      <c r="AH151">
        <v>258358.24189999999</v>
      </c>
      <c r="AI151">
        <v>261416.71030000001</v>
      </c>
      <c r="AJ151">
        <v>264554.75719999999</v>
      </c>
      <c r="AK151">
        <v>267800.97649999999</v>
      </c>
      <c r="AL151">
        <v>271075.88150000002</v>
      </c>
      <c r="AM151">
        <v>274385.16879999998</v>
      </c>
      <c r="AN151">
        <v>277360.71289999998</v>
      </c>
      <c r="AO151">
        <v>280359.34330000001</v>
      </c>
      <c r="AP151">
        <v>283372.47759999998</v>
      </c>
      <c r="AQ151">
        <v>286430.799</v>
      </c>
      <c r="AR151">
        <v>289478.19420000003</v>
      </c>
      <c r="AS151">
        <v>292469.51059999998</v>
      </c>
      <c r="AT151">
        <v>295434.91970000003</v>
      </c>
      <c r="AU151">
        <v>298377.06150000001</v>
      </c>
      <c r="AV151">
        <v>301311.06630000001</v>
      </c>
      <c r="AW151">
        <v>304411.23580000002</v>
      </c>
    </row>
    <row r="152" spans="2:49" x14ac:dyDescent="0.25">
      <c r="B152" t="s">
        <v>251</v>
      </c>
      <c r="C152">
        <v>18607410.1111531</v>
      </c>
      <c r="D152">
        <v>18906158.099225</v>
      </c>
      <c r="E152">
        <v>19209702.579999998</v>
      </c>
      <c r="F152">
        <v>19459660.43</v>
      </c>
      <c r="G152">
        <v>18586833.760000002</v>
      </c>
      <c r="H152">
        <v>16926933.84</v>
      </c>
      <c r="I152">
        <v>17140218.699999999</v>
      </c>
      <c r="J152">
        <v>16949706.449999999</v>
      </c>
      <c r="K152">
        <v>16185962.92</v>
      </c>
      <c r="L152">
        <v>15735133.33</v>
      </c>
      <c r="M152">
        <v>15692977.310000001</v>
      </c>
      <c r="N152">
        <v>15857698.380000001</v>
      </c>
      <c r="O152">
        <v>15567935.42</v>
      </c>
      <c r="P152">
        <v>14863308.48</v>
      </c>
      <c r="Q152">
        <v>13872441.609999999</v>
      </c>
      <c r="R152">
        <v>13121002.390000001</v>
      </c>
      <c r="S152">
        <v>12778505.93</v>
      </c>
      <c r="T152">
        <v>12431276.48</v>
      </c>
      <c r="U152">
        <v>12291390.640000001</v>
      </c>
      <c r="V152">
        <v>12249753.93</v>
      </c>
      <c r="W152">
        <v>12136355.32</v>
      </c>
      <c r="X152">
        <v>12007315.960000001</v>
      </c>
      <c r="Y152">
        <v>12000107.85</v>
      </c>
      <c r="Z152">
        <v>12072094.33</v>
      </c>
      <c r="AA152">
        <v>12186585.210000001</v>
      </c>
      <c r="AB152">
        <v>12324066</v>
      </c>
      <c r="AC152">
        <v>12476022.390000001</v>
      </c>
      <c r="AD152">
        <v>12639123.779999999</v>
      </c>
      <c r="AE152">
        <v>12792698.15</v>
      </c>
      <c r="AF152">
        <v>12941964</v>
      </c>
      <c r="AG152">
        <v>13087700.77</v>
      </c>
      <c r="AH152">
        <v>13235649.41</v>
      </c>
      <c r="AI152">
        <v>13411722.449999999</v>
      </c>
      <c r="AJ152">
        <v>13589403.279999999</v>
      </c>
      <c r="AK152">
        <v>13772961.9</v>
      </c>
      <c r="AL152">
        <v>13959198.77</v>
      </c>
      <c r="AM152">
        <v>14147813.529999999</v>
      </c>
      <c r="AN152">
        <v>14328225.48</v>
      </c>
      <c r="AO152">
        <v>14513461.66</v>
      </c>
      <c r="AP152">
        <v>14701687.74</v>
      </c>
      <c r="AQ152">
        <v>14895639.76</v>
      </c>
      <c r="AR152">
        <v>15090364.99</v>
      </c>
      <c r="AS152">
        <v>15288324.789999999</v>
      </c>
      <c r="AT152">
        <v>15485771.439999999</v>
      </c>
      <c r="AU152">
        <v>15684127.880000001</v>
      </c>
      <c r="AV152">
        <v>15884563.34</v>
      </c>
      <c r="AW152">
        <v>16100190.35</v>
      </c>
    </row>
    <row r="153" spans="2:49" x14ac:dyDescent="0.2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620589.29280000005</v>
      </c>
      <c r="G153">
        <v>602140.79169999994</v>
      </c>
      <c r="H153">
        <v>534997.56189999997</v>
      </c>
      <c r="I153">
        <v>531264.67599999998</v>
      </c>
      <c r="J153">
        <v>545038.55039999995</v>
      </c>
      <c r="K153">
        <v>531245.85660000006</v>
      </c>
      <c r="L153">
        <v>522813.93119999999</v>
      </c>
      <c r="M153">
        <v>487962.7831</v>
      </c>
      <c r="N153">
        <v>445891.10359999997</v>
      </c>
      <c r="O153">
        <v>422429.08370000002</v>
      </c>
      <c r="P153">
        <v>404613.64059999998</v>
      </c>
      <c r="Q153">
        <v>382599.56349999999</v>
      </c>
      <c r="R153">
        <v>360721.85509999999</v>
      </c>
      <c r="S153">
        <v>340992.66269999999</v>
      </c>
      <c r="T153">
        <v>332229.67340000003</v>
      </c>
      <c r="U153">
        <v>332250.47930000001</v>
      </c>
      <c r="V153">
        <v>350760.71130000002</v>
      </c>
      <c r="W153">
        <v>357382.82</v>
      </c>
      <c r="X153">
        <v>364674.91509999998</v>
      </c>
      <c r="Y153">
        <v>363261.83230000001</v>
      </c>
      <c r="Z153">
        <v>362665.51689999999</v>
      </c>
      <c r="AA153">
        <v>360221.34379999997</v>
      </c>
      <c r="AB153">
        <v>356242.91830000002</v>
      </c>
      <c r="AC153">
        <v>351917.94079999998</v>
      </c>
      <c r="AD153">
        <v>349302.90409999999</v>
      </c>
      <c r="AE153">
        <v>346092.52879999997</v>
      </c>
      <c r="AF153">
        <v>342802.7672</v>
      </c>
      <c r="AG153">
        <v>339542.81030000001</v>
      </c>
      <c r="AH153">
        <v>337480.90019999997</v>
      </c>
      <c r="AI153">
        <v>336598.06839999999</v>
      </c>
      <c r="AJ153">
        <v>335555.82199999999</v>
      </c>
      <c r="AK153">
        <v>335860.7599</v>
      </c>
      <c r="AL153">
        <v>336131.13030000002</v>
      </c>
      <c r="AM153">
        <v>336156.2757</v>
      </c>
      <c r="AN153">
        <v>336628.75569999998</v>
      </c>
      <c r="AO153">
        <v>336729.84220000001</v>
      </c>
      <c r="AP153">
        <v>336970.38030000002</v>
      </c>
      <c r="AQ153">
        <v>338372.65870000003</v>
      </c>
      <c r="AR153">
        <v>339065.54499999998</v>
      </c>
      <c r="AS153">
        <v>340093.39360000001</v>
      </c>
      <c r="AT153">
        <v>341525.56209999998</v>
      </c>
      <c r="AU153">
        <v>342518.75060000003</v>
      </c>
      <c r="AV153">
        <v>343407.1851</v>
      </c>
      <c r="AW153">
        <v>348332.82559999998</v>
      </c>
    </row>
    <row r="154" spans="2:49" x14ac:dyDescent="0.2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1270353.3529999999</v>
      </c>
      <c r="G154">
        <v>1210704.669</v>
      </c>
      <c r="H154">
        <v>1175684.4110000001</v>
      </c>
      <c r="I154">
        <v>1207926.27</v>
      </c>
      <c r="J154">
        <v>1179410.656</v>
      </c>
      <c r="K154">
        <v>1123567.304</v>
      </c>
      <c r="L154">
        <v>1131677.2080000001</v>
      </c>
      <c r="M154">
        <v>1140137.0930000001</v>
      </c>
      <c r="N154">
        <v>1111491.023</v>
      </c>
      <c r="O154">
        <v>1176927.74</v>
      </c>
      <c r="P154">
        <v>1193191.551</v>
      </c>
      <c r="Q154">
        <v>1163290.7679999999</v>
      </c>
      <c r="R154">
        <v>1200889.31</v>
      </c>
      <c r="S154">
        <v>1284549.0970000001</v>
      </c>
      <c r="T154">
        <v>1317398.7290000001</v>
      </c>
      <c r="U154">
        <v>1328601.8559999999</v>
      </c>
      <c r="V154">
        <v>1331976.192</v>
      </c>
      <c r="W154">
        <v>1322506.1240000001</v>
      </c>
      <c r="X154">
        <v>1304447.5279999999</v>
      </c>
      <c r="Y154">
        <v>1304816.338</v>
      </c>
      <c r="Z154">
        <v>1319801.3459999999</v>
      </c>
      <c r="AA154">
        <v>1344630.068</v>
      </c>
      <c r="AB154">
        <v>1373675.7080000001</v>
      </c>
      <c r="AC154">
        <v>1404219.493</v>
      </c>
      <c r="AD154">
        <v>1432692.7760000001</v>
      </c>
      <c r="AE154">
        <v>1458381.8740000001</v>
      </c>
      <c r="AF154">
        <v>1481809.0870000001</v>
      </c>
      <c r="AG154">
        <v>1503582.838</v>
      </c>
      <c r="AH154">
        <v>1524571.527</v>
      </c>
      <c r="AI154">
        <v>1543582.763</v>
      </c>
      <c r="AJ154">
        <v>1561648.429</v>
      </c>
      <c r="AK154">
        <v>1579547.9110000001</v>
      </c>
      <c r="AL154">
        <v>1597451.098</v>
      </c>
      <c r="AM154">
        <v>1615397.915</v>
      </c>
      <c r="AN154">
        <v>1632720.7560000001</v>
      </c>
      <c r="AO154">
        <v>1649827.54</v>
      </c>
      <c r="AP154">
        <v>1666800.1640000001</v>
      </c>
      <c r="AQ154">
        <v>1683985.189</v>
      </c>
      <c r="AR154">
        <v>1701125.7379999999</v>
      </c>
      <c r="AS154">
        <v>1717750.861</v>
      </c>
      <c r="AT154">
        <v>1734237.926</v>
      </c>
      <c r="AU154">
        <v>1750710.28</v>
      </c>
      <c r="AV154">
        <v>1767285.308</v>
      </c>
      <c r="AW154">
        <v>1785135.01</v>
      </c>
    </row>
    <row r="155" spans="2:49" x14ac:dyDescent="0.2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3550814.0329999998</v>
      </c>
      <c r="G155">
        <v>3341671.6979999999</v>
      </c>
      <c r="H155">
        <v>3083919.7749999999</v>
      </c>
      <c r="I155">
        <v>3093360.1370000001</v>
      </c>
      <c r="J155">
        <v>2990247.3459999999</v>
      </c>
      <c r="K155">
        <v>2838920.5759999999</v>
      </c>
      <c r="L155">
        <v>2776517.1370000001</v>
      </c>
      <c r="M155">
        <v>2715443.4479999999</v>
      </c>
      <c r="N155">
        <v>2528442.247</v>
      </c>
      <c r="O155">
        <v>2642264.9109999998</v>
      </c>
      <c r="P155">
        <v>2734601.2889999999</v>
      </c>
      <c r="Q155">
        <v>2806007.3080000002</v>
      </c>
      <c r="R155">
        <v>2901024.3840000001</v>
      </c>
      <c r="S155">
        <v>3025702.3629999999</v>
      </c>
      <c r="T155">
        <v>3058334.7149999999</v>
      </c>
      <c r="U155">
        <v>3073427.5290000001</v>
      </c>
      <c r="V155">
        <v>3079034.2110000001</v>
      </c>
      <c r="W155">
        <v>3073408.83</v>
      </c>
      <c r="X155">
        <v>3059959.0210000002</v>
      </c>
      <c r="Y155">
        <v>3058648.28</v>
      </c>
      <c r="Z155">
        <v>3067763.4840000002</v>
      </c>
      <c r="AA155">
        <v>3084957.5279999999</v>
      </c>
      <c r="AB155">
        <v>3107212.699</v>
      </c>
      <c r="AC155">
        <v>3132563.5019999999</v>
      </c>
      <c r="AD155">
        <v>2979903.6209999998</v>
      </c>
      <c r="AE155">
        <v>2824482.34</v>
      </c>
      <c r="AF155">
        <v>2666144.148</v>
      </c>
      <c r="AG155">
        <v>2504833.9360000002</v>
      </c>
      <c r="AH155">
        <v>2340946.0060000001</v>
      </c>
      <c r="AI155">
        <v>2174778.6189999999</v>
      </c>
      <c r="AJ155">
        <v>2005929.8019999999</v>
      </c>
      <c r="AK155">
        <v>1835109.1089999999</v>
      </c>
      <c r="AL155">
        <v>1662497.63</v>
      </c>
      <c r="AM155">
        <v>1488217.14</v>
      </c>
      <c r="AN155">
        <v>1493287.615</v>
      </c>
      <c r="AO155">
        <v>1498805.298</v>
      </c>
      <c r="AP155">
        <v>1504628.425</v>
      </c>
      <c r="AQ155" s="39">
        <v>1510820.933</v>
      </c>
      <c r="AR155" s="39">
        <v>1517199.4820000001</v>
      </c>
      <c r="AS155" s="39">
        <v>1523378.723</v>
      </c>
      <c r="AT155" s="39">
        <v>1529698.939</v>
      </c>
      <c r="AU155" s="39">
        <v>1536204.733</v>
      </c>
      <c r="AV155">
        <v>1542965.841</v>
      </c>
      <c r="AW155">
        <v>1550556.155</v>
      </c>
    </row>
    <row r="156" spans="2:49" x14ac:dyDescent="0.2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55922909.68</v>
      </c>
      <c r="G156">
        <v>52819338.799999997</v>
      </c>
      <c r="H156">
        <v>48002291.210000001</v>
      </c>
      <c r="I156">
        <v>48280328.109999999</v>
      </c>
      <c r="J156">
        <v>47556777.509999998</v>
      </c>
      <c r="K156">
        <v>44975871.630000003</v>
      </c>
      <c r="L156">
        <v>43585371.060000002</v>
      </c>
      <c r="M156">
        <v>43080068.100000001</v>
      </c>
      <c r="N156">
        <v>41690976.780000001</v>
      </c>
      <c r="O156">
        <v>42884202.439999998</v>
      </c>
      <c r="P156">
        <v>43634937.119999997</v>
      </c>
      <c r="Q156">
        <v>43845103.700000003</v>
      </c>
      <c r="R156">
        <v>44453470.159999996</v>
      </c>
      <c r="S156">
        <v>46363920.149999999</v>
      </c>
      <c r="T156">
        <v>46866358.600000001</v>
      </c>
      <c r="U156">
        <v>46998571.990000002</v>
      </c>
      <c r="V156">
        <v>47050647.159999996</v>
      </c>
      <c r="W156">
        <v>46419179.049999997</v>
      </c>
      <c r="X156">
        <v>45566965.060000002</v>
      </c>
      <c r="Y156">
        <v>44989188.140000001</v>
      </c>
      <c r="Z156">
        <v>44660322.840000004</v>
      </c>
      <c r="AA156">
        <v>44530598.049999997</v>
      </c>
      <c r="AB156">
        <v>44562862.840000004</v>
      </c>
      <c r="AC156">
        <v>44731370.469999999</v>
      </c>
      <c r="AD156">
        <v>44477844.159999996</v>
      </c>
      <c r="AE156">
        <v>44294344.090000004</v>
      </c>
      <c r="AF156">
        <v>44166426.75</v>
      </c>
      <c r="AG156">
        <v>44079771.549999997</v>
      </c>
      <c r="AH156">
        <v>44030028.670000002</v>
      </c>
      <c r="AI156">
        <v>43977696.479999997</v>
      </c>
      <c r="AJ156">
        <v>43934600.43</v>
      </c>
      <c r="AK156">
        <v>43905504.909999996</v>
      </c>
      <c r="AL156">
        <v>43883619.969999999</v>
      </c>
      <c r="AM156">
        <v>43865509.969999999</v>
      </c>
      <c r="AN156">
        <v>43834909.350000001</v>
      </c>
      <c r="AO156">
        <v>43802425.960000001</v>
      </c>
      <c r="AP156">
        <v>43764188.149999999</v>
      </c>
      <c r="AQ156">
        <v>43722911.030000001</v>
      </c>
      <c r="AR156">
        <v>43665668.659999996</v>
      </c>
      <c r="AS156">
        <v>43590092.109999999</v>
      </c>
      <c r="AT156">
        <v>43493932.600000001</v>
      </c>
      <c r="AU156">
        <v>43377858.780000001</v>
      </c>
      <c r="AV156">
        <v>43244676.729999997</v>
      </c>
      <c r="AW156">
        <v>43117403.039999999</v>
      </c>
    </row>
    <row r="157" spans="2:49" x14ac:dyDescent="0.25">
      <c r="B157" t="s">
        <v>256</v>
      </c>
      <c r="C157">
        <v>1681202.1785921501</v>
      </c>
      <c r="D157">
        <v>1708194.4233697001</v>
      </c>
      <c r="E157">
        <v>1735620.037</v>
      </c>
      <c r="F157">
        <v>2101689.2080000001</v>
      </c>
      <c r="G157">
        <v>1890658.3640000001</v>
      </c>
      <c r="H157">
        <v>1428120.0530000001</v>
      </c>
      <c r="I157">
        <v>1825533.9509999999</v>
      </c>
      <c r="J157">
        <v>1521231.6370000001</v>
      </c>
      <c r="K157">
        <v>1910383.2069999999</v>
      </c>
      <c r="L157">
        <v>1806267.412</v>
      </c>
      <c r="M157">
        <v>1908345.132</v>
      </c>
      <c r="N157">
        <v>2025290.6950000001</v>
      </c>
      <c r="O157">
        <v>2028646.8970000001</v>
      </c>
      <c r="P157">
        <v>2018627.92</v>
      </c>
      <c r="Q157">
        <v>1983940.3570000001</v>
      </c>
      <c r="R157">
        <v>1959276.027</v>
      </c>
      <c r="S157">
        <v>2193843.398</v>
      </c>
      <c r="T157">
        <v>2151977.8659999999</v>
      </c>
      <c r="U157">
        <v>2116273.0269999998</v>
      </c>
      <c r="V157">
        <v>2088714.6429999999</v>
      </c>
      <c r="W157">
        <v>2083722.709</v>
      </c>
      <c r="X157">
        <v>2068241.628</v>
      </c>
      <c r="Y157">
        <v>2065508.9369999999</v>
      </c>
      <c r="Z157">
        <v>2072483.054</v>
      </c>
      <c r="AA157">
        <v>2087290.5109999999</v>
      </c>
      <c r="AB157">
        <v>2108140.523</v>
      </c>
      <c r="AC157">
        <v>2133763.4950000001</v>
      </c>
      <c r="AD157">
        <v>2163425.2480000001</v>
      </c>
      <c r="AE157">
        <v>2195269.2009999999</v>
      </c>
      <c r="AF157">
        <v>2228927.29</v>
      </c>
      <c r="AG157">
        <v>2264041.3369999998</v>
      </c>
      <c r="AH157">
        <v>2300640.7689999999</v>
      </c>
      <c r="AI157">
        <v>2337814.3539999998</v>
      </c>
      <c r="AJ157">
        <v>2375478.4010000001</v>
      </c>
      <c r="AK157">
        <v>2413835.3689999999</v>
      </c>
      <c r="AL157">
        <v>2452737.415</v>
      </c>
      <c r="AM157">
        <v>2492119.477</v>
      </c>
      <c r="AN157">
        <v>2531098.352</v>
      </c>
      <c r="AO157">
        <v>2570424.335</v>
      </c>
      <c r="AP157">
        <v>2609963.969</v>
      </c>
      <c r="AQ157">
        <v>2649936.361</v>
      </c>
      <c r="AR157">
        <v>2689943.5189999999</v>
      </c>
      <c r="AS157">
        <v>2729989.2280000001</v>
      </c>
      <c r="AT157">
        <v>2769906.4989999998</v>
      </c>
      <c r="AU157">
        <v>2809793.9029999999</v>
      </c>
      <c r="AV157">
        <v>2849807.4580000001</v>
      </c>
      <c r="AW157">
        <v>2890996.1839999999</v>
      </c>
    </row>
    <row r="158" spans="2:49" x14ac:dyDescent="0.2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4299067.4879999999</v>
      </c>
      <c r="G158">
        <v>4273092.9610000001</v>
      </c>
      <c r="H158">
        <v>3473860.65</v>
      </c>
      <c r="I158">
        <v>3590061.0469999998</v>
      </c>
      <c r="J158">
        <v>3770473.855</v>
      </c>
      <c r="K158">
        <v>3680225.8650000002</v>
      </c>
      <c r="L158">
        <v>3553334.9010000001</v>
      </c>
      <c r="M158">
        <v>3511916.6770000001</v>
      </c>
      <c r="N158">
        <v>3557505.1140000001</v>
      </c>
      <c r="O158">
        <v>3605971.125</v>
      </c>
      <c r="P158">
        <v>3638790.1379999998</v>
      </c>
      <c r="Q158">
        <v>3649878.4819999998</v>
      </c>
      <c r="R158">
        <v>3659556.36</v>
      </c>
      <c r="S158">
        <v>3774726.7960000001</v>
      </c>
      <c r="T158">
        <v>3798173.1</v>
      </c>
      <c r="U158">
        <v>3785648.6340000001</v>
      </c>
      <c r="V158">
        <v>3764626.8480000002</v>
      </c>
      <c r="W158">
        <v>3755755.5019999999</v>
      </c>
      <c r="X158">
        <v>3726943.5440000002</v>
      </c>
      <c r="Y158">
        <v>3723607.284</v>
      </c>
      <c r="Z158">
        <v>3737220.3689999999</v>
      </c>
      <c r="AA158">
        <v>3764675.01</v>
      </c>
      <c r="AB158">
        <v>3802161.375</v>
      </c>
      <c r="AC158">
        <v>3847280.145</v>
      </c>
      <c r="AD158">
        <v>3898666.1</v>
      </c>
      <c r="AE158">
        <v>3953332.875</v>
      </c>
      <c r="AF158">
        <v>4010047.3080000002</v>
      </c>
      <c r="AG158">
        <v>4068092.2880000002</v>
      </c>
      <c r="AH158">
        <v>4127589.7590000001</v>
      </c>
      <c r="AI158">
        <v>4187176.6409999998</v>
      </c>
      <c r="AJ158">
        <v>4246973.4019999998</v>
      </c>
      <c r="AK158">
        <v>4307198.5719999997</v>
      </c>
      <c r="AL158">
        <v>4368405.7149999999</v>
      </c>
      <c r="AM158">
        <v>4430671.2070000004</v>
      </c>
      <c r="AN158">
        <v>4491228.0810000002</v>
      </c>
      <c r="AO158">
        <v>4551550.9019999998</v>
      </c>
      <c r="AP158">
        <v>4611498.4009999996</v>
      </c>
      <c r="AQ158">
        <v>4671610.18</v>
      </c>
      <c r="AR158">
        <v>4731534.2300000004</v>
      </c>
      <c r="AS158">
        <v>4792293.1720000003</v>
      </c>
      <c r="AT158">
        <v>4853950.4879999999</v>
      </c>
      <c r="AU158">
        <v>4916373.5269999998</v>
      </c>
      <c r="AV158">
        <v>4979444.6780000003</v>
      </c>
      <c r="AW158">
        <v>5044775.0209999997</v>
      </c>
    </row>
    <row r="159" spans="2:49" x14ac:dyDescent="0.2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22007926.02</v>
      </c>
      <c r="G159">
        <v>21824820.800000001</v>
      </c>
      <c r="H159">
        <v>21517964.690000001</v>
      </c>
      <c r="I159">
        <v>22148946.129999999</v>
      </c>
      <c r="J159">
        <v>21976714.629999999</v>
      </c>
      <c r="K159">
        <v>21137798.510000002</v>
      </c>
      <c r="L159">
        <v>20808912.77</v>
      </c>
      <c r="M159">
        <v>21164507.489999998</v>
      </c>
      <c r="N159">
        <v>22424183.66</v>
      </c>
      <c r="O159">
        <v>23022641.760000002</v>
      </c>
      <c r="P159">
        <v>21976971.039999999</v>
      </c>
      <c r="Q159">
        <v>19748784.489999998</v>
      </c>
      <c r="R159">
        <v>17759298.210000001</v>
      </c>
      <c r="S159">
        <v>16548778.65</v>
      </c>
      <c r="T159">
        <v>15751191.289999999</v>
      </c>
      <c r="U159">
        <v>15091870.25</v>
      </c>
      <c r="V159">
        <v>14584357.439999999</v>
      </c>
      <c r="W159">
        <v>14030856.800000001</v>
      </c>
      <c r="X159">
        <v>13487110.59</v>
      </c>
      <c r="Y159">
        <v>13256321.630000001</v>
      </c>
      <c r="Z159">
        <v>13225676.65</v>
      </c>
      <c r="AA159">
        <v>13304138.26</v>
      </c>
      <c r="AB159">
        <v>13434695.35</v>
      </c>
      <c r="AC159">
        <v>13585278.18</v>
      </c>
      <c r="AD159">
        <v>13740002.15</v>
      </c>
      <c r="AE159">
        <v>13875893.83</v>
      </c>
      <c r="AF159">
        <v>13992781.710000001</v>
      </c>
      <c r="AG159">
        <v>14091147.189999999</v>
      </c>
      <c r="AH159">
        <v>14178080.42</v>
      </c>
      <c r="AI159">
        <v>14275284.970000001</v>
      </c>
      <c r="AJ159">
        <v>14357978.41</v>
      </c>
      <c r="AK159">
        <v>14430987.039999999</v>
      </c>
      <c r="AL159">
        <v>14494535.279999999</v>
      </c>
      <c r="AM159">
        <v>14551106.02</v>
      </c>
      <c r="AN159">
        <v>14590379.34</v>
      </c>
      <c r="AO159">
        <v>14624378.210000001</v>
      </c>
      <c r="AP159">
        <v>14655678.51</v>
      </c>
      <c r="AQ159">
        <v>14689628.35</v>
      </c>
      <c r="AR159">
        <v>14726691.77</v>
      </c>
      <c r="AS159">
        <v>14766911.880000001</v>
      </c>
      <c r="AT159">
        <v>14814850.189999999</v>
      </c>
      <c r="AU159">
        <v>14874508.289999999</v>
      </c>
      <c r="AV159">
        <v>14949840.550000001</v>
      </c>
      <c r="AW159">
        <v>15053123.26</v>
      </c>
    </row>
    <row r="160" spans="2:49" x14ac:dyDescent="0.2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272200607.10000002</v>
      </c>
      <c r="G160">
        <v>257949712.80000001</v>
      </c>
      <c r="H160">
        <v>236398149.80000001</v>
      </c>
      <c r="I160">
        <v>240224739.09999999</v>
      </c>
      <c r="J160">
        <v>236480524.30000001</v>
      </c>
      <c r="K160">
        <v>222911292.5</v>
      </c>
      <c r="L160">
        <v>215935067.30000001</v>
      </c>
      <c r="M160">
        <v>214278395.69999999</v>
      </c>
      <c r="N160">
        <v>213406875.59999999</v>
      </c>
      <c r="O160">
        <v>212219235.30000001</v>
      </c>
      <c r="P160">
        <v>205474937.59999999</v>
      </c>
      <c r="Q160">
        <v>195892706.90000001</v>
      </c>
      <c r="R160">
        <v>188947457.90000001</v>
      </c>
      <c r="S160">
        <v>182801781.30000001</v>
      </c>
      <c r="T160">
        <v>180766695.09999999</v>
      </c>
      <c r="U160">
        <v>179198042.5</v>
      </c>
      <c r="V160">
        <v>178508052.30000001</v>
      </c>
      <c r="W160">
        <v>176355394.19999999</v>
      </c>
      <c r="X160">
        <v>173720113.40000001</v>
      </c>
      <c r="Y160">
        <v>172693066.90000001</v>
      </c>
      <c r="Z160">
        <v>172982411</v>
      </c>
      <c r="AA160">
        <v>174086742.30000001</v>
      </c>
      <c r="AB160">
        <v>175758504.09999999</v>
      </c>
      <c r="AC160">
        <v>177794099.90000001</v>
      </c>
      <c r="AD160">
        <v>179446214.90000001</v>
      </c>
      <c r="AE160">
        <v>181121794</v>
      </c>
      <c r="AF160">
        <v>182466888.30000001</v>
      </c>
      <c r="AG160">
        <v>184064522.40000001</v>
      </c>
      <c r="AH160">
        <v>185712940.90000001</v>
      </c>
      <c r="AI160">
        <v>187332895.09999999</v>
      </c>
      <c r="AJ160">
        <v>188903838.59999999</v>
      </c>
      <c r="AK160">
        <v>190518210.19999999</v>
      </c>
      <c r="AL160">
        <v>192161305.90000001</v>
      </c>
      <c r="AM160">
        <v>193801531.40000001</v>
      </c>
      <c r="AN160">
        <v>195474758.90000001</v>
      </c>
      <c r="AO160">
        <v>197093756.90000001</v>
      </c>
      <c r="AP160">
        <v>198679522.40000001</v>
      </c>
      <c r="AQ160">
        <v>200294490.59999999</v>
      </c>
      <c r="AR160">
        <v>201858826.09999999</v>
      </c>
      <c r="AS160">
        <v>204134365.90000001</v>
      </c>
      <c r="AT160">
        <v>206550997.80000001</v>
      </c>
      <c r="AU160">
        <v>209000496.19999999</v>
      </c>
      <c r="AV160">
        <v>211488933.59999999</v>
      </c>
      <c r="AW160">
        <v>214234615.19999999</v>
      </c>
    </row>
    <row r="161" spans="2:49" x14ac:dyDescent="0.2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6060247.3799999999</v>
      </c>
      <c r="G161">
        <v>6058191.8059999999</v>
      </c>
      <c r="H161">
        <v>6375749.8490000004</v>
      </c>
      <c r="I161">
        <v>6521739.426</v>
      </c>
      <c r="J161">
        <v>6511514.8480000002</v>
      </c>
      <c r="K161">
        <v>6404550.6299999999</v>
      </c>
      <c r="L161">
        <v>6418616.5630000001</v>
      </c>
      <c r="M161">
        <v>6528496.1849999996</v>
      </c>
      <c r="N161">
        <v>6849135.7750000004</v>
      </c>
      <c r="O161">
        <v>6856345.4879999999</v>
      </c>
      <c r="P161">
        <v>6379221.9500000002</v>
      </c>
      <c r="Q161">
        <v>5575214.2699999996</v>
      </c>
      <c r="R161">
        <v>4854239.4979999997</v>
      </c>
      <c r="S161">
        <v>4353873.2319999998</v>
      </c>
      <c r="T161">
        <v>4095851.392</v>
      </c>
      <c r="U161">
        <v>3903267.2230000002</v>
      </c>
      <c r="V161">
        <v>3765624.5410000002</v>
      </c>
      <c r="W161">
        <v>3627824.7990000001</v>
      </c>
      <c r="X161">
        <v>3496219.0219999999</v>
      </c>
      <c r="Y161">
        <v>3445007.9330000002</v>
      </c>
      <c r="Z161">
        <v>3432552.8360000001</v>
      </c>
      <c r="AA161">
        <v>3436994.9709999999</v>
      </c>
      <c r="AB161">
        <v>3445579.5469999998</v>
      </c>
      <c r="AC161">
        <v>3453487.605</v>
      </c>
      <c r="AD161">
        <v>3459424.0249999999</v>
      </c>
      <c r="AE161">
        <v>3459186.2689999999</v>
      </c>
      <c r="AF161">
        <v>3454884.6359999999</v>
      </c>
      <c r="AG161">
        <v>3447871.9350000001</v>
      </c>
      <c r="AH161">
        <v>3440805.7420000001</v>
      </c>
      <c r="AI161">
        <v>3450361.673</v>
      </c>
      <c r="AJ161">
        <v>3461823.0380000002</v>
      </c>
      <c r="AK161">
        <v>3474383.0180000002</v>
      </c>
      <c r="AL161">
        <v>3487201.929</v>
      </c>
      <c r="AM161">
        <v>3500080.577</v>
      </c>
      <c r="AN161">
        <v>3508954.1469999999</v>
      </c>
      <c r="AO161">
        <v>3517891.35</v>
      </c>
      <c r="AP161">
        <v>3526418.0669999998</v>
      </c>
      <c r="AQ161">
        <v>3534770.807</v>
      </c>
      <c r="AR161">
        <v>3542926.4569999999</v>
      </c>
      <c r="AS161">
        <v>3550428.733</v>
      </c>
      <c r="AT161">
        <v>3558301.3620000002</v>
      </c>
      <c r="AU161">
        <v>3567307.37</v>
      </c>
      <c r="AV161">
        <v>3577905.5079999999</v>
      </c>
      <c r="AW161">
        <v>3591661.0619999999</v>
      </c>
    </row>
    <row r="162" spans="2:49" x14ac:dyDescent="0.2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781116.42799999996</v>
      </c>
      <c r="G162">
        <v>666985.9264</v>
      </c>
      <c r="H162">
        <v>570723.52800000005</v>
      </c>
      <c r="I162">
        <v>582586.68160000001</v>
      </c>
      <c r="J162">
        <v>625900.24750000006</v>
      </c>
      <c r="K162">
        <v>584305.25549999997</v>
      </c>
      <c r="L162">
        <v>603576.61450000003</v>
      </c>
      <c r="M162">
        <v>631635.70389999996</v>
      </c>
      <c r="N162">
        <v>626286.87</v>
      </c>
      <c r="O162">
        <v>518508.39510000002</v>
      </c>
      <c r="P162">
        <v>420522.86690000002</v>
      </c>
      <c r="Q162">
        <v>364447.6153</v>
      </c>
      <c r="R162">
        <v>337336.48310000001</v>
      </c>
      <c r="S162">
        <v>315263.72960000002</v>
      </c>
      <c r="T162">
        <v>302861.37270000001</v>
      </c>
      <c r="U162">
        <v>301667.41330000001</v>
      </c>
      <c r="V162">
        <v>312256.15490000002</v>
      </c>
      <c r="W162">
        <v>318266.48259999999</v>
      </c>
      <c r="X162">
        <v>325351.36099999998</v>
      </c>
      <c r="Y162">
        <v>327687.91149999999</v>
      </c>
      <c r="Z162">
        <v>331564.93190000003</v>
      </c>
      <c r="AA162">
        <v>335669.54790000001</v>
      </c>
      <c r="AB162">
        <v>339982.47470000002</v>
      </c>
      <c r="AC162">
        <v>344736.72979999997</v>
      </c>
      <c r="AD162">
        <v>350505.5294</v>
      </c>
      <c r="AE162">
        <v>356022.5355</v>
      </c>
      <c r="AF162">
        <v>361426.38449999999</v>
      </c>
      <c r="AG162">
        <v>366760.51409999997</v>
      </c>
      <c r="AH162">
        <v>372713.67420000001</v>
      </c>
      <c r="AI162">
        <v>377643.19199999998</v>
      </c>
      <c r="AJ162">
        <v>382206.00709999999</v>
      </c>
      <c r="AK162">
        <v>387541.0232</v>
      </c>
      <c r="AL162">
        <v>392847.79969999997</v>
      </c>
      <c r="AM162">
        <v>397999.72379999998</v>
      </c>
      <c r="AN162">
        <v>403001.85029999999</v>
      </c>
      <c r="AO162">
        <v>407173.61930000002</v>
      </c>
      <c r="AP162">
        <v>410992.18780000001</v>
      </c>
      <c r="AQ162">
        <v>415271.66960000002</v>
      </c>
      <c r="AR162">
        <v>418811.68599999999</v>
      </c>
      <c r="AS162">
        <v>423161.83809999999</v>
      </c>
      <c r="AT162">
        <v>428277.80660000001</v>
      </c>
      <c r="AU162">
        <v>433506.95510000002</v>
      </c>
      <c r="AV162">
        <v>439017.94669999997</v>
      </c>
      <c r="AW162">
        <v>447722.04229999997</v>
      </c>
    </row>
    <row r="163" spans="2:49" x14ac:dyDescent="0.2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498904.7536</v>
      </c>
      <c r="G163">
        <v>431517.15230000002</v>
      </c>
      <c r="H163">
        <v>384403.7402</v>
      </c>
      <c r="I163">
        <v>399483.06099999999</v>
      </c>
      <c r="J163">
        <v>366975.37209999998</v>
      </c>
      <c r="K163">
        <v>350922.16409999999</v>
      </c>
      <c r="L163">
        <v>377272.37849999999</v>
      </c>
      <c r="M163">
        <v>386191.26280000003</v>
      </c>
      <c r="N163">
        <v>396465.86109999998</v>
      </c>
      <c r="O163">
        <v>315037.54950000002</v>
      </c>
      <c r="P163">
        <v>244013.00959999999</v>
      </c>
      <c r="Q163">
        <v>202691.69440000001</v>
      </c>
      <c r="R163">
        <v>181629.91750000001</v>
      </c>
      <c r="S163">
        <v>167583.0687</v>
      </c>
      <c r="T163">
        <v>163829.6263</v>
      </c>
      <c r="U163">
        <v>165595.4326</v>
      </c>
      <c r="V163">
        <v>169839.57149999999</v>
      </c>
      <c r="W163">
        <v>173995.07509999999</v>
      </c>
      <c r="X163">
        <v>178263.57629999999</v>
      </c>
      <c r="Y163">
        <v>181256.28099999999</v>
      </c>
      <c r="Z163">
        <v>184001.9241</v>
      </c>
      <c r="AA163">
        <v>186893.36929999999</v>
      </c>
      <c r="AB163">
        <v>190091.04010000001</v>
      </c>
      <c r="AC163">
        <v>193590.62049999999</v>
      </c>
      <c r="AD163">
        <v>197451.84289999999</v>
      </c>
      <c r="AE163">
        <v>201451.06400000001</v>
      </c>
      <c r="AF163">
        <v>205510.6819</v>
      </c>
      <c r="AG163">
        <v>209590.0471</v>
      </c>
      <c r="AH163">
        <v>213702.06789999999</v>
      </c>
      <c r="AI163">
        <v>217680.0214</v>
      </c>
      <c r="AJ163">
        <v>221648.32389999999</v>
      </c>
      <c r="AK163">
        <v>225680.72709999999</v>
      </c>
      <c r="AL163">
        <v>229771.86730000001</v>
      </c>
      <c r="AM163">
        <v>233924.60740000001</v>
      </c>
      <c r="AN163">
        <v>238087.226</v>
      </c>
      <c r="AO163">
        <v>242248.23149999999</v>
      </c>
      <c r="AP163">
        <v>246410.41310000001</v>
      </c>
      <c r="AQ163">
        <v>250613.87770000001</v>
      </c>
      <c r="AR163">
        <v>254822.75380000001</v>
      </c>
      <c r="AS163">
        <v>259322.3884</v>
      </c>
      <c r="AT163">
        <v>264062.63679999998</v>
      </c>
      <c r="AU163">
        <v>269003.44790000003</v>
      </c>
      <c r="AV163">
        <v>274126.69530000002</v>
      </c>
      <c r="AW163">
        <v>279554.67629999999</v>
      </c>
    </row>
    <row r="164" spans="2:49" x14ac:dyDescent="0.2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1535612.7679999999</v>
      </c>
      <c r="G164">
        <v>1387122.3119999999</v>
      </c>
      <c r="H164">
        <v>1291058.665</v>
      </c>
      <c r="I164">
        <v>1324302.68</v>
      </c>
      <c r="J164">
        <v>1272531.662</v>
      </c>
      <c r="K164">
        <v>1269996.5190000001</v>
      </c>
      <c r="L164">
        <v>1393576.966</v>
      </c>
      <c r="M164">
        <v>1449529.76</v>
      </c>
      <c r="N164">
        <v>1482928.608</v>
      </c>
      <c r="O164">
        <v>1176931.733</v>
      </c>
      <c r="P164">
        <v>910502.85820000002</v>
      </c>
      <c r="Q164">
        <v>766859.24979999999</v>
      </c>
      <c r="R164">
        <v>703675.98270000005</v>
      </c>
      <c r="S164">
        <v>634135.73109999998</v>
      </c>
      <c r="T164">
        <v>616210.18019999994</v>
      </c>
      <c r="U164">
        <v>622219.03949999996</v>
      </c>
      <c r="V164">
        <v>639504.14170000004</v>
      </c>
      <c r="W164">
        <v>660517.81270000001</v>
      </c>
      <c r="X164">
        <v>683843.25529999996</v>
      </c>
      <c r="Y164">
        <v>700330.59299999999</v>
      </c>
      <c r="Z164">
        <v>715128.15300000005</v>
      </c>
      <c r="AA164">
        <v>730552.62419999996</v>
      </c>
      <c r="AB164">
        <v>747471.60620000004</v>
      </c>
      <c r="AC164">
        <v>765925.58909999998</v>
      </c>
      <c r="AD164">
        <v>785727.61990000005</v>
      </c>
      <c r="AE164">
        <v>806350.50219999999</v>
      </c>
      <c r="AF164">
        <v>827485.72790000006</v>
      </c>
      <c r="AG164">
        <v>848958.46860000002</v>
      </c>
      <c r="AH164">
        <v>870753.06270000001</v>
      </c>
      <c r="AI164">
        <v>892019.97820000001</v>
      </c>
      <c r="AJ164">
        <v>913318.15240000002</v>
      </c>
      <c r="AK164">
        <v>934890.59490000003</v>
      </c>
      <c r="AL164">
        <v>956786.90610000002</v>
      </c>
      <c r="AM164">
        <v>979027.57279999997</v>
      </c>
      <c r="AN164">
        <v>1001748.807</v>
      </c>
      <c r="AO164">
        <v>1024781.7</v>
      </c>
      <c r="AP164">
        <v>1048081.164</v>
      </c>
      <c r="AQ164">
        <v>1071750.44</v>
      </c>
      <c r="AR164">
        <v>1095709.844</v>
      </c>
      <c r="AS164">
        <v>1120926.3259999999</v>
      </c>
      <c r="AT164">
        <v>1147282.831</v>
      </c>
      <c r="AU164">
        <v>1174642.8940000001</v>
      </c>
      <c r="AV164">
        <v>1202938.379</v>
      </c>
      <c r="AW164">
        <v>1232508.3570000001</v>
      </c>
    </row>
    <row r="165" spans="2:49" x14ac:dyDescent="0.25">
      <c r="B165" t="s">
        <v>264</v>
      </c>
      <c r="C165">
        <v>225722.47732836599</v>
      </c>
      <c r="D165">
        <v>229346.52471387701</v>
      </c>
      <c r="E165">
        <v>233028.7574</v>
      </c>
      <c r="F165">
        <v>236117.3126</v>
      </c>
      <c r="G165">
        <v>220564.8395</v>
      </c>
      <c r="H165">
        <v>206198.03779999999</v>
      </c>
      <c r="I165">
        <v>213791.51459999999</v>
      </c>
      <c r="J165">
        <v>210518.47349999999</v>
      </c>
      <c r="K165">
        <v>211594.5575</v>
      </c>
      <c r="L165">
        <v>226884.17670000001</v>
      </c>
      <c r="M165">
        <v>235051.7555</v>
      </c>
      <c r="N165">
        <v>240546.03140000001</v>
      </c>
      <c r="O165">
        <v>210179.87160000001</v>
      </c>
      <c r="P165">
        <v>181118.19130000001</v>
      </c>
      <c r="Q165">
        <v>164781.92449999999</v>
      </c>
      <c r="R165">
        <v>157993.28450000001</v>
      </c>
      <c r="S165">
        <v>150918.47270000001</v>
      </c>
      <c r="T165">
        <v>148226.80559999999</v>
      </c>
      <c r="U165">
        <v>148386.89629999999</v>
      </c>
      <c r="V165">
        <v>150238.6097</v>
      </c>
      <c r="W165">
        <v>152532.48269999999</v>
      </c>
      <c r="X165">
        <v>155027.4687</v>
      </c>
      <c r="Y165">
        <v>157863.2892</v>
      </c>
      <c r="Z165">
        <v>160978.21400000001</v>
      </c>
      <c r="AA165">
        <v>164386.9001</v>
      </c>
      <c r="AB165">
        <v>168067.33670000001</v>
      </c>
      <c r="AC165">
        <v>171963.40100000001</v>
      </c>
      <c r="AD165">
        <v>175966.55100000001</v>
      </c>
      <c r="AE165">
        <v>180015.5705</v>
      </c>
      <c r="AF165">
        <v>184092.68369999999</v>
      </c>
      <c r="AG165">
        <v>188194.11350000001</v>
      </c>
      <c r="AH165">
        <v>192332.26430000001</v>
      </c>
      <c r="AI165">
        <v>196441.61989999999</v>
      </c>
      <c r="AJ165">
        <v>200578.9774</v>
      </c>
      <c r="AK165">
        <v>204770.20680000001</v>
      </c>
      <c r="AL165">
        <v>209021.9999</v>
      </c>
      <c r="AM165">
        <v>213337.54810000001</v>
      </c>
      <c r="AN165">
        <v>217784.9571</v>
      </c>
      <c r="AO165">
        <v>222336.12150000001</v>
      </c>
      <c r="AP165">
        <v>226978.09580000001</v>
      </c>
      <c r="AQ165">
        <v>231717.1225</v>
      </c>
      <c r="AR165">
        <v>236546.40909999999</v>
      </c>
      <c r="AS165">
        <v>241527.60279999999</v>
      </c>
      <c r="AT165">
        <v>246649.35680000001</v>
      </c>
      <c r="AU165">
        <v>251903.79689999999</v>
      </c>
      <c r="AV165">
        <v>257288.56299999999</v>
      </c>
      <c r="AW165">
        <v>262845.13900000002</v>
      </c>
    </row>
    <row r="166" spans="2:49" x14ac:dyDescent="0.25">
      <c r="B166" t="s">
        <v>265</v>
      </c>
      <c r="C166">
        <v>20679763.666016001</v>
      </c>
      <c r="D166">
        <v>21011783.9607329</v>
      </c>
      <c r="E166">
        <v>21349135.030000001</v>
      </c>
      <c r="F166">
        <v>21421301.27</v>
      </c>
      <c r="G166">
        <v>18669475.370000001</v>
      </c>
      <c r="H166">
        <v>15262268.289999999</v>
      </c>
      <c r="I166">
        <v>16651531.09</v>
      </c>
      <c r="J166">
        <v>16454476.85</v>
      </c>
      <c r="K166">
        <v>15524879.470000001</v>
      </c>
      <c r="L166">
        <v>16090654.35</v>
      </c>
      <c r="M166">
        <v>16609381.84</v>
      </c>
      <c r="N166">
        <v>16495697.17</v>
      </c>
      <c r="O166">
        <v>14778473.35</v>
      </c>
      <c r="P166">
        <v>12911195.18</v>
      </c>
      <c r="Q166">
        <v>11661852.93</v>
      </c>
      <c r="R166">
        <v>11048033.09</v>
      </c>
      <c r="S166">
        <v>10603002.439999999</v>
      </c>
      <c r="T166">
        <v>10380728.609999999</v>
      </c>
      <c r="U166">
        <v>10373398.189999999</v>
      </c>
      <c r="V166">
        <v>10473906.17</v>
      </c>
      <c r="W166">
        <v>10562521.869999999</v>
      </c>
      <c r="X166">
        <v>10650049.689999999</v>
      </c>
      <c r="Y166">
        <v>10766322.869999999</v>
      </c>
      <c r="Z166">
        <v>10917084.199999999</v>
      </c>
      <c r="AA166">
        <v>11092278.109999999</v>
      </c>
      <c r="AB166">
        <v>11288179.17</v>
      </c>
      <c r="AC166">
        <v>11501293.539999999</v>
      </c>
      <c r="AD166">
        <v>11721442.59</v>
      </c>
      <c r="AE166">
        <v>11940922.869999999</v>
      </c>
      <c r="AF166">
        <v>12160748.560000001</v>
      </c>
      <c r="AG166">
        <v>12381382.560000001</v>
      </c>
      <c r="AH166">
        <v>12606040.42</v>
      </c>
      <c r="AI166">
        <v>12827279.23</v>
      </c>
      <c r="AJ166">
        <v>13050328.84</v>
      </c>
      <c r="AK166">
        <v>13280124.91</v>
      </c>
      <c r="AL166">
        <v>13514245.140000001</v>
      </c>
      <c r="AM166">
        <v>13752104.289999999</v>
      </c>
      <c r="AN166">
        <v>13989023.789999999</v>
      </c>
      <c r="AO166">
        <v>14224255.57</v>
      </c>
      <c r="AP166">
        <v>14458664.35</v>
      </c>
      <c r="AQ166">
        <v>14695329.35</v>
      </c>
      <c r="AR166">
        <v>14929854.640000001</v>
      </c>
      <c r="AS166">
        <v>15175075.9</v>
      </c>
      <c r="AT166">
        <v>15428490.59</v>
      </c>
      <c r="AU166">
        <v>15687379.49</v>
      </c>
      <c r="AV166">
        <v>15951277.869999999</v>
      </c>
      <c r="AW166">
        <v>16231538.01</v>
      </c>
    </row>
    <row r="167" spans="2:49" x14ac:dyDescent="0.2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2118726.0469999998</v>
      </c>
      <c r="G167">
        <v>1795245.696</v>
      </c>
      <c r="H167">
        <v>1623204.2690000001</v>
      </c>
      <c r="I167">
        <v>1629435.0859999999</v>
      </c>
      <c r="J167">
        <v>1536570.5</v>
      </c>
      <c r="K167">
        <v>1530450.7849999999</v>
      </c>
      <c r="L167">
        <v>1676331.9380000001</v>
      </c>
      <c r="M167">
        <v>1763767.81</v>
      </c>
      <c r="N167">
        <v>1788205.8060000001</v>
      </c>
      <c r="O167">
        <v>1355459.6839999999</v>
      </c>
      <c r="P167">
        <v>998201.64199999999</v>
      </c>
      <c r="Q167">
        <v>805941.08900000004</v>
      </c>
      <c r="R167">
        <v>714984.32380000001</v>
      </c>
      <c r="S167">
        <v>635873.45539999998</v>
      </c>
      <c r="T167">
        <v>602225.34380000003</v>
      </c>
      <c r="U167">
        <v>599515.96640000003</v>
      </c>
      <c r="V167">
        <v>611344.08160000003</v>
      </c>
      <c r="W167">
        <v>626872.81610000005</v>
      </c>
      <c r="X167">
        <v>645570.25600000005</v>
      </c>
      <c r="Y167">
        <v>662098.93070000003</v>
      </c>
      <c r="Z167">
        <v>677981.62150000001</v>
      </c>
      <c r="AA167">
        <v>693918.04370000004</v>
      </c>
      <c r="AB167">
        <v>710479.06929999997</v>
      </c>
      <c r="AC167">
        <v>727761.79520000005</v>
      </c>
      <c r="AD167">
        <v>745580.82570000004</v>
      </c>
      <c r="AE167">
        <v>763151.29909999995</v>
      </c>
      <c r="AF167">
        <v>780587.2365</v>
      </c>
      <c r="AG167">
        <v>797892.65139999997</v>
      </c>
      <c r="AH167">
        <v>815273.20589999994</v>
      </c>
      <c r="AI167">
        <v>832254.57609999995</v>
      </c>
      <c r="AJ167">
        <v>849288.81189999997</v>
      </c>
      <c r="AK167">
        <v>866707.57929999998</v>
      </c>
      <c r="AL167">
        <v>884369.11919999996</v>
      </c>
      <c r="AM167">
        <v>902235.10629999998</v>
      </c>
      <c r="AN167">
        <v>920905.35800000001</v>
      </c>
      <c r="AO167">
        <v>940367.52599999995</v>
      </c>
      <c r="AP167">
        <v>960418.05740000005</v>
      </c>
      <c r="AQ167">
        <v>981234.33770000003</v>
      </c>
      <c r="AR167">
        <v>1002521.97</v>
      </c>
      <c r="AS167">
        <v>1025148.548</v>
      </c>
      <c r="AT167">
        <v>1048689.1140000001</v>
      </c>
      <c r="AU167">
        <v>1073135.02</v>
      </c>
      <c r="AV167">
        <v>1098512.5490000001</v>
      </c>
      <c r="AW167">
        <v>1125758.341</v>
      </c>
    </row>
    <row r="168" spans="2:49" x14ac:dyDescent="0.2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2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25">
      <c r="B170" t="s">
        <v>269</v>
      </c>
      <c r="C170">
        <v>20174774.421468802</v>
      </c>
      <c r="D170">
        <v>20498686.950521201</v>
      </c>
      <c r="E170">
        <v>20827800</v>
      </c>
      <c r="F170">
        <v>19906990.100000001</v>
      </c>
      <c r="G170">
        <v>18926098.800000001</v>
      </c>
      <c r="H170">
        <v>16952777</v>
      </c>
      <c r="I170">
        <v>16081822.98</v>
      </c>
      <c r="J170">
        <v>15385922.25</v>
      </c>
      <c r="K170">
        <v>14523249.73</v>
      </c>
      <c r="L170">
        <v>13505404.550000001</v>
      </c>
      <c r="M170">
        <v>12547839.310000001</v>
      </c>
      <c r="N170">
        <v>11555587.119999999</v>
      </c>
      <c r="O170">
        <v>10373118.83</v>
      </c>
      <c r="P170">
        <v>9377864.1270000003</v>
      </c>
      <c r="Q170">
        <v>8519275.3049999997</v>
      </c>
      <c r="R170">
        <v>7578496.9270000001</v>
      </c>
      <c r="S170">
        <v>3083644.2220000001</v>
      </c>
      <c r="T170">
        <v>2284591.9029999999</v>
      </c>
      <c r="U170">
        <v>1755613.081</v>
      </c>
      <c r="V170">
        <v>1287151.8259999999</v>
      </c>
      <c r="W170">
        <v>1033196.009</v>
      </c>
      <c r="X170">
        <v>785725.15749999997</v>
      </c>
      <c r="Y170">
        <v>761640.85679999995</v>
      </c>
      <c r="Z170">
        <v>757405.76260000002</v>
      </c>
      <c r="AA170">
        <v>755678.64870000002</v>
      </c>
      <c r="AB170">
        <v>755209.44090000005</v>
      </c>
      <c r="AC170">
        <v>755364.40850000002</v>
      </c>
      <c r="AD170">
        <v>757733.0993</v>
      </c>
      <c r="AE170">
        <v>761491.98</v>
      </c>
      <c r="AF170">
        <v>766374.75080000004</v>
      </c>
      <c r="AG170">
        <v>772197.83140000002</v>
      </c>
      <c r="AH170">
        <v>778853.87430000002</v>
      </c>
      <c r="AI170">
        <v>786265.13520000002</v>
      </c>
      <c r="AJ170">
        <v>794022.78240000003</v>
      </c>
      <c r="AK170">
        <v>802047.1666</v>
      </c>
      <c r="AL170">
        <v>810238.10430000001</v>
      </c>
      <c r="AM170">
        <v>818511.83039999998</v>
      </c>
      <c r="AN170">
        <v>827892.1385</v>
      </c>
      <c r="AO170">
        <v>837343.55680000002</v>
      </c>
      <c r="AP170">
        <v>846687.55059999996</v>
      </c>
      <c r="AQ170">
        <v>855935.2169</v>
      </c>
      <c r="AR170">
        <v>864986.92</v>
      </c>
      <c r="AS170">
        <v>874479.4693</v>
      </c>
      <c r="AT170">
        <v>884083.41200000001</v>
      </c>
      <c r="AU170">
        <v>893561.98549999995</v>
      </c>
      <c r="AV170">
        <v>902913.95169999998</v>
      </c>
      <c r="AW170">
        <v>912453.95140000002</v>
      </c>
    </row>
    <row r="171" spans="2:49" x14ac:dyDescent="0.25">
      <c r="B171" t="s">
        <v>270</v>
      </c>
      <c r="C171">
        <v>16278956.881142</v>
      </c>
      <c r="D171">
        <v>16540320.799446501</v>
      </c>
      <c r="E171">
        <v>16805881</v>
      </c>
      <c r="F171">
        <v>16724305.26</v>
      </c>
      <c r="G171">
        <v>15998390</v>
      </c>
      <c r="H171">
        <v>15292901.18</v>
      </c>
      <c r="I171">
        <v>15219897.619999999</v>
      </c>
      <c r="J171">
        <v>13335753.82</v>
      </c>
      <c r="K171">
        <v>11342453.310000001</v>
      </c>
      <c r="L171">
        <v>9821110.7390000001</v>
      </c>
      <c r="M171">
        <v>8669271.5989999995</v>
      </c>
      <c r="N171">
        <v>7715411.0439999998</v>
      </c>
      <c r="O171">
        <v>8079455.5899999999</v>
      </c>
      <c r="P171">
        <v>8267319.8559999997</v>
      </c>
      <c r="Q171">
        <v>8357299.5439999998</v>
      </c>
      <c r="R171">
        <v>8557561.6429999899</v>
      </c>
      <c r="S171">
        <v>4856001.1909999996</v>
      </c>
      <c r="T171">
        <v>6507171.8930000002</v>
      </c>
      <c r="U171">
        <v>8111252.2029999997</v>
      </c>
      <c r="V171">
        <v>9686061.0040000007</v>
      </c>
      <c r="W171">
        <v>10085822.619999999</v>
      </c>
      <c r="X171">
        <v>10433055</v>
      </c>
      <c r="Y171">
        <v>10526882.4</v>
      </c>
      <c r="Z171">
        <v>10675006.01</v>
      </c>
      <c r="AA171">
        <v>10862648.66</v>
      </c>
      <c r="AB171">
        <v>11116249.359999999</v>
      </c>
      <c r="AC171">
        <v>11387749.59</v>
      </c>
      <c r="AD171">
        <v>11686598</v>
      </c>
      <c r="AE171">
        <v>11980287.449999999</v>
      </c>
      <c r="AF171">
        <v>11927878.01</v>
      </c>
      <c r="AG171">
        <v>12128606.57</v>
      </c>
      <c r="AH171">
        <v>12323800.73</v>
      </c>
      <c r="AI171">
        <v>12469215.039999999</v>
      </c>
      <c r="AJ171">
        <v>12603214.15</v>
      </c>
      <c r="AK171">
        <v>12731563.279999999</v>
      </c>
      <c r="AL171">
        <v>12883542.23</v>
      </c>
      <c r="AM171">
        <v>13028818.880000001</v>
      </c>
      <c r="AN171">
        <v>13090629.18</v>
      </c>
      <c r="AO171">
        <v>13146034.25</v>
      </c>
      <c r="AP171">
        <v>13197760.67</v>
      </c>
      <c r="AQ171">
        <v>13250705.029999999</v>
      </c>
      <c r="AR171">
        <v>13301155.77</v>
      </c>
      <c r="AS171">
        <v>13244278.42</v>
      </c>
      <c r="AT171">
        <v>13193225.02</v>
      </c>
      <c r="AU171">
        <v>13147399.68</v>
      </c>
      <c r="AV171">
        <v>13108496.68</v>
      </c>
      <c r="AW171">
        <v>13090652.84</v>
      </c>
    </row>
    <row r="172" spans="2:49" x14ac:dyDescent="0.2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6850390.8229999999</v>
      </c>
      <c r="G172">
        <v>6582718.8600000003</v>
      </c>
      <c r="H172">
        <v>6666683.4850000003</v>
      </c>
      <c r="I172">
        <v>6912271.6679999996</v>
      </c>
      <c r="J172">
        <v>6641716.4579999996</v>
      </c>
      <c r="K172">
        <v>6459380.3439999996</v>
      </c>
      <c r="L172">
        <v>6131752.6459999997</v>
      </c>
      <c r="M172">
        <v>6385883.3260000004</v>
      </c>
      <c r="N172">
        <v>6509596.4000000004</v>
      </c>
      <c r="O172">
        <v>6831773.2249999996</v>
      </c>
      <c r="P172">
        <v>6976884.6739999996</v>
      </c>
      <c r="Q172">
        <v>6930115.466</v>
      </c>
      <c r="R172">
        <v>7002289.1529999999</v>
      </c>
      <c r="S172">
        <v>7388880.6129999999</v>
      </c>
      <c r="T172">
        <v>7575301.1859999998</v>
      </c>
      <c r="U172">
        <v>7643779.6330000004</v>
      </c>
      <c r="V172">
        <v>7641098.6430000002</v>
      </c>
      <c r="W172">
        <v>7548426.1909999996</v>
      </c>
      <c r="X172">
        <v>7392929.9730000002</v>
      </c>
      <c r="Y172">
        <v>7334930.0290000001</v>
      </c>
      <c r="Z172">
        <v>7359733.176</v>
      </c>
      <c r="AA172">
        <v>7443221.2850000001</v>
      </c>
      <c r="AB172">
        <v>7565418.6699999999</v>
      </c>
      <c r="AC172">
        <v>7711593.2939999998</v>
      </c>
      <c r="AD172">
        <v>7869972.9709999999</v>
      </c>
      <c r="AE172">
        <v>8031113.1730000004</v>
      </c>
      <c r="AF172">
        <v>8191939.9890000001</v>
      </c>
      <c r="AG172">
        <v>8351019.0319999997</v>
      </c>
      <c r="AH172">
        <v>8509092.341</v>
      </c>
      <c r="AI172">
        <v>8657187.0040000007</v>
      </c>
      <c r="AJ172">
        <v>8798748.8719999995</v>
      </c>
      <c r="AK172">
        <v>8936545.8550000004</v>
      </c>
      <c r="AL172">
        <v>9071740.9260000009</v>
      </c>
      <c r="AM172">
        <v>9205491.7880000006</v>
      </c>
      <c r="AN172">
        <v>9333065.8699999899</v>
      </c>
      <c r="AO172">
        <v>9458249.8640000001</v>
      </c>
      <c r="AP172">
        <v>9582450.341</v>
      </c>
      <c r="AQ172">
        <v>9707632.4930000007</v>
      </c>
      <c r="AR172">
        <v>9833482.1329999994</v>
      </c>
      <c r="AS172">
        <v>9957917.5559999999</v>
      </c>
      <c r="AT172">
        <v>10082729.060000001</v>
      </c>
      <c r="AU172">
        <v>10208997.359999999</v>
      </c>
      <c r="AV172">
        <v>10338055.48</v>
      </c>
      <c r="AW172">
        <v>10474632.6</v>
      </c>
    </row>
    <row r="173" spans="2:49" x14ac:dyDescent="0.2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6636806.1009999998</v>
      </c>
      <c r="G173">
        <v>6298005.9349999996</v>
      </c>
      <c r="H173">
        <v>6419849.9100000001</v>
      </c>
      <c r="I173">
        <v>6339200.142</v>
      </c>
      <c r="J173">
        <v>6187747.9199999999</v>
      </c>
      <c r="K173">
        <v>5787293.3739999998</v>
      </c>
      <c r="L173">
        <v>5619028.199</v>
      </c>
      <c r="M173">
        <v>5668066.9529999997</v>
      </c>
      <c r="N173">
        <v>5842768.9579999996</v>
      </c>
      <c r="O173">
        <v>5548003.5939999996</v>
      </c>
      <c r="P173">
        <v>4947758.4579999996</v>
      </c>
      <c r="Q173">
        <v>4297223.9110000003</v>
      </c>
      <c r="R173">
        <v>3875208.7579999999</v>
      </c>
      <c r="S173">
        <v>3795014.213</v>
      </c>
      <c r="T173">
        <v>3752334.0729999999</v>
      </c>
      <c r="U173">
        <v>3759310.8360000001</v>
      </c>
      <c r="V173">
        <v>3782101.199</v>
      </c>
      <c r="W173">
        <v>3798972.5649999999</v>
      </c>
      <c r="X173">
        <v>3814416.145</v>
      </c>
      <c r="Y173">
        <v>3858037.5959999999</v>
      </c>
      <c r="Z173">
        <v>3940394.9950000001</v>
      </c>
      <c r="AA173">
        <v>4054026.5929999999</v>
      </c>
      <c r="AB173">
        <v>4189320.1069999998</v>
      </c>
      <c r="AC173">
        <v>4337195.5769999996</v>
      </c>
      <c r="AD173">
        <v>4487066.7319999998</v>
      </c>
      <c r="AE173">
        <v>4634045.4709999999</v>
      </c>
      <c r="AF173">
        <v>4775891.3140000002</v>
      </c>
      <c r="AG173">
        <v>4911845.2539999997</v>
      </c>
      <c r="AH173">
        <v>5042679.0820000004</v>
      </c>
      <c r="AI173">
        <v>5164501.3130000001</v>
      </c>
      <c r="AJ173">
        <v>5280993.6140000001</v>
      </c>
      <c r="AK173">
        <v>5394472.4289999995</v>
      </c>
      <c r="AL173">
        <v>5506695.8159999996</v>
      </c>
      <c r="AM173">
        <v>5618873.8810000001</v>
      </c>
      <c r="AN173">
        <v>5729238.926</v>
      </c>
      <c r="AO173">
        <v>5840438.5389999999</v>
      </c>
      <c r="AP173">
        <v>5953415.7060000002</v>
      </c>
      <c r="AQ173">
        <v>6069280.7240000004</v>
      </c>
      <c r="AR173">
        <v>6188527.7999999998</v>
      </c>
      <c r="AS173">
        <v>6310156.3420000002</v>
      </c>
      <c r="AT173">
        <v>6435970.398</v>
      </c>
      <c r="AU173">
        <v>6566929.8159999996</v>
      </c>
      <c r="AV173">
        <v>6703612.9510000004</v>
      </c>
      <c r="AW173">
        <v>6848287.7910000002</v>
      </c>
    </row>
    <row r="174" spans="2:49" x14ac:dyDescent="0.2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416382.71120000002</v>
      </c>
      <c r="G174">
        <v>386364.0368</v>
      </c>
      <c r="H174">
        <v>341856.19079999998</v>
      </c>
      <c r="I174">
        <v>357371.75410000002</v>
      </c>
      <c r="J174">
        <v>341166.62770000001</v>
      </c>
      <c r="K174">
        <v>318428.23859999998</v>
      </c>
      <c r="L174">
        <v>304404.76160000003</v>
      </c>
      <c r="M174">
        <v>304010.72850000003</v>
      </c>
      <c r="N174">
        <v>322654.35239999997</v>
      </c>
      <c r="O174">
        <v>319143.14279999997</v>
      </c>
      <c r="P174">
        <v>294405.92219999997</v>
      </c>
      <c r="Q174">
        <v>264171.179</v>
      </c>
      <c r="R174">
        <v>243482.5851</v>
      </c>
      <c r="S174">
        <v>231102.7788</v>
      </c>
      <c r="T174">
        <v>219849.4853</v>
      </c>
      <c r="U174">
        <v>213535.49419999999</v>
      </c>
      <c r="V174">
        <v>210013.43350000001</v>
      </c>
      <c r="W174">
        <v>207484.3401</v>
      </c>
      <c r="X174">
        <v>205493.45939999999</v>
      </c>
      <c r="Y174">
        <v>206791.0551</v>
      </c>
      <c r="Z174">
        <v>210374.77179999999</v>
      </c>
      <c r="AA174">
        <v>215632.80429999999</v>
      </c>
      <c r="AB174">
        <v>221988.63130000001</v>
      </c>
      <c r="AC174">
        <v>229010.47099999999</v>
      </c>
      <c r="AD174">
        <v>236180.38510000001</v>
      </c>
      <c r="AE174">
        <v>243318.52059999999</v>
      </c>
      <c r="AF174">
        <v>250385.69769999999</v>
      </c>
      <c r="AG174">
        <v>257382.81760000001</v>
      </c>
      <c r="AH174">
        <v>264362.15350000001</v>
      </c>
      <c r="AI174">
        <v>271060.90830000001</v>
      </c>
      <c r="AJ174">
        <v>277652.16409999999</v>
      </c>
      <c r="AK174">
        <v>284212.85849999997</v>
      </c>
      <c r="AL174">
        <v>290775.94410000002</v>
      </c>
      <c r="AM174">
        <v>297345.53399999999</v>
      </c>
      <c r="AN174">
        <v>303843.9411</v>
      </c>
      <c r="AO174">
        <v>310314.78769999999</v>
      </c>
      <c r="AP174">
        <v>316763.64549999998</v>
      </c>
      <c r="AQ174">
        <v>323253.04670000001</v>
      </c>
      <c r="AR174">
        <v>329785.15620000003</v>
      </c>
      <c r="AS174">
        <v>336311.75469999999</v>
      </c>
      <c r="AT174">
        <v>342911.56160000002</v>
      </c>
      <c r="AU174">
        <v>349635.10389999999</v>
      </c>
      <c r="AV174">
        <v>356515.9227</v>
      </c>
      <c r="AW174">
        <v>363712.01779999997</v>
      </c>
    </row>
    <row r="175" spans="2:49" x14ac:dyDescent="0.2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4942866.7560000001</v>
      </c>
      <c r="G175">
        <v>4526086.7879999997</v>
      </c>
      <c r="H175">
        <v>4017875.8689999999</v>
      </c>
      <c r="I175">
        <v>4087209.4330000002</v>
      </c>
      <c r="J175">
        <v>4400748.2350000003</v>
      </c>
      <c r="K175">
        <v>3949730.9389999998</v>
      </c>
      <c r="L175">
        <v>3768083.9649999999</v>
      </c>
      <c r="M175">
        <v>3843553.4709999999</v>
      </c>
      <c r="N175">
        <v>3957755.392</v>
      </c>
      <c r="O175">
        <v>3937859.0159999998</v>
      </c>
      <c r="P175">
        <v>3689349.3110000002</v>
      </c>
      <c r="Q175">
        <v>3388574.7859999998</v>
      </c>
      <c r="R175">
        <v>3213205.1850000001</v>
      </c>
      <c r="S175">
        <v>3218802.7710000002</v>
      </c>
      <c r="T175">
        <v>3207491.7519999999</v>
      </c>
      <c r="U175">
        <v>3219304.5150000001</v>
      </c>
      <c r="V175">
        <v>3235701.9559999998</v>
      </c>
      <c r="W175">
        <v>3230915.9169999999</v>
      </c>
      <c r="X175">
        <v>3211794.7319999998</v>
      </c>
      <c r="Y175">
        <v>3210592.4010000001</v>
      </c>
      <c r="Z175">
        <v>3241459.69</v>
      </c>
      <c r="AA175">
        <v>3298644.8330000001</v>
      </c>
      <c r="AB175">
        <v>3374776.0589999999</v>
      </c>
      <c r="AC175">
        <v>3463146.0520000001</v>
      </c>
      <c r="AD175">
        <v>3555701.2009999999</v>
      </c>
      <c r="AE175">
        <v>3647893.878</v>
      </c>
      <c r="AF175">
        <v>3738516.1609999998</v>
      </c>
      <c r="AG175">
        <v>3827167.4040000001</v>
      </c>
      <c r="AH175">
        <v>3914889.7940000002</v>
      </c>
      <c r="AI175">
        <v>3995708.7</v>
      </c>
      <c r="AJ175">
        <v>4073481.423</v>
      </c>
      <c r="AK175">
        <v>4150978.432</v>
      </c>
      <c r="AL175">
        <v>4228506.5089999996</v>
      </c>
      <c r="AM175">
        <v>4306459.2719999999</v>
      </c>
      <c r="AN175">
        <v>4376610.1660000002</v>
      </c>
      <c r="AO175">
        <v>4441311.1909999996</v>
      </c>
      <c r="AP175">
        <v>4502193.8269999996</v>
      </c>
      <c r="AQ175">
        <v>4561098.5949999997</v>
      </c>
      <c r="AR175">
        <v>4617296.4249999998</v>
      </c>
      <c r="AS175">
        <v>4676437.4550000001</v>
      </c>
      <c r="AT175">
        <v>4738724.6229999997</v>
      </c>
      <c r="AU175">
        <v>4803454.34</v>
      </c>
      <c r="AV175">
        <v>4870485.7560000001</v>
      </c>
      <c r="AW175">
        <v>4943340.4050000003</v>
      </c>
    </row>
    <row r="176" spans="2:49" x14ac:dyDescent="0.2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17183288.050000001</v>
      </c>
      <c r="G176">
        <v>15824420.310000001</v>
      </c>
      <c r="H176">
        <v>13860090.789999999</v>
      </c>
      <c r="I176">
        <v>14145662.32</v>
      </c>
      <c r="J176">
        <v>15470446.32</v>
      </c>
      <c r="K176">
        <v>13848823.130000001</v>
      </c>
      <c r="L176">
        <v>13155761.73</v>
      </c>
      <c r="M176">
        <v>13352951.85</v>
      </c>
      <c r="N176">
        <v>13514455.35</v>
      </c>
      <c r="O176">
        <v>13546681.859999999</v>
      </c>
      <c r="P176">
        <v>12974750.83</v>
      </c>
      <c r="Q176">
        <v>12216395.289999999</v>
      </c>
      <c r="R176">
        <v>11754206.32</v>
      </c>
      <c r="S176">
        <v>11959160.630000001</v>
      </c>
      <c r="T176">
        <v>11750179.220000001</v>
      </c>
      <c r="U176">
        <v>11678756.359999999</v>
      </c>
      <c r="V176">
        <v>11895483.210000001</v>
      </c>
      <c r="W176">
        <v>11842655.630000001</v>
      </c>
      <c r="X176">
        <v>11759315.75</v>
      </c>
      <c r="Y176">
        <v>11633490.890000001</v>
      </c>
      <c r="Z176">
        <v>11663965.529999999</v>
      </c>
      <c r="AA176">
        <v>11767131.949999999</v>
      </c>
      <c r="AB176">
        <v>11912657.279999999</v>
      </c>
      <c r="AC176">
        <v>12089938.92</v>
      </c>
      <c r="AD176">
        <v>12300536.039999999</v>
      </c>
      <c r="AE176">
        <v>12495909.310000001</v>
      </c>
      <c r="AF176">
        <v>12681124.550000001</v>
      </c>
      <c r="AG176">
        <v>12858723.279999999</v>
      </c>
      <c r="AH176">
        <v>13054443.390000001</v>
      </c>
      <c r="AI176">
        <v>13205014.48</v>
      </c>
      <c r="AJ176">
        <v>13336926.59</v>
      </c>
      <c r="AK176">
        <v>13492466.98</v>
      </c>
      <c r="AL176">
        <v>13645256.439999999</v>
      </c>
      <c r="AM176">
        <v>13791604.84</v>
      </c>
      <c r="AN176">
        <v>13919717.1</v>
      </c>
      <c r="AO176">
        <v>14013530.92</v>
      </c>
      <c r="AP176">
        <v>14092135.550000001</v>
      </c>
      <c r="AQ176">
        <v>14184829.609999999</v>
      </c>
      <c r="AR176">
        <v>14250866.960000001</v>
      </c>
      <c r="AS176">
        <v>14335046.57</v>
      </c>
      <c r="AT176">
        <v>14439413.48</v>
      </c>
      <c r="AU176">
        <v>14543560.390000001</v>
      </c>
      <c r="AV176">
        <v>14654035.49</v>
      </c>
      <c r="AW176">
        <v>14868753.76</v>
      </c>
    </row>
    <row r="177" spans="2:49" x14ac:dyDescent="0.25">
      <c r="B177" t="s">
        <v>276</v>
      </c>
      <c r="C177">
        <v>11637309.2577525</v>
      </c>
      <c r="D177">
        <v>11824150.02208</v>
      </c>
      <c r="E177">
        <v>12013990.58</v>
      </c>
      <c r="F177">
        <v>12020115.68</v>
      </c>
      <c r="G177">
        <v>11222682.76</v>
      </c>
      <c r="H177">
        <v>10316624.08</v>
      </c>
      <c r="I177">
        <v>10711722.550000001</v>
      </c>
      <c r="J177">
        <v>9979748.3440000005</v>
      </c>
      <c r="K177">
        <v>9079785.9509999994</v>
      </c>
      <c r="L177">
        <v>8924961.4030000009</v>
      </c>
      <c r="M177">
        <v>8870397.5399999898</v>
      </c>
      <c r="N177">
        <v>9384973.3129999898</v>
      </c>
      <c r="O177">
        <v>9160023.0969999898</v>
      </c>
      <c r="P177">
        <v>8421682.2170000002</v>
      </c>
      <c r="Q177">
        <v>7577260.1390000004</v>
      </c>
      <c r="R177">
        <v>7048846.4730000002</v>
      </c>
      <c r="S177">
        <v>7112995.3300000001</v>
      </c>
      <c r="T177">
        <v>7126780.6540000001</v>
      </c>
      <c r="U177">
        <v>7188994.1349999998</v>
      </c>
      <c r="V177">
        <v>7246650.4649999999</v>
      </c>
      <c r="W177">
        <v>7234632.2869999995</v>
      </c>
      <c r="X177">
        <v>7177112.324</v>
      </c>
      <c r="Y177">
        <v>7156085.8669999996</v>
      </c>
      <c r="Z177">
        <v>7196270.966</v>
      </c>
      <c r="AA177">
        <v>7288470.0820000004</v>
      </c>
      <c r="AB177">
        <v>7418205.5449999999</v>
      </c>
      <c r="AC177">
        <v>7571781.1169999996</v>
      </c>
      <c r="AD177">
        <v>7736553.5130000003</v>
      </c>
      <c r="AE177">
        <v>7900618.0839999998</v>
      </c>
      <c r="AF177">
        <v>8061173.9979999997</v>
      </c>
      <c r="AG177">
        <v>8217506.6600000001</v>
      </c>
      <c r="AH177">
        <v>8371549.7810000004</v>
      </c>
      <c r="AI177">
        <v>8512531.6050000004</v>
      </c>
      <c r="AJ177">
        <v>8648115.7550000008</v>
      </c>
      <c r="AK177">
        <v>8783345.3200000003</v>
      </c>
      <c r="AL177">
        <v>8919229.93899999</v>
      </c>
      <c r="AM177">
        <v>9056429.2420000006</v>
      </c>
      <c r="AN177">
        <v>9184522.6760000009</v>
      </c>
      <c r="AO177">
        <v>9308169.6290000007</v>
      </c>
      <c r="AP177">
        <v>9429253.4110000003</v>
      </c>
      <c r="AQ177">
        <v>9550415.0500000007</v>
      </c>
      <c r="AR177">
        <v>9670428.5439999998</v>
      </c>
      <c r="AS177">
        <v>9794127.568</v>
      </c>
      <c r="AT177">
        <v>9922371.4130000006</v>
      </c>
      <c r="AU177">
        <v>10054874.890000001</v>
      </c>
      <c r="AV177">
        <v>10191532.08</v>
      </c>
      <c r="AW177">
        <v>10338241.17</v>
      </c>
    </row>
    <row r="178" spans="2:49" x14ac:dyDescent="0.2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3288113.1150000002</v>
      </c>
      <c r="G178">
        <v>3255745.0890000002</v>
      </c>
      <c r="H178">
        <v>3108027.8020000001</v>
      </c>
      <c r="I178">
        <v>3189777.952</v>
      </c>
      <c r="J178">
        <v>3141174.9440000001</v>
      </c>
      <c r="K178">
        <v>2985478.2910000002</v>
      </c>
      <c r="L178">
        <v>2958075.3969999999</v>
      </c>
      <c r="M178">
        <v>2961364.0389999999</v>
      </c>
      <c r="N178">
        <v>3089662.1230000001</v>
      </c>
      <c r="O178">
        <v>3183796.889</v>
      </c>
      <c r="P178">
        <v>3135831.5520000001</v>
      </c>
      <c r="Q178">
        <v>3035240.6609999998</v>
      </c>
      <c r="R178">
        <v>3006079.3909999998</v>
      </c>
      <c r="S178">
        <v>3049879.6090000002</v>
      </c>
      <c r="T178">
        <v>3025522.5929999999</v>
      </c>
      <c r="U178">
        <v>3014654.5440000002</v>
      </c>
      <c r="V178">
        <v>3009107.4640000002</v>
      </c>
      <c r="W178">
        <v>2993452.8450000002</v>
      </c>
      <c r="X178">
        <v>2967998.5159999998</v>
      </c>
      <c r="Y178">
        <v>2972616.3020000001</v>
      </c>
      <c r="Z178">
        <v>2998583.28</v>
      </c>
      <c r="AA178">
        <v>3039717.45</v>
      </c>
      <c r="AB178">
        <v>3091393.6239999998</v>
      </c>
      <c r="AC178">
        <v>3150365.9950000001</v>
      </c>
      <c r="AD178">
        <v>3212495.0430000001</v>
      </c>
      <c r="AE178">
        <v>3275519.84</v>
      </c>
      <c r="AF178">
        <v>3339141.699</v>
      </c>
      <c r="AG178">
        <v>3403288.3080000002</v>
      </c>
      <c r="AH178">
        <v>3468431.0189999999</v>
      </c>
      <c r="AI178">
        <v>3531391.4309999999</v>
      </c>
      <c r="AJ178">
        <v>3594391.057</v>
      </c>
      <c r="AK178">
        <v>3658380.588</v>
      </c>
      <c r="AL178">
        <v>3723497.6359999999</v>
      </c>
      <c r="AM178">
        <v>3789724.8160000001</v>
      </c>
      <c r="AN178">
        <v>3853616.6779999998</v>
      </c>
      <c r="AO178">
        <v>3916819.1809999999</v>
      </c>
      <c r="AP178">
        <v>3979623.8969999999</v>
      </c>
      <c r="AQ178">
        <v>4042535.588</v>
      </c>
      <c r="AR178">
        <v>4105087.378</v>
      </c>
      <c r="AS178">
        <v>4168030.7949999999</v>
      </c>
      <c r="AT178">
        <v>4231741.301</v>
      </c>
      <c r="AU178">
        <v>4296152.0470000003</v>
      </c>
      <c r="AV178">
        <v>4361192.932</v>
      </c>
      <c r="AW178">
        <v>4428299.4409999996</v>
      </c>
    </row>
    <row r="179" spans="2:49" x14ac:dyDescent="0.25">
      <c r="B179" t="s">
        <v>278</v>
      </c>
      <c r="C179">
        <v>6724481.5896774204</v>
      </c>
      <c r="D179">
        <v>6832445.3166948901</v>
      </c>
      <c r="E179">
        <v>6942142.341</v>
      </c>
      <c r="F179">
        <v>6990460.2640000004</v>
      </c>
      <c r="G179">
        <v>7033895.3339999998</v>
      </c>
      <c r="H179">
        <v>6599731.8569999998</v>
      </c>
      <c r="I179">
        <v>6852764.8530000001</v>
      </c>
      <c r="J179">
        <v>6935807.5279999999</v>
      </c>
      <c r="K179">
        <v>6814768.6579999998</v>
      </c>
      <c r="L179">
        <v>6808031.4160000002</v>
      </c>
      <c r="M179">
        <v>6816612.767</v>
      </c>
      <c r="N179">
        <v>6948077.3650000002</v>
      </c>
      <c r="O179">
        <v>7119804.5530000003</v>
      </c>
      <c r="P179">
        <v>7177085.4740000004</v>
      </c>
      <c r="Q179">
        <v>7177072.3250000002</v>
      </c>
      <c r="R179">
        <v>7203131.6399999997</v>
      </c>
      <c r="S179">
        <v>7399066.4050000003</v>
      </c>
      <c r="T179">
        <v>7375788.2419999996</v>
      </c>
      <c r="U179">
        <v>7355338.9110000003</v>
      </c>
      <c r="V179">
        <v>7348489.9950000001</v>
      </c>
      <c r="W179">
        <v>7334375.0300000003</v>
      </c>
      <c r="X179">
        <v>7306681.5939999996</v>
      </c>
      <c r="Y179">
        <v>7348574.9170000004</v>
      </c>
      <c r="Z179">
        <v>7433089.1050000004</v>
      </c>
      <c r="AA179">
        <v>7547549.2029999997</v>
      </c>
      <c r="AB179">
        <v>7681798.727</v>
      </c>
      <c r="AC179">
        <v>7829114.5290000001</v>
      </c>
      <c r="AD179">
        <v>7984346.3540000003</v>
      </c>
      <c r="AE179">
        <v>8144153.392</v>
      </c>
      <c r="AF179">
        <v>8307501.8590000002</v>
      </c>
      <c r="AG179">
        <v>8473958.7829999998</v>
      </c>
      <c r="AH179">
        <v>8643685.7349999994</v>
      </c>
      <c r="AI179">
        <v>8811992.5789999999</v>
      </c>
      <c r="AJ179">
        <v>8981323.5759999994</v>
      </c>
      <c r="AK179">
        <v>9152519.6520000007</v>
      </c>
      <c r="AL179">
        <v>9326122.9839999899</v>
      </c>
      <c r="AM179">
        <v>9502254.6410000008</v>
      </c>
      <c r="AN179">
        <v>9677091.4110000003</v>
      </c>
      <c r="AO179">
        <v>9853129.2369999997</v>
      </c>
      <c r="AP179">
        <v>10030606.199999999</v>
      </c>
      <c r="AQ179">
        <v>10209841.949999999</v>
      </c>
      <c r="AR179">
        <v>10390691.4</v>
      </c>
      <c r="AS179">
        <v>10571285.07</v>
      </c>
      <c r="AT179">
        <v>10752654.810000001</v>
      </c>
      <c r="AU179">
        <v>10935283.17</v>
      </c>
      <c r="AV179">
        <v>11119532.17</v>
      </c>
      <c r="AW179">
        <v>11306270.57</v>
      </c>
    </row>
    <row r="180" spans="2:49" x14ac:dyDescent="0.25">
      <c r="B180" t="s">
        <v>279</v>
      </c>
      <c r="C180">
        <v>312458.80390520301</v>
      </c>
      <c r="D180">
        <v>317475.43106956501</v>
      </c>
      <c r="E180">
        <v>322572.6018</v>
      </c>
      <c r="F180">
        <v>330083.88900000002</v>
      </c>
      <c r="G180">
        <v>317122.62880000001</v>
      </c>
      <c r="H180">
        <v>271231.58390000003</v>
      </c>
      <c r="I180">
        <v>284294.61210000003</v>
      </c>
      <c r="J180">
        <v>288965.87589999998</v>
      </c>
      <c r="K180">
        <v>269467.2904</v>
      </c>
      <c r="L180">
        <v>251813.64689999999</v>
      </c>
      <c r="M180">
        <v>244014.21030000001</v>
      </c>
      <c r="N180">
        <v>252488.49679999999</v>
      </c>
      <c r="O180">
        <v>244514.4712</v>
      </c>
      <c r="P180">
        <v>229532.1923</v>
      </c>
      <c r="Q180">
        <v>212665.0551</v>
      </c>
      <c r="R180">
        <v>198643.16469999999</v>
      </c>
      <c r="S180">
        <v>194051.3664</v>
      </c>
      <c r="T180">
        <v>187645.28909999999</v>
      </c>
      <c r="U180">
        <v>184748.8602</v>
      </c>
      <c r="V180">
        <v>184170.5294</v>
      </c>
      <c r="W180">
        <v>183555.74900000001</v>
      </c>
      <c r="X180">
        <v>183178.88130000001</v>
      </c>
      <c r="Y180">
        <v>184057.8107</v>
      </c>
      <c r="Z180">
        <v>186214.29240000001</v>
      </c>
      <c r="AA180">
        <v>189158.6</v>
      </c>
      <c r="AB180">
        <v>192598.94529999999</v>
      </c>
      <c r="AC180">
        <v>196373.86259999999</v>
      </c>
      <c r="AD180">
        <v>200391.1226</v>
      </c>
      <c r="AE180">
        <v>204447.16310000001</v>
      </c>
      <c r="AF180">
        <v>208545.9676</v>
      </c>
      <c r="AG180">
        <v>212688.02239999999</v>
      </c>
      <c r="AH180">
        <v>216947.11489999999</v>
      </c>
      <c r="AI180">
        <v>221098.655</v>
      </c>
      <c r="AJ180">
        <v>225246.356</v>
      </c>
      <c r="AK180">
        <v>229503.5344</v>
      </c>
      <c r="AL180">
        <v>233806.80129999999</v>
      </c>
      <c r="AM180">
        <v>238144.14619999999</v>
      </c>
      <c r="AN180">
        <v>242447.70209999999</v>
      </c>
      <c r="AO180">
        <v>246721.53469999999</v>
      </c>
      <c r="AP180">
        <v>250998.85699999999</v>
      </c>
      <c r="AQ180">
        <v>255362.5576</v>
      </c>
      <c r="AR180">
        <v>259697.29639999999</v>
      </c>
      <c r="AS180">
        <v>264095.28869999998</v>
      </c>
      <c r="AT180">
        <v>268576.82199999999</v>
      </c>
      <c r="AU180">
        <v>273110.60019999999</v>
      </c>
      <c r="AV180">
        <v>277727.50890000002</v>
      </c>
      <c r="AW180">
        <v>282739.4768</v>
      </c>
    </row>
    <row r="181" spans="2:49" x14ac:dyDescent="0.2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8220897.091</v>
      </c>
      <c r="G181">
        <v>7929936.6310000001</v>
      </c>
      <c r="H181">
        <v>7370446.6780000003</v>
      </c>
      <c r="I181">
        <v>7433465.9340000004</v>
      </c>
      <c r="J181">
        <v>7301460.4610000001</v>
      </c>
      <c r="K181">
        <v>6896845.1069999998</v>
      </c>
      <c r="L181">
        <v>6647342.9349999996</v>
      </c>
      <c r="M181">
        <v>6680608.983</v>
      </c>
      <c r="N181">
        <v>6944428.2529999996</v>
      </c>
      <c r="O181">
        <v>7002794.3499999996</v>
      </c>
      <c r="P181">
        <v>6682369.6890000002</v>
      </c>
      <c r="Q181">
        <v>6197145.6950000003</v>
      </c>
      <c r="R181">
        <v>5876182.3169999998</v>
      </c>
      <c r="S181">
        <v>5851428.3329999996</v>
      </c>
      <c r="T181">
        <v>5724839.29</v>
      </c>
      <c r="U181">
        <v>5696946.5379999997</v>
      </c>
      <c r="V181">
        <v>5703144.0350000001</v>
      </c>
      <c r="W181">
        <v>5686829.7949999999</v>
      </c>
      <c r="X181">
        <v>5655413.0190000003</v>
      </c>
      <c r="Y181">
        <v>5669215.8320000004</v>
      </c>
      <c r="Z181">
        <v>5730998.3370000003</v>
      </c>
      <c r="AA181">
        <v>5828012.3269999996</v>
      </c>
      <c r="AB181">
        <v>5948975.4000000004</v>
      </c>
      <c r="AC181">
        <v>6084745.2230000002</v>
      </c>
      <c r="AD181">
        <v>6225590.5870000003</v>
      </c>
      <c r="AE181">
        <v>6362989.8660000004</v>
      </c>
      <c r="AF181">
        <v>6497746.5559999999</v>
      </c>
      <c r="AG181">
        <v>6630158.4639999997</v>
      </c>
      <c r="AH181">
        <v>6762349.9129999997</v>
      </c>
      <c r="AI181">
        <v>6887137.3229999999</v>
      </c>
      <c r="AJ181">
        <v>7009349.4110000003</v>
      </c>
      <c r="AK181">
        <v>7132688.6660000002</v>
      </c>
      <c r="AL181">
        <v>7256810.415</v>
      </c>
      <c r="AM181">
        <v>7381758.2819999997</v>
      </c>
      <c r="AN181">
        <v>7504170.2819999997</v>
      </c>
      <c r="AO181">
        <v>7628316.6569999997</v>
      </c>
      <c r="AP181">
        <v>7754028.0980000002</v>
      </c>
      <c r="AQ181">
        <v>7883364.2220000001</v>
      </c>
      <c r="AR181">
        <v>8014148.4720000001</v>
      </c>
      <c r="AS181">
        <v>8147195.3609999996</v>
      </c>
      <c r="AT181">
        <v>8281422.4919999996</v>
      </c>
      <c r="AU181">
        <v>8417960.1649999898</v>
      </c>
      <c r="AV181">
        <v>8557619.7239999995</v>
      </c>
      <c r="AW181">
        <v>8707772.2890000008</v>
      </c>
    </row>
    <row r="182" spans="2:49" x14ac:dyDescent="0.2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3.6343673519999999</v>
      </c>
      <c r="G182">
        <v>3.500390876</v>
      </c>
      <c r="H182">
        <v>3.2294338429999998</v>
      </c>
      <c r="I182">
        <v>3.1763289119999998</v>
      </c>
      <c r="J182">
        <v>3.1867565199999999</v>
      </c>
      <c r="K182">
        <v>3.0672016919999998</v>
      </c>
      <c r="L182">
        <v>3.0456669110000001</v>
      </c>
      <c r="M182">
        <v>2.979610707</v>
      </c>
      <c r="N182">
        <v>2.9653840589999998</v>
      </c>
      <c r="O182">
        <v>3.157315884</v>
      </c>
      <c r="P182">
        <v>3.303981243</v>
      </c>
      <c r="Q182">
        <v>3.4005451290000002</v>
      </c>
      <c r="R182">
        <v>3.5300074779999999</v>
      </c>
      <c r="S182">
        <v>3.9040768909999999</v>
      </c>
      <c r="T182">
        <v>3.9591947620000001</v>
      </c>
      <c r="U182">
        <v>3.9682685790000001</v>
      </c>
      <c r="V182">
        <v>4.1069877789999998</v>
      </c>
      <c r="W182">
        <v>4.0846184460000003</v>
      </c>
      <c r="X182">
        <v>4.0457277449999998</v>
      </c>
      <c r="Y182">
        <v>3.9717169889999999</v>
      </c>
      <c r="Z182">
        <v>3.9605313780000002</v>
      </c>
      <c r="AA182">
        <v>3.967747363</v>
      </c>
      <c r="AB182">
        <v>3.9827954330000002</v>
      </c>
      <c r="AC182">
        <v>4.006224671</v>
      </c>
      <c r="AD182">
        <v>4.0473633390000003</v>
      </c>
      <c r="AE182">
        <v>4.081910841</v>
      </c>
      <c r="AF182">
        <v>4.1134406180000003</v>
      </c>
      <c r="AG182">
        <v>4.1433595580000002</v>
      </c>
      <c r="AH182">
        <v>4.1851900410000002</v>
      </c>
      <c r="AI182">
        <v>4.2075262029999996</v>
      </c>
      <c r="AJ182">
        <v>4.2214159410000001</v>
      </c>
      <c r="AK182">
        <v>4.2486191990000002</v>
      </c>
      <c r="AL182">
        <v>4.2739485400000001</v>
      </c>
      <c r="AM182">
        <v>4.2951033589999996</v>
      </c>
      <c r="AN182">
        <v>4.3228179300000003</v>
      </c>
      <c r="AO182">
        <v>4.3435794169999999</v>
      </c>
      <c r="AP182">
        <v>4.3652976399999996</v>
      </c>
      <c r="AQ182">
        <v>4.402200187</v>
      </c>
      <c r="AR182">
        <v>4.4306140120000004</v>
      </c>
      <c r="AS182">
        <v>4.4623395820000002</v>
      </c>
      <c r="AT182">
        <v>4.4999274829999996</v>
      </c>
      <c r="AU182">
        <v>4.5331069819999996</v>
      </c>
      <c r="AV182">
        <v>4.566681215</v>
      </c>
      <c r="AW182">
        <v>4.6564223299999998</v>
      </c>
    </row>
    <row r="183" spans="2:49" x14ac:dyDescent="0.2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1227703.5930000001</v>
      </c>
      <c r="G183">
        <v>1169782.067</v>
      </c>
      <c r="H183">
        <v>1137339.8060000001</v>
      </c>
      <c r="I183">
        <v>1168180.432</v>
      </c>
      <c r="J183">
        <v>1139783.24</v>
      </c>
      <c r="K183">
        <v>1085368.298</v>
      </c>
      <c r="L183">
        <v>1093531.0630000001</v>
      </c>
      <c r="M183">
        <v>1101414.7320000001</v>
      </c>
      <c r="N183">
        <v>1073840.2709999999</v>
      </c>
      <c r="O183">
        <v>1137650.1189999999</v>
      </c>
      <c r="P183">
        <v>1153418.7579999999</v>
      </c>
      <c r="Q183">
        <v>1124288.3589999999</v>
      </c>
      <c r="R183">
        <v>1163328.898</v>
      </c>
      <c r="S183">
        <v>1249167.365</v>
      </c>
      <c r="T183">
        <v>1282630.422</v>
      </c>
      <c r="U183">
        <v>1294259.936</v>
      </c>
      <c r="V183">
        <v>1297778.939</v>
      </c>
      <c r="W183">
        <v>1288772.8810000001</v>
      </c>
      <c r="X183">
        <v>1271255.7560000001</v>
      </c>
      <c r="Y183">
        <v>1271698.8219999999</v>
      </c>
      <c r="Z183">
        <v>1286586.567</v>
      </c>
      <c r="AA183">
        <v>1311286.0160000001</v>
      </c>
      <c r="AB183">
        <v>1340270.1200000001</v>
      </c>
      <c r="AC183">
        <v>1370815.7490000001</v>
      </c>
      <c r="AD183">
        <v>1399332.841</v>
      </c>
      <c r="AE183">
        <v>1425139.986</v>
      </c>
      <c r="AF183">
        <v>1448725.1440000001</v>
      </c>
      <c r="AG183">
        <v>1470681.36</v>
      </c>
      <c r="AH183">
        <v>1491848.4639999999</v>
      </c>
      <c r="AI183">
        <v>1510821.22</v>
      </c>
      <c r="AJ183">
        <v>1528821.9820000001</v>
      </c>
      <c r="AK183">
        <v>1546633.868</v>
      </c>
      <c r="AL183">
        <v>1564439.0390000001</v>
      </c>
      <c r="AM183">
        <v>1582279.436</v>
      </c>
      <c r="AN183">
        <v>1599527.0260000001</v>
      </c>
      <c r="AO183">
        <v>1616552.496</v>
      </c>
      <c r="AP183">
        <v>1633443.922</v>
      </c>
      <c r="AQ183">
        <v>1650546.9609999999</v>
      </c>
      <c r="AR183">
        <v>1667614.0689999999</v>
      </c>
      <c r="AS183">
        <v>1684178.166</v>
      </c>
      <c r="AT183">
        <v>1700617.915</v>
      </c>
      <c r="AU183">
        <v>1717057.9439999999</v>
      </c>
      <c r="AV183">
        <v>1733615.054</v>
      </c>
      <c r="AW183">
        <v>1751441.527</v>
      </c>
    </row>
    <row r="184" spans="2:49" x14ac:dyDescent="0.25">
      <c r="B184" t="s">
        <v>283</v>
      </c>
      <c r="C184">
        <v>3390396.9372410299</v>
      </c>
      <c r="D184">
        <v>3444830.8567233998</v>
      </c>
      <c r="E184">
        <v>3500138.73</v>
      </c>
      <c r="F184">
        <v>3494306.142</v>
      </c>
      <c r="G184">
        <v>3288088.8670000001</v>
      </c>
      <c r="H184">
        <v>3036409.0959999999</v>
      </c>
      <c r="I184">
        <v>3045274.03</v>
      </c>
      <c r="J184">
        <v>2942732.5109999999</v>
      </c>
      <c r="K184">
        <v>2793230.497</v>
      </c>
      <c r="L184">
        <v>2732226.307</v>
      </c>
      <c r="M184">
        <v>2672614.233</v>
      </c>
      <c r="N184">
        <v>2489927.19</v>
      </c>
      <c r="O184">
        <v>2604058.4070000001</v>
      </c>
      <c r="P184">
        <v>2696372.2749999999</v>
      </c>
      <c r="Q184">
        <v>2767881.2250000001</v>
      </c>
      <c r="R184">
        <v>2864821.5060000001</v>
      </c>
      <c r="S184">
        <v>2993286.2230000002</v>
      </c>
      <c r="T184">
        <v>3027094.6570000001</v>
      </c>
      <c r="U184">
        <v>3042504.6889999998</v>
      </c>
      <c r="V184">
        <v>3047925.4350000001</v>
      </c>
      <c r="W184">
        <v>3042150.7310000001</v>
      </c>
      <c r="X184">
        <v>3028474.97</v>
      </c>
      <c r="Y184">
        <v>3027022.298</v>
      </c>
      <c r="Z184">
        <v>3036192.392</v>
      </c>
      <c r="AA184">
        <v>3053617.4780000001</v>
      </c>
      <c r="AB184">
        <v>3076230.8679999998</v>
      </c>
      <c r="AC184">
        <v>3101997.6439999999</v>
      </c>
      <c r="AD184">
        <v>2888083.78</v>
      </c>
      <c r="AE184">
        <v>2672802.0729999999</v>
      </c>
      <c r="AF184">
        <v>2455874.1409999998</v>
      </c>
      <c r="AG184">
        <v>2237177.4739999999</v>
      </c>
      <c r="AH184">
        <v>2016933.5619999999</v>
      </c>
      <c r="AI184">
        <v>1792857.8659999999</v>
      </c>
      <c r="AJ184">
        <v>1566123.1680000001</v>
      </c>
      <c r="AK184">
        <v>1337487.9739999999</v>
      </c>
      <c r="AL184">
        <v>1107254.92</v>
      </c>
      <c r="AM184">
        <v>875537.54639999999</v>
      </c>
      <c r="AN184">
        <v>881149.79020000005</v>
      </c>
      <c r="AO184">
        <v>886860.0331</v>
      </c>
      <c r="AP184">
        <v>892689.10549999995</v>
      </c>
      <c r="AQ184">
        <v>898750.04890000005</v>
      </c>
      <c r="AR184">
        <v>904984.22880000004</v>
      </c>
      <c r="AS184">
        <v>911057.81949999998</v>
      </c>
      <c r="AT184">
        <v>917292.59400000004</v>
      </c>
      <c r="AU184">
        <v>923770.81740000006</v>
      </c>
      <c r="AV184">
        <v>930562.18070000003</v>
      </c>
      <c r="AW184">
        <v>938045.44409999996</v>
      </c>
    </row>
    <row r="185" spans="2:49" x14ac:dyDescent="0.25">
      <c r="B185" t="s">
        <v>284</v>
      </c>
      <c r="C185">
        <v>54115760.630483001</v>
      </c>
      <c r="D185">
        <v>54984606.671644203</v>
      </c>
      <c r="E185">
        <v>55867402.32</v>
      </c>
      <c r="F185">
        <v>55867469.130000003</v>
      </c>
      <c r="G185">
        <v>52766541.859999999</v>
      </c>
      <c r="H185">
        <v>47956305.32</v>
      </c>
      <c r="I185">
        <v>48233624.049999997</v>
      </c>
      <c r="J185">
        <v>47509712.07</v>
      </c>
      <c r="K185">
        <v>44930748.719999999</v>
      </c>
      <c r="L185">
        <v>43542043.009999998</v>
      </c>
      <c r="M185">
        <v>43037114.229999997</v>
      </c>
      <c r="N185">
        <v>41649861.07</v>
      </c>
      <c r="O185">
        <v>42842944.270000003</v>
      </c>
      <c r="P185">
        <v>43593324.399999999</v>
      </c>
      <c r="Q185">
        <v>43803356.119999997</v>
      </c>
      <c r="R185">
        <v>44414195.340000004</v>
      </c>
      <c r="S185">
        <v>46328211.710000001</v>
      </c>
      <c r="T185">
        <v>46831851.25</v>
      </c>
      <c r="U185">
        <v>46964647.079999998</v>
      </c>
      <c r="V185">
        <v>47016828.799999997</v>
      </c>
      <c r="W185">
        <v>46385931.109999999</v>
      </c>
      <c r="X185">
        <v>45534296.359999999</v>
      </c>
      <c r="Y185">
        <v>44956966.079999998</v>
      </c>
      <c r="Z185">
        <v>44628590.530000001</v>
      </c>
      <c r="AA185">
        <v>44499422.369999997</v>
      </c>
      <c r="AB185">
        <v>44532277.390000001</v>
      </c>
      <c r="AC185">
        <v>44701351.340000004</v>
      </c>
      <c r="AD185">
        <v>44402120.299999997</v>
      </c>
      <c r="AE185">
        <v>44173931.82</v>
      </c>
      <c r="AF185">
        <v>44002142.590000004</v>
      </c>
      <c r="AG185">
        <v>43872317.909999996</v>
      </c>
      <c r="AH185">
        <v>43779933.43</v>
      </c>
      <c r="AI185">
        <v>43683452.990000002</v>
      </c>
      <c r="AJ185">
        <v>43595867.530000001</v>
      </c>
      <c r="AK185">
        <v>43521967.119999997</v>
      </c>
      <c r="AL185">
        <v>43455104.5</v>
      </c>
      <c r="AM185">
        <v>43391861.799999997</v>
      </c>
      <c r="AN185">
        <v>43316517.939999998</v>
      </c>
      <c r="AO185">
        <v>43239177.350000001</v>
      </c>
      <c r="AP185">
        <v>43156123.780000001</v>
      </c>
      <c r="AQ185">
        <v>43070142.25</v>
      </c>
      <c r="AR185">
        <v>42968586.700000003</v>
      </c>
      <c r="AS185">
        <v>42849038.25</v>
      </c>
      <c r="AT185">
        <v>42709527.149999999</v>
      </c>
      <c r="AU185">
        <v>42550862.5</v>
      </c>
      <c r="AV185">
        <v>42375907.539999999</v>
      </c>
      <c r="AW185">
        <v>42207345.079999998</v>
      </c>
    </row>
    <row r="186" spans="2:49" x14ac:dyDescent="0.25">
      <c r="B186" t="s">
        <v>285</v>
      </c>
      <c r="C186">
        <v>1464963.74202715</v>
      </c>
      <c r="D186">
        <v>1488484.20876134</v>
      </c>
      <c r="E186">
        <v>1512382.304</v>
      </c>
      <c r="F186">
        <v>1832436.18</v>
      </c>
      <c r="G186">
        <v>1646708.6939999999</v>
      </c>
      <c r="H186">
        <v>1251843.047</v>
      </c>
      <c r="I186">
        <v>1598874.477</v>
      </c>
      <c r="J186">
        <v>1327870.0049999999</v>
      </c>
      <c r="K186">
        <v>1665576.3470000001</v>
      </c>
      <c r="L186">
        <v>1576655.429</v>
      </c>
      <c r="M186">
        <v>1701968.75</v>
      </c>
      <c r="N186">
        <v>1849826.9920000001</v>
      </c>
      <c r="O186">
        <v>1892797.1580000001</v>
      </c>
      <c r="P186">
        <v>1906537.5630000001</v>
      </c>
      <c r="Q186">
        <v>1890786.112</v>
      </c>
      <c r="R186">
        <v>1876026.514</v>
      </c>
      <c r="S186">
        <v>2111936.6430000002</v>
      </c>
      <c r="T186">
        <v>2073268.862</v>
      </c>
      <c r="U186">
        <v>2037637.301</v>
      </c>
      <c r="V186">
        <v>2008203.929</v>
      </c>
      <c r="W186">
        <v>1999937.625</v>
      </c>
      <c r="X186">
        <v>1980879.5319999999</v>
      </c>
      <c r="Y186">
        <v>1975997.1240000001</v>
      </c>
      <c r="Z186">
        <v>1981779.7760000001</v>
      </c>
      <c r="AA186">
        <v>1995940.666</v>
      </c>
      <c r="AB186">
        <v>2016411.007</v>
      </c>
      <c r="AC186">
        <v>2041714.7150000001</v>
      </c>
      <c r="AD186">
        <v>2070877.4620000001</v>
      </c>
      <c r="AE186">
        <v>2102167.3020000001</v>
      </c>
      <c r="AF186">
        <v>2135197.77</v>
      </c>
      <c r="AG186">
        <v>2169632.855</v>
      </c>
      <c r="AH186">
        <v>2205484.5959999999</v>
      </c>
      <c r="AI186">
        <v>2241290.1239999998</v>
      </c>
      <c r="AJ186">
        <v>2277497.4670000002</v>
      </c>
      <c r="AK186">
        <v>2314328.077</v>
      </c>
      <c r="AL186">
        <v>2351669.4509999999</v>
      </c>
      <c r="AM186">
        <v>2389461.4369999999</v>
      </c>
      <c r="AN186">
        <v>2426866.9350000001</v>
      </c>
      <c r="AO186">
        <v>2464549.6370000001</v>
      </c>
      <c r="AP186">
        <v>2502413.4040000001</v>
      </c>
      <c r="AQ186">
        <v>2540686.909</v>
      </c>
      <c r="AR186">
        <v>2578999.324</v>
      </c>
      <c r="AS186">
        <v>2617296.9330000002</v>
      </c>
      <c r="AT186">
        <v>2655453.2740000002</v>
      </c>
      <c r="AU186">
        <v>2693585.0830000001</v>
      </c>
      <c r="AV186">
        <v>2731855.0210000002</v>
      </c>
      <c r="AW186">
        <v>2771278.9339999999</v>
      </c>
    </row>
    <row r="187" spans="2:49" x14ac:dyDescent="0.2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4069852.426</v>
      </c>
      <c r="G187">
        <v>4043704.2379999999</v>
      </c>
      <c r="H187">
        <v>3295480.7239999999</v>
      </c>
      <c r="I187">
        <v>3404152.872</v>
      </c>
      <c r="J187">
        <v>3571389.014</v>
      </c>
      <c r="K187">
        <v>3483563.5180000002</v>
      </c>
      <c r="L187">
        <v>3365085.8139999998</v>
      </c>
      <c r="M187">
        <v>3328616.273</v>
      </c>
      <c r="N187">
        <v>3378761.9309999999</v>
      </c>
      <c r="O187">
        <v>3435502.2220000001</v>
      </c>
      <c r="P187">
        <v>3473740.91</v>
      </c>
      <c r="Q187">
        <v>3490329.0529999998</v>
      </c>
      <c r="R187">
        <v>3513288.1979999999</v>
      </c>
      <c r="S187">
        <v>3646242.01</v>
      </c>
      <c r="T187">
        <v>3675122.1630000002</v>
      </c>
      <c r="U187">
        <v>3664588.0580000002</v>
      </c>
      <c r="V187">
        <v>3643252.21</v>
      </c>
      <c r="W187">
        <v>3633295.4180000001</v>
      </c>
      <c r="X187">
        <v>3603416.0729999999</v>
      </c>
      <c r="Y187">
        <v>3599269.96</v>
      </c>
      <c r="Z187">
        <v>3612846.6260000002</v>
      </c>
      <c r="AA187">
        <v>3640896.5389999999</v>
      </c>
      <c r="AB187">
        <v>3679392.19</v>
      </c>
      <c r="AC187">
        <v>3725653.4939999999</v>
      </c>
      <c r="AD187">
        <v>3777927.7549999999</v>
      </c>
      <c r="AE187">
        <v>3833388.662</v>
      </c>
      <c r="AF187">
        <v>3890777.5959999999</v>
      </c>
      <c r="AG187">
        <v>3949407.6979999999</v>
      </c>
      <c r="AH187">
        <v>4009373.3429999999</v>
      </c>
      <c r="AI187">
        <v>4068447.571</v>
      </c>
      <c r="AJ187">
        <v>4127537.7039999999</v>
      </c>
      <c r="AK187">
        <v>4186943.0189999999</v>
      </c>
      <c r="AL187">
        <v>4247265.9460000005</v>
      </c>
      <c r="AM187">
        <v>4308594.3080000002</v>
      </c>
      <c r="AN187">
        <v>4368308.2470000004</v>
      </c>
      <c r="AO187">
        <v>4427748.1500000004</v>
      </c>
      <c r="AP187">
        <v>4486811.4119999995</v>
      </c>
      <c r="AQ187">
        <v>4546047.9139999999</v>
      </c>
      <c r="AR187">
        <v>4605131.807</v>
      </c>
      <c r="AS187">
        <v>4665017.6380000003</v>
      </c>
      <c r="AT187">
        <v>4725810.2089999998</v>
      </c>
      <c r="AU187">
        <v>4787401.1229999997</v>
      </c>
      <c r="AV187">
        <v>4849686.5219999999</v>
      </c>
      <c r="AW187">
        <v>4914247.2520000003</v>
      </c>
    </row>
    <row r="188" spans="2:49" x14ac:dyDescent="0.25">
      <c r="B188" t="s">
        <v>287</v>
      </c>
      <c r="C188">
        <v>12698989.181271899</v>
      </c>
      <c r="D188">
        <v>12902875.5601817</v>
      </c>
      <c r="E188">
        <v>13110035.4</v>
      </c>
      <c r="F188">
        <v>13314594.560000001</v>
      </c>
      <c r="G188">
        <v>12851210.439999999</v>
      </c>
      <c r="H188">
        <v>12458670.210000001</v>
      </c>
      <c r="I188">
        <v>12377969.01</v>
      </c>
      <c r="J188">
        <v>11843456.560000001</v>
      </c>
      <c r="K188">
        <v>11075196.32</v>
      </c>
      <c r="L188">
        <v>10646800.130000001</v>
      </c>
      <c r="M188">
        <v>10567279.1</v>
      </c>
      <c r="N188">
        <v>10921762.27</v>
      </c>
      <c r="O188">
        <v>11009361.460000001</v>
      </c>
      <c r="P188">
        <v>10457679.26</v>
      </c>
      <c r="Q188">
        <v>9574860.66599999</v>
      </c>
      <c r="R188">
        <v>8885569.0329999998</v>
      </c>
      <c r="S188">
        <v>8618463.9829999898</v>
      </c>
      <c r="T188">
        <v>8357111.6009999998</v>
      </c>
      <c r="U188">
        <v>8148074.1540000001</v>
      </c>
      <c r="V188">
        <v>7995142.5599999996</v>
      </c>
      <c r="W188">
        <v>7826360.0250000004</v>
      </c>
      <c r="X188">
        <v>7646889.1059999997</v>
      </c>
      <c r="Y188">
        <v>7584755.9129999997</v>
      </c>
      <c r="Z188">
        <v>7628832.3459999999</v>
      </c>
      <c r="AA188">
        <v>7744283.5140000004</v>
      </c>
      <c r="AB188">
        <v>7901462.6529999999</v>
      </c>
      <c r="AC188">
        <v>8077925.676</v>
      </c>
      <c r="AD188">
        <v>8255783.0970000001</v>
      </c>
      <c r="AE188">
        <v>8423274.6870000008</v>
      </c>
      <c r="AF188">
        <v>8577752.4590000007</v>
      </c>
      <c r="AG188">
        <v>8719030.4069999997</v>
      </c>
      <c r="AH188">
        <v>8850299.9030000009</v>
      </c>
      <c r="AI188">
        <v>8961771.9279999901</v>
      </c>
      <c r="AJ188">
        <v>9059477.5329999998</v>
      </c>
      <c r="AK188">
        <v>9148159.2809999995</v>
      </c>
      <c r="AL188">
        <v>9229380.6559999995</v>
      </c>
      <c r="AM188">
        <v>9304898.0659999996</v>
      </c>
      <c r="AN188">
        <v>9371548.9179999996</v>
      </c>
      <c r="AO188">
        <v>9433667.7430000007</v>
      </c>
      <c r="AP188">
        <v>9493586.2249999996</v>
      </c>
      <c r="AQ188">
        <v>9555371.0380000006</v>
      </c>
      <c r="AR188">
        <v>9619797.5620000008</v>
      </c>
      <c r="AS188">
        <v>9687255.8829999994</v>
      </c>
      <c r="AT188">
        <v>9761476.7329999898</v>
      </c>
      <c r="AU188">
        <v>9845307.102</v>
      </c>
      <c r="AV188">
        <v>9941484.3910000008</v>
      </c>
      <c r="AW188">
        <v>10058549.289999999</v>
      </c>
    </row>
    <row r="189" spans="2:49" x14ac:dyDescent="0.2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1262176.97</v>
      </c>
      <c r="G189">
        <v>1198224.7930000001</v>
      </c>
      <c r="H189">
        <v>1217502.8940000001</v>
      </c>
      <c r="I189">
        <v>1166291.798</v>
      </c>
      <c r="J189">
        <v>1092002.6839999999</v>
      </c>
      <c r="K189">
        <v>1022370.236</v>
      </c>
      <c r="L189">
        <v>981866.03060000006</v>
      </c>
      <c r="M189">
        <v>956576.48510000005</v>
      </c>
      <c r="N189">
        <v>960230.39049999998</v>
      </c>
      <c r="O189">
        <v>930985.51300000004</v>
      </c>
      <c r="P189">
        <v>860062.32830000005</v>
      </c>
      <c r="Q189">
        <v>776374.17070000002</v>
      </c>
      <c r="R189">
        <v>711910.11159999995</v>
      </c>
      <c r="S189">
        <v>682630.92020000005</v>
      </c>
      <c r="T189">
        <v>663612.4351</v>
      </c>
      <c r="U189">
        <v>652951.09759999998</v>
      </c>
      <c r="V189">
        <v>648213.8652</v>
      </c>
      <c r="W189">
        <v>645371.45310000004</v>
      </c>
      <c r="X189">
        <v>641803.61979999999</v>
      </c>
      <c r="Y189">
        <v>643353.89540000004</v>
      </c>
      <c r="Z189">
        <v>650918.47420000006</v>
      </c>
      <c r="AA189">
        <v>663213.26509999996</v>
      </c>
      <c r="AB189">
        <v>678310.24540000001</v>
      </c>
      <c r="AC189">
        <v>694608.26240000001</v>
      </c>
      <c r="AD189">
        <v>710352.78910000005</v>
      </c>
      <c r="AE189">
        <v>724993.67260000005</v>
      </c>
      <c r="AF189">
        <v>738526.23080000002</v>
      </c>
      <c r="AG189">
        <v>751163.57739999995</v>
      </c>
      <c r="AH189">
        <v>763290.82960000006</v>
      </c>
      <c r="AI189">
        <v>774510.14419999998</v>
      </c>
      <c r="AJ189">
        <v>785376.89469999995</v>
      </c>
      <c r="AK189">
        <v>796021.38320000004</v>
      </c>
      <c r="AL189">
        <v>806519.03489999997</v>
      </c>
      <c r="AM189">
        <v>816864.01529999997</v>
      </c>
      <c r="AN189">
        <v>826774.1827</v>
      </c>
      <c r="AO189">
        <v>836565.18949999998</v>
      </c>
      <c r="AP189">
        <v>846249.9915</v>
      </c>
      <c r="AQ189">
        <v>855998.74820000003</v>
      </c>
      <c r="AR189">
        <v>865894.26859999995</v>
      </c>
      <c r="AS189">
        <v>875905.647</v>
      </c>
      <c r="AT189">
        <v>886416.69240000006</v>
      </c>
      <c r="AU189">
        <v>897656.41070000001</v>
      </c>
      <c r="AV189">
        <v>909762.02890000003</v>
      </c>
      <c r="AW189">
        <v>923199.66559999995</v>
      </c>
    </row>
    <row r="190" spans="2:49" x14ac:dyDescent="0.25">
      <c r="B190" t="s">
        <v>289</v>
      </c>
      <c r="C190">
        <v>16278955.912495499</v>
      </c>
      <c r="D190">
        <v>16540319.8152481</v>
      </c>
      <c r="E190">
        <v>16805880</v>
      </c>
      <c r="F190">
        <v>16724304.27</v>
      </c>
      <c r="G190">
        <v>15998389.039999999</v>
      </c>
      <c r="H190">
        <v>15292900.26</v>
      </c>
      <c r="I190">
        <v>15219896.710000001</v>
      </c>
      <c r="J190">
        <v>13335752.939999999</v>
      </c>
      <c r="K190">
        <v>11342452.460000001</v>
      </c>
      <c r="L190">
        <v>9821109.91599999</v>
      </c>
      <c r="M190">
        <v>8669270.7929999996</v>
      </c>
      <c r="N190">
        <v>7715410.2450000001</v>
      </c>
      <c r="O190">
        <v>8079454.8140000002</v>
      </c>
      <c r="P190">
        <v>8267319.1189999999</v>
      </c>
      <c r="Q190">
        <v>8357298.8590000002</v>
      </c>
      <c r="R190">
        <v>8557561.00699999</v>
      </c>
      <c r="S190">
        <v>4856000.5760000004</v>
      </c>
      <c r="T190">
        <v>6507171.2829999998</v>
      </c>
      <c r="U190">
        <v>8111251.5999999996</v>
      </c>
      <c r="V190">
        <v>9686060.4059999995</v>
      </c>
      <c r="W190">
        <v>10085822.029999999</v>
      </c>
      <c r="X190">
        <v>10433054.43</v>
      </c>
      <c r="Y190">
        <v>10526881.83</v>
      </c>
      <c r="Z190">
        <v>10675005.460000001</v>
      </c>
      <c r="AA190">
        <v>10862648.119999999</v>
      </c>
      <c r="AB190">
        <v>11116248.82</v>
      </c>
      <c r="AC190">
        <v>11387749.050000001</v>
      </c>
      <c r="AD190">
        <v>11686597.460000001</v>
      </c>
      <c r="AE190">
        <v>11980286.92</v>
      </c>
      <c r="AF190">
        <v>11927877.48</v>
      </c>
      <c r="AG190">
        <v>12128606.050000001</v>
      </c>
      <c r="AH190">
        <v>12323800.210000001</v>
      </c>
      <c r="AI190">
        <v>12469214.529999999</v>
      </c>
      <c r="AJ190">
        <v>12603213.640000001</v>
      </c>
      <c r="AK190">
        <v>12731562.77</v>
      </c>
      <c r="AL190">
        <v>12883541.720000001</v>
      </c>
      <c r="AM190">
        <v>13028818.380000001</v>
      </c>
      <c r="AN190">
        <v>13090628.68</v>
      </c>
      <c r="AO190">
        <v>13146033.76</v>
      </c>
      <c r="AP190">
        <v>13197760.17</v>
      </c>
      <c r="AQ190">
        <v>13250704.539999999</v>
      </c>
      <c r="AR190">
        <v>13301155.279999999</v>
      </c>
      <c r="AS190">
        <v>13244277.93</v>
      </c>
      <c r="AT190">
        <v>13193224.539999999</v>
      </c>
      <c r="AU190">
        <v>13147399.199999999</v>
      </c>
      <c r="AV190">
        <v>13108496.210000001</v>
      </c>
      <c r="AW190">
        <v>13090652.369999999</v>
      </c>
    </row>
    <row r="191" spans="2:49" x14ac:dyDescent="0.25">
      <c r="B191" t="s">
        <v>290</v>
      </c>
      <c r="C191">
        <v>4315668.6239754297</v>
      </c>
      <c r="D191">
        <v>4384958.0796759203</v>
      </c>
      <c r="E191">
        <v>4455360</v>
      </c>
      <c r="F191">
        <v>4121585.8139999998</v>
      </c>
      <c r="G191">
        <v>3781623.74</v>
      </c>
      <c r="H191">
        <v>3268106.193</v>
      </c>
      <c r="I191">
        <v>2991076.5079999999</v>
      </c>
      <c r="J191">
        <v>2760978.1260000002</v>
      </c>
      <c r="K191">
        <v>2514553.3130000001</v>
      </c>
      <c r="L191">
        <v>2256169.8820000002</v>
      </c>
      <c r="M191">
        <v>2022592.3640000001</v>
      </c>
      <c r="N191">
        <v>1797276.112</v>
      </c>
      <c r="O191">
        <v>1606237.068</v>
      </c>
      <c r="P191">
        <v>1449939.9280000001</v>
      </c>
      <c r="Q191">
        <v>1315381.5660000001</v>
      </c>
      <c r="R191">
        <v>1168320.148</v>
      </c>
      <c r="S191">
        <v>1165175.5630000001</v>
      </c>
      <c r="T191">
        <v>1761322.0789999999</v>
      </c>
      <c r="U191">
        <v>2403917.1290000002</v>
      </c>
      <c r="V191">
        <v>3022687.3769999999</v>
      </c>
      <c r="W191">
        <v>2786945.9169999999</v>
      </c>
      <c r="X191">
        <v>2439716.5580000002</v>
      </c>
      <c r="Y191">
        <v>2380247.412</v>
      </c>
      <c r="Z191">
        <v>2348634.1150000002</v>
      </c>
      <c r="AA191">
        <v>2321857.1030000001</v>
      </c>
      <c r="AB191">
        <v>2299208.807</v>
      </c>
      <c r="AC191">
        <v>2278911.4040000001</v>
      </c>
      <c r="AD191">
        <v>2305712.9440000001</v>
      </c>
      <c r="AE191">
        <v>2340876.335</v>
      </c>
      <c r="AF191">
        <v>2379885.9160000002</v>
      </c>
      <c r="AG191">
        <v>2423081.0279999999</v>
      </c>
      <c r="AH191">
        <v>2469068.6910000001</v>
      </c>
      <c r="AI191">
        <v>2467394.59</v>
      </c>
      <c r="AJ191">
        <v>2461677.4240000001</v>
      </c>
      <c r="AK191">
        <v>2456390.9019999998</v>
      </c>
      <c r="AL191">
        <v>2450594.79</v>
      </c>
      <c r="AM191">
        <v>2445016.6639999999</v>
      </c>
      <c r="AN191">
        <v>2492636.139</v>
      </c>
      <c r="AO191">
        <v>2546066.5350000001</v>
      </c>
      <c r="AP191">
        <v>2599998.7370000002</v>
      </c>
      <c r="AQ191">
        <v>2653933.8429999999</v>
      </c>
      <c r="AR191">
        <v>2707485.2259999998</v>
      </c>
      <c r="AS191">
        <v>2746984.0219999999</v>
      </c>
      <c r="AT191">
        <v>2785343.0989999999</v>
      </c>
      <c r="AU191">
        <v>2823297.2590000001</v>
      </c>
      <c r="AV191">
        <v>2860991.2659999998</v>
      </c>
      <c r="AW191">
        <v>2899431.5920000002</v>
      </c>
    </row>
    <row r="192" spans="2:49" x14ac:dyDescent="0.25">
      <c r="B192" t="s">
        <v>291</v>
      </c>
      <c r="C192">
        <v>4315668.6239754297</v>
      </c>
      <c r="D192">
        <v>4384958.0796759203</v>
      </c>
      <c r="E192">
        <v>4455360</v>
      </c>
      <c r="F192">
        <v>4121585.8139999998</v>
      </c>
      <c r="G192">
        <v>3781623.74</v>
      </c>
      <c r="H192">
        <v>3268106.193</v>
      </c>
      <c r="I192">
        <v>2991076.5079999999</v>
      </c>
      <c r="J192">
        <v>2760978.1260000002</v>
      </c>
      <c r="K192">
        <v>2514553.3130000001</v>
      </c>
      <c r="L192">
        <v>2256169.8820000002</v>
      </c>
      <c r="M192">
        <v>2022592.3640000001</v>
      </c>
      <c r="N192">
        <v>1797276.112</v>
      </c>
      <c r="O192">
        <v>1606237.068</v>
      </c>
      <c r="P192">
        <v>1449939.9280000001</v>
      </c>
      <c r="Q192">
        <v>1315381.5660000001</v>
      </c>
      <c r="R192">
        <v>1168320.148</v>
      </c>
      <c r="S192">
        <v>1165175.5630000001</v>
      </c>
      <c r="T192">
        <v>1761322.0789999999</v>
      </c>
      <c r="U192">
        <v>2403917.1290000002</v>
      </c>
      <c r="V192">
        <v>3022687.3769999999</v>
      </c>
      <c r="W192">
        <v>2786945.9169999999</v>
      </c>
      <c r="X192">
        <v>2439716.5580000002</v>
      </c>
      <c r="Y192">
        <v>2380247.412</v>
      </c>
      <c r="Z192">
        <v>2348634.1150000002</v>
      </c>
      <c r="AA192">
        <v>2321857.1030000001</v>
      </c>
      <c r="AB192">
        <v>2299208.807</v>
      </c>
      <c r="AC192">
        <v>2278911.4040000001</v>
      </c>
      <c r="AD192">
        <v>2305712.9440000001</v>
      </c>
      <c r="AE192">
        <v>2340876.335</v>
      </c>
      <c r="AF192">
        <v>2379885.9160000002</v>
      </c>
      <c r="AG192">
        <v>2423081.0279999999</v>
      </c>
      <c r="AH192">
        <v>2469068.6910000001</v>
      </c>
      <c r="AI192">
        <v>2467394.59</v>
      </c>
      <c r="AJ192">
        <v>2461677.4240000001</v>
      </c>
      <c r="AK192">
        <v>2456390.9019999998</v>
      </c>
      <c r="AL192">
        <v>2450594.79</v>
      </c>
      <c r="AM192">
        <v>2445016.6639999999</v>
      </c>
      <c r="AN192">
        <v>2492636.139</v>
      </c>
      <c r="AO192">
        <v>2546066.5350000001</v>
      </c>
      <c r="AP192">
        <v>2599998.7370000002</v>
      </c>
      <c r="AQ192">
        <v>2653933.8429999999</v>
      </c>
      <c r="AR192">
        <v>2707485.2259999998</v>
      </c>
      <c r="AS192">
        <v>2746984.0219999999</v>
      </c>
      <c r="AT192">
        <v>2785343.0989999999</v>
      </c>
      <c r="AU192">
        <v>2823297.2590000001</v>
      </c>
      <c r="AV192">
        <v>2860991.2659999998</v>
      </c>
      <c r="AW192">
        <v>2899431.5920000002</v>
      </c>
    </row>
    <row r="193" spans="2:49" x14ac:dyDescent="0.25">
      <c r="B193" t="s">
        <v>292</v>
      </c>
      <c r="C193">
        <v>8232235.5397947598</v>
      </c>
      <c r="D193">
        <v>8364406.7441781899</v>
      </c>
      <c r="E193">
        <v>8498700</v>
      </c>
      <c r="F193">
        <v>8257721.017</v>
      </c>
      <c r="G193">
        <v>8001510.9460000005</v>
      </c>
      <c r="H193">
        <v>7306578.7999999998</v>
      </c>
      <c r="I193">
        <v>7065971.0889999997</v>
      </c>
      <c r="J193">
        <v>6891510.6660000002</v>
      </c>
      <c r="K193">
        <v>6631317.875</v>
      </c>
      <c r="L193">
        <v>6286087.4730000002</v>
      </c>
      <c r="M193">
        <v>5953482.2929999996</v>
      </c>
      <c r="N193">
        <v>5588774.6330000004</v>
      </c>
      <c r="O193">
        <v>5783198.0690000001</v>
      </c>
      <c r="P193">
        <v>6073992.5999999996</v>
      </c>
      <c r="Q193">
        <v>6361986.7819999997</v>
      </c>
      <c r="R193">
        <v>6455583.6579999998</v>
      </c>
      <c r="S193">
        <v>8856491.1980000008</v>
      </c>
      <c r="T193">
        <v>6974401.8250000002</v>
      </c>
      <c r="U193">
        <v>4814850.3219999997</v>
      </c>
      <c r="V193">
        <v>2807878.4270000001</v>
      </c>
      <c r="W193">
        <v>2600893.1069999998</v>
      </c>
      <c r="X193">
        <v>2530921.0959999999</v>
      </c>
      <c r="Y193">
        <v>2492226.3569999998</v>
      </c>
      <c r="Z193">
        <v>2456996.9180000001</v>
      </c>
      <c r="AA193">
        <v>2424043.2059999998</v>
      </c>
      <c r="AB193">
        <v>2394202.7760000001</v>
      </c>
      <c r="AC193">
        <v>2366576.9619999998</v>
      </c>
      <c r="AD193">
        <v>2349368.8790000002</v>
      </c>
      <c r="AE193">
        <v>2336645.2230000002</v>
      </c>
      <c r="AF193">
        <v>2327460.1359999999</v>
      </c>
      <c r="AG193">
        <v>2320631.7749999999</v>
      </c>
      <c r="AH193">
        <v>2316245.2069999999</v>
      </c>
      <c r="AI193">
        <v>2326377.2999999998</v>
      </c>
      <c r="AJ193">
        <v>2337448.6460000002</v>
      </c>
      <c r="AK193">
        <v>2349240.6120000002</v>
      </c>
      <c r="AL193">
        <v>2361203.09</v>
      </c>
      <c r="AM193">
        <v>2373315.56</v>
      </c>
      <c r="AN193">
        <v>2385420.6570000001</v>
      </c>
      <c r="AO193">
        <v>2397489.9649999999</v>
      </c>
      <c r="AP193">
        <v>2409006.0520000001</v>
      </c>
      <c r="AQ193">
        <v>2420000.6490000002</v>
      </c>
      <c r="AR193">
        <v>2430194.034</v>
      </c>
      <c r="AS193">
        <v>3246317.5819999999</v>
      </c>
      <c r="AT193">
        <v>4167401.5860000001</v>
      </c>
      <c r="AU193">
        <v>5103882.4170000004</v>
      </c>
      <c r="AV193">
        <v>6042391.0729999999</v>
      </c>
      <c r="AW193">
        <v>6982938.091</v>
      </c>
    </row>
    <row r="194" spans="2:49" x14ac:dyDescent="0.25">
      <c r="B194" t="s">
        <v>293</v>
      </c>
      <c r="C194">
        <v>20174774.421468802</v>
      </c>
      <c r="D194">
        <v>20498686.950521201</v>
      </c>
      <c r="E194">
        <v>20827800</v>
      </c>
      <c r="F194">
        <v>19906990.100000001</v>
      </c>
      <c r="G194">
        <v>18926098.800000001</v>
      </c>
      <c r="H194">
        <v>16952777</v>
      </c>
      <c r="I194">
        <v>16081822.98</v>
      </c>
      <c r="J194">
        <v>15385922.25</v>
      </c>
      <c r="K194">
        <v>14523249.73</v>
      </c>
      <c r="L194">
        <v>13505404.550000001</v>
      </c>
      <c r="M194">
        <v>12547839.310000001</v>
      </c>
      <c r="N194">
        <v>11555587.119999999</v>
      </c>
      <c r="O194">
        <v>10373118.83</v>
      </c>
      <c r="P194">
        <v>9377864.1270000003</v>
      </c>
      <c r="Q194">
        <v>8519275.3049999997</v>
      </c>
      <c r="R194">
        <v>7578496.9270000001</v>
      </c>
      <c r="S194">
        <v>3083644.2220000001</v>
      </c>
      <c r="T194">
        <v>2284591.9029999999</v>
      </c>
      <c r="U194">
        <v>1755613.081</v>
      </c>
      <c r="V194">
        <v>1287151.8259999999</v>
      </c>
      <c r="W194">
        <v>1033196.009</v>
      </c>
      <c r="X194">
        <v>785725.15749999997</v>
      </c>
      <c r="Y194">
        <v>761640.85679999995</v>
      </c>
      <c r="Z194">
        <v>757405.76260000002</v>
      </c>
      <c r="AA194">
        <v>755678.64870000002</v>
      </c>
      <c r="AB194">
        <v>755209.44090000005</v>
      </c>
      <c r="AC194">
        <v>755364.40850000002</v>
      </c>
      <c r="AD194">
        <v>757733.0993</v>
      </c>
      <c r="AE194">
        <v>761491.98</v>
      </c>
      <c r="AF194">
        <v>766374.75080000004</v>
      </c>
      <c r="AG194">
        <v>772197.83140000002</v>
      </c>
      <c r="AH194">
        <v>778853.87430000002</v>
      </c>
      <c r="AI194">
        <v>786265.13520000002</v>
      </c>
      <c r="AJ194">
        <v>794022.78240000003</v>
      </c>
      <c r="AK194">
        <v>802047.1666</v>
      </c>
      <c r="AL194">
        <v>810238.10430000001</v>
      </c>
      <c r="AM194">
        <v>818511.83039999998</v>
      </c>
      <c r="AN194">
        <v>827892.1385</v>
      </c>
      <c r="AO194">
        <v>837343.55680000002</v>
      </c>
      <c r="AP194">
        <v>846687.55059999996</v>
      </c>
      <c r="AQ194">
        <v>855935.2169</v>
      </c>
      <c r="AR194">
        <v>864986.92</v>
      </c>
      <c r="AS194">
        <v>874479.4693</v>
      </c>
      <c r="AT194">
        <v>884083.41200000001</v>
      </c>
      <c r="AU194">
        <v>893561.98549999995</v>
      </c>
      <c r="AV194">
        <v>902913.95169999998</v>
      </c>
      <c r="AW194">
        <v>912453.95140000002</v>
      </c>
    </row>
    <row r="195" spans="2:49" x14ac:dyDescent="0.25">
      <c r="B195" t="s">
        <v>294</v>
      </c>
      <c r="C195">
        <v>463787.91773491597</v>
      </c>
      <c r="D195">
        <v>471234.182770602</v>
      </c>
      <c r="E195">
        <v>478800</v>
      </c>
      <c r="F195">
        <v>480598.68190000003</v>
      </c>
      <c r="G195">
        <v>469285.6911</v>
      </c>
      <c r="H195">
        <v>452529.05839999998</v>
      </c>
      <c r="I195">
        <v>461122.94500000001</v>
      </c>
      <c r="J195">
        <v>522323.38890000002</v>
      </c>
      <c r="K195">
        <v>571573.92960000003</v>
      </c>
      <c r="L195">
        <v>634660.54180000001</v>
      </c>
      <c r="M195">
        <v>717611.66220000002</v>
      </c>
      <c r="N195">
        <v>822822.58039999998</v>
      </c>
      <c r="O195">
        <v>787685.73629999999</v>
      </c>
      <c r="P195">
        <v>725008.07330000005</v>
      </c>
      <c r="Q195">
        <v>638040.65619999997</v>
      </c>
      <c r="R195">
        <v>555921.14170000004</v>
      </c>
      <c r="S195">
        <v>271343.21649999998</v>
      </c>
      <c r="T195">
        <v>247902.9406</v>
      </c>
      <c r="U195">
        <v>228470.01269999999</v>
      </c>
      <c r="V195">
        <v>210899.6194</v>
      </c>
      <c r="W195">
        <v>213400.4362</v>
      </c>
      <c r="X195">
        <v>215106.3143</v>
      </c>
      <c r="Y195">
        <v>210450.1961</v>
      </c>
      <c r="Z195">
        <v>207005.97870000001</v>
      </c>
      <c r="AA195">
        <v>204111.4308</v>
      </c>
      <c r="AB195">
        <v>201593.44200000001</v>
      </c>
      <c r="AC195">
        <v>199240.5649</v>
      </c>
      <c r="AD195">
        <v>197462.90580000001</v>
      </c>
      <c r="AE195">
        <v>195568.90729999999</v>
      </c>
      <c r="AF195">
        <v>194275.1905</v>
      </c>
      <c r="AG195">
        <v>192582.20199999999</v>
      </c>
      <c r="AH195">
        <v>190989.03020000001</v>
      </c>
      <c r="AI195">
        <v>189909.92120000001</v>
      </c>
      <c r="AJ195">
        <v>188930.51949999999</v>
      </c>
      <c r="AK195">
        <v>188058.94519999999</v>
      </c>
      <c r="AL195">
        <v>187243.52489999999</v>
      </c>
      <c r="AM195">
        <v>186454.85459999999</v>
      </c>
      <c r="AN195">
        <v>185750.117</v>
      </c>
      <c r="AO195">
        <v>185056.5655</v>
      </c>
      <c r="AP195">
        <v>184358.5564</v>
      </c>
      <c r="AQ195">
        <v>183682.7439</v>
      </c>
      <c r="AR195">
        <v>182969.68359999999</v>
      </c>
      <c r="AS195">
        <v>182757.89129999999</v>
      </c>
      <c r="AT195">
        <v>182522.0815</v>
      </c>
      <c r="AU195">
        <v>182253.43640000001</v>
      </c>
      <c r="AV195">
        <v>181959.91519999999</v>
      </c>
      <c r="AW195">
        <v>181795.5067</v>
      </c>
    </row>
    <row r="196" spans="2:49" x14ac:dyDescent="0.2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784193.96369999996</v>
      </c>
      <c r="G196">
        <v>759148.37309999997</v>
      </c>
      <c r="H196">
        <v>740392.39480000001</v>
      </c>
      <c r="I196">
        <v>775070.21970000002</v>
      </c>
      <c r="J196">
        <v>761563.45259999996</v>
      </c>
      <c r="K196">
        <v>750064.80090000003</v>
      </c>
      <c r="L196">
        <v>705671.66310000001</v>
      </c>
      <c r="M196">
        <v>718608.60560000001</v>
      </c>
      <c r="N196">
        <v>697012.75060000003</v>
      </c>
      <c r="O196">
        <v>679079.83799999999</v>
      </c>
      <c r="P196">
        <v>658364.33140000002</v>
      </c>
      <c r="Q196">
        <v>623860.83499999996</v>
      </c>
      <c r="R196">
        <v>576269.65300000005</v>
      </c>
      <c r="S196">
        <v>521273.65669999999</v>
      </c>
      <c r="T196">
        <v>510950.80930000002</v>
      </c>
      <c r="U196">
        <v>510063.09620000003</v>
      </c>
      <c r="V196">
        <v>514784.3211</v>
      </c>
      <c r="W196">
        <v>515006.9045</v>
      </c>
      <c r="X196">
        <v>513473.64069999999</v>
      </c>
      <c r="Y196">
        <v>513620.29310000001</v>
      </c>
      <c r="Z196">
        <v>513902.12599999999</v>
      </c>
      <c r="AA196">
        <v>513730.59250000003</v>
      </c>
      <c r="AB196">
        <v>513066.31020000001</v>
      </c>
      <c r="AC196">
        <v>512302.88130000001</v>
      </c>
      <c r="AD196">
        <v>512420.39069999999</v>
      </c>
      <c r="AE196">
        <v>512519.42090000003</v>
      </c>
      <c r="AF196">
        <v>512696.21019999997</v>
      </c>
      <c r="AG196">
        <v>512850.25699999998</v>
      </c>
      <c r="AH196">
        <v>513157.95939999999</v>
      </c>
      <c r="AI196">
        <v>517049.20809999999</v>
      </c>
      <c r="AJ196">
        <v>521305.68420000002</v>
      </c>
      <c r="AK196">
        <v>525747.39540000004</v>
      </c>
      <c r="AL196">
        <v>530178.34349999996</v>
      </c>
      <c r="AM196">
        <v>534617.50769999996</v>
      </c>
      <c r="AN196">
        <v>538487.93130000005</v>
      </c>
      <c r="AO196">
        <v>542426.70889999997</v>
      </c>
      <c r="AP196">
        <v>546359.84920000006</v>
      </c>
      <c r="AQ196">
        <v>550289.14359999995</v>
      </c>
      <c r="AR196">
        <v>554122.40890000004</v>
      </c>
      <c r="AS196">
        <v>557924.57250000001</v>
      </c>
      <c r="AT196">
        <v>561608.48540000001</v>
      </c>
      <c r="AU196">
        <v>565142.84880000004</v>
      </c>
      <c r="AV196">
        <v>568553.43610000005</v>
      </c>
      <c r="AW196">
        <v>572045.99199999997</v>
      </c>
    </row>
    <row r="197" spans="2:49" x14ac:dyDescent="0.2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5229458.2419999996</v>
      </c>
      <c r="G197">
        <v>4997769.2</v>
      </c>
      <c r="H197">
        <v>4908854.3430000003</v>
      </c>
      <c r="I197">
        <v>4892184.398</v>
      </c>
      <c r="J197">
        <v>4880494.6770000001</v>
      </c>
      <c r="K197">
        <v>4621140.1399999997</v>
      </c>
      <c r="L197">
        <v>4447046.0180000002</v>
      </c>
      <c r="M197">
        <v>4437623.87</v>
      </c>
      <c r="N197">
        <v>4436201.0149999997</v>
      </c>
      <c r="O197">
        <v>4345745.2920000004</v>
      </c>
      <c r="P197">
        <v>4134783.4010000001</v>
      </c>
      <c r="Q197">
        <v>3786583.1430000002</v>
      </c>
      <c r="R197">
        <v>3435434.003</v>
      </c>
      <c r="S197">
        <v>3260574.057</v>
      </c>
      <c r="T197">
        <v>3189134.6949999998</v>
      </c>
      <c r="U197">
        <v>3138569.8149999999</v>
      </c>
      <c r="V197">
        <v>3104660.338</v>
      </c>
      <c r="W197">
        <v>3047924.2349999999</v>
      </c>
      <c r="X197">
        <v>2994831.264</v>
      </c>
      <c r="Y197">
        <v>2990754.588</v>
      </c>
      <c r="Z197">
        <v>3012116.42</v>
      </c>
      <c r="AA197">
        <v>3043687.0660000001</v>
      </c>
      <c r="AB197">
        <v>3077553.1060000001</v>
      </c>
      <c r="AC197">
        <v>3111091.1529999999</v>
      </c>
      <c r="AD197">
        <v>3145011.284</v>
      </c>
      <c r="AE197">
        <v>3173969.3530000001</v>
      </c>
      <c r="AF197">
        <v>3198602.4029999999</v>
      </c>
      <c r="AG197">
        <v>3218790.679</v>
      </c>
      <c r="AH197">
        <v>3236238.9029999999</v>
      </c>
      <c r="AI197">
        <v>3271407.1919999998</v>
      </c>
      <c r="AJ197">
        <v>3306414.1630000002</v>
      </c>
      <c r="AK197">
        <v>3341233.5989999999</v>
      </c>
      <c r="AL197">
        <v>3375636.2790000001</v>
      </c>
      <c r="AM197">
        <v>3410211.2289999998</v>
      </c>
      <c r="AN197">
        <v>3440618.3169999998</v>
      </c>
      <c r="AO197">
        <v>3471742.2740000002</v>
      </c>
      <c r="AP197">
        <v>3503431.906</v>
      </c>
      <c r="AQ197">
        <v>3535713.55</v>
      </c>
      <c r="AR197">
        <v>3568382.3530000001</v>
      </c>
      <c r="AS197">
        <v>3600724.6460000002</v>
      </c>
      <c r="AT197">
        <v>3632966.7779999999</v>
      </c>
      <c r="AU197">
        <v>3665317.0320000001</v>
      </c>
      <c r="AV197">
        <v>3697899.13</v>
      </c>
      <c r="AW197">
        <v>3731584.6039999998</v>
      </c>
    </row>
    <row r="198" spans="2:49" x14ac:dyDescent="0.2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736383.87809999997</v>
      </c>
      <c r="G198">
        <v>688113.451</v>
      </c>
      <c r="H198">
        <v>586721.96710000001</v>
      </c>
      <c r="I198">
        <v>619006.81810000003</v>
      </c>
      <c r="J198">
        <v>603896.74699999997</v>
      </c>
      <c r="K198">
        <v>570592.38430000003</v>
      </c>
      <c r="L198">
        <v>540638.81830000004</v>
      </c>
      <c r="M198">
        <v>527691.10199999996</v>
      </c>
      <c r="N198">
        <v>532504.24780000001</v>
      </c>
      <c r="O198">
        <v>532953.95449999999</v>
      </c>
      <c r="P198">
        <v>518019.95120000001</v>
      </c>
      <c r="Q198">
        <v>484109.79369999998</v>
      </c>
      <c r="R198">
        <v>448292.64079999999</v>
      </c>
      <c r="S198">
        <v>411494.23849999998</v>
      </c>
      <c r="T198">
        <v>387152.89970000001</v>
      </c>
      <c r="U198">
        <v>370007.8836</v>
      </c>
      <c r="V198">
        <v>358883.97149999999</v>
      </c>
      <c r="W198">
        <v>347823.90529999998</v>
      </c>
      <c r="X198">
        <v>338526.8126</v>
      </c>
      <c r="Y198">
        <v>337134.48690000002</v>
      </c>
      <c r="Z198">
        <v>338580.5871</v>
      </c>
      <c r="AA198">
        <v>340985.9277</v>
      </c>
      <c r="AB198">
        <v>343487.29609999998</v>
      </c>
      <c r="AC198">
        <v>345949.8615</v>
      </c>
      <c r="AD198">
        <v>348566.5454</v>
      </c>
      <c r="AE198">
        <v>350861.38189999998</v>
      </c>
      <c r="AF198">
        <v>353005.89140000002</v>
      </c>
      <c r="AG198">
        <v>355021.49040000001</v>
      </c>
      <c r="AH198">
        <v>357088.69510000001</v>
      </c>
      <c r="AI198">
        <v>361429.82459999999</v>
      </c>
      <c r="AJ198">
        <v>366006.96019999997</v>
      </c>
      <c r="AK198">
        <v>370736.25349999999</v>
      </c>
      <c r="AL198">
        <v>375502.30499999999</v>
      </c>
      <c r="AM198">
        <v>380288.59029999998</v>
      </c>
      <c r="AN198">
        <v>384651.33669999999</v>
      </c>
      <c r="AO198">
        <v>389004.22960000002</v>
      </c>
      <c r="AP198">
        <v>393272.56329999998</v>
      </c>
      <c r="AQ198">
        <v>397465.04090000002</v>
      </c>
      <c r="AR198">
        <v>401531.96919999999</v>
      </c>
      <c r="AS198">
        <v>405424.48090000002</v>
      </c>
      <c r="AT198">
        <v>409142.90899999999</v>
      </c>
      <c r="AU198">
        <v>412710.35769999999</v>
      </c>
      <c r="AV198">
        <v>416147.10700000002</v>
      </c>
      <c r="AW198">
        <v>419599.48790000001</v>
      </c>
    </row>
    <row r="199" spans="2:49" x14ac:dyDescent="0.2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1502496.6910000001</v>
      </c>
      <c r="G199">
        <v>1385451.4850000001</v>
      </c>
      <c r="H199">
        <v>1185286.2860000001</v>
      </c>
      <c r="I199">
        <v>1216801.5319999999</v>
      </c>
      <c r="J199">
        <v>1338778.331</v>
      </c>
      <c r="K199">
        <v>1216325.1140000001</v>
      </c>
      <c r="L199">
        <v>1150131.7830000001</v>
      </c>
      <c r="M199">
        <v>1155157.8940000001</v>
      </c>
      <c r="N199">
        <v>1143141.145</v>
      </c>
      <c r="O199">
        <v>1168309.155</v>
      </c>
      <c r="P199">
        <v>1171336.031</v>
      </c>
      <c r="Q199">
        <v>1140307.899</v>
      </c>
      <c r="R199">
        <v>1089790.335</v>
      </c>
      <c r="S199">
        <v>1055150.689</v>
      </c>
      <c r="T199">
        <v>1035876.71</v>
      </c>
      <c r="U199">
        <v>1018394.061</v>
      </c>
      <c r="V199">
        <v>1004819.971</v>
      </c>
      <c r="W199">
        <v>979499.97560000001</v>
      </c>
      <c r="X199">
        <v>952277.91610000003</v>
      </c>
      <c r="Y199">
        <v>939701.85549999995</v>
      </c>
      <c r="Z199">
        <v>934941.85400000005</v>
      </c>
      <c r="AA199">
        <v>933365.66669999994</v>
      </c>
      <c r="AB199">
        <v>932904.20189999999</v>
      </c>
      <c r="AC199">
        <v>933160.33039999998</v>
      </c>
      <c r="AD199">
        <v>934630.72349999996</v>
      </c>
      <c r="AE199">
        <v>935515.12620000006</v>
      </c>
      <c r="AF199">
        <v>936124.80689999997</v>
      </c>
      <c r="AG199">
        <v>936411.07860000001</v>
      </c>
      <c r="AH199">
        <v>936915.55669999996</v>
      </c>
      <c r="AI199">
        <v>943089.71779999998</v>
      </c>
      <c r="AJ199">
        <v>949753.62029999995</v>
      </c>
      <c r="AK199">
        <v>957010.42799999996</v>
      </c>
      <c r="AL199">
        <v>964481.85569999996</v>
      </c>
      <c r="AM199">
        <v>972183.12450000003</v>
      </c>
      <c r="AN199">
        <v>977344.5551</v>
      </c>
      <c r="AO199">
        <v>981470.4</v>
      </c>
      <c r="AP199">
        <v>984740.93779999996</v>
      </c>
      <c r="AQ199">
        <v>987400.79020000005</v>
      </c>
      <c r="AR199">
        <v>989176.7905</v>
      </c>
      <c r="AS199">
        <v>991297.50009999995</v>
      </c>
      <c r="AT199">
        <v>993555.99789999996</v>
      </c>
      <c r="AU199">
        <v>995712.51170000003</v>
      </c>
      <c r="AV199">
        <v>997696.88710000005</v>
      </c>
      <c r="AW199">
        <v>1000140.714</v>
      </c>
    </row>
    <row r="200" spans="2:49" x14ac:dyDescent="0.2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1884122.2150000001</v>
      </c>
      <c r="G200">
        <v>1747574.2849999999</v>
      </c>
      <c r="H200">
        <v>1475042.7660000001</v>
      </c>
      <c r="I200">
        <v>1519336.456</v>
      </c>
      <c r="J200">
        <v>1698158.206</v>
      </c>
      <c r="K200">
        <v>1538814.453</v>
      </c>
      <c r="L200">
        <v>1448697.952</v>
      </c>
      <c r="M200">
        <v>1447742.0190000001</v>
      </c>
      <c r="N200">
        <v>1408079.5449999999</v>
      </c>
      <c r="O200">
        <v>1450099.115</v>
      </c>
      <c r="P200">
        <v>1486648.2709999999</v>
      </c>
      <c r="Q200">
        <v>1483891.65</v>
      </c>
      <c r="R200">
        <v>1439038.45</v>
      </c>
      <c r="S200">
        <v>1415102.5460000001</v>
      </c>
      <c r="T200">
        <v>1369818.405</v>
      </c>
      <c r="U200">
        <v>1333634.054</v>
      </c>
      <c r="V200">
        <v>1333509.9909999999</v>
      </c>
      <c r="W200">
        <v>1296069.1470000001</v>
      </c>
      <c r="X200">
        <v>1258642.101</v>
      </c>
      <c r="Y200">
        <v>1229173.67</v>
      </c>
      <c r="Z200">
        <v>1214460.088</v>
      </c>
      <c r="AA200">
        <v>1201923.923</v>
      </c>
      <c r="AB200">
        <v>1188747.1259999999</v>
      </c>
      <c r="AC200">
        <v>1175974.0090000001</v>
      </c>
      <c r="AD200">
        <v>1167148.8459999999</v>
      </c>
      <c r="AE200">
        <v>1156812.2220000001</v>
      </c>
      <c r="AF200">
        <v>1146244.797</v>
      </c>
      <c r="AG200">
        <v>1135718.311</v>
      </c>
      <c r="AH200">
        <v>1127772.3810000001</v>
      </c>
      <c r="AI200">
        <v>1125070.169</v>
      </c>
      <c r="AJ200">
        <v>1122488.8419999999</v>
      </c>
      <c r="AK200">
        <v>1122892.385</v>
      </c>
      <c r="AL200">
        <v>1123489.1029999999</v>
      </c>
      <c r="AM200">
        <v>1123885.798</v>
      </c>
      <c r="AN200">
        <v>1122069.48</v>
      </c>
      <c r="AO200">
        <v>1117874.344</v>
      </c>
      <c r="AP200">
        <v>1112638.048</v>
      </c>
      <c r="AQ200">
        <v>1108478.4909999999</v>
      </c>
      <c r="AR200">
        <v>1102062.929</v>
      </c>
      <c r="AS200">
        <v>1096899.58</v>
      </c>
      <c r="AT200">
        <v>1092846.4569999999</v>
      </c>
      <c r="AU200">
        <v>1088251.9839999999</v>
      </c>
      <c r="AV200">
        <v>1083581.5919999999</v>
      </c>
      <c r="AW200">
        <v>1085907.1939999999</v>
      </c>
    </row>
    <row r="201" spans="2:49" x14ac:dyDescent="0.2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2377670.7880000002</v>
      </c>
      <c r="G201">
        <v>2236322.213</v>
      </c>
      <c r="H201">
        <v>1981320.7180000001</v>
      </c>
      <c r="I201">
        <v>2076141.8</v>
      </c>
      <c r="J201">
        <v>1976849.601</v>
      </c>
      <c r="K201">
        <v>1820386.2890000001</v>
      </c>
      <c r="L201">
        <v>1772857.797</v>
      </c>
      <c r="M201">
        <v>1734713.33</v>
      </c>
      <c r="N201">
        <v>1763901.9709999999</v>
      </c>
      <c r="O201">
        <v>1769780.7590000001</v>
      </c>
      <c r="P201">
        <v>1742398.1950000001</v>
      </c>
      <c r="Q201">
        <v>1662248.87</v>
      </c>
      <c r="R201">
        <v>1558739.237</v>
      </c>
      <c r="S201">
        <v>1520489.075</v>
      </c>
      <c r="T201">
        <v>1500970.0689999999</v>
      </c>
      <c r="U201">
        <v>1483081.949</v>
      </c>
      <c r="V201">
        <v>1467563.726</v>
      </c>
      <c r="W201">
        <v>1430293.9620000001</v>
      </c>
      <c r="X201">
        <v>1387653.889</v>
      </c>
      <c r="Y201">
        <v>1365787.551</v>
      </c>
      <c r="Z201">
        <v>1353463.11</v>
      </c>
      <c r="AA201">
        <v>1344756.3030000001</v>
      </c>
      <c r="AB201">
        <v>1337149.699</v>
      </c>
      <c r="AC201">
        <v>1330367.737</v>
      </c>
      <c r="AD201">
        <v>1326018.68</v>
      </c>
      <c r="AE201">
        <v>1321161.682</v>
      </c>
      <c r="AF201">
        <v>1316187.8859999999</v>
      </c>
      <c r="AG201">
        <v>1311031.0360000001</v>
      </c>
      <c r="AH201">
        <v>1306379.2339999999</v>
      </c>
      <c r="AI201">
        <v>1310083.818</v>
      </c>
      <c r="AJ201">
        <v>1314759.703</v>
      </c>
      <c r="AK201">
        <v>1320396.1170000001</v>
      </c>
      <c r="AL201">
        <v>1326511.054</v>
      </c>
      <c r="AM201">
        <v>1333090.2209999999</v>
      </c>
      <c r="AN201">
        <v>1337331.868</v>
      </c>
      <c r="AO201">
        <v>1341222.3389999999</v>
      </c>
      <c r="AP201">
        <v>1344755.017</v>
      </c>
      <c r="AQ201">
        <v>1348067.9950000001</v>
      </c>
      <c r="AR201">
        <v>1350811.7549999999</v>
      </c>
      <c r="AS201">
        <v>1353675.5649999999</v>
      </c>
      <c r="AT201">
        <v>1356447.5549999999</v>
      </c>
      <c r="AU201">
        <v>1358970.7250000001</v>
      </c>
      <c r="AV201">
        <v>1361179.1129999999</v>
      </c>
      <c r="AW201">
        <v>1363744.166</v>
      </c>
    </row>
    <row r="202" spans="2:49" x14ac:dyDescent="0.2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4801653.9809999997</v>
      </c>
      <c r="G202">
        <v>4785839.4579999996</v>
      </c>
      <c r="H202">
        <v>4446067.5829999996</v>
      </c>
      <c r="I202">
        <v>4604101.8890000004</v>
      </c>
      <c r="J202">
        <v>4616318.648</v>
      </c>
      <c r="K202">
        <v>4425923.6430000002</v>
      </c>
      <c r="L202">
        <v>4355310.0920000002</v>
      </c>
      <c r="M202">
        <v>4314031.125</v>
      </c>
      <c r="N202">
        <v>4372744.5939999996</v>
      </c>
      <c r="O202">
        <v>4491355.8609999996</v>
      </c>
      <c r="P202">
        <v>4518059.5729999999</v>
      </c>
      <c r="Q202">
        <v>4428548.4570000004</v>
      </c>
      <c r="R202">
        <v>4283984.9060000004</v>
      </c>
      <c r="S202">
        <v>4118054.3569999998</v>
      </c>
      <c r="T202">
        <v>4055431.8029999998</v>
      </c>
      <c r="U202">
        <v>4005382.18</v>
      </c>
      <c r="V202">
        <v>3967099.784</v>
      </c>
      <c r="W202">
        <v>3890256.446</v>
      </c>
      <c r="X202">
        <v>3803964.9339999999</v>
      </c>
      <c r="Y202">
        <v>3763883.912</v>
      </c>
      <c r="Z202">
        <v>3747822.6120000002</v>
      </c>
      <c r="AA202">
        <v>3743282.2</v>
      </c>
      <c r="AB202">
        <v>3743667.6839999999</v>
      </c>
      <c r="AC202">
        <v>3747797.8339999998</v>
      </c>
      <c r="AD202">
        <v>3757773.8709999998</v>
      </c>
      <c r="AE202">
        <v>3767244.1179999998</v>
      </c>
      <c r="AF202">
        <v>3777076.6469999999</v>
      </c>
      <c r="AG202">
        <v>3786835.6540000001</v>
      </c>
      <c r="AH202">
        <v>3798015.0430000001</v>
      </c>
      <c r="AI202">
        <v>3832419.2059999998</v>
      </c>
      <c r="AJ202">
        <v>3869109.5290000001</v>
      </c>
      <c r="AK202">
        <v>3907889.2340000002</v>
      </c>
      <c r="AL202">
        <v>3947757.719</v>
      </c>
      <c r="AM202">
        <v>3988771.0070000002</v>
      </c>
      <c r="AN202">
        <v>4023615.236</v>
      </c>
      <c r="AO202">
        <v>4057772.3459999999</v>
      </c>
      <c r="AP202">
        <v>4091060.2179999999</v>
      </c>
      <c r="AQ202">
        <v>4123630.358</v>
      </c>
      <c r="AR202">
        <v>4154742.804</v>
      </c>
      <c r="AS202">
        <v>4185090.7239999999</v>
      </c>
      <c r="AT202">
        <v>4214582.0020000003</v>
      </c>
      <c r="AU202">
        <v>4242935.2920000004</v>
      </c>
      <c r="AV202">
        <v>4270005.0630000001</v>
      </c>
      <c r="AW202">
        <v>4297025.5290000001</v>
      </c>
    </row>
    <row r="203" spans="2:49" x14ac:dyDescent="0.25">
      <c r="B203" s="274" t="s">
        <v>302</v>
      </c>
      <c r="C203">
        <v>3833938.33697946</v>
      </c>
      <c r="D203">
        <v>3895493.45710216</v>
      </c>
      <c r="E203">
        <v>3958037.3590000002</v>
      </c>
      <c r="F203">
        <v>3972388.298</v>
      </c>
      <c r="G203">
        <v>3998214.0690000001</v>
      </c>
      <c r="H203">
        <v>3701447.6409999998</v>
      </c>
      <c r="I203">
        <v>3854127.2489999998</v>
      </c>
      <c r="J203">
        <v>3933345.54</v>
      </c>
      <c r="K203">
        <v>3878475.923</v>
      </c>
      <c r="L203">
        <v>3863019.253</v>
      </c>
      <c r="M203">
        <v>3848288.49</v>
      </c>
      <c r="N203">
        <v>3856532.625</v>
      </c>
      <c r="O203">
        <v>3903157.2549999999</v>
      </c>
      <c r="P203">
        <v>3920493.872</v>
      </c>
      <c r="Q203">
        <v>3877045.6710000001</v>
      </c>
      <c r="R203">
        <v>3768267.9539999999</v>
      </c>
      <c r="S203">
        <v>3673195.7570000002</v>
      </c>
      <c r="T203">
        <v>3642061.2620000001</v>
      </c>
      <c r="U203">
        <v>3603180.2390000001</v>
      </c>
      <c r="V203">
        <v>3571687.2629999998</v>
      </c>
      <c r="W203">
        <v>3512546.4550000001</v>
      </c>
      <c r="X203">
        <v>3448067.111</v>
      </c>
      <c r="Y203">
        <v>3427395.9470000002</v>
      </c>
      <c r="Z203">
        <v>3426313.9440000001</v>
      </c>
      <c r="AA203">
        <v>3434354.5269999998</v>
      </c>
      <c r="AB203">
        <v>3445703.54</v>
      </c>
      <c r="AC203">
        <v>3459309.352</v>
      </c>
      <c r="AD203">
        <v>3478534.3679999998</v>
      </c>
      <c r="AE203">
        <v>3498552.5440000002</v>
      </c>
      <c r="AF203">
        <v>3519648.7609999999</v>
      </c>
      <c r="AG203">
        <v>3541068.6359999999</v>
      </c>
      <c r="AH203">
        <v>3563637.3679999998</v>
      </c>
      <c r="AI203">
        <v>3607536.86</v>
      </c>
      <c r="AJ203">
        <v>3652897.8679999998</v>
      </c>
      <c r="AK203">
        <v>3699356.86</v>
      </c>
      <c r="AL203">
        <v>3746301.9040000001</v>
      </c>
      <c r="AM203">
        <v>3793977.2769999998</v>
      </c>
      <c r="AN203">
        <v>3836986.827</v>
      </c>
      <c r="AO203">
        <v>3880103.4410000001</v>
      </c>
      <c r="AP203">
        <v>3923137.9279999998</v>
      </c>
      <c r="AQ203">
        <v>3965972.2289999998</v>
      </c>
      <c r="AR203">
        <v>4008400.2450000001</v>
      </c>
      <c r="AS203">
        <v>4049186.3879999998</v>
      </c>
      <c r="AT203">
        <v>4088794.074</v>
      </c>
      <c r="AU203">
        <v>4127338.949</v>
      </c>
      <c r="AV203">
        <v>4164924.7319999998</v>
      </c>
      <c r="AW203">
        <v>4201696.41</v>
      </c>
    </row>
    <row r="204" spans="2:49" x14ac:dyDescent="0.2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286018.71360000002</v>
      </c>
      <c r="G204">
        <v>271287.76209999999</v>
      </c>
      <c r="H204">
        <v>232208.99849999999</v>
      </c>
      <c r="I204">
        <v>243625.3083</v>
      </c>
      <c r="J204">
        <v>245727.13529999999</v>
      </c>
      <c r="K204">
        <v>225550.30669999999</v>
      </c>
      <c r="L204">
        <v>208581.23540000001</v>
      </c>
      <c r="M204">
        <v>202075.5215</v>
      </c>
      <c r="N204">
        <v>210366.56700000001</v>
      </c>
      <c r="O204">
        <v>209520.08170000001</v>
      </c>
      <c r="P204">
        <v>201067.1292</v>
      </c>
      <c r="Q204">
        <v>185290.04639999999</v>
      </c>
      <c r="R204">
        <v>168602.08850000001</v>
      </c>
      <c r="S204">
        <v>159000.75090000001</v>
      </c>
      <c r="T204">
        <v>152684.2689</v>
      </c>
      <c r="U204">
        <v>147968.81830000001</v>
      </c>
      <c r="V204">
        <v>144887.0803</v>
      </c>
      <c r="W204">
        <v>140491.59820000001</v>
      </c>
      <c r="X204">
        <v>136232.33050000001</v>
      </c>
      <c r="Y204">
        <v>134623.9883</v>
      </c>
      <c r="Z204">
        <v>134467.11929999999</v>
      </c>
      <c r="AA204">
        <v>134870.83309999999</v>
      </c>
      <c r="AB204">
        <v>135435.95329999999</v>
      </c>
      <c r="AC204">
        <v>136066.7506</v>
      </c>
      <c r="AD204">
        <v>136769.98310000001</v>
      </c>
      <c r="AE204">
        <v>137257.79680000001</v>
      </c>
      <c r="AF204">
        <v>137618.23079999999</v>
      </c>
      <c r="AG204">
        <v>137874.595</v>
      </c>
      <c r="AH204">
        <v>138149.6575</v>
      </c>
      <c r="AI204">
        <v>139216.45509999999</v>
      </c>
      <c r="AJ204">
        <v>140330.63370000001</v>
      </c>
      <c r="AK204">
        <v>141544.86290000001</v>
      </c>
      <c r="AL204">
        <v>142780.26060000001</v>
      </c>
      <c r="AM204">
        <v>144033.64929999999</v>
      </c>
      <c r="AN204">
        <v>145104.6532</v>
      </c>
      <c r="AO204">
        <v>146157.7738</v>
      </c>
      <c r="AP204">
        <v>147201.72320000001</v>
      </c>
      <c r="AQ204">
        <v>148280.11989999999</v>
      </c>
      <c r="AR204">
        <v>149308.06570000001</v>
      </c>
      <c r="AS204">
        <v>150316.92879999999</v>
      </c>
      <c r="AT204">
        <v>151313.7132</v>
      </c>
      <c r="AU204">
        <v>152275.33350000001</v>
      </c>
      <c r="AV204">
        <v>153214.7095</v>
      </c>
      <c r="AW204">
        <v>154329.05650000001</v>
      </c>
    </row>
    <row r="205" spans="2:49" x14ac:dyDescent="0.2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2086451.6370000001</v>
      </c>
      <c r="G205">
        <v>1899651.139</v>
      </c>
      <c r="H205">
        <v>1547017.355</v>
      </c>
      <c r="I205">
        <v>1689788.118</v>
      </c>
      <c r="J205">
        <v>1694900.31</v>
      </c>
      <c r="K205">
        <v>1562787.392</v>
      </c>
      <c r="L205">
        <v>1533801.7239999999</v>
      </c>
      <c r="M205">
        <v>1540534.7109999999</v>
      </c>
      <c r="N205">
        <v>1517618.1510000001</v>
      </c>
      <c r="O205">
        <v>1521873.14</v>
      </c>
      <c r="P205">
        <v>1483129.29</v>
      </c>
      <c r="Q205">
        <v>1400303.7890000001</v>
      </c>
      <c r="R205">
        <v>1315389.8500000001</v>
      </c>
      <c r="S205">
        <v>1270196.2279999999</v>
      </c>
      <c r="T205">
        <v>1245569.6310000001</v>
      </c>
      <c r="U205">
        <v>1225585.4990000001</v>
      </c>
      <c r="V205">
        <v>1210119.041</v>
      </c>
      <c r="W205">
        <v>1181043.7960000001</v>
      </c>
      <c r="X205">
        <v>1149409.7</v>
      </c>
      <c r="Y205">
        <v>1136050.3600000001</v>
      </c>
      <c r="Z205">
        <v>1131882.4180000001</v>
      </c>
      <c r="AA205">
        <v>1131449.6059999999</v>
      </c>
      <c r="AB205">
        <v>1132334.8289999999</v>
      </c>
      <c r="AC205">
        <v>1134068.5349999999</v>
      </c>
      <c r="AD205">
        <v>1136772.6769999999</v>
      </c>
      <c r="AE205">
        <v>1138354.8759999999</v>
      </c>
      <c r="AF205">
        <v>1139406.79</v>
      </c>
      <c r="AG205">
        <v>1139991.7309999999</v>
      </c>
      <c r="AH205">
        <v>1140855.2749999999</v>
      </c>
      <c r="AI205">
        <v>1148447.1969999999</v>
      </c>
      <c r="AJ205">
        <v>1156572.608</v>
      </c>
      <c r="AK205">
        <v>1165479.4650000001</v>
      </c>
      <c r="AL205">
        <v>1174683.774</v>
      </c>
      <c r="AM205">
        <v>1184176.0630000001</v>
      </c>
      <c r="AN205">
        <v>1191626.79</v>
      </c>
      <c r="AO205">
        <v>1198657.605</v>
      </c>
      <c r="AP205">
        <v>1205338.696</v>
      </c>
      <c r="AQ205">
        <v>1211897.243</v>
      </c>
      <c r="AR205">
        <v>1217888.176</v>
      </c>
      <c r="AS205">
        <v>1223853.3130000001</v>
      </c>
      <c r="AT205">
        <v>1229698.027</v>
      </c>
      <c r="AU205">
        <v>1235231.537</v>
      </c>
      <c r="AV205">
        <v>1240431.54</v>
      </c>
      <c r="AW205">
        <v>1246240.4650000001</v>
      </c>
    </row>
    <row r="206" spans="2:49" x14ac:dyDescent="0.2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623751.04700000002</v>
      </c>
      <c r="G206">
        <v>573271.21160000004</v>
      </c>
      <c r="H206">
        <v>484751.63949999999</v>
      </c>
      <c r="I206">
        <v>523315.3652</v>
      </c>
      <c r="J206">
        <v>514963.06089999998</v>
      </c>
      <c r="K206">
        <v>474703.20549999998</v>
      </c>
      <c r="L206">
        <v>453355.84529999999</v>
      </c>
      <c r="M206">
        <v>452632.40169999999</v>
      </c>
      <c r="N206">
        <v>433930.4117</v>
      </c>
      <c r="O206">
        <v>419569.92910000001</v>
      </c>
      <c r="P206">
        <v>387617.11320000002</v>
      </c>
      <c r="Q206">
        <v>341920.06780000002</v>
      </c>
      <c r="R206">
        <v>304525.652</v>
      </c>
      <c r="S206">
        <v>279845.11800000002</v>
      </c>
      <c r="T206">
        <v>266112.93829999998</v>
      </c>
      <c r="U206">
        <v>257080.24170000001</v>
      </c>
      <c r="V206">
        <v>251301.3377</v>
      </c>
      <c r="W206">
        <v>244883.40059999999</v>
      </c>
      <c r="X206">
        <v>239175.58429999999</v>
      </c>
      <c r="Y206">
        <v>238386.97169999999</v>
      </c>
      <c r="Z206">
        <v>239988.28599999999</v>
      </c>
      <c r="AA206">
        <v>242572.32180000001</v>
      </c>
      <c r="AB206">
        <v>245404.33600000001</v>
      </c>
      <c r="AC206">
        <v>248235.59950000001</v>
      </c>
      <c r="AD206">
        <v>250969.4957</v>
      </c>
      <c r="AE206">
        <v>253213.03820000001</v>
      </c>
      <c r="AF206">
        <v>255128.89989999999</v>
      </c>
      <c r="AG206">
        <v>256779.58730000001</v>
      </c>
      <c r="AH206">
        <v>258358.24189999999</v>
      </c>
      <c r="AI206">
        <v>261416.71030000001</v>
      </c>
      <c r="AJ206">
        <v>264554.75719999999</v>
      </c>
      <c r="AK206">
        <v>267800.97649999999</v>
      </c>
      <c r="AL206">
        <v>271075.88150000002</v>
      </c>
      <c r="AM206">
        <v>274385.16879999998</v>
      </c>
      <c r="AN206">
        <v>277360.71289999998</v>
      </c>
      <c r="AO206">
        <v>280359.34330000001</v>
      </c>
      <c r="AP206">
        <v>283372.47759999998</v>
      </c>
      <c r="AQ206">
        <v>286430.799</v>
      </c>
      <c r="AR206">
        <v>289478.19420000003</v>
      </c>
      <c r="AS206">
        <v>292469.51059999998</v>
      </c>
      <c r="AT206">
        <v>295434.91970000003</v>
      </c>
      <c r="AU206">
        <v>298377.06150000001</v>
      </c>
      <c r="AV206">
        <v>301311.06630000001</v>
      </c>
      <c r="AW206">
        <v>304411.23580000002</v>
      </c>
    </row>
    <row r="207" spans="2:49" x14ac:dyDescent="0.2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9120037.2949999999</v>
      </c>
      <c r="G207">
        <v>8861651.4309999999</v>
      </c>
      <c r="H207">
        <v>7933282.8949999996</v>
      </c>
      <c r="I207">
        <v>8077317.676</v>
      </c>
      <c r="J207">
        <v>8111675.4850000003</v>
      </c>
      <c r="K207">
        <v>7758667.0240000002</v>
      </c>
      <c r="L207">
        <v>7411458.4539999999</v>
      </c>
      <c r="M207">
        <v>7248600.5190000003</v>
      </c>
      <c r="N207">
        <v>7125064.3229999999</v>
      </c>
      <c r="O207">
        <v>7209681.3870000001</v>
      </c>
      <c r="P207">
        <v>7182737.1449999996</v>
      </c>
      <c r="Q207">
        <v>6869354.8219999997</v>
      </c>
      <c r="R207">
        <v>6529835.7460000003</v>
      </c>
      <c r="S207">
        <v>6291204.1459999997</v>
      </c>
      <c r="T207">
        <v>6104211.8490000004</v>
      </c>
      <c r="U207">
        <v>5994928.1399999997</v>
      </c>
      <c r="V207">
        <v>5935265.8130000001</v>
      </c>
      <c r="W207">
        <v>5822652.7089999998</v>
      </c>
      <c r="X207">
        <v>5706332.6880000001</v>
      </c>
      <c r="Y207">
        <v>5668793.085</v>
      </c>
      <c r="Z207">
        <v>5663114.3679999998</v>
      </c>
      <c r="AA207">
        <v>5664654.8370000003</v>
      </c>
      <c r="AB207">
        <v>5664611.5329999998</v>
      </c>
      <c r="AC207">
        <v>5663515.375</v>
      </c>
      <c r="AD207">
        <v>5667952.3679999998</v>
      </c>
      <c r="AE207">
        <v>5666556.9879999999</v>
      </c>
      <c r="AF207">
        <v>5663630.2050000001</v>
      </c>
      <c r="AG207">
        <v>5659649.6550000003</v>
      </c>
      <c r="AH207">
        <v>5658026.2889999999</v>
      </c>
      <c r="AI207">
        <v>5692330.5539999995</v>
      </c>
      <c r="AJ207">
        <v>5730765.0609999998</v>
      </c>
      <c r="AK207">
        <v>5773565.6600000001</v>
      </c>
      <c r="AL207">
        <v>5818019.2410000004</v>
      </c>
      <c r="AM207">
        <v>5863820.1399999997</v>
      </c>
      <c r="AN207">
        <v>5903149.841</v>
      </c>
      <c r="AO207">
        <v>5944777.4809999997</v>
      </c>
      <c r="AP207">
        <v>5987241.5800000001</v>
      </c>
      <c r="AQ207">
        <v>6031041.199</v>
      </c>
      <c r="AR207">
        <v>6073694.5449999999</v>
      </c>
      <c r="AS207">
        <v>6115980.8799999999</v>
      </c>
      <c r="AT207">
        <v>6155659.835</v>
      </c>
      <c r="AU207">
        <v>6193032.6960000005</v>
      </c>
      <c r="AV207">
        <v>6228431.0650000004</v>
      </c>
      <c r="AW207">
        <v>6266659.7170000002</v>
      </c>
    </row>
    <row r="208" spans="2:49" x14ac:dyDescent="0.2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620585.65850000002</v>
      </c>
      <c r="G208">
        <v>602137.29139999999</v>
      </c>
      <c r="H208">
        <v>534994.33250000002</v>
      </c>
      <c r="I208">
        <v>531261.49959999998</v>
      </c>
      <c r="J208">
        <v>545035.36369999999</v>
      </c>
      <c r="K208">
        <v>531242.78940000001</v>
      </c>
      <c r="L208">
        <v>522810.88549999997</v>
      </c>
      <c r="M208">
        <v>487959.80349999998</v>
      </c>
      <c r="N208">
        <v>445888.13829999999</v>
      </c>
      <c r="O208">
        <v>422425.9264</v>
      </c>
      <c r="P208">
        <v>404610.33669999999</v>
      </c>
      <c r="Q208">
        <v>382596.163</v>
      </c>
      <c r="R208">
        <v>360718.32510000002</v>
      </c>
      <c r="S208">
        <v>340988.7586</v>
      </c>
      <c r="T208">
        <v>332225.71419999999</v>
      </c>
      <c r="U208">
        <v>332246.511</v>
      </c>
      <c r="V208">
        <v>350756.60430000001</v>
      </c>
      <c r="W208">
        <v>357378.7353</v>
      </c>
      <c r="X208">
        <v>364670.86940000003</v>
      </c>
      <c r="Y208">
        <v>363257.86050000001</v>
      </c>
      <c r="Z208">
        <v>362661.5564</v>
      </c>
      <c r="AA208">
        <v>360217.37609999999</v>
      </c>
      <c r="AB208">
        <v>356238.93560000003</v>
      </c>
      <c r="AC208">
        <v>351913.93459999998</v>
      </c>
      <c r="AD208">
        <v>349298.8567</v>
      </c>
      <c r="AE208">
        <v>346088.44689999998</v>
      </c>
      <c r="AF208">
        <v>342798.65370000002</v>
      </c>
      <c r="AG208">
        <v>339538.66700000002</v>
      </c>
      <c r="AH208">
        <v>337476.71500000003</v>
      </c>
      <c r="AI208">
        <v>336593.86090000003</v>
      </c>
      <c r="AJ208">
        <v>335551.60060000001</v>
      </c>
      <c r="AK208">
        <v>335856.51130000001</v>
      </c>
      <c r="AL208">
        <v>336126.85639999999</v>
      </c>
      <c r="AM208">
        <v>336151.98060000001</v>
      </c>
      <c r="AN208">
        <v>336624.43290000001</v>
      </c>
      <c r="AO208">
        <v>336725.49859999999</v>
      </c>
      <c r="AP208">
        <v>336966.01500000001</v>
      </c>
      <c r="AQ208">
        <v>338368.25650000002</v>
      </c>
      <c r="AR208">
        <v>339061.11440000002</v>
      </c>
      <c r="AS208">
        <v>340088.9313</v>
      </c>
      <c r="AT208">
        <v>341521.06209999998</v>
      </c>
      <c r="AU208">
        <v>342514.21750000003</v>
      </c>
      <c r="AV208">
        <v>343402.61839999998</v>
      </c>
      <c r="AW208">
        <v>348328.1691</v>
      </c>
    </row>
    <row r="209" spans="2:49" x14ac:dyDescent="0.2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42649.759409999999</v>
      </c>
      <c r="G209">
        <v>40922.60241</v>
      </c>
      <c r="H209">
        <v>38344.605219999998</v>
      </c>
      <c r="I209">
        <v>39745.837090000001</v>
      </c>
      <c r="J209">
        <v>39627.41603</v>
      </c>
      <c r="K209">
        <v>38199.005850000001</v>
      </c>
      <c r="L209">
        <v>38146.144619999999</v>
      </c>
      <c r="M209">
        <v>38722.360399999998</v>
      </c>
      <c r="N209">
        <v>37650.75174</v>
      </c>
      <c r="O209">
        <v>39277.621070000001</v>
      </c>
      <c r="P209">
        <v>39772.792939999999</v>
      </c>
      <c r="Q209">
        <v>39002.408929999998</v>
      </c>
      <c r="R209">
        <v>37560.412199999999</v>
      </c>
      <c r="S209">
        <v>35381.73244</v>
      </c>
      <c r="T209">
        <v>34768.306510000002</v>
      </c>
      <c r="U209">
        <v>34341.920359999996</v>
      </c>
      <c r="V209">
        <v>34197.253499999999</v>
      </c>
      <c r="W209">
        <v>33733.243699999999</v>
      </c>
      <c r="X209">
        <v>33191.771970000002</v>
      </c>
      <c r="Y209">
        <v>33117.51541</v>
      </c>
      <c r="Z209">
        <v>33214.779419999999</v>
      </c>
      <c r="AA209">
        <v>33344.051149999999</v>
      </c>
      <c r="AB209">
        <v>33405.588689999997</v>
      </c>
      <c r="AC209">
        <v>33403.744619999998</v>
      </c>
      <c r="AD209">
        <v>33359.934500000003</v>
      </c>
      <c r="AE209">
        <v>33241.887640000001</v>
      </c>
      <c r="AF209">
        <v>33083.94313</v>
      </c>
      <c r="AG209">
        <v>32901.477740000002</v>
      </c>
      <c r="AH209">
        <v>32723.063440000002</v>
      </c>
      <c r="AI209">
        <v>32761.543829999999</v>
      </c>
      <c r="AJ209">
        <v>32826.446539999997</v>
      </c>
      <c r="AK209">
        <v>32914.043700000002</v>
      </c>
      <c r="AL209">
        <v>33012.059269999998</v>
      </c>
      <c r="AM209">
        <v>33118.478840000003</v>
      </c>
      <c r="AN209">
        <v>33193.729930000001</v>
      </c>
      <c r="AO209">
        <v>33275.043460000001</v>
      </c>
      <c r="AP209">
        <v>33356.242250000003</v>
      </c>
      <c r="AQ209">
        <v>33438.228130000003</v>
      </c>
      <c r="AR209">
        <v>33511.669629999997</v>
      </c>
      <c r="AS209">
        <v>33572.695090000001</v>
      </c>
      <c r="AT209">
        <v>33620.011630000001</v>
      </c>
      <c r="AU209">
        <v>33652.336360000001</v>
      </c>
      <c r="AV209">
        <v>33670.253429999997</v>
      </c>
      <c r="AW209">
        <v>33693.483139999997</v>
      </c>
    </row>
    <row r="210" spans="2:49" x14ac:dyDescent="0.2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56507.891089999997</v>
      </c>
      <c r="G210">
        <v>53582.831420000002</v>
      </c>
      <c r="H210">
        <v>47510.678870000003</v>
      </c>
      <c r="I210">
        <v>48086.106610000003</v>
      </c>
      <c r="J210">
        <v>47514.835019999999</v>
      </c>
      <c r="K210">
        <v>45690.07933</v>
      </c>
      <c r="L210">
        <v>44290.82933</v>
      </c>
      <c r="M210">
        <v>42829.215150000004</v>
      </c>
      <c r="N210">
        <v>38515.056929999999</v>
      </c>
      <c r="O210">
        <v>38206.504200000003</v>
      </c>
      <c r="P210">
        <v>38229.013140000003</v>
      </c>
      <c r="Q210">
        <v>38126.082820000003</v>
      </c>
      <c r="R210">
        <v>36202.877659999998</v>
      </c>
      <c r="S210">
        <v>32416.140220000001</v>
      </c>
      <c r="T210">
        <v>31240.058059999999</v>
      </c>
      <c r="U210">
        <v>30922.840209999998</v>
      </c>
      <c r="V210">
        <v>31108.776089999999</v>
      </c>
      <c r="W210">
        <v>31258.09937</v>
      </c>
      <c r="X210">
        <v>31484.05098</v>
      </c>
      <c r="Y210">
        <v>31625.982609999999</v>
      </c>
      <c r="Z210">
        <v>31571.092509999999</v>
      </c>
      <c r="AA210">
        <v>31340.050309999999</v>
      </c>
      <c r="AB210">
        <v>30981.831099999999</v>
      </c>
      <c r="AC210">
        <v>30565.85743</v>
      </c>
      <c r="AD210">
        <v>91819.841109999994</v>
      </c>
      <c r="AE210">
        <v>151680.26699999999</v>
      </c>
      <c r="AF210">
        <v>210270.00719999999</v>
      </c>
      <c r="AG210">
        <v>267656.46179999999</v>
      </c>
      <c r="AH210">
        <v>324012.44420000003</v>
      </c>
      <c r="AI210">
        <v>381920.75280000002</v>
      </c>
      <c r="AJ210">
        <v>439806.63329999999</v>
      </c>
      <c r="AK210">
        <v>497621.1347</v>
      </c>
      <c r="AL210">
        <v>555242.70920000004</v>
      </c>
      <c r="AM210">
        <v>612679.5932</v>
      </c>
      <c r="AN210">
        <v>612137.82479999994</v>
      </c>
      <c r="AO210">
        <v>611945.26450000005</v>
      </c>
      <c r="AP210">
        <v>611939.31949999998</v>
      </c>
      <c r="AQ210">
        <v>612070.88359999994</v>
      </c>
      <c r="AR210">
        <v>612215.25280000002</v>
      </c>
      <c r="AS210">
        <v>612320.9031</v>
      </c>
      <c r="AT210">
        <v>612406.34510000004</v>
      </c>
      <c r="AU210">
        <v>612433.91540000006</v>
      </c>
      <c r="AV210">
        <v>612403.66</v>
      </c>
      <c r="AW210">
        <v>612510.71059999999</v>
      </c>
    </row>
    <row r="211" spans="2:49" x14ac:dyDescent="0.2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55440.544739999998</v>
      </c>
      <c r="G211">
        <v>52796.940540000003</v>
      </c>
      <c r="H211">
        <v>45985.89114</v>
      </c>
      <c r="I211">
        <v>46704.056279999997</v>
      </c>
      <c r="J211">
        <v>47065.438549999999</v>
      </c>
      <c r="K211">
        <v>45122.910860000004</v>
      </c>
      <c r="L211">
        <v>43328.049529999997</v>
      </c>
      <c r="M211">
        <v>42953.869319999998</v>
      </c>
      <c r="N211">
        <v>41115.709540000003</v>
      </c>
      <c r="O211">
        <v>41258.166109999998</v>
      </c>
      <c r="P211">
        <v>41612.718099999998</v>
      </c>
      <c r="Q211">
        <v>41747.579010000001</v>
      </c>
      <c r="R211">
        <v>39274.822500000002</v>
      </c>
      <c r="S211">
        <v>35708.430119999997</v>
      </c>
      <c r="T211">
        <v>34507.349820000003</v>
      </c>
      <c r="U211">
        <v>33924.912109999997</v>
      </c>
      <c r="V211">
        <v>33818.363850000002</v>
      </c>
      <c r="W211">
        <v>33247.935709999998</v>
      </c>
      <c r="X211">
        <v>32668.699420000001</v>
      </c>
      <c r="Y211">
        <v>32222.06756</v>
      </c>
      <c r="Z211">
        <v>31732.301739999999</v>
      </c>
      <c r="AA211">
        <v>31175.682229999999</v>
      </c>
      <c r="AB211">
        <v>30585.455709999998</v>
      </c>
      <c r="AC211">
        <v>30019.127420000001</v>
      </c>
      <c r="AD211">
        <v>75723.865139999994</v>
      </c>
      <c r="AE211">
        <v>120412.2669</v>
      </c>
      <c r="AF211">
        <v>164284.15609999999</v>
      </c>
      <c r="AG211">
        <v>207453.6464</v>
      </c>
      <c r="AH211">
        <v>250095.23980000001</v>
      </c>
      <c r="AI211">
        <v>294243.4964</v>
      </c>
      <c r="AJ211">
        <v>338732.89939999999</v>
      </c>
      <c r="AK211">
        <v>383537.79180000001</v>
      </c>
      <c r="AL211">
        <v>428515.46759999997</v>
      </c>
      <c r="AM211">
        <v>473648.17739999999</v>
      </c>
      <c r="AN211">
        <v>518391.40840000001</v>
      </c>
      <c r="AO211">
        <v>563248.60430000001</v>
      </c>
      <c r="AP211">
        <v>608064.36710000003</v>
      </c>
      <c r="AQ211">
        <v>652768.78200000001</v>
      </c>
      <c r="AR211">
        <v>697081.96429999999</v>
      </c>
      <c r="AS211">
        <v>741053.86</v>
      </c>
      <c r="AT211">
        <v>784405.45109999995</v>
      </c>
      <c r="AU211">
        <v>826996.28670000006</v>
      </c>
      <c r="AV211">
        <v>868769.18920000002</v>
      </c>
      <c r="AW211">
        <v>910057.96259999997</v>
      </c>
    </row>
    <row r="212" spans="2:49" x14ac:dyDescent="0.2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269253.02789999999</v>
      </c>
      <c r="G212">
        <v>243949.67</v>
      </c>
      <c r="H212">
        <v>176277.0061</v>
      </c>
      <c r="I212">
        <v>226659.4742</v>
      </c>
      <c r="J212">
        <v>193361.6318</v>
      </c>
      <c r="K212">
        <v>244806.86079999999</v>
      </c>
      <c r="L212">
        <v>229611.98250000001</v>
      </c>
      <c r="M212">
        <v>206376.38159999999</v>
      </c>
      <c r="N212">
        <v>175463.70379999999</v>
      </c>
      <c r="O212">
        <v>135849.73929999999</v>
      </c>
      <c r="P212">
        <v>112090.35649999999</v>
      </c>
      <c r="Q212">
        <v>93154.245360000001</v>
      </c>
      <c r="R212">
        <v>83249.512990000003</v>
      </c>
      <c r="S212">
        <v>81906.754230000006</v>
      </c>
      <c r="T212">
        <v>78709.00374</v>
      </c>
      <c r="U212">
        <v>78635.72653</v>
      </c>
      <c r="V212">
        <v>80510.714340000006</v>
      </c>
      <c r="W212">
        <v>83785.084040000002</v>
      </c>
      <c r="X212">
        <v>87362.095749999906</v>
      </c>
      <c r="Y212">
        <v>89511.812650000007</v>
      </c>
      <c r="Z212">
        <v>90703.27781</v>
      </c>
      <c r="AA212">
        <v>91349.844519999999</v>
      </c>
      <c r="AB212">
        <v>91729.516390000004</v>
      </c>
      <c r="AC212">
        <v>92048.779790000001</v>
      </c>
      <c r="AD212">
        <v>92547.78602</v>
      </c>
      <c r="AE212">
        <v>93101.898730000001</v>
      </c>
      <c r="AF212">
        <v>93729.520130000004</v>
      </c>
      <c r="AG212">
        <v>94408.481490000006</v>
      </c>
      <c r="AH212">
        <v>95156.17237</v>
      </c>
      <c r="AI212">
        <v>96524.2304</v>
      </c>
      <c r="AJ212">
        <v>97980.93333</v>
      </c>
      <c r="AK212">
        <v>99507.291490000003</v>
      </c>
      <c r="AL212">
        <v>101067.9638</v>
      </c>
      <c r="AM212">
        <v>102658.03969999999</v>
      </c>
      <c r="AN212">
        <v>104231.417</v>
      </c>
      <c r="AO212">
        <v>105874.69839999999</v>
      </c>
      <c r="AP212">
        <v>107550.5647</v>
      </c>
      <c r="AQ212">
        <v>109249.4525</v>
      </c>
      <c r="AR212">
        <v>110944.1942</v>
      </c>
      <c r="AS212">
        <v>112692.295</v>
      </c>
      <c r="AT212">
        <v>114453.22530000001</v>
      </c>
      <c r="AU212">
        <v>116208.81969999999</v>
      </c>
      <c r="AV212">
        <v>117952.4375</v>
      </c>
      <c r="AW212">
        <v>119717.2499</v>
      </c>
    </row>
    <row r="213" spans="2:49" x14ac:dyDescent="0.2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229215.06229999999</v>
      </c>
      <c r="G213">
        <v>229388.72260000001</v>
      </c>
      <c r="H213">
        <v>178379.9259</v>
      </c>
      <c r="I213">
        <v>185908.17550000001</v>
      </c>
      <c r="J213">
        <v>199084.84160000001</v>
      </c>
      <c r="K213">
        <v>196662.34650000001</v>
      </c>
      <c r="L213">
        <v>188249.08689999999</v>
      </c>
      <c r="M213">
        <v>183300.40419999999</v>
      </c>
      <c r="N213">
        <v>178743.1826</v>
      </c>
      <c r="O213">
        <v>170468.90280000001</v>
      </c>
      <c r="P213">
        <v>165049.2273</v>
      </c>
      <c r="Q213">
        <v>159549.4289</v>
      </c>
      <c r="R213">
        <v>146268.16219999999</v>
      </c>
      <c r="S213">
        <v>128484.7867</v>
      </c>
      <c r="T213">
        <v>123050.9376</v>
      </c>
      <c r="U213">
        <v>121060.5762</v>
      </c>
      <c r="V213">
        <v>121374.63740000001</v>
      </c>
      <c r="W213">
        <v>122460.084</v>
      </c>
      <c r="X213">
        <v>123527.4713</v>
      </c>
      <c r="Y213">
        <v>124337.32460000001</v>
      </c>
      <c r="Z213">
        <v>124373.7433</v>
      </c>
      <c r="AA213">
        <v>123778.4709</v>
      </c>
      <c r="AB213">
        <v>122769.1845</v>
      </c>
      <c r="AC213">
        <v>121626.6511</v>
      </c>
      <c r="AD213">
        <v>120738.3446</v>
      </c>
      <c r="AE213">
        <v>119944.2126</v>
      </c>
      <c r="AF213">
        <v>119269.7114</v>
      </c>
      <c r="AG213">
        <v>118684.58990000001</v>
      </c>
      <c r="AH213">
        <v>118216.41680000001</v>
      </c>
      <c r="AI213">
        <v>118729.0708</v>
      </c>
      <c r="AJ213">
        <v>119435.6979</v>
      </c>
      <c r="AK213">
        <v>120255.5523</v>
      </c>
      <c r="AL213">
        <v>121139.7689</v>
      </c>
      <c r="AM213">
        <v>122076.8993</v>
      </c>
      <c r="AN213">
        <v>122919.83409999999</v>
      </c>
      <c r="AO213">
        <v>123802.7522</v>
      </c>
      <c r="AP213">
        <v>124686.9892</v>
      </c>
      <c r="AQ213">
        <v>125562.26579999999</v>
      </c>
      <c r="AR213">
        <v>126402.4222</v>
      </c>
      <c r="AS213">
        <v>127275.5341</v>
      </c>
      <c r="AT213">
        <v>128140.27899999999</v>
      </c>
      <c r="AU213">
        <v>128972.40360000001</v>
      </c>
      <c r="AV213">
        <v>129758.156</v>
      </c>
      <c r="AW213">
        <v>130527.76880000001</v>
      </c>
    </row>
    <row r="214" spans="2:49" x14ac:dyDescent="0.2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8693331.4600000009</v>
      </c>
      <c r="G214">
        <v>8973610.3609999996</v>
      </c>
      <c r="H214">
        <v>9059294.4759999998</v>
      </c>
      <c r="I214">
        <v>9770977.1260000002</v>
      </c>
      <c r="J214">
        <v>10133258.07</v>
      </c>
      <c r="K214">
        <v>10062602.189999999</v>
      </c>
      <c r="L214">
        <v>10162112.640000001</v>
      </c>
      <c r="M214">
        <v>10597228.390000001</v>
      </c>
      <c r="N214">
        <v>11502421.390000001</v>
      </c>
      <c r="O214">
        <v>12013280.310000001</v>
      </c>
      <c r="P214">
        <v>11519291.779999999</v>
      </c>
      <c r="Q214">
        <v>10173923.82</v>
      </c>
      <c r="R214">
        <v>8873729.1750000007</v>
      </c>
      <c r="S214">
        <v>7930314.6629999997</v>
      </c>
      <c r="T214">
        <v>7394079.6840000004</v>
      </c>
      <c r="U214">
        <v>6943796.0959999999</v>
      </c>
      <c r="V214">
        <v>6589214.8760000002</v>
      </c>
      <c r="W214">
        <v>6204496.7790000001</v>
      </c>
      <c r="X214">
        <v>5840221.4790000003</v>
      </c>
      <c r="Y214">
        <v>5671565.7149999999</v>
      </c>
      <c r="Z214">
        <v>5596844.307</v>
      </c>
      <c r="AA214">
        <v>5559854.7419999996</v>
      </c>
      <c r="AB214">
        <v>5533232.6919999998</v>
      </c>
      <c r="AC214">
        <v>5507352.5060000001</v>
      </c>
      <c r="AD214">
        <v>5484219.0480000004</v>
      </c>
      <c r="AE214">
        <v>5452619.148</v>
      </c>
      <c r="AF214">
        <v>5415029.2549999999</v>
      </c>
      <c r="AG214">
        <v>5372116.7819999997</v>
      </c>
      <c r="AH214">
        <v>5327780.5219999999</v>
      </c>
      <c r="AI214">
        <v>5313513.0420000004</v>
      </c>
      <c r="AJ214">
        <v>5298500.8810000001</v>
      </c>
      <c r="AK214">
        <v>5282827.7620000001</v>
      </c>
      <c r="AL214">
        <v>5265154.6279999996</v>
      </c>
      <c r="AM214">
        <v>5246207.9589999998</v>
      </c>
      <c r="AN214">
        <v>5218830.4210000001</v>
      </c>
      <c r="AO214">
        <v>5190710.4639999997</v>
      </c>
      <c r="AP214">
        <v>5162092.284</v>
      </c>
      <c r="AQ214">
        <v>5134257.3130000001</v>
      </c>
      <c r="AR214">
        <v>5106894.2110000001</v>
      </c>
      <c r="AS214">
        <v>5079655.9960000003</v>
      </c>
      <c r="AT214">
        <v>5053373.4539999999</v>
      </c>
      <c r="AU214">
        <v>5029201.1849999996</v>
      </c>
      <c r="AV214">
        <v>5008356.1560000004</v>
      </c>
      <c r="AW214">
        <v>4994573.9680000003</v>
      </c>
    </row>
    <row r="215" spans="2:49" x14ac:dyDescent="0.2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4798070.41</v>
      </c>
      <c r="G215">
        <v>4859967.0130000003</v>
      </c>
      <c r="H215">
        <v>5158246.9560000002</v>
      </c>
      <c r="I215">
        <v>5355447.6279999996</v>
      </c>
      <c r="J215">
        <v>5419512.1639999999</v>
      </c>
      <c r="K215">
        <v>5382180.3940000003</v>
      </c>
      <c r="L215">
        <v>5436750.5329999998</v>
      </c>
      <c r="M215">
        <v>5571919.7000000002</v>
      </c>
      <c r="N215">
        <v>5888905.3849999998</v>
      </c>
      <c r="O215">
        <v>5925359.9749999996</v>
      </c>
      <c r="P215">
        <v>5519159.6220000004</v>
      </c>
      <c r="Q215">
        <v>4798840.0999999996</v>
      </c>
      <c r="R215">
        <v>4142329.3859999999</v>
      </c>
      <c r="S215">
        <v>3671242.3110000002</v>
      </c>
      <c r="T215">
        <v>3432238.9569999999</v>
      </c>
      <c r="U215">
        <v>3250316.1260000002</v>
      </c>
      <c r="V215">
        <v>3117410.676</v>
      </c>
      <c r="W215">
        <v>2982453.3459999999</v>
      </c>
      <c r="X215">
        <v>2854415.4019999998</v>
      </c>
      <c r="Y215">
        <v>2801654.0380000002</v>
      </c>
      <c r="Z215">
        <v>2781634.3620000002</v>
      </c>
      <c r="AA215">
        <v>2773781.7059999998</v>
      </c>
      <c r="AB215">
        <v>2767269.3020000001</v>
      </c>
      <c r="AC215">
        <v>2758879.3429999999</v>
      </c>
      <c r="AD215">
        <v>2749071.236</v>
      </c>
      <c r="AE215">
        <v>2734192.5959999999</v>
      </c>
      <c r="AF215">
        <v>2716358.4049999998</v>
      </c>
      <c r="AG215">
        <v>2696708.358</v>
      </c>
      <c r="AH215">
        <v>2677514.912</v>
      </c>
      <c r="AI215">
        <v>2675851.5290000001</v>
      </c>
      <c r="AJ215">
        <v>2676446.1430000002</v>
      </c>
      <c r="AK215">
        <v>2678361.6349999998</v>
      </c>
      <c r="AL215">
        <v>2680682.8939999999</v>
      </c>
      <c r="AM215">
        <v>2683216.5619999999</v>
      </c>
      <c r="AN215">
        <v>2682179.9640000002</v>
      </c>
      <c r="AO215">
        <v>2681326.1609999998</v>
      </c>
      <c r="AP215">
        <v>2680168.0759999999</v>
      </c>
      <c r="AQ215">
        <v>2678772.0589999999</v>
      </c>
      <c r="AR215">
        <v>2677032.1889999998</v>
      </c>
      <c r="AS215">
        <v>2674523.0860000001</v>
      </c>
      <c r="AT215">
        <v>2671884.67</v>
      </c>
      <c r="AU215">
        <v>2669650.9589999998</v>
      </c>
      <c r="AV215">
        <v>2668143.4789999998</v>
      </c>
      <c r="AW215">
        <v>2668461.3960000002</v>
      </c>
    </row>
    <row r="216" spans="2:49" x14ac:dyDescent="0.25">
      <c r="B216" s="274" t="s">
        <v>315</v>
      </c>
      <c r="C216">
        <v>0.96864644472622397</v>
      </c>
      <c r="D216">
        <v>0.984198376713873</v>
      </c>
      <c r="E216">
        <v>1</v>
      </c>
      <c r="F216">
        <v>0.99390326849999999</v>
      </c>
      <c r="G216">
        <v>0.96013755700000003</v>
      </c>
      <c r="H216">
        <v>0.92133450689999996</v>
      </c>
      <c r="I216">
        <v>0.90826262189999996</v>
      </c>
      <c r="J216">
        <v>0.88361816100000001</v>
      </c>
      <c r="K216">
        <v>0.8494948537</v>
      </c>
      <c r="L216">
        <v>0.82239279929999998</v>
      </c>
      <c r="M216">
        <v>0.8059812677</v>
      </c>
      <c r="N216">
        <v>0.79922458890000003</v>
      </c>
      <c r="O216">
        <v>0.77664083340000001</v>
      </c>
      <c r="P216">
        <v>0.73678974639999995</v>
      </c>
      <c r="Q216">
        <v>0.68440318789999999</v>
      </c>
      <c r="R216">
        <v>0.63547365280000001</v>
      </c>
      <c r="S216">
        <v>0.61457728860000005</v>
      </c>
      <c r="T216">
        <v>0.60982233299999999</v>
      </c>
      <c r="U216">
        <v>0.60287037170000002</v>
      </c>
      <c r="V216">
        <v>0.59782524459999997</v>
      </c>
      <c r="W216">
        <v>0.58666635109999998</v>
      </c>
      <c r="X216">
        <v>0.57381936619999996</v>
      </c>
      <c r="Y216">
        <v>0.56244168029999997</v>
      </c>
      <c r="Z216">
        <v>0.5542043163</v>
      </c>
      <c r="AA216">
        <v>0.54820072369999995</v>
      </c>
      <c r="AB216">
        <v>0.54336802399999995</v>
      </c>
      <c r="AC216">
        <v>0.53924206450000001</v>
      </c>
      <c r="AD216">
        <v>0.53520173959999995</v>
      </c>
      <c r="AE216">
        <v>0.53092851959999998</v>
      </c>
      <c r="AF216">
        <v>0.52643956459999997</v>
      </c>
      <c r="AG216">
        <v>0.52161140650000004</v>
      </c>
      <c r="AH216">
        <v>0.51670744560000004</v>
      </c>
      <c r="AI216">
        <v>0.51420109270000003</v>
      </c>
      <c r="AJ216">
        <v>0.5113694875</v>
      </c>
      <c r="AK216">
        <v>0.50845440330000002</v>
      </c>
      <c r="AL216">
        <v>0.5053739062</v>
      </c>
      <c r="AM216">
        <v>0.50220060529999999</v>
      </c>
      <c r="AN216">
        <v>0.49882970519999997</v>
      </c>
      <c r="AO216">
        <v>0.49543212339999998</v>
      </c>
      <c r="AP216">
        <v>0.49204280569999997</v>
      </c>
      <c r="AQ216">
        <v>0.48882204559999998</v>
      </c>
      <c r="AR216">
        <v>0.48564544700000001</v>
      </c>
      <c r="AS216">
        <v>0.48249465479999998</v>
      </c>
      <c r="AT216">
        <v>0.47950719069999997</v>
      </c>
      <c r="AU216" s="39">
        <v>0.47666726469999998</v>
      </c>
      <c r="AV216">
        <v>0.47403718929999999</v>
      </c>
      <c r="AW216">
        <v>0.47208748080000001</v>
      </c>
    </row>
    <row r="217" spans="2:49" x14ac:dyDescent="0.2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8257721.017</v>
      </c>
      <c r="G217">
        <v>8001510.9460000005</v>
      </c>
      <c r="H217">
        <v>7306578.7999999998</v>
      </c>
      <c r="I217">
        <v>7065971.0889999997</v>
      </c>
      <c r="J217">
        <v>6891510.6660000002</v>
      </c>
      <c r="K217">
        <v>6631317.875</v>
      </c>
      <c r="L217">
        <v>6286087.4730000002</v>
      </c>
      <c r="M217">
        <v>5953482.2929999996</v>
      </c>
      <c r="N217">
        <v>5588774.6330000004</v>
      </c>
      <c r="O217">
        <v>5783198.0690000001</v>
      </c>
      <c r="P217">
        <v>6073992.5999999996</v>
      </c>
      <c r="Q217">
        <v>6361986.7819999997</v>
      </c>
      <c r="R217">
        <v>6455583.6579999998</v>
      </c>
      <c r="S217">
        <v>8856491.1980000008</v>
      </c>
      <c r="T217">
        <v>6974401.8250000002</v>
      </c>
      <c r="U217">
        <v>4814850.3219999997</v>
      </c>
      <c r="V217">
        <v>2807878.4270000001</v>
      </c>
      <c r="W217">
        <v>2600893.1069999998</v>
      </c>
      <c r="X217">
        <v>2530921.0959999999</v>
      </c>
      <c r="Y217">
        <v>2492226.3569999998</v>
      </c>
      <c r="Z217">
        <v>2456996.9180000001</v>
      </c>
      <c r="AA217">
        <v>2424043.2059999998</v>
      </c>
      <c r="AB217">
        <v>2394202.7760000001</v>
      </c>
      <c r="AC217">
        <v>2366576.9619999998</v>
      </c>
      <c r="AD217">
        <v>2349368.8790000002</v>
      </c>
      <c r="AE217">
        <v>2336645.2230000002</v>
      </c>
      <c r="AF217">
        <v>2327460.1359999999</v>
      </c>
      <c r="AG217">
        <v>2320631.7749999999</v>
      </c>
      <c r="AH217">
        <v>2316245.2069999999</v>
      </c>
      <c r="AI217">
        <v>2326377.2999999998</v>
      </c>
      <c r="AJ217">
        <v>2337448.6460000002</v>
      </c>
      <c r="AK217">
        <v>2349240.6120000002</v>
      </c>
      <c r="AL217">
        <v>2361203.09</v>
      </c>
      <c r="AM217">
        <v>2373315.56</v>
      </c>
      <c r="AN217">
        <v>2385420.6570000001</v>
      </c>
      <c r="AO217">
        <v>2397489.9649999999</v>
      </c>
      <c r="AP217">
        <v>2409006.0520000001</v>
      </c>
      <c r="AQ217">
        <v>2420000.6490000002</v>
      </c>
      <c r="AR217">
        <v>2430194.034</v>
      </c>
      <c r="AS217">
        <v>3246317.5819999999</v>
      </c>
      <c r="AT217">
        <v>4167401.5860000001</v>
      </c>
      <c r="AU217">
        <v>5103882.4170000004</v>
      </c>
      <c r="AV217">
        <v>6042391.0729999999</v>
      </c>
      <c r="AW217">
        <v>6982938.091</v>
      </c>
    </row>
    <row r="218" spans="2:49" x14ac:dyDescent="0.25">
      <c r="B218" s="274" t="s">
        <v>317</v>
      </c>
      <c r="C218">
        <v>463787.91773491597</v>
      </c>
      <c r="D218">
        <v>471234.182770602</v>
      </c>
      <c r="E218">
        <v>478800</v>
      </c>
      <c r="F218">
        <v>480598.68190000003</v>
      </c>
      <c r="G218">
        <v>469285.6911</v>
      </c>
      <c r="H218">
        <v>452529.05839999998</v>
      </c>
      <c r="I218">
        <v>461122.94500000001</v>
      </c>
      <c r="J218">
        <v>522323.38890000002</v>
      </c>
      <c r="K218">
        <v>571573.92960000003</v>
      </c>
      <c r="L218">
        <v>634660.54180000001</v>
      </c>
      <c r="M218">
        <v>717611.66220000002</v>
      </c>
      <c r="N218">
        <v>822822.58039999998</v>
      </c>
      <c r="O218">
        <v>787685.73629999999</v>
      </c>
      <c r="P218">
        <v>725008.07330000005</v>
      </c>
      <c r="Q218">
        <v>638040.65619999997</v>
      </c>
      <c r="R218">
        <v>555921.14170000004</v>
      </c>
      <c r="S218">
        <v>271343.21649999998</v>
      </c>
      <c r="T218">
        <v>247902.9406</v>
      </c>
      <c r="U218">
        <v>228470.01269999999</v>
      </c>
      <c r="V218">
        <v>210899.6194</v>
      </c>
      <c r="W218">
        <v>213400.4362</v>
      </c>
      <c r="X218">
        <v>215106.3143</v>
      </c>
      <c r="Y218">
        <v>210450.1961</v>
      </c>
      <c r="Z218">
        <v>207005.97870000001</v>
      </c>
      <c r="AA218">
        <v>204111.4308</v>
      </c>
      <c r="AB218">
        <v>201593.44200000001</v>
      </c>
      <c r="AC218">
        <v>199240.5649</v>
      </c>
      <c r="AD218">
        <v>197462.90580000001</v>
      </c>
      <c r="AE218">
        <v>195568.90729999999</v>
      </c>
      <c r="AF218">
        <v>194275.1905</v>
      </c>
      <c r="AG218">
        <v>192582.20199999999</v>
      </c>
      <c r="AH218">
        <v>190989.03020000001</v>
      </c>
      <c r="AI218">
        <v>189909.92120000001</v>
      </c>
      <c r="AJ218">
        <v>188930.51949999999</v>
      </c>
      <c r="AK218">
        <v>188058.94519999999</v>
      </c>
      <c r="AL218">
        <v>187243.52489999999</v>
      </c>
      <c r="AM218">
        <v>186454.85459999999</v>
      </c>
      <c r="AN218">
        <v>185750.117</v>
      </c>
      <c r="AO218">
        <v>185056.5655</v>
      </c>
      <c r="AP218">
        <v>184358.5564</v>
      </c>
      <c r="AQ218">
        <v>183682.7439</v>
      </c>
      <c r="AR218">
        <v>182969.68359999999</v>
      </c>
      <c r="AS218">
        <v>182757.89129999999</v>
      </c>
      <c r="AT218">
        <v>182522.0815</v>
      </c>
      <c r="AU218">
        <v>182253.43640000001</v>
      </c>
      <c r="AV218">
        <v>181959.91519999999</v>
      </c>
      <c r="AW218">
        <v>181795.5067</v>
      </c>
    </row>
    <row r="219" spans="2:49" x14ac:dyDescent="0.2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257690181.59999999</v>
      </c>
      <c r="G219">
        <v>243715062</v>
      </c>
      <c r="H219">
        <v>223699102.19999999</v>
      </c>
      <c r="I219">
        <v>226800299.69999999</v>
      </c>
      <c r="J219">
        <v>222800805.19999999</v>
      </c>
      <c r="K219">
        <v>209603769.40000001</v>
      </c>
      <c r="L219">
        <v>202682494.69999999</v>
      </c>
      <c r="M219">
        <v>201022509</v>
      </c>
      <c r="N219">
        <v>200155813.59999999</v>
      </c>
      <c r="O219">
        <v>198822406.59999999</v>
      </c>
      <c r="P219">
        <v>192058775.5</v>
      </c>
      <c r="Q219">
        <v>182556060</v>
      </c>
      <c r="R219">
        <v>175735648.90000001</v>
      </c>
      <c r="S219">
        <v>169558271.5</v>
      </c>
      <c r="T219">
        <v>167613875.90000001</v>
      </c>
      <c r="U219">
        <v>166097759.09999999</v>
      </c>
      <c r="V219">
        <v>165417547.30000001</v>
      </c>
      <c r="W219">
        <v>163314384.69999999</v>
      </c>
      <c r="X219">
        <v>160745929.09999999</v>
      </c>
      <c r="Y219">
        <v>159682966.40000001</v>
      </c>
      <c r="Z219">
        <v>159874659.09999999</v>
      </c>
      <c r="AA219">
        <v>160842782.40000001</v>
      </c>
      <c r="AB219">
        <v>162354362.30000001</v>
      </c>
      <c r="AC219">
        <v>164212214</v>
      </c>
      <c r="AD219">
        <v>165668305.19999999</v>
      </c>
      <c r="AE219">
        <v>167139014.09999999</v>
      </c>
      <c r="AF219">
        <v>168271140.90000001</v>
      </c>
      <c r="AG219">
        <v>169649255.40000001</v>
      </c>
      <c r="AH219">
        <v>171070522.80000001</v>
      </c>
      <c r="AI219">
        <v>172441909.80000001</v>
      </c>
      <c r="AJ219">
        <v>173759996.09999999</v>
      </c>
      <c r="AK219">
        <v>175116213.40000001</v>
      </c>
      <c r="AL219">
        <v>176497003.30000001</v>
      </c>
      <c r="AM219">
        <v>177870737.90000001</v>
      </c>
      <c r="AN219">
        <v>179284322.69999999</v>
      </c>
      <c r="AO219">
        <v>180643924.5</v>
      </c>
      <c r="AP219">
        <v>181970210.59999999</v>
      </c>
      <c r="AQ219">
        <v>183324759.69999999</v>
      </c>
      <c r="AR219">
        <v>184629321.5</v>
      </c>
      <c r="AS219">
        <v>186645127.80000001</v>
      </c>
      <c r="AT219">
        <v>188801658</v>
      </c>
      <c r="AU219">
        <v>190990894.90000001</v>
      </c>
      <c r="AV219">
        <v>193218506.80000001</v>
      </c>
      <c r="AW219">
        <v>195699495.19999999</v>
      </c>
    </row>
    <row r="220" spans="2:49" x14ac:dyDescent="0.2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41572684.25</v>
      </c>
      <c r="G220">
        <v>37517335.25</v>
      </c>
      <c r="H220">
        <v>32586572.219999999</v>
      </c>
      <c r="I220">
        <v>32811001.16</v>
      </c>
      <c r="J220">
        <v>31682658.969999999</v>
      </c>
      <c r="K220">
        <v>30058454.829999998</v>
      </c>
      <c r="L220">
        <v>29972942.859999999</v>
      </c>
      <c r="M220">
        <v>29704812.16</v>
      </c>
      <c r="N220">
        <v>28767864.859999999</v>
      </c>
      <c r="O220">
        <v>24935451.280000001</v>
      </c>
      <c r="P220">
        <v>21298478.309999999</v>
      </c>
      <c r="Q220">
        <v>18792014.309999999</v>
      </c>
      <c r="R220">
        <v>17072333.370000001</v>
      </c>
      <c r="S220">
        <v>11966979.68</v>
      </c>
      <c r="T220">
        <v>10914763.029999999</v>
      </c>
      <c r="U220">
        <v>10382577.119999999</v>
      </c>
      <c r="V220">
        <v>10038461.01</v>
      </c>
      <c r="W220">
        <v>9909163.6380000003</v>
      </c>
      <c r="X220">
        <v>9794775.9269999899</v>
      </c>
      <c r="Y220">
        <v>9909386.318</v>
      </c>
      <c r="Z220">
        <v>10066442.91</v>
      </c>
      <c r="AA220">
        <v>10244674.380000001</v>
      </c>
      <c r="AB220">
        <v>10442164.689999999</v>
      </c>
      <c r="AC220">
        <v>10655615.73</v>
      </c>
      <c r="AD220">
        <v>10876215.060000001</v>
      </c>
      <c r="AE220">
        <v>11094624.07</v>
      </c>
      <c r="AF220">
        <v>11311470.310000001</v>
      </c>
      <c r="AG220">
        <v>11527165.050000001</v>
      </c>
      <c r="AH220">
        <v>11745396.16</v>
      </c>
      <c r="AI220">
        <v>11957674.49</v>
      </c>
      <c r="AJ220">
        <v>12170108.800000001</v>
      </c>
      <c r="AK220">
        <v>12388522.77</v>
      </c>
      <c r="AL220">
        <v>12610448.57</v>
      </c>
      <c r="AM220">
        <v>12835359.199999999</v>
      </c>
      <c r="AN220">
        <v>13063075.630000001</v>
      </c>
      <c r="AO220">
        <v>13290917.939999999</v>
      </c>
      <c r="AP220">
        <v>13519423.92</v>
      </c>
      <c r="AQ220">
        <v>13752045.91</v>
      </c>
      <c r="AR220">
        <v>13983963.02</v>
      </c>
      <c r="AS220">
        <v>14229155.359999999</v>
      </c>
      <c r="AT220">
        <v>14484934.18</v>
      </c>
      <c r="AU220">
        <v>14748187.33</v>
      </c>
      <c r="AV220">
        <v>15018546.9</v>
      </c>
      <c r="AW220">
        <v>15309362.58</v>
      </c>
    </row>
    <row r="221" spans="2:49" x14ac:dyDescent="0.2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163101806.69999999</v>
      </c>
      <c r="G221">
        <v>154384583</v>
      </c>
      <c r="H221">
        <v>142518433.59999999</v>
      </c>
      <c r="I221">
        <v>143942766.30000001</v>
      </c>
      <c r="J221">
        <v>140557779.30000001</v>
      </c>
      <c r="K221">
        <v>130754246.40000001</v>
      </c>
      <c r="L221">
        <v>125019672.7</v>
      </c>
      <c r="M221">
        <v>123619428.90000001</v>
      </c>
      <c r="N221">
        <v>122949130.8</v>
      </c>
      <c r="O221">
        <v>124652137.40000001</v>
      </c>
      <c r="P221">
        <v>122557338.5</v>
      </c>
      <c r="Q221">
        <v>118552498.7</v>
      </c>
      <c r="R221">
        <v>116706898.8</v>
      </c>
      <c r="S221">
        <v>115830349.09999999</v>
      </c>
      <c r="T221">
        <v>118124319.90000001</v>
      </c>
      <c r="U221">
        <v>120289092.09999999</v>
      </c>
      <c r="V221">
        <v>122637108.5</v>
      </c>
      <c r="W221">
        <v>121775857.5</v>
      </c>
      <c r="X221">
        <v>120288542.2</v>
      </c>
      <c r="Y221">
        <v>119537773.90000001</v>
      </c>
      <c r="Z221">
        <v>119738821.8</v>
      </c>
      <c r="AA221">
        <v>120601634.7</v>
      </c>
      <c r="AB221">
        <v>121967228.7</v>
      </c>
      <c r="AC221">
        <v>123657379.90000001</v>
      </c>
      <c r="AD221">
        <v>124794859.2</v>
      </c>
      <c r="AE221">
        <v>125977355.90000001</v>
      </c>
      <c r="AF221">
        <v>126836848.59999999</v>
      </c>
      <c r="AG221">
        <v>127957473.2</v>
      </c>
      <c r="AH221">
        <v>129112538.09999999</v>
      </c>
      <c r="AI221">
        <v>130043585.3</v>
      </c>
      <c r="AJ221">
        <v>130909041.2</v>
      </c>
      <c r="AK221">
        <v>131791213.2</v>
      </c>
      <c r="AL221">
        <v>132692167.90000001</v>
      </c>
      <c r="AM221">
        <v>133580611.09999999</v>
      </c>
      <c r="AN221">
        <v>134603634</v>
      </c>
      <c r="AO221">
        <v>135574717.5</v>
      </c>
      <c r="AP221">
        <v>136515019.59999999</v>
      </c>
      <c r="AQ221">
        <v>137476885.80000001</v>
      </c>
      <c r="AR221">
        <v>138398097</v>
      </c>
      <c r="AS221">
        <v>139211544.30000001</v>
      </c>
      <c r="AT221">
        <v>140052491.69999999</v>
      </c>
      <c r="AU221">
        <v>140907019.09999999</v>
      </c>
      <c r="AV221">
        <v>141792035</v>
      </c>
      <c r="AW221">
        <v>142882473.59999999</v>
      </c>
    </row>
    <row r="222" spans="2:49" x14ac:dyDescent="0.25">
      <c r="B222" t="s">
        <v>321</v>
      </c>
      <c r="C222">
        <v>50816086.547106199</v>
      </c>
      <c r="D222">
        <v>51631955.253548898</v>
      </c>
      <c r="E222">
        <v>52460923</v>
      </c>
      <c r="F222">
        <v>53015690.670000002</v>
      </c>
      <c r="G222">
        <v>51813143.829999998</v>
      </c>
      <c r="H222">
        <v>48594096.409999996</v>
      </c>
      <c r="I222">
        <v>50046532.229999997</v>
      </c>
      <c r="J222">
        <v>50560366.939999998</v>
      </c>
      <c r="K222">
        <v>48791068.18</v>
      </c>
      <c r="L222">
        <v>47689879.149999999</v>
      </c>
      <c r="M222">
        <v>47698267.93</v>
      </c>
      <c r="N222">
        <v>48438817.960000001</v>
      </c>
      <c r="O222">
        <v>49234817.840000004</v>
      </c>
      <c r="P222">
        <v>48202958.719999999</v>
      </c>
      <c r="Q222">
        <v>45211546.969999999</v>
      </c>
      <c r="R222">
        <v>41956416.770000003</v>
      </c>
      <c r="S222">
        <v>41760942.700000003</v>
      </c>
      <c r="T222">
        <v>38574792.939999998</v>
      </c>
      <c r="U222">
        <v>35426089.859999999</v>
      </c>
      <c r="V222">
        <v>32741977.77</v>
      </c>
      <c r="W222">
        <v>31629363.649999999</v>
      </c>
      <c r="X222">
        <v>30662610.989999998</v>
      </c>
      <c r="Y222">
        <v>30235806.170000002</v>
      </c>
      <c r="Z222">
        <v>30069394.390000001</v>
      </c>
      <c r="AA222">
        <v>29996473.399999999</v>
      </c>
      <c r="AB222">
        <v>29944968.84</v>
      </c>
      <c r="AC222">
        <v>29899218.449999999</v>
      </c>
      <c r="AD222">
        <v>29997230.960000001</v>
      </c>
      <c r="AE222">
        <v>30067034.129999999</v>
      </c>
      <c r="AF222">
        <v>30122822.030000001</v>
      </c>
      <c r="AG222">
        <v>30164617.149999999</v>
      </c>
      <c r="AH222">
        <v>30212588.539999999</v>
      </c>
      <c r="AI222">
        <v>30440649.989999998</v>
      </c>
      <c r="AJ222">
        <v>30680846.109999999</v>
      </c>
      <c r="AK222">
        <v>30936477.449999999</v>
      </c>
      <c r="AL222">
        <v>31194386.82</v>
      </c>
      <c r="AM222">
        <v>31454767.629999999</v>
      </c>
      <c r="AN222">
        <v>31617613.059999999</v>
      </c>
      <c r="AO222">
        <v>31778289.120000001</v>
      </c>
      <c r="AP222">
        <v>31935767.16</v>
      </c>
      <c r="AQ222">
        <v>32095828.02</v>
      </c>
      <c r="AR222">
        <v>32247261.460000001</v>
      </c>
      <c r="AS222">
        <v>33204428.120000001</v>
      </c>
      <c r="AT222">
        <v>34264232.119999997</v>
      </c>
      <c r="AU222">
        <v>35335688.490000002</v>
      </c>
      <c r="AV222">
        <v>36407924.939999998</v>
      </c>
      <c r="AW222">
        <v>37507659</v>
      </c>
    </row>
    <row r="223" spans="2:49" x14ac:dyDescent="0.2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415497913.89999998</v>
      </c>
      <c r="G223">
        <v>396903181.69999999</v>
      </c>
      <c r="H223">
        <v>376376356.30000001</v>
      </c>
      <c r="I223">
        <v>376218372.19999999</v>
      </c>
      <c r="J223">
        <v>368371683</v>
      </c>
      <c r="K223">
        <v>350630951</v>
      </c>
      <c r="L223">
        <v>340259892.69999999</v>
      </c>
      <c r="M223">
        <v>335685599.80000001</v>
      </c>
      <c r="N223">
        <v>333462079</v>
      </c>
      <c r="O223">
        <v>330197015.30000001</v>
      </c>
      <c r="P223">
        <v>319868281.19999999</v>
      </c>
      <c r="Q223">
        <v>305752700.30000001</v>
      </c>
      <c r="R223">
        <v>295325891.89999998</v>
      </c>
      <c r="S223">
        <v>288816325</v>
      </c>
      <c r="T223">
        <v>284949906.60000002</v>
      </c>
      <c r="U223">
        <v>281210822.39999998</v>
      </c>
      <c r="V223">
        <v>278008638.69999999</v>
      </c>
      <c r="W223">
        <v>273057869.69999999</v>
      </c>
      <c r="X223">
        <v>267400956.59999999</v>
      </c>
      <c r="Y223">
        <v>263938558.5</v>
      </c>
      <c r="Z223">
        <v>261937088.90000001</v>
      </c>
      <c r="AA223">
        <v>260868635.69999999</v>
      </c>
      <c r="AB223">
        <v>260431537.5</v>
      </c>
      <c r="AC223">
        <v>260374044</v>
      </c>
      <c r="AD223">
        <v>259857323</v>
      </c>
      <c r="AE223">
        <v>259275986.09999999</v>
      </c>
      <c r="AF223">
        <v>258279758</v>
      </c>
      <c r="AG223">
        <v>257448188.90000001</v>
      </c>
      <c r="AH223">
        <v>256593140.09999999</v>
      </c>
      <c r="AI223">
        <v>255698503.90000001</v>
      </c>
      <c r="AJ223">
        <v>254689654.59999999</v>
      </c>
      <c r="AK223">
        <v>253671581.5</v>
      </c>
      <c r="AL223">
        <v>252637122.19999999</v>
      </c>
      <c r="AM223">
        <v>251567661.90000001</v>
      </c>
      <c r="AN223">
        <v>250491720.40000001</v>
      </c>
      <c r="AO223">
        <v>249364368.80000001</v>
      </c>
      <c r="AP223">
        <v>248216953.09999999</v>
      </c>
      <c r="AQ223">
        <v>247127290.09999999</v>
      </c>
      <c r="AR223">
        <v>246024261.5</v>
      </c>
      <c r="AS223">
        <v>245673941</v>
      </c>
      <c r="AT223">
        <v>245521606.59999999</v>
      </c>
      <c r="AU223">
        <v>245464702</v>
      </c>
      <c r="AV223">
        <v>245513841</v>
      </c>
      <c r="AW223">
        <v>245909270.80000001</v>
      </c>
    </row>
    <row r="224" spans="2:49" x14ac:dyDescent="0.2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42679719.689999998</v>
      </c>
      <c r="G224">
        <v>38595318.530000001</v>
      </c>
      <c r="H224">
        <v>33635120.759999998</v>
      </c>
      <c r="I224">
        <v>33835272.789999999</v>
      </c>
      <c r="J224">
        <v>32682776.670000002</v>
      </c>
      <c r="K224">
        <v>31031813.989999998</v>
      </c>
      <c r="L224">
        <v>30917131.68</v>
      </c>
      <c r="M224">
        <v>30620839.050000001</v>
      </c>
      <c r="N224">
        <v>29659514.420000002</v>
      </c>
      <c r="O224">
        <v>25809228.289999999</v>
      </c>
      <c r="P224">
        <v>22157990.77</v>
      </c>
      <c r="Q224">
        <v>19635888.68</v>
      </c>
      <c r="R224">
        <v>17894284.469999999</v>
      </c>
      <c r="S224">
        <v>12767028.35</v>
      </c>
      <c r="T224">
        <v>11694012.85</v>
      </c>
      <c r="U224">
        <v>11141341.359999999</v>
      </c>
      <c r="V224">
        <v>10773500.380000001</v>
      </c>
      <c r="W224">
        <v>10619626.26</v>
      </c>
      <c r="X224">
        <v>10478987.58</v>
      </c>
      <c r="Y224">
        <v>10567754.539999999</v>
      </c>
      <c r="Z224">
        <v>10701315.08</v>
      </c>
      <c r="AA224">
        <v>10858976.699999999</v>
      </c>
      <c r="AB224">
        <v>11038562.060000001</v>
      </c>
      <c r="AC224">
        <v>11236296.390000001</v>
      </c>
      <c r="AD224">
        <v>11442919.65</v>
      </c>
      <c r="AE224">
        <v>11648703.35</v>
      </c>
      <c r="AF224">
        <v>11853974.789999999</v>
      </c>
      <c r="AG224">
        <v>12058932.869999999</v>
      </c>
      <c r="AH224">
        <v>12267131.140000001</v>
      </c>
      <c r="AI224">
        <v>12469937.98</v>
      </c>
      <c r="AJ224">
        <v>12673306.529999999</v>
      </c>
      <c r="AK224">
        <v>12882975.09</v>
      </c>
      <c r="AL224">
        <v>13096417.09</v>
      </c>
      <c r="AM224">
        <v>13313063.26</v>
      </c>
      <c r="AN224">
        <v>13532701.220000001</v>
      </c>
      <c r="AO224">
        <v>13752581.539999999</v>
      </c>
      <c r="AP224">
        <v>13973210.210000001</v>
      </c>
      <c r="AQ224">
        <v>14198038.09</v>
      </c>
      <c r="AR224">
        <v>14422236.119999999</v>
      </c>
      <c r="AS224">
        <v>14659773.560000001</v>
      </c>
      <c r="AT224">
        <v>14907930.609999999</v>
      </c>
      <c r="AU224">
        <v>15163571.869999999</v>
      </c>
      <c r="AV224">
        <v>15426320.279999999</v>
      </c>
      <c r="AW224">
        <v>15709631.18</v>
      </c>
    </row>
    <row r="225" spans="2:49" x14ac:dyDescent="0.2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281121803.89999998</v>
      </c>
      <c r="G225">
        <v>268832263.80000001</v>
      </c>
      <c r="H225">
        <v>256865378.40000001</v>
      </c>
      <c r="I225">
        <v>255259885.19999999</v>
      </c>
      <c r="J225">
        <v>248953484.09999999</v>
      </c>
      <c r="K225">
        <v>236026899.40000001</v>
      </c>
      <c r="L225">
        <v>227814870.90000001</v>
      </c>
      <c r="M225">
        <v>224175217.30000001</v>
      </c>
      <c r="N225">
        <v>222520985.09999999</v>
      </c>
      <c r="O225">
        <v>223185230.40000001</v>
      </c>
      <c r="P225">
        <v>219258618.59999999</v>
      </c>
      <c r="Q225">
        <v>213218600.40000001</v>
      </c>
      <c r="R225">
        <v>210294744.09999999</v>
      </c>
      <c r="S225">
        <v>211154044</v>
      </c>
      <c r="T225">
        <v>212412687.69999999</v>
      </c>
      <c r="U225">
        <v>212874169.19999999</v>
      </c>
      <c r="V225">
        <v>213256005.30000001</v>
      </c>
      <c r="W225">
        <v>210303387</v>
      </c>
      <c r="X225">
        <v>206534639.30000001</v>
      </c>
      <c r="Y225">
        <v>203904688.80000001</v>
      </c>
      <c r="Z225">
        <v>202422280.19999999</v>
      </c>
      <c r="AA225">
        <v>201727178.59999999</v>
      </c>
      <c r="AB225">
        <v>201590509.80000001</v>
      </c>
      <c r="AC225">
        <v>201778031.69999999</v>
      </c>
      <c r="AD225">
        <v>201335497.59999999</v>
      </c>
      <c r="AE225">
        <v>200852706.69999999</v>
      </c>
      <c r="AF225">
        <v>199955483.90000001</v>
      </c>
      <c r="AG225">
        <v>199226322</v>
      </c>
      <c r="AH225">
        <v>198446352.19999999</v>
      </c>
      <c r="AI225">
        <v>197329884.80000001</v>
      </c>
      <c r="AJ225">
        <v>196074543.30000001</v>
      </c>
      <c r="AK225">
        <v>194777505.90000001</v>
      </c>
      <c r="AL225">
        <v>193453229.5</v>
      </c>
      <c r="AM225">
        <v>192083520.69999999</v>
      </c>
      <c r="AN225">
        <v>190814927.09999999</v>
      </c>
      <c r="AO225">
        <v>189492277.69999999</v>
      </c>
      <c r="AP225">
        <v>188150624.5</v>
      </c>
      <c r="AQ225">
        <v>186857985</v>
      </c>
      <c r="AR225">
        <v>185562467.5</v>
      </c>
      <c r="AS225">
        <v>184201415.19999999</v>
      </c>
      <c r="AT225">
        <v>182928519</v>
      </c>
      <c r="AU225">
        <v>181736027.59999999</v>
      </c>
      <c r="AV225">
        <v>180646412.59999999</v>
      </c>
      <c r="AW225">
        <v>179849728.69999999</v>
      </c>
    </row>
    <row r="226" spans="2:49" x14ac:dyDescent="0.2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91696390.290000007</v>
      </c>
      <c r="G226">
        <v>89475599.359999999</v>
      </c>
      <c r="H226">
        <v>85875857.109999999</v>
      </c>
      <c r="I226">
        <v>87123214.209999904</v>
      </c>
      <c r="J226">
        <v>86735422.230000004</v>
      </c>
      <c r="K226">
        <v>83572237.629999995</v>
      </c>
      <c r="L226">
        <v>81527890.079999998</v>
      </c>
      <c r="M226">
        <v>80889543.450000003</v>
      </c>
      <c r="N226">
        <v>81281579.480000004</v>
      </c>
      <c r="O226">
        <v>81202556.590000004</v>
      </c>
      <c r="P226">
        <v>78451671.859999999</v>
      </c>
      <c r="Q226">
        <v>72898211.230000004</v>
      </c>
      <c r="R226">
        <v>67136863.359999999</v>
      </c>
      <c r="S226">
        <v>64895252.600000001</v>
      </c>
      <c r="T226">
        <v>60843206.130000003</v>
      </c>
      <c r="U226">
        <v>57195311.829999998</v>
      </c>
      <c r="V226">
        <v>53979133.049999997</v>
      </c>
      <c r="W226">
        <v>52134856.520000003</v>
      </c>
      <c r="X226">
        <v>50387329.659999996</v>
      </c>
      <c r="Y226">
        <v>49466115.079999998</v>
      </c>
      <c r="Z226">
        <v>48813493.619999997</v>
      </c>
      <c r="AA226">
        <v>48282480.369999997</v>
      </c>
      <c r="AB226">
        <v>47802465.649999999</v>
      </c>
      <c r="AC226">
        <v>47359715.93</v>
      </c>
      <c r="AD226">
        <v>47078905.75</v>
      </c>
      <c r="AE226">
        <v>46774576.020000003</v>
      </c>
      <c r="AF226">
        <v>46470299.329999998</v>
      </c>
      <c r="AG226">
        <v>46162934</v>
      </c>
      <c r="AH226">
        <v>45879656.770000003</v>
      </c>
      <c r="AI226">
        <v>45898681.140000001</v>
      </c>
      <c r="AJ226">
        <v>45941804.82</v>
      </c>
      <c r="AK226">
        <v>46011100.530000001</v>
      </c>
      <c r="AL226">
        <v>46087475.630000003</v>
      </c>
      <c r="AM226">
        <v>46171077.920000002</v>
      </c>
      <c r="AN226">
        <v>46144092.049999997</v>
      </c>
      <c r="AO226">
        <v>46119509.520000003</v>
      </c>
      <c r="AP226">
        <v>46093118.439999998</v>
      </c>
      <c r="AQ226">
        <v>46071266.979999997</v>
      </c>
      <c r="AR226">
        <v>46039557.920000002</v>
      </c>
      <c r="AS226">
        <v>46812752.229999997</v>
      </c>
      <c r="AT226">
        <v>47685157.060000002</v>
      </c>
      <c r="AU226">
        <v>48565102.539999999</v>
      </c>
      <c r="AV226">
        <v>49441108.149999999</v>
      </c>
      <c r="AW226">
        <v>50349910.899999999</v>
      </c>
    </row>
    <row r="227" spans="2:49" x14ac:dyDescent="0.2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443094217.39999998</v>
      </c>
      <c r="G227">
        <v>423948153</v>
      </c>
      <c r="H227">
        <v>400720889.19999999</v>
      </c>
      <c r="I227">
        <v>401529194.5</v>
      </c>
      <c r="J227">
        <v>394383459.60000002</v>
      </c>
      <c r="K227">
        <v>376061132.19999999</v>
      </c>
      <c r="L227">
        <v>365445800.10000002</v>
      </c>
      <c r="M227">
        <v>360929111.19999999</v>
      </c>
      <c r="N227">
        <v>358812629.5</v>
      </c>
      <c r="O227">
        <v>356149718.60000002</v>
      </c>
      <c r="P227">
        <v>346314509</v>
      </c>
      <c r="Q227">
        <v>332612128.5</v>
      </c>
      <c r="R227">
        <v>322572473.19999999</v>
      </c>
      <c r="S227">
        <v>316761961.89999998</v>
      </c>
      <c r="T227">
        <v>312969002.19999999</v>
      </c>
      <c r="U227">
        <v>309297924.10000002</v>
      </c>
      <c r="V227">
        <v>306561417.60000002</v>
      </c>
      <c r="W227">
        <v>301708263.39999998</v>
      </c>
      <c r="X227">
        <v>296127933.89999998</v>
      </c>
      <c r="Y227">
        <v>292679098.19999999</v>
      </c>
      <c r="Z227">
        <v>290847008.89999998</v>
      </c>
      <c r="AA227">
        <v>289996528.5</v>
      </c>
      <c r="AB227">
        <v>289802352.30000001</v>
      </c>
      <c r="AC227">
        <v>290018734.10000002</v>
      </c>
      <c r="AD227">
        <v>289839022.60000002</v>
      </c>
      <c r="AE227">
        <v>289595666.19999999</v>
      </c>
      <c r="AF227">
        <v>288946720.10000002</v>
      </c>
      <c r="AG227">
        <v>288473102.19999999</v>
      </c>
      <c r="AH227">
        <v>288016802.5</v>
      </c>
      <c r="AI227">
        <v>287511104</v>
      </c>
      <c r="AJ227">
        <v>286887110.5</v>
      </c>
      <c r="AK227">
        <v>286296387.39999998</v>
      </c>
      <c r="AL227">
        <v>285695666.89999998</v>
      </c>
      <c r="AM227">
        <v>285060544.30000001</v>
      </c>
      <c r="AN227">
        <v>284435869.69999999</v>
      </c>
      <c r="AO227">
        <v>283751081.30000001</v>
      </c>
      <c r="AP227">
        <v>283053359.5</v>
      </c>
      <c r="AQ227">
        <v>282451106.10000002</v>
      </c>
      <c r="AR227">
        <v>281818324.30000001</v>
      </c>
      <c r="AS227">
        <v>281949846.60000002</v>
      </c>
      <c r="AT227">
        <v>282294571.30000001</v>
      </c>
      <c r="AU227">
        <v>282726580.5</v>
      </c>
      <c r="AV227">
        <v>283266834.80000001</v>
      </c>
      <c r="AW227">
        <v>284280811.5</v>
      </c>
    </row>
    <row r="228" spans="2:49" x14ac:dyDescent="0.2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274.72153839999999</v>
      </c>
      <c r="G228">
        <v>275.19720119999999</v>
      </c>
      <c r="H228">
        <v>264.44389869999998</v>
      </c>
      <c r="I228">
        <v>273.28287840000002</v>
      </c>
      <c r="J228">
        <v>274.2229117</v>
      </c>
      <c r="K228">
        <v>268.33965740000002</v>
      </c>
      <c r="L228">
        <v>263.2586968</v>
      </c>
      <c r="M228">
        <v>260.83395990000002</v>
      </c>
      <c r="N228">
        <v>258.18561260000001</v>
      </c>
      <c r="O228">
        <v>256.20167190000001</v>
      </c>
      <c r="P228">
        <v>252.7816942</v>
      </c>
      <c r="Q228">
        <v>248.11051520000001</v>
      </c>
      <c r="R228">
        <v>241.95928000000001</v>
      </c>
      <c r="S228">
        <v>230.61301520000001</v>
      </c>
      <c r="T228">
        <v>225.18558329999999</v>
      </c>
      <c r="U228">
        <v>221.28729720000001</v>
      </c>
      <c r="V228">
        <v>218.2592027</v>
      </c>
      <c r="W228">
        <v>224.5132438</v>
      </c>
      <c r="X228">
        <v>230.85687419999999</v>
      </c>
      <c r="Y228">
        <v>229.9056089</v>
      </c>
      <c r="Z228">
        <v>229.6309602</v>
      </c>
      <c r="AA228">
        <v>229.83269580000001</v>
      </c>
      <c r="AB228">
        <v>230.08305200000001</v>
      </c>
      <c r="AC228">
        <v>230.57719929999999</v>
      </c>
      <c r="AD228">
        <v>227.47346400000001</v>
      </c>
      <c r="AE228">
        <v>224.65249890000001</v>
      </c>
      <c r="AF228">
        <v>223.32235650000001</v>
      </c>
      <c r="AG228">
        <v>221.30042570000001</v>
      </c>
      <c r="AH228">
        <v>219.43887659999999</v>
      </c>
      <c r="AI228">
        <v>217.86346320000001</v>
      </c>
      <c r="AJ228">
        <v>216.30469260000001</v>
      </c>
      <c r="AK228">
        <v>214.78576179999999</v>
      </c>
      <c r="AL228">
        <v>213.33334880000001</v>
      </c>
      <c r="AM228">
        <v>211.8891491</v>
      </c>
      <c r="AN228">
        <v>210.73870830000001</v>
      </c>
      <c r="AO228">
        <v>209.56426049999999</v>
      </c>
      <c r="AP228">
        <v>208.37486609999999</v>
      </c>
      <c r="AQ228">
        <v>207.2043644</v>
      </c>
      <c r="AR228">
        <v>206.01790109999999</v>
      </c>
      <c r="AS228">
        <v>205.53247329999999</v>
      </c>
      <c r="AT228">
        <v>205.04754550000001</v>
      </c>
      <c r="AU228">
        <v>204.56013150000001</v>
      </c>
      <c r="AV228">
        <v>204.0876221</v>
      </c>
      <c r="AW228">
        <v>203.7525431</v>
      </c>
    </row>
    <row r="229" spans="2:49" x14ac:dyDescent="0.2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5.7774918470000003</v>
      </c>
      <c r="G229">
        <v>4.9994018320000002</v>
      </c>
      <c r="H229">
        <v>4.2504411519999996</v>
      </c>
      <c r="I229">
        <v>4.5163687890000004</v>
      </c>
      <c r="J229">
        <v>4.4003804280000001</v>
      </c>
      <c r="K229">
        <v>4.2012700159999996</v>
      </c>
      <c r="L229">
        <v>4.4248391810000003</v>
      </c>
      <c r="M229">
        <v>4.5880125820000002</v>
      </c>
      <c r="N229">
        <v>4.5938879449999996</v>
      </c>
      <c r="O229">
        <v>3.9255723539999998</v>
      </c>
      <c r="P229">
        <v>3.2604902920000001</v>
      </c>
      <c r="Q229">
        <v>2.8434210100000001</v>
      </c>
      <c r="R229">
        <v>2.6415449240000002</v>
      </c>
      <c r="S229">
        <v>2.481776027</v>
      </c>
      <c r="T229">
        <v>2.4117012359999999</v>
      </c>
      <c r="U229">
        <v>2.4042179309999998</v>
      </c>
      <c r="V229">
        <v>2.4275661629999998</v>
      </c>
      <c r="W229">
        <v>2.4507148760000002</v>
      </c>
      <c r="X229">
        <v>2.4754236999999999</v>
      </c>
      <c r="Y229">
        <v>2.5016683359999998</v>
      </c>
      <c r="Z229">
        <v>2.5343278370000002</v>
      </c>
      <c r="AA229">
        <v>2.572608464</v>
      </c>
      <c r="AB229">
        <v>2.616258502</v>
      </c>
      <c r="AC229">
        <v>2.6644563899999998</v>
      </c>
      <c r="AD229">
        <v>2.7144556469999999</v>
      </c>
      <c r="AE229">
        <v>2.764000335</v>
      </c>
      <c r="AF229">
        <v>2.8132159909999999</v>
      </c>
      <c r="AG229">
        <v>2.8621820599999999</v>
      </c>
      <c r="AH229">
        <v>2.9118035359999999</v>
      </c>
      <c r="AI229">
        <v>2.9599311020000001</v>
      </c>
      <c r="AJ229">
        <v>3.0081433980000001</v>
      </c>
      <c r="AK229">
        <v>3.0578884120000001</v>
      </c>
      <c r="AL229">
        <v>3.1085550689999999</v>
      </c>
      <c r="AM229">
        <v>3.1600187759999998</v>
      </c>
      <c r="AN229">
        <v>3.2119679489999999</v>
      </c>
      <c r="AO229">
        <v>3.263968808</v>
      </c>
      <c r="AP229">
        <v>3.3161900559999999</v>
      </c>
      <c r="AQ229">
        <v>3.3694915299999999</v>
      </c>
      <c r="AR229">
        <v>3.4226902419999998</v>
      </c>
      <c r="AS229">
        <v>3.4791184820000001</v>
      </c>
      <c r="AT229">
        <v>3.5381763030000002</v>
      </c>
      <c r="AU229">
        <v>3.5991372689999999</v>
      </c>
      <c r="AV229">
        <v>3.6619067310000002</v>
      </c>
      <c r="AW229">
        <v>3.7297779090000001</v>
      </c>
    </row>
    <row r="230" spans="2:49" x14ac:dyDescent="0.2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5.7774918470000003</v>
      </c>
      <c r="G230">
        <v>4.9994018320000002</v>
      </c>
      <c r="H230">
        <v>4.2504411519999996</v>
      </c>
      <c r="I230">
        <v>4.5163687890000004</v>
      </c>
      <c r="J230">
        <v>4.4003804280000001</v>
      </c>
      <c r="K230">
        <v>4.2012700159999996</v>
      </c>
      <c r="L230">
        <v>4.4248391810000003</v>
      </c>
      <c r="M230">
        <v>4.5880125820000002</v>
      </c>
      <c r="N230">
        <v>4.5938879449999996</v>
      </c>
      <c r="O230">
        <v>3.9255723539999998</v>
      </c>
      <c r="P230">
        <v>3.2604902920000001</v>
      </c>
      <c r="Q230">
        <v>2.8434210100000001</v>
      </c>
      <c r="R230">
        <v>2.6415449240000002</v>
      </c>
      <c r="S230">
        <v>2.481776027</v>
      </c>
      <c r="T230">
        <v>2.4117012359999999</v>
      </c>
      <c r="U230">
        <v>2.4042179309999998</v>
      </c>
      <c r="V230">
        <v>2.4275661629999998</v>
      </c>
      <c r="W230">
        <v>2.4507148760000002</v>
      </c>
      <c r="X230">
        <v>2.4754236999999999</v>
      </c>
      <c r="Y230">
        <v>2.5016683359999998</v>
      </c>
      <c r="Z230">
        <v>2.5343278370000002</v>
      </c>
      <c r="AA230">
        <v>2.572608464</v>
      </c>
      <c r="AB230">
        <v>2.616258502</v>
      </c>
      <c r="AC230">
        <v>2.6644563899999998</v>
      </c>
      <c r="AD230">
        <v>2.7144556469999999</v>
      </c>
      <c r="AE230">
        <v>2.764000335</v>
      </c>
      <c r="AF230">
        <v>2.8132159909999999</v>
      </c>
      <c r="AG230">
        <v>2.8621820599999999</v>
      </c>
      <c r="AH230">
        <v>2.9118035359999999</v>
      </c>
      <c r="AI230">
        <v>2.9599311020000001</v>
      </c>
      <c r="AJ230">
        <v>3.0081433980000001</v>
      </c>
      <c r="AK230">
        <v>3.0578884120000001</v>
      </c>
      <c r="AL230">
        <v>3.1085550689999999</v>
      </c>
      <c r="AM230">
        <v>3.1600187759999998</v>
      </c>
      <c r="AN230">
        <v>3.2119679489999999</v>
      </c>
      <c r="AO230">
        <v>3.263968808</v>
      </c>
      <c r="AP230">
        <v>3.3161900559999999</v>
      </c>
      <c r="AQ230">
        <v>3.3694915299999999</v>
      </c>
      <c r="AR230">
        <v>3.4226902419999998</v>
      </c>
      <c r="AS230">
        <v>3.4791184820000001</v>
      </c>
      <c r="AT230">
        <v>3.5381763030000002</v>
      </c>
      <c r="AU230">
        <v>3.5991372689999999</v>
      </c>
      <c r="AV230">
        <v>3.6619067310000002</v>
      </c>
      <c r="AW230">
        <v>3.7297779090000001</v>
      </c>
    </row>
    <row r="231" spans="2:49" x14ac:dyDescent="0.2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88.317003839999998</v>
      </c>
      <c r="G231">
        <v>84.483621209999995</v>
      </c>
      <c r="H231">
        <v>80.758105639999997</v>
      </c>
      <c r="I231">
        <v>80.372591560000004</v>
      </c>
      <c r="J231">
        <v>78.500913679999996</v>
      </c>
      <c r="K231">
        <v>74.471524619999997</v>
      </c>
      <c r="L231">
        <v>71.962956270000006</v>
      </c>
      <c r="M231">
        <v>70.926962439999997</v>
      </c>
      <c r="N231">
        <v>70.511794170000002</v>
      </c>
      <c r="O231">
        <v>70.793864909999996</v>
      </c>
      <c r="P231">
        <v>69.578706479999994</v>
      </c>
      <c r="Q231">
        <v>67.670566579999999</v>
      </c>
      <c r="R231">
        <v>66.768934099999996</v>
      </c>
      <c r="S231">
        <v>67.172241959999994</v>
      </c>
      <c r="T231">
        <v>67.339745500000006</v>
      </c>
      <c r="U231">
        <v>67.242923939999997</v>
      </c>
      <c r="V231">
        <v>67.133057379999997</v>
      </c>
      <c r="W231">
        <v>66.258880329999997</v>
      </c>
      <c r="X231">
        <v>65.158724090000007</v>
      </c>
      <c r="Y231">
        <v>64.341438600000004</v>
      </c>
      <c r="Z231">
        <v>63.886054260000002</v>
      </c>
      <c r="AA231">
        <v>63.683689360000002</v>
      </c>
      <c r="AB231">
        <v>63.659568589999999</v>
      </c>
      <c r="AC231">
        <v>63.740261289999999</v>
      </c>
      <c r="AD231">
        <v>63.599049819999998</v>
      </c>
      <c r="AE231">
        <v>63.443430069999998</v>
      </c>
      <c r="AF231">
        <v>63.165887910000002</v>
      </c>
      <c r="AG231">
        <v>62.933433229999999</v>
      </c>
      <c r="AH231">
        <v>62.684951509999998</v>
      </c>
      <c r="AI231">
        <v>62.345503620000002</v>
      </c>
      <c r="AJ231">
        <v>61.963443990000002</v>
      </c>
      <c r="AK231">
        <v>61.568706319999997</v>
      </c>
      <c r="AL231">
        <v>61.164979000000002</v>
      </c>
      <c r="AM231">
        <v>60.747063689999997</v>
      </c>
      <c r="AN231">
        <v>60.348706649999997</v>
      </c>
      <c r="AO231">
        <v>59.931009449999998</v>
      </c>
      <c r="AP231">
        <v>59.506880330000001</v>
      </c>
      <c r="AQ231">
        <v>59.098344760000003</v>
      </c>
      <c r="AR231">
        <v>58.688503040000001</v>
      </c>
      <c r="AS231">
        <v>58.265403069999998</v>
      </c>
      <c r="AT231">
        <v>57.870404579999999</v>
      </c>
      <c r="AU231">
        <v>57.500653100000001</v>
      </c>
      <c r="AV231">
        <v>57.163314749999998</v>
      </c>
      <c r="AW231">
        <v>56.91957386</v>
      </c>
    </row>
    <row r="232" spans="2:49" x14ac:dyDescent="0.2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1.1064496349999999</v>
      </c>
      <c r="G232">
        <v>1.452357688</v>
      </c>
      <c r="H232">
        <v>1.766707024</v>
      </c>
      <c r="I232">
        <v>2.1366946150000001</v>
      </c>
      <c r="J232">
        <v>2.4729369389999998</v>
      </c>
      <c r="K232">
        <v>2.7165442519999998</v>
      </c>
      <c r="L232">
        <v>2.9868926689999999</v>
      </c>
      <c r="M232">
        <v>3.3039272350000002</v>
      </c>
      <c r="N232">
        <v>3.6455820129999998</v>
      </c>
      <c r="O232">
        <v>3.8701525939999999</v>
      </c>
      <c r="P232">
        <v>4.0219533250000001</v>
      </c>
      <c r="Q232">
        <v>4.136085864</v>
      </c>
      <c r="R232">
        <v>4.3151319509999997</v>
      </c>
      <c r="S232">
        <v>3.3442180719999999</v>
      </c>
      <c r="T232">
        <v>3.5445552629999999</v>
      </c>
      <c r="U232">
        <v>3.7275141170000001</v>
      </c>
      <c r="V232">
        <v>3.9055948300000001</v>
      </c>
      <c r="W232">
        <v>3.974503028</v>
      </c>
      <c r="X232">
        <v>4.0272550090000001</v>
      </c>
      <c r="Y232">
        <v>3.972336533</v>
      </c>
      <c r="Z232">
        <v>3.9398451529999998</v>
      </c>
      <c r="AA232">
        <v>3.9229981779999998</v>
      </c>
      <c r="AB232">
        <v>3.9177243370000001</v>
      </c>
      <c r="AC232">
        <v>3.9189733709999999</v>
      </c>
      <c r="AD232">
        <v>3.9007612279999999</v>
      </c>
      <c r="AE232">
        <v>3.8815508589999999</v>
      </c>
      <c r="AF232">
        <v>3.8607287370000001</v>
      </c>
      <c r="AG232">
        <v>3.8384954119999999</v>
      </c>
      <c r="AH232">
        <v>3.8151600270000001</v>
      </c>
      <c r="AI232">
        <v>3.7922978660000002</v>
      </c>
      <c r="AJ232">
        <v>3.7669628980000001</v>
      </c>
      <c r="AK232">
        <v>3.7409832559999998</v>
      </c>
      <c r="AL232">
        <v>3.713381101</v>
      </c>
      <c r="AM232">
        <v>3.68503866</v>
      </c>
      <c r="AN232">
        <v>3.6721663609999999</v>
      </c>
      <c r="AO232">
        <v>3.6584920599999999</v>
      </c>
      <c r="AP232">
        <v>3.6448151050000002</v>
      </c>
      <c r="AQ232">
        <v>3.6325068780000001</v>
      </c>
      <c r="AR232">
        <v>3.6205587170000002</v>
      </c>
      <c r="AS232">
        <v>3.6123812530000001</v>
      </c>
      <c r="AT232">
        <v>3.6061084989999999</v>
      </c>
      <c r="AU232">
        <v>3.6015939110000001</v>
      </c>
      <c r="AV232">
        <v>3.5993196589999998</v>
      </c>
      <c r="AW232">
        <v>3.603198613</v>
      </c>
    </row>
    <row r="233" spans="2:49" x14ac:dyDescent="0.2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88.317003839999998</v>
      </c>
      <c r="G233">
        <v>84.483621209999995</v>
      </c>
      <c r="H233">
        <v>80.758105639999997</v>
      </c>
      <c r="I233">
        <v>80.372591560000004</v>
      </c>
      <c r="J233">
        <v>78.500913679999996</v>
      </c>
      <c r="K233">
        <v>74.471524619999997</v>
      </c>
      <c r="L233">
        <v>71.962956270000006</v>
      </c>
      <c r="M233">
        <v>70.926962439999997</v>
      </c>
      <c r="N233">
        <v>70.511794170000002</v>
      </c>
      <c r="O233">
        <v>70.793864909999996</v>
      </c>
      <c r="P233">
        <v>69.578706479999994</v>
      </c>
      <c r="Q233">
        <v>67.670566579999999</v>
      </c>
      <c r="R233">
        <v>66.768934099999996</v>
      </c>
      <c r="S233">
        <v>67.172241959999994</v>
      </c>
      <c r="T233">
        <v>67.339745500000006</v>
      </c>
      <c r="U233">
        <v>67.242923939999997</v>
      </c>
      <c r="V233">
        <v>67.133057379999997</v>
      </c>
      <c r="W233">
        <v>66.258880329999997</v>
      </c>
      <c r="X233">
        <v>65.158724090000007</v>
      </c>
      <c r="Y233">
        <v>64.341438600000004</v>
      </c>
      <c r="Z233">
        <v>63.886054260000002</v>
      </c>
      <c r="AA233">
        <v>63.683689360000002</v>
      </c>
      <c r="AB233">
        <v>63.659568589999999</v>
      </c>
      <c r="AC233">
        <v>63.740261289999999</v>
      </c>
      <c r="AD233">
        <v>63.599049819999998</v>
      </c>
      <c r="AE233">
        <v>63.443430069999998</v>
      </c>
      <c r="AF233">
        <v>63.165887910000002</v>
      </c>
      <c r="AG233">
        <v>62.933433229999999</v>
      </c>
      <c r="AH233">
        <v>62.684951509999998</v>
      </c>
      <c r="AI233">
        <v>62.345503620000002</v>
      </c>
      <c r="AJ233">
        <v>61.963443990000002</v>
      </c>
      <c r="AK233">
        <v>61.568706319999997</v>
      </c>
      <c r="AL233">
        <v>61.164979000000002</v>
      </c>
      <c r="AM233">
        <v>60.747063689999997</v>
      </c>
      <c r="AN233">
        <v>60.348706649999997</v>
      </c>
      <c r="AO233">
        <v>59.931009449999998</v>
      </c>
      <c r="AP233">
        <v>59.506880330000001</v>
      </c>
      <c r="AQ233">
        <v>59.098344760000003</v>
      </c>
      <c r="AR233">
        <v>58.688503040000001</v>
      </c>
      <c r="AS233">
        <v>58.265403069999998</v>
      </c>
      <c r="AT233">
        <v>57.870404579999999</v>
      </c>
      <c r="AU233">
        <v>57.500653100000001</v>
      </c>
      <c r="AV233">
        <v>57.163314749999998</v>
      </c>
      <c r="AW233">
        <v>56.91957386</v>
      </c>
    </row>
    <row r="234" spans="2:49" x14ac:dyDescent="0.2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1.1064496349999999</v>
      </c>
      <c r="G234">
        <v>1.452357688</v>
      </c>
      <c r="H234">
        <v>1.766707024</v>
      </c>
      <c r="I234">
        <v>2.1366946150000001</v>
      </c>
      <c r="J234">
        <v>2.4729369389999998</v>
      </c>
      <c r="K234">
        <v>2.7165442519999998</v>
      </c>
      <c r="L234">
        <v>2.9868926689999999</v>
      </c>
      <c r="M234">
        <v>3.3039272350000002</v>
      </c>
      <c r="N234">
        <v>3.6455820129999998</v>
      </c>
      <c r="O234">
        <v>3.8701525939999999</v>
      </c>
      <c r="P234">
        <v>4.0219533250000001</v>
      </c>
      <c r="Q234">
        <v>4.136085864</v>
      </c>
      <c r="R234">
        <v>4.3151319509999997</v>
      </c>
      <c r="S234">
        <v>3.3442180719999999</v>
      </c>
      <c r="T234">
        <v>3.5445552629999999</v>
      </c>
      <c r="U234">
        <v>3.7275141170000001</v>
      </c>
      <c r="V234">
        <v>3.9055948300000001</v>
      </c>
      <c r="W234">
        <v>3.974503028</v>
      </c>
      <c r="X234">
        <v>4.0272550090000001</v>
      </c>
      <c r="Y234">
        <v>3.972336533</v>
      </c>
      <c r="Z234">
        <v>3.9398451529999998</v>
      </c>
      <c r="AA234">
        <v>3.9229981779999998</v>
      </c>
      <c r="AB234">
        <v>3.9177243370000001</v>
      </c>
      <c r="AC234">
        <v>3.9189733709999999</v>
      </c>
      <c r="AD234">
        <v>3.9007612279999999</v>
      </c>
      <c r="AE234">
        <v>3.8815508589999999</v>
      </c>
      <c r="AF234">
        <v>3.8607287370000001</v>
      </c>
      <c r="AG234">
        <v>3.8384954119999999</v>
      </c>
      <c r="AH234">
        <v>3.8151600270000001</v>
      </c>
      <c r="AI234">
        <v>3.7922978660000002</v>
      </c>
      <c r="AJ234">
        <v>3.7669628980000001</v>
      </c>
      <c r="AK234">
        <v>3.7409832559999998</v>
      </c>
      <c r="AL234">
        <v>3.713381101</v>
      </c>
      <c r="AM234">
        <v>3.68503866</v>
      </c>
      <c r="AN234">
        <v>3.6721663609999999</v>
      </c>
      <c r="AO234">
        <v>3.6584920599999999</v>
      </c>
      <c r="AP234">
        <v>3.6448151050000002</v>
      </c>
      <c r="AQ234">
        <v>3.6325068780000001</v>
      </c>
      <c r="AR234">
        <v>3.6205587170000002</v>
      </c>
      <c r="AS234">
        <v>3.6123812530000001</v>
      </c>
      <c r="AT234">
        <v>3.6061084989999999</v>
      </c>
      <c r="AU234">
        <v>3.6015939110000001</v>
      </c>
      <c r="AV234">
        <v>3.5993196589999998</v>
      </c>
      <c r="AW234">
        <v>3.603198613</v>
      </c>
    </row>
    <row r="235" spans="2:49" x14ac:dyDescent="0.2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123.55325329999999</v>
      </c>
      <c r="G235">
        <v>128.65820790000001</v>
      </c>
      <c r="H235">
        <v>124.15721310000001</v>
      </c>
      <c r="I235">
        <v>131.22448489999999</v>
      </c>
      <c r="J235">
        <v>133.29760680000001</v>
      </c>
      <c r="K235">
        <v>132.519013</v>
      </c>
      <c r="L235">
        <v>130.1662656</v>
      </c>
      <c r="M235">
        <v>128.23646339999999</v>
      </c>
      <c r="N235">
        <v>125.1641979</v>
      </c>
      <c r="O235">
        <v>121.83421060000001</v>
      </c>
      <c r="P235">
        <v>119.5468365</v>
      </c>
      <c r="Q235">
        <v>117.600205</v>
      </c>
      <c r="R235">
        <v>113.0227184</v>
      </c>
      <c r="S235">
        <v>103.2544853</v>
      </c>
      <c r="T235">
        <v>99.533973649999893</v>
      </c>
      <c r="U235">
        <v>96.970810749999998</v>
      </c>
      <c r="V235">
        <v>95.020706450000006</v>
      </c>
      <c r="W235">
        <v>101.9542498</v>
      </c>
      <c r="X235">
        <v>109.2451995</v>
      </c>
      <c r="Y235">
        <v>109.0196565</v>
      </c>
      <c r="Z235">
        <v>108.9077121</v>
      </c>
      <c r="AA235">
        <v>108.9142219</v>
      </c>
      <c r="AB235">
        <v>108.8147639</v>
      </c>
      <c r="AC235">
        <v>108.8135821</v>
      </c>
      <c r="AD235">
        <v>105.2300683</v>
      </c>
      <c r="AE235">
        <v>101.9416099</v>
      </c>
      <c r="AF235">
        <v>100.0652145</v>
      </c>
      <c r="AG235">
        <v>97.513629570000006</v>
      </c>
      <c r="AH235">
        <v>95.112174580000001</v>
      </c>
      <c r="AI235">
        <v>92.910246470000004</v>
      </c>
      <c r="AJ235">
        <v>90.770327199999997</v>
      </c>
      <c r="AK235">
        <v>88.681785199999894</v>
      </c>
      <c r="AL235">
        <v>86.59450957</v>
      </c>
      <c r="AM235">
        <v>84.540608660000004</v>
      </c>
      <c r="AN235">
        <v>82.719023129999997</v>
      </c>
      <c r="AO235">
        <v>80.893448340000006</v>
      </c>
      <c r="AP235">
        <v>79.062799780000006</v>
      </c>
      <c r="AQ235">
        <v>77.23111462</v>
      </c>
      <c r="AR235">
        <v>75.395069210000003</v>
      </c>
      <c r="AS235">
        <v>73.769593259999894</v>
      </c>
      <c r="AT235">
        <v>72.112972130000003</v>
      </c>
      <c r="AU235">
        <v>70.427464259999894</v>
      </c>
      <c r="AV235">
        <v>68.719135080000001</v>
      </c>
      <c r="AW235">
        <v>67.00464436</v>
      </c>
    </row>
    <row r="236" spans="2:49" x14ac:dyDescent="0.25">
      <c r="B236" t="s">
        <v>335</v>
      </c>
      <c r="C236">
        <v>1.2736350545564401</v>
      </c>
      <c r="D236">
        <v>1.2940836773262701</v>
      </c>
      <c r="E236">
        <v>1.321055477</v>
      </c>
      <c r="F236">
        <v>1.246893579</v>
      </c>
      <c r="G236">
        <v>1.1751665330000001</v>
      </c>
      <c r="H236">
        <v>1.026430312</v>
      </c>
      <c r="I236">
        <v>0.98192212109999999</v>
      </c>
      <c r="J236">
        <v>0.91250775159999997</v>
      </c>
      <c r="K236">
        <v>0.82990531919999999</v>
      </c>
      <c r="L236">
        <v>0.74570809540000005</v>
      </c>
      <c r="M236">
        <v>0.67202545410000003</v>
      </c>
      <c r="N236">
        <v>0.59998669900000001</v>
      </c>
      <c r="O236">
        <v>0.53356974450000005</v>
      </c>
      <c r="P236">
        <v>0.47829654259999999</v>
      </c>
      <c r="Q236">
        <v>0.4298140224</v>
      </c>
      <c r="R236">
        <v>0.37733499469999998</v>
      </c>
      <c r="S236">
        <v>0.32742379290000001</v>
      </c>
      <c r="T236">
        <v>0.51370482740000001</v>
      </c>
      <c r="U236">
        <v>0.68484537109999999</v>
      </c>
      <c r="V236">
        <v>0.84376257369999996</v>
      </c>
      <c r="W236">
        <v>0.78243224420000002</v>
      </c>
      <c r="X236">
        <v>0.7084622075</v>
      </c>
      <c r="Y236">
        <v>0.7014861241</v>
      </c>
      <c r="Z236">
        <v>0.6952450107</v>
      </c>
      <c r="AA236">
        <v>0.68975194709999998</v>
      </c>
      <c r="AB236">
        <v>0.68379032669999995</v>
      </c>
      <c r="AC236">
        <v>0.67845227070000003</v>
      </c>
      <c r="AD236">
        <v>0.67825320160000002</v>
      </c>
      <c r="AE236">
        <v>0.67898046840000004</v>
      </c>
      <c r="AF236">
        <v>0.68764455300000005</v>
      </c>
      <c r="AG236">
        <v>0.69279393060000005</v>
      </c>
      <c r="AH236">
        <v>0.69838697260000004</v>
      </c>
      <c r="AI236">
        <v>0.6900073364</v>
      </c>
      <c r="AJ236">
        <v>0.68196283440000005</v>
      </c>
      <c r="AK236">
        <v>0.67418310550000005</v>
      </c>
      <c r="AL236">
        <v>0.66653060829999999</v>
      </c>
      <c r="AM236">
        <v>0.65903090649999996</v>
      </c>
      <c r="AN236">
        <v>0.6687776634</v>
      </c>
      <c r="AO236">
        <v>0.67836793480000002</v>
      </c>
      <c r="AP236">
        <v>0.68778116929999999</v>
      </c>
      <c r="AQ236" s="39">
        <v>0.69704070480000002</v>
      </c>
      <c r="AR236" s="39">
        <v>0.70610532530000003</v>
      </c>
      <c r="AS236" s="39">
        <v>0.7130851372</v>
      </c>
      <c r="AT236" s="39">
        <v>0.71998455530000005</v>
      </c>
      <c r="AU236" s="39">
        <v>0.72681611049999995</v>
      </c>
      <c r="AV236" s="39">
        <v>0.73363493680000003</v>
      </c>
      <c r="AW236" s="39">
        <v>0.74062127609999995</v>
      </c>
    </row>
    <row r="237" spans="2:49" x14ac:dyDescent="0.2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3.5671178970000001</v>
      </c>
      <c r="G237">
        <v>3.5430267130000002</v>
      </c>
      <c r="H237">
        <v>3.261431784</v>
      </c>
      <c r="I237">
        <v>3.2883473950000002</v>
      </c>
      <c r="J237">
        <v>3.237563094</v>
      </c>
      <c r="K237">
        <v>3.1195603159999998</v>
      </c>
      <c r="L237">
        <v>2.969743668</v>
      </c>
      <c r="M237">
        <v>2.8354577779999999</v>
      </c>
      <c r="N237">
        <v>2.6820600880000001</v>
      </c>
      <c r="O237">
        <v>2.905783322</v>
      </c>
      <c r="P237">
        <v>3.1735421349999999</v>
      </c>
      <c r="Q237">
        <v>3.474825627</v>
      </c>
      <c r="R237">
        <v>3.7171999520000001</v>
      </c>
      <c r="S237">
        <v>5.7509008499999998</v>
      </c>
      <c r="T237">
        <v>4.2132585779999996</v>
      </c>
      <c r="U237">
        <v>2.8625125809999998</v>
      </c>
      <c r="V237">
        <v>1.6375552950000001</v>
      </c>
      <c r="W237">
        <v>1.6705222639999999</v>
      </c>
      <c r="X237">
        <v>1.7002025620000001</v>
      </c>
      <c r="Y237">
        <v>1.682198734</v>
      </c>
      <c r="Z237">
        <v>1.666066625</v>
      </c>
      <c r="AA237">
        <v>1.651833756</v>
      </c>
      <c r="AB237">
        <v>1.6372013110000001</v>
      </c>
      <c r="AC237">
        <v>1.624066512</v>
      </c>
      <c r="AD237">
        <v>1.595799086</v>
      </c>
      <c r="AE237">
        <v>1.570514127</v>
      </c>
      <c r="AF237">
        <v>1.573394779</v>
      </c>
      <c r="AG237">
        <v>1.5619741110000001</v>
      </c>
      <c r="AH237">
        <v>1.5519708759999999</v>
      </c>
      <c r="AI237">
        <v>1.5454973789999999</v>
      </c>
      <c r="AJ237">
        <v>1.5393843199999999</v>
      </c>
      <c r="AK237">
        <v>1.5334891129999999</v>
      </c>
      <c r="AL237">
        <v>1.5286541229999999</v>
      </c>
      <c r="AM237">
        <v>1.5238142450000001</v>
      </c>
      <c r="AN237">
        <v>1.5241277959999999</v>
      </c>
      <c r="AO237">
        <v>1.524081222</v>
      </c>
      <c r="AP237">
        <v>1.523637774</v>
      </c>
      <c r="AQ237">
        <v>1.522858587</v>
      </c>
      <c r="AR237">
        <v>1.5216623330000001</v>
      </c>
      <c r="AS237">
        <v>2.0901743659999998</v>
      </c>
      <c r="AT237">
        <v>2.6582294970000002</v>
      </c>
      <c r="AU237">
        <v>3.2255487249999999</v>
      </c>
      <c r="AV237">
        <v>3.7921194800000002</v>
      </c>
      <c r="AW237">
        <v>4.358831715</v>
      </c>
    </row>
    <row r="238" spans="2:49" x14ac:dyDescent="0.2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5.1235119219999996</v>
      </c>
      <c r="G238">
        <v>4.979399055</v>
      </c>
      <c r="H238">
        <v>4.4848316129999999</v>
      </c>
      <c r="I238">
        <v>4.4241808579999997</v>
      </c>
      <c r="J238">
        <v>4.2396650390000001</v>
      </c>
      <c r="K238">
        <v>3.976149333</v>
      </c>
      <c r="L238">
        <v>3.6841911230000002</v>
      </c>
      <c r="M238">
        <v>3.4237194670000002</v>
      </c>
      <c r="N238">
        <v>3.1520509379999999</v>
      </c>
      <c r="O238">
        <v>2.8645838079999999</v>
      </c>
      <c r="P238">
        <v>2.6237540190000002</v>
      </c>
      <c r="Q238">
        <v>2.4088076090000001</v>
      </c>
      <c r="R238">
        <v>2.1601684140000001</v>
      </c>
      <c r="S238">
        <v>0.90239536600000003</v>
      </c>
      <c r="T238">
        <v>0.70874495780000002</v>
      </c>
      <c r="U238">
        <v>0.54077846709999999</v>
      </c>
      <c r="V238">
        <v>0.3899350305</v>
      </c>
      <c r="W238">
        <v>0.33038188940000002</v>
      </c>
      <c r="X238">
        <v>0.26008392530000002</v>
      </c>
      <c r="Y238">
        <v>0.25946847960000002</v>
      </c>
      <c r="Z238">
        <v>0.25912699300000003</v>
      </c>
      <c r="AA238">
        <v>0.25907077519999999</v>
      </c>
      <c r="AB238">
        <v>0.25875027169999998</v>
      </c>
      <c r="AC238">
        <v>0.25866453680000001</v>
      </c>
      <c r="AD238">
        <v>0.25516501069999997</v>
      </c>
      <c r="AE238">
        <v>0.252144168</v>
      </c>
      <c r="AF238">
        <v>0.25254564829999998</v>
      </c>
      <c r="AG238">
        <v>0.25133056790000002</v>
      </c>
      <c r="AH238">
        <v>0.25035022540000001</v>
      </c>
      <c r="AI238">
        <v>0.24999975860000001</v>
      </c>
      <c r="AJ238">
        <v>0.2497154885</v>
      </c>
      <c r="AK238">
        <v>0.24947493339999999</v>
      </c>
      <c r="AL238">
        <v>0.2493684816</v>
      </c>
      <c r="AM238">
        <v>0.24926975609999999</v>
      </c>
      <c r="AN238">
        <v>0.25007617999999998</v>
      </c>
      <c r="AO238">
        <v>0.25083573329999997</v>
      </c>
      <c r="AP238">
        <v>0.25154208680000001</v>
      </c>
      <c r="AQ238">
        <v>0.25220503690000001</v>
      </c>
      <c r="AR238">
        <v>0.25281082960000001</v>
      </c>
      <c r="AS238">
        <v>0.25438341209999998</v>
      </c>
      <c r="AT238">
        <v>0.2559196239</v>
      </c>
      <c r="AU238">
        <v>0.25742433139999998</v>
      </c>
      <c r="AV238">
        <v>0.25891736399999998</v>
      </c>
      <c r="AW238">
        <v>0.26046226709999998</v>
      </c>
    </row>
    <row r="239" spans="2:49" x14ac:dyDescent="0.2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0.6090800422</v>
      </c>
      <c r="G239">
        <v>0.83671600960000003</v>
      </c>
      <c r="H239">
        <v>0.97368027909999999</v>
      </c>
      <c r="I239">
        <v>1.1751599150000001</v>
      </c>
      <c r="J239">
        <v>1.3655733269999999</v>
      </c>
      <c r="K239">
        <v>1.509776247</v>
      </c>
      <c r="L239">
        <v>1.6111377360000001</v>
      </c>
      <c r="M239">
        <v>1.688644381</v>
      </c>
      <c r="N239">
        <v>1.717922626</v>
      </c>
      <c r="O239">
        <v>1.9345424630000001</v>
      </c>
      <c r="P239">
        <v>2.1960452429999999</v>
      </c>
      <c r="Q239">
        <v>2.4992748859999998</v>
      </c>
      <c r="R239">
        <v>2.7789641139999999</v>
      </c>
      <c r="S239">
        <v>3.67447415</v>
      </c>
      <c r="T239">
        <v>3.7477511940000001</v>
      </c>
      <c r="U239">
        <v>3.847046862</v>
      </c>
      <c r="V239">
        <v>3.9573733419999999</v>
      </c>
      <c r="W239">
        <v>4.5057838380000002</v>
      </c>
      <c r="X239">
        <v>5.0902022069999999</v>
      </c>
      <c r="Y239">
        <v>5.4215488030000003</v>
      </c>
      <c r="Z239">
        <v>5.7582374840000004</v>
      </c>
      <c r="AA239">
        <v>6.1016358400000001</v>
      </c>
      <c r="AB239">
        <v>6.331059786</v>
      </c>
      <c r="AC239">
        <v>6.5660916929999997</v>
      </c>
      <c r="AD239">
        <v>6.8761487580000002</v>
      </c>
      <c r="AE239">
        <v>7.1915774299999997</v>
      </c>
      <c r="AF239">
        <v>7.513106037</v>
      </c>
      <c r="AG239">
        <v>7.8535338530000001</v>
      </c>
      <c r="AH239">
        <v>8.1972553389999998</v>
      </c>
      <c r="AI239">
        <v>8.5646669840000005</v>
      </c>
      <c r="AJ239">
        <v>8.9326131899999996</v>
      </c>
      <c r="AK239">
        <v>9.3006950269999997</v>
      </c>
      <c r="AL239">
        <v>9.6827946980000004</v>
      </c>
      <c r="AM239">
        <v>10.064202659999999</v>
      </c>
      <c r="AN239">
        <v>10.48141575</v>
      </c>
      <c r="AO239">
        <v>10.89838645</v>
      </c>
      <c r="AP239">
        <v>11.31467947</v>
      </c>
      <c r="AQ239">
        <v>11.73057167</v>
      </c>
      <c r="AR239">
        <v>12.145269300000001</v>
      </c>
      <c r="AS239">
        <v>12.589128430000001</v>
      </c>
      <c r="AT239">
        <v>13.035426360000001</v>
      </c>
      <c r="AU239">
        <v>13.48426508</v>
      </c>
      <c r="AV239">
        <v>13.936580490000001</v>
      </c>
      <c r="AW239">
        <v>14.39583962</v>
      </c>
    </row>
    <row r="240" spans="2:49" x14ac:dyDescent="0.2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0.10479397779999999</v>
      </c>
      <c r="G240">
        <v>0.13226947789999999</v>
      </c>
      <c r="H240">
        <v>0.15468753190000001</v>
      </c>
      <c r="I240">
        <v>0.19809931759999999</v>
      </c>
      <c r="J240">
        <v>0.25358983169999999</v>
      </c>
      <c r="K240">
        <v>0.3178026397</v>
      </c>
      <c r="L240">
        <v>0.39362891690000001</v>
      </c>
      <c r="M240">
        <v>0.48917068559999999</v>
      </c>
      <c r="N240">
        <v>0.60249419120000003</v>
      </c>
      <c r="O240">
        <v>0.70008174540000001</v>
      </c>
      <c r="P240">
        <v>0.82003613909999995</v>
      </c>
      <c r="Q240">
        <v>0.96300148409999997</v>
      </c>
      <c r="R240">
        <v>1.1048850370000001</v>
      </c>
      <c r="S240">
        <v>1.619359601</v>
      </c>
      <c r="T240">
        <v>1.6516531699999999</v>
      </c>
      <c r="U240">
        <v>1.695413281</v>
      </c>
      <c r="V240">
        <v>1.744034726</v>
      </c>
      <c r="W240">
        <v>1.906404821</v>
      </c>
      <c r="X240">
        <v>2.078025019</v>
      </c>
      <c r="Y240">
        <v>2.2273414279999999</v>
      </c>
      <c r="Z240">
        <v>2.3788356780000002</v>
      </c>
      <c r="AA240">
        <v>2.5331129589999999</v>
      </c>
      <c r="AB240">
        <v>2.6879830899999999</v>
      </c>
      <c r="AC240">
        <v>2.8452010219999999</v>
      </c>
      <c r="AD240">
        <v>3.1762295439999999</v>
      </c>
      <c r="AE240">
        <v>3.5054433999999999</v>
      </c>
      <c r="AF240">
        <v>3.834263923</v>
      </c>
      <c r="AG240">
        <v>4.1783115070000001</v>
      </c>
      <c r="AH240">
        <v>4.5218576820000003</v>
      </c>
      <c r="AI240">
        <v>4.8839012290000001</v>
      </c>
      <c r="AJ240">
        <v>5.2451553369999999</v>
      </c>
      <c r="AK240">
        <v>5.6055453230000003</v>
      </c>
      <c r="AL240">
        <v>5.9794581759999996</v>
      </c>
      <c r="AM240">
        <v>6.3522237219999997</v>
      </c>
      <c r="AN240">
        <v>6.7537217219999999</v>
      </c>
      <c r="AO240">
        <v>7.1554458990000001</v>
      </c>
      <c r="AP240">
        <v>7.5570560980000003</v>
      </c>
      <c r="AQ240">
        <v>7.9586837509999997</v>
      </c>
      <c r="AR240">
        <v>8.3597417830000005</v>
      </c>
      <c r="AS240">
        <v>8.6148025799999903</v>
      </c>
      <c r="AT240">
        <v>8.8709825369999997</v>
      </c>
      <c r="AU240">
        <v>9.1283701270000002</v>
      </c>
      <c r="AV240">
        <v>9.3876120689999905</v>
      </c>
      <c r="AW240">
        <v>9.65103826</v>
      </c>
    </row>
    <row r="241" spans="2:49" x14ac:dyDescent="0.2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4.7495594360000002</v>
      </c>
      <c r="G241">
        <v>4.8469691189999997</v>
      </c>
      <c r="H241">
        <v>4.5835729599999997</v>
      </c>
      <c r="I241">
        <v>4.746959565</v>
      </c>
      <c r="J241">
        <v>4.8911803440000003</v>
      </c>
      <c r="K241">
        <v>4.9336988149999996</v>
      </c>
      <c r="L241">
        <v>4.918338382</v>
      </c>
      <c r="M241">
        <v>4.9191496350000001</v>
      </c>
      <c r="N241">
        <v>4.8759754209999997</v>
      </c>
      <c r="O241">
        <v>4.979810616</v>
      </c>
      <c r="P241">
        <v>5.126828079</v>
      </c>
      <c r="Q241">
        <v>5.2916442930000001</v>
      </c>
      <c r="R241">
        <v>5.3361117379999996</v>
      </c>
      <c r="S241">
        <v>4.8256469839999996</v>
      </c>
      <c r="T241">
        <v>4.9186662480000001</v>
      </c>
      <c r="U241">
        <v>5.0456902250000004</v>
      </c>
      <c r="V241">
        <v>5.1870076230000004</v>
      </c>
      <c r="W241">
        <v>5.2225408599999996</v>
      </c>
      <c r="X241">
        <v>5.2475553680000004</v>
      </c>
      <c r="Y241">
        <v>5.2221197149999998</v>
      </c>
      <c r="Z241">
        <v>5.2022886550000003</v>
      </c>
      <c r="AA241">
        <v>5.1882471600000004</v>
      </c>
      <c r="AB241">
        <v>5.1788811480000003</v>
      </c>
      <c r="AC241">
        <v>5.1742188950000001</v>
      </c>
      <c r="AD241">
        <v>5.1480263060000002</v>
      </c>
      <c r="AE241">
        <v>5.1314816399999996</v>
      </c>
      <c r="AF241">
        <v>5.1374752680000002</v>
      </c>
      <c r="AG241">
        <v>5.1404502409999999</v>
      </c>
      <c r="AH241">
        <v>5.1484515479999997</v>
      </c>
      <c r="AI241">
        <v>5.1649893039999997</v>
      </c>
      <c r="AJ241">
        <v>5.1831821629999997</v>
      </c>
      <c r="AK241">
        <v>5.2025853870000001</v>
      </c>
      <c r="AL241">
        <v>5.2236304139999996</v>
      </c>
      <c r="AM241">
        <v>5.2451406389999997</v>
      </c>
      <c r="AN241">
        <v>5.2782909680000003</v>
      </c>
      <c r="AO241">
        <v>5.3107240549999997</v>
      </c>
      <c r="AP241">
        <v>5.342299949</v>
      </c>
      <c r="AQ241">
        <v>5.3732204499999998</v>
      </c>
      <c r="AR241">
        <v>5.4031865200000002</v>
      </c>
      <c r="AS241">
        <v>5.4411784250000004</v>
      </c>
      <c r="AT241">
        <v>5.4784650859999999</v>
      </c>
      <c r="AU241">
        <v>5.5151493059999996</v>
      </c>
      <c r="AV241">
        <v>5.5516550540000003</v>
      </c>
      <c r="AW241">
        <v>5.5893457829999997</v>
      </c>
    </row>
    <row r="242" spans="2:49" x14ac:dyDescent="0.25">
      <c r="B242" t="s">
        <v>341</v>
      </c>
      <c r="C242">
        <v>1.4169855567767899</v>
      </c>
      <c r="D242">
        <v>1.4397357182278101</v>
      </c>
      <c r="E242">
        <v>1.469743255</v>
      </c>
      <c r="F242">
        <v>1.6047460469999999</v>
      </c>
      <c r="G242">
        <v>1.749415173</v>
      </c>
      <c r="H242">
        <v>1.7672552560000001</v>
      </c>
      <c r="I242">
        <v>1.9551621859999999</v>
      </c>
      <c r="J242">
        <v>2.0907056129999999</v>
      </c>
      <c r="K242">
        <v>2.1879298770000002</v>
      </c>
      <c r="L242">
        <v>2.262143794</v>
      </c>
      <c r="M242">
        <v>2.3457491340000001</v>
      </c>
      <c r="N242">
        <v>2.4097942840000002</v>
      </c>
      <c r="O242">
        <v>2.6723953050000002</v>
      </c>
      <c r="P242">
        <v>2.9848465320000002</v>
      </c>
      <c r="Q242">
        <v>3.3391889080000001</v>
      </c>
      <c r="R242">
        <v>3.6460067170000001</v>
      </c>
      <c r="S242">
        <v>2.6289432640000001</v>
      </c>
      <c r="T242">
        <v>3.2039680279999998</v>
      </c>
      <c r="U242">
        <v>3.686711598</v>
      </c>
      <c r="V242">
        <v>4.0848718970000002</v>
      </c>
      <c r="W242">
        <v>4.221773894</v>
      </c>
      <c r="X242">
        <v>4.3601576700000004</v>
      </c>
      <c r="Y242">
        <v>4.3098128820000001</v>
      </c>
      <c r="Z242">
        <v>4.2476093300000004</v>
      </c>
      <c r="AA242">
        <v>4.1735506100000004</v>
      </c>
      <c r="AB242">
        <v>4.1281077369999997</v>
      </c>
      <c r="AC242">
        <v>4.0726432890000002</v>
      </c>
      <c r="AD242">
        <v>3.9674353020000002</v>
      </c>
      <c r="AE242">
        <v>3.8670796310000002</v>
      </c>
      <c r="AF242">
        <v>3.9021251970000002</v>
      </c>
      <c r="AG242">
        <v>3.8635683360000002</v>
      </c>
      <c r="AH242">
        <v>3.826667896</v>
      </c>
      <c r="AI242">
        <v>3.8919320009999998</v>
      </c>
      <c r="AJ242">
        <v>3.9374676860000002</v>
      </c>
      <c r="AK242">
        <v>3.963176512</v>
      </c>
      <c r="AL242">
        <v>4.0240219809999997</v>
      </c>
      <c r="AM242">
        <v>4.0687763669999999</v>
      </c>
      <c r="AN242">
        <v>4.0773709739999999</v>
      </c>
      <c r="AO242">
        <v>4.0838269189999998</v>
      </c>
      <c r="AP242">
        <v>4.0880376399999996</v>
      </c>
      <c r="AQ242">
        <v>4.0901600220000001</v>
      </c>
      <c r="AR242">
        <v>4.0899696470000002</v>
      </c>
      <c r="AS242">
        <v>4.1192628019999997</v>
      </c>
      <c r="AT242">
        <v>4.1466317999999998</v>
      </c>
      <c r="AU242">
        <v>4.1721313469999997</v>
      </c>
      <c r="AV242">
        <v>4.1960597679999996</v>
      </c>
      <c r="AW242">
        <v>4.2194240489999997</v>
      </c>
    </row>
    <row r="243" spans="2:49" x14ac:dyDescent="0.2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123.55325329999999</v>
      </c>
      <c r="G243">
        <v>128.65820790000001</v>
      </c>
      <c r="H243">
        <v>124.15721310000001</v>
      </c>
      <c r="I243">
        <v>131.22448489999999</v>
      </c>
      <c r="J243">
        <v>133.29760680000001</v>
      </c>
      <c r="K243">
        <v>132.519013</v>
      </c>
      <c r="L243">
        <v>130.1662656</v>
      </c>
      <c r="M243">
        <v>128.23646339999999</v>
      </c>
      <c r="N243">
        <v>125.1641979</v>
      </c>
      <c r="O243">
        <v>121.83421060000001</v>
      </c>
      <c r="P243">
        <v>119.5468365</v>
      </c>
      <c r="Q243">
        <v>117.600205</v>
      </c>
      <c r="R243">
        <v>113.0227184</v>
      </c>
      <c r="S243">
        <v>103.2544853</v>
      </c>
      <c r="T243">
        <v>99.533973649999893</v>
      </c>
      <c r="U243">
        <v>96.970810749999998</v>
      </c>
      <c r="V243">
        <v>95.020706450000006</v>
      </c>
      <c r="W243">
        <v>101.9542498</v>
      </c>
      <c r="X243">
        <v>109.2451995</v>
      </c>
      <c r="Y243">
        <v>109.0196565</v>
      </c>
      <c r="Z243">
        <v>108.9077121</v>
      </c>
      <c r="AA243">
        <v>108.9142219</v>
      </c>
      <c r="AB243">
        <v>108.8147639</v>
      </c>
      <c r="AC243">
        <v>108.8135821</v>
      </c>
      <c r="AD243">
        <v>105.2300683</v>
      </c>
      <c r="AE243">
        <v>101.9416099</v>
      </c>
      <c r="AF243">
        <v>100.0652145</v>
      </c>
      <c r="AG243">
        <v>97.513629570000006</v>
      </c>
      <c r="AH243">
        <v>95.112174580000001</v>
      </c>
      <c r="AI243">
        <v>92.910246470000004</v>
      </c>
      <c r="AJ243">
        <v>90.770327199999997</v>
      </c>
      <c r="AK243">
        <v>88.681785199999894</v>
      </c>
      <c r="AL243">
        <v>86.59450957</v>
      </c>
      <c r="AM243">
        <v>84.540608660000004</v>
      </c>
      <c r="AN243">
        <v>82.719023129999997</v>
      </c>
      <c r="AO243">
        <v>80.893448340000006</v>
      </c>
      <c r="AP243">
        <v>79.062799780000006</v>
      </c>
      <c r="AQ243">
        <v>77.23111462</v>
      </c>
      <c r="AR243">
        <v>75.395069210000003</v>
      </c>
      <c r="AS243">
        <v>73.769593259999894</v>
      </c>
      <c r="AT243">
        <v>72.112972130000003</v>
      </c>
      <c r="AU243">
        <v>70.427464259999894</v>
      </c>
      <c r="AV243">
        <v>68.719135080000001</v>
      </c>
      <c r="AW243">
        <v>67.00464436</v>
      </c>
    </row>
    <row r="244" spans="2:49" x14ac:dyDescent="0.25">
      <c r="B244" t="s">
        <v>343</v>
      </c>
      <c r="C244">
        <v>1.2736350545564401</v>
      </c>
      <c r="D244">
        <v>1.2940836773262701</v>
      </c>
      <c r="E244">
        <v>1.321055477</v>
      </c>
      <c r="F244">
        <v>1.246893579</v>
      </c>
      <c r="G244">
        <v>1.1751665330000001</v>
      </c>
      <c r="H244">
        <v>1.026430312</v>
      </c>
      <c r="I244">
        <v>0.98192212109999999</v>
      </c>
      <c r="J244">
        <v>0.91250775159999997</v>
      </c>
      <c r="K244">
        <v>0.82990531919999999</v>
      </c>
      <c r="L244">
        <v>0.74570809540000005</v>
      </c>
      <c r="M244">
        <v>0.67202545410000003</v>
      </c>
      <c r="N244">
        <v>0.59998669900000001</v>
      </c>
      <c r="O244">
        <v>0.53356974450000005</v>
      </c>
      <c r="P244">
        <v>0.47829654259999999</v>
      </c>
      <c r="Q244">
        <v>0.4298140224</v>
      </c>
      <c r="R244">
        <v>0.37733499469999998</v>
      </c>
      <c r="S244">
        <v>0.32742379290000001</v>
      </c>
      <c r="T244">
        <v>0.51370482740000001</v>
      </c>
      <c r="U244">
        <v>0.68484537109999999</v>
      </c>
      <c r="V244">
        <v>0.84376257369999996</v>
      </c>
      <c r="W244">
        <v>0.78243224420000002</v>
      </c>
      <c r="X244">
        <v>0.7084622075</v>
      </c>
      <c r="Y244">
        <v>0.7014861241</v>
      </c>
      <c r="Z244">
        <v>0.6952450107</v>
      </c>
      <c r="AA244">
        <v>0.68975194709999998</v>
      </c>
      <c r="AB244">
        <v>0.68379032669999995</v>
      </c>
      <c r="AC244">
        <v>0.67845227070000003</v>
      </c>
      <c r="AD244">
        <v>0.67825320160000002</v>
      </c>
      <c r="AE244">
        <v>0.67898046840000004</v>
      </c>
      <c r="AF244">
        <v>0.68764455300000005</v>
      </c>
      <c r="AG244">
        <v>0.69279393060000005</v>
      </c>
      <c r="AH244">
        <v>0.69838697260000004</v>
      </c>
      <c r="AI244">
        <v>0.6900073364</v>
      </c>
      <c r="AJ244">
        <v>0.68196283440000005</v>
      </c>
      <c r="AK244">
        <v>0.67418310550000005</v>
      </c>
      <c r="AL244">
        <v>0.66653060829999999</v>
      </c>
      <c r="AM244">
        <v>0.65903090649999996</v>
      </c>
      <c r="AN244">
        <v>0.6687776634</v>
      </c>
      <c r="AO244">
        <v>0.67836793480000002</v>
      </c>
      <c r="AP244">
        <v>0.68778116929999999</v>
      </c>
      <c r="AQ244" s="39">
        <v>0.69704070480000002</v>
      </c>
      <c r="AR244" s="39">
        <v>0.70610532530000003</v>
      </c>
      <c r="AS244" s="39">
        <v>0.7130851372</v>
      </c>
      <c r="AT244" s="39">
        <v>0.71998455530000005</v>
      </c>
      <c r="AU244" s="39">
        <v>0.72681611049999995</v>
      </c>
      <c r="AV244" s="39">
        <v>0.73363493680000003</v>
      </c>
      <c r="AW244" s="39">
        <v>0.74062127609999995</v>
      </c>
    </row>
    <row r="245" spans="2:49" x14ac:dyDescent="0.2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3.5671178970000001</v>
      </c>
      <c r="G245">
        <v>3.5430267130000002</v>
      </c>
      <c r="H245">
        <v>3.261431784</v>
      </c>
      <c r="I245">
        <v>3.2883473950000002</v>
      </c>
      <c r="J245">
        <v>3.237563094</v>
      </c>
      <c r="K245">
        <v>3.1195603159999998</v>
      </c>
      <c r="L245">
        <v>2.969743668</v>
      </c>
      <c r="M245">
        <v>2.8354577779999999</v>
      </c>
      <c r="N245">
        <v>2.6820600880000001</v>
      </c>
      <c r="O245">
        <v>2.905783322</v>
      </c>
      <c r="P245">
        <v>3.1735421349999999</v>
      </c>
      <c r="Q245">
        <v>3.474825627</v>
      </c>
      <c r="R245">
        <v>3.7171999520000001</v>
      </c>
      <c r="S245">
        <v>5.7509008499999998</v>
      </c>
      <c r="T245">
        <v>4.2132585779999996</v>
      </c>
      <c r="U245">
        <v>2.8625125809999998</v>
      </c>
      <c r="V245">
        <v>1.6375552950000001</v>
      </c>
      <c r="W245">
        <v>1.6705222639999999</v>
      </c>
      <c r="X245">
        <v>1.7002025620000001</v>
      </c>
      <c r="Y245">
        <v>1.682198734</v>
      </c>
      <c r="Z245">
        <v>1.666066625</v>
      </c>
      <c r="AA245">
        <v>1.651833756</v>
      </c>
      <c r="AB245">
        <v>1.6372013110000001</v>
      </c>
      <c r="AC245">
        <v>1.624066512</v>
      </c>
      <c r="AD245">
        <v>1.595799086</v>
      </c>
      <c r="AE245">
        <v>1.570514127</v>
      </c>
      <c r="AF245">
        <v>1.573394779</v>
      </c>
      <c r="AG245">
        <v>1.5619741110000001</v>
      </c>
      <c r="AH245">
        <v>1.5519708759999999</v>
      </c>
      <c r="AI245">
        <v>1.5454973789999999</v>
      </c>
      <c r="AJ245">
        <v>1.5393843199999999</v>
      </c>
      <c r="AK245">
        <v>1.5334891129999999</v>
      </c>
      <c r="AL245">
        <v>1.5286541229999999</v>
      </c>
      <c r="AM245">
        <v>1.5238142450000001</v>
      </c>
      <c r="AN245">
        <v>1.5241277959999999</v>
      </c>
      <c r="AO245">
        <v>1.524081222</v>
      </c>
      <c r="AP245">
        <v>1.523637774</v>
      </c>
      <c r="AQ245">
        <v>1.522858587</v>
      </c>
      <c r="AR245">
        <v>1.5216623330000001</v>
      </c>
      <c r="AS245">
        <v>2.0901743659999998</v>
      </c>
      <c r="AT245">
        <v>2.6582294970000002</v>
      </c>
      <c r="AU245">
        <v>3.2255487249999999</v>
      </c>
      <c r="AV245">
        <v>3.7921194800000002</v>
      </c>
      <c r="AW245">
        <v>4.358831715</v>
      </c>
    </row>
    <row r="246" spans="2:49" x14ac:dyDescent="0.2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5.1235119219999996</v>
      </c>
      <c r="G246">
        <v>4.979399055</v>
      </c>
      <c r="H246">
        <v>4.4848316129999999</v>
      </c>
      <c r="I246">
        <v>4.4241808579999997</v>
      </c>
      <c r="J246">
        <v>4.2396650390000001</v>
      </c>
      <c r="K246">
        <v>3.976149333</v>
      </c>
      <c r="L246">
        <v>3.6841911230000002</v>
      </c>
      <c r="M246">
        <v>3.4237194670000002</v>
      </c>
      <c r="N246">
        <v>3.1520509379999999</v>
      </c>
      <c r="O246">
        <v>2.8645838079999999</v>
      </c>
      <c r="P246">
        <v>2.6237540190000002</v>
      </c>
      <c r="Q246">
        <v>2.4088076090000001</v>
      </c>
      <c r="R246">
        <v>2.1601684140000001</v>
      </c>
      <c r="S246">
        <v>0.90239536600000003</v>
      </c>
      <c r="T246">
        <v>0.70874495780000002</v>
      </c>
      <c r="U246">
        <v>0.54077846709999999</v>
      </c>
      <c r="V246">
        <v>0.3899350305</v>
      </c>
      <c r="W246">
        <v>0.33038188940000002</v>
      </c>
      <c r="X246">
        <v>0.26008392530000002</v>
      </c>
      <c r="Y246">
        <v>0.25946847960000002</v>
      </c>
      <c r="Z246">
        <v>0.25912699300000003</v>
      </c>
      <c r="AA246">
        <v>0.25907077519999999</v>
      </c>
      <c r="AB246">
        <v>0.25875027169999998</v>
      </c>
      <c r="AC246">
        <v>0.25866453680000001</v>
      </c>
      <c r="AD246">
        <v>0.25516501069999997</v>
      </c>
      <c r="AE246">
        <v>0.252144168</v>
      </c>
      <c r="AF246">
        <v>0.25254564829999998</v>
      </c>
      <c r="AG246">
        <v>0.25133056790000002</v>
      </c>
      <c r="AH246">
        <v>0.25035022540000001</v>
      </c>
      <c r="AI246">
        <v>0.24999975860000001</v>
      </c>
      <c r="AJ246">
        <v>0.2497154885</v>
      </c>
      <c r="AK246">
        <v>0.24947493339999999</v>
      </c>
      <c r="AL246">
        <v>0.2493684816</v>
      </c>
      <c r="AM246">
        <v>0.24926975609999999</v>
      </c>
      <c r="AN246">
        <v>0.25007617999999998</v>
      </c>
      <c r="AO246">
        <v>0.25083573329999997</v>
      </c>
      <c r="AP246">
        <v>0.25154208680000001</v>
      </c>
      <c r="AQ246">
        <v>0.25220503690000001</v>
      </c>
      <c r="AR246">
        <v>0.25281082960000001</v>
      </c>
      <c r="AS246">
        <v>0.25438341209999998</v>
      </c>
      <c r="AT246">
        <v>0.2559196239</v>
      </c>
      <c r="AU246">
        <v>0.25742433139999998</v>
      </c>
      <c r="AV246">
        <v>0.25891736399999998</v>
      </c>
      <c r="AW246">
        <v>0.26046226709999998</v>
      </c>
    </row>
    <row r="247" spans="2:49" x14ac:dyDescent="0.2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0.6090800422</v>
      </c>
      <c r="G247">
        <v>0.83671600960000003</v>
      </c>
      <c r="H247">
        <v>0.97368027909999999</v>
      </c>
      <c r="I247">
        <v>1.1751599150000001</v>
      </c>
      <c r="J247">
        <v>1.3655733269999999</v>
      </c>
      <c r="K247">
        <v>1.509776247</v>
      </c>
      <c r="L247">
        <v>1.6111377360000001</v>
      </c>
      <c r="M247">
        <v>1.688644381</v>
      </c>
      <c r="N247">
        <v>1.717922626</v>
      </c>
      <c r="O247">
        <v>1.9345424630000001</v>
      </c>
      <c r="P247">
        <v>2.1960452429999999</v>
      </c>
      <c r="Q247">
        <v>2.4992748859999998</v>
      </c>
      <c r="R247">
        <v>2.7789641139999999</v>
      </c>
      <c r="S247">
        <v>3.67447415</v>
      </c>
      <c r="T247">
        <v>3.7477511940000001</v>
      </c>
      <c r="U247">
        <v>3.847046862</v>
      </c>
      <c r="V247">
        <v>3.9573733419999999</v>
      </c>
      <c r="W247">
        <v>4.5057838380000002</v>
      </c>
      <c r="X247">
        <v>5.0902022069999999</v>
      </c>
      <c r="Y247">
        <v>5.4215488030000003</v>
      </c>
      <c r="Z247">
        <v>5.7582374840000004</v>
      </c>
      <c r="AA247">
        <v>6.1016358400000001</v>
      </c>
      <c r="AB247">
        <v>6.331059786</v>
      </c>
      <c r="AC247">
        <v>6.5660916929999997</v>
      </c>
      <c r="AD247">
        <v>6.8761487580000002</v>
      </c>
      <c r="AE247">
        <v>7.1915774299999997</v>
      </c>
      <c r="AF247">
        <v>7.513106037</v>
      </c>
      <c r="AG247">
        <v>7.8535338530000001</v>
      </c>
      <c r="AH247">
        <v>8.1972553389999998</v>
      </c>
      <c r="AI247">
        <v>8.5646669840000005</v>
      </c>
      <c r="AJ247">
        <v>8.9326131899999996</v>
      </c>
      <c r="AK247">
        <v>9.3006950269999997</v>
      </c>
      <c r="AL247">
        <v>9.6827946980000004</v>
      </c>
      <c r="AM247">
        <v>10.064202659999999</v>
      </c>
      <c r="AN247">
        <v>10.48141575</v>
      </c>
      <c r="AO247">
        <v>10.89838645</v>
      </c>
      <c r="AP247">
        <v>11.31467947</v>
      </c>
      <c r="AQ247">
        <v>11.73057167</v>
      </c>
      <c r="AR247">
        <v>12.145269300000001</v>
      </c>
      <c r="AS247">
        <v>12.589128430000001</v>
      </c>
      <c r="AT247">
        <v>13.035426360000001</v>
      </c>
      <c r="AU247">
        <v>13.48426508</v>
      </c>
      <c r="AV247">
        <v>13.936580490000001</v>
      </c>
      <c r="AW247">
        <v>14.39583962</v>
      </c>
    </row>
    <row r="248" spans="2:49" x14ac:dyDescent="0.2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0.10479397779999999</v>
      </c>
      <c r="G248">
        <v>0.13226947789999999</v>
      </c>
      <c r="H248">
        <v>0.15468753190000001</v>
      </c>
      <c r="I248">
        <v>0.19809931759999999</v>
      </c>
      <c r="J248">
        <v>0.25358983169999999</v>
      </c>
      <c r="K248">
        <v>0.3178026397</v>
      </c>
      <c r="L248">
        <v>0.39362891690000001</v>
      </c>
      <c r="M248">
        <v>0.48917068559999999</v>
      </c>
      <c r="N248">
        <v>0.60249419120000003</v>
      </c>
      <c r="O248">
        <v>0.70008174540000001</v>
      </c>
      <c r="P248">
        <v>0.82003613909999995</v>
      </c>
      <c r="Q248">
        <v>0.96300148409999997</v>
      </c>
      <c r="R248">
        <v>1.1048850370000001</v>
      </c>
      <c r="S248">
        <v>1.619359601</v>
      </c>
      <c r="T248">
        <v>1.6516531699999999</v>
      </c>
      <c r="U248">
        <v>1.695413281</v>
      </c>
      <c r="V248">
        <v>1.744034726</v>
      </c>
      <c r="W248">
        <v>1.906404821</v>
      </c>
      <c r="X248">
        <v>2.078025019</v>
      </c>
      <c r="Y248">
        <v>2.2273414279999999</v>
      </c>
      <c r="Z248">
        <v>2.3788356780000002</v>
      </c>
      <c r="AA248">
        <v>2.5331129589999999</v>
      </c>
      <c r="AB248">
        <v>2.6879830899999999</v>
      </c>
      <c r="AC248">
        <v>2.8452010219999999</v>
      </c>
      <c r="AD248">
        <v>3.1762295439999999</v>
      </c>
      <c r="AE248">
        <v>3.5054433999999999</v>
      </c>
      <c r="AF248">
        <v>3.834263923</v>
      </c>
      <c r="AG248">
        <v>4.1783115070000001</v>
      </c>
      <c r="AH248">
        <v>4.5218576820000003</v>
      </c>
      <c r="AI248">
        <v>4.8839012290000001</v>
      </c>
      <c r="AJ248">
        <v>5.2451553369999999</v>
      </c>
      <c r="AK248">
        <v>5.6055453230000003</v>
      </c>
      <c r="AL248">
        <v>5.9794581759999996</v>
      </c>
      <c r="AM248">
        <v>6.3522237219999997</v>
      </c>
      <c r="AN248">
        <v>6.7537217219999999</v>
      </c>
      <c r="AO248">
        <v>7.1554458990000001</v>
      </c>
      <c r="AP248">
        <v>7.5570560980000003</v>
      </c>
      <c r="AQ248">
        <v>7.9586837509999997</v>
      </c>
      <c r="AR248">
        <v>8.3597417830000005</v>
      </c>
      <c r="AS248">
        <v>8.6148025799999903</v>
      </c>
      <c r="AT248">
        <v>8.8709825369999997</v>
      </c>
      <c r="AU248">
        <v>9.1283701270000002</v>
      </c>
      <c r="AV248">
        <v>9.3876120689999905</v>
      </c>
      <c r="AW248">
        <v>9.65103826</v>
      </c>
    </row>
    <row r="249" spans="2:49" x14ac:dyDescent="0.2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4.7495594360000002</v>
      </c>
      <c r="G249">
        <v>4.8469691189999997</v>
      </c>
      <c r="H249">
        <v>4.5835729599999997</v>
      </c>
      <c r="I249">
        <v>4.746959565</v>
      </c>
      <c r="J249">
        <v>4.8911803440000003</v>
      </c>
      <c r="K249">
        <v>4.9336988149999996</v>
      </c>
      <c r="L249">
        <v>4.918338382</v>
      </c>
      <c r="M249">
        <v>4.9191496350000001</v>
      </c>
      <c r="N249">
        <v>4.8759754209999997</v>
      </c>
      <c r="O249">
        <v>4.979810616</v>
      </c>
      <c r="P249">
        <v>5.126828079</v>
      </c>
      <c r="Q249">
        <v>5.2916442930000001</v>
      </c>
      <c r="R249">
        <v>5.3361117379999996</v>
      </c>
      <c r="S249">
        <v>4.8256469839999996</v>
      </c>
      <c r="T249">
        <v>4.9186662480000001</v>
      </c>
      <c r="U249">
        <v>5.0456902250000004</v>
      </c>
      <c r="V249">
        <v>5.1870076230000004</v>
      </c>
      <c r="W249">
        <v>5.2225408599999996</v>
      </c>
      <c r="X249">
        <v>5.2475553680000004</v>
      </c>
      <c r="Y249">
        <v>5.2221197149999998</v>
      </c>
      <c r="Z249">
        <v>5.2022886550000003</v>
      </c>
      <c r="AA249">
        <v>5.1882471600000004</v>
      </c>
      <c r="AB249">
        <v>5.1788811480000003</v>
      </c>
      <c r="AC249">
        <v>5.1742188950000001</v>
      </c>
      <c r="AD249">
        <v>5.1480263060000002</v>
      </c>
      <c r="AE249">
        <v>5.1314816399999996</v>
      </c>
      <c r="AF249">
        <v>5.1374752680000002</v>
      </c>
      <c r="AG249">
        <v>5.1404502409999999</v>
      </c>
      <c r="AH249">
        <v>5.1484515479999997</v>
      </c>
      <c r="AI249">
        <v>5.1649893039999997</v>
      </c>
      <c r="AJ249">
        <v>5.1831821629999997</v>
      </c>
      <c r="AK249">
        <v>5.2025853870000001</v>
      </c>
      <c r="AL249">
        <v>5.2236304139999996</v>
      </c>
      <c r="AM249">
        <v>5.2451406389999997</v>
      </c>
      <c r="AN249">
        <v>5.2782909680000003</v>
      </c>
      <c r="AO249">
        <v>5.3107240549999997</v>
      </c>
      <c r="AP249">
        <v>5.342299949</v>
      </c>
      <c r="AQ249">
        <v>5.3732204499999998</v>
      </c>
      <c r="AR249">
        <v>5.4031865200000002</v>
      </c>
      <c r="AS249">
        <v>5.4411784250000004</v>
      </c>
      <c r="AT249">
        <v>5.4784650859999999</v>
      </c>
      <c r="AU249">
        <v>5.5151493059999996</v>
      </c>
      <c r="AV249">
        <v>5.5516550540000003</v>
      </c>
      <c r="AW249">
        <v>5.5893457829999997</v>
      </c>
    </row>
    <row r="250" spans="2:49" x14ac:dyDescent="0.25">
      <c r="B250" t="s">
        <v>349</v>
      </c>
      <c r="C250">
        <v>1.4169855567767899</v>
      </c>
      <c r="D250">
        <v>1.4397357182278101</v>
      </c>
      <c r="E250">
        <v>1.469743255</v>
      </c>
      <c r="F250">
        <v>1.6047460469999999</v>
      </c>
      <c r="G250">
        <v>1.749415173</v>
      </c>
      <c r="H250">
        <v>1.7672552560000001</v>
      </c>
      <c r="I250">
        <v>1.9551621859999999</v>
      </c>
      <c r="J250">
        <v>2.0907056129999999</v>
      </c>
      <c r="K250">
        <v>2.1879298770000002</v>
      </c>
      <c r="L250">
        <v>2.262143794</v>
      </c>
      <c r="M250">
        <v>2.3457491340000001</v>
      </c>
      <c r="N250">
        <v>2.4097942840000002</v>
      </c>
      <c r="O250">
        <v>2.6723953050000002</v>
      </c>
      <c r="P250">
        <v>2.9848465320000002</v>
      </c>
      <c r="Q250">
        <v>3.3391889080000001</v>
      </c>
      <c r="R250">
        <v>3.6460067170000001</v>
      </c>
      <c r="S250">
        <v>2.6289432640000001</v>
      </c>
      <c r="T250">
        <v>3.2039680279999998</v>
      </c>
      <c r="U250">
        <v>3.686711598</v>
      </c>
      <c r="V250">
        <v>4.0848718970000002</v>
      </c>
      <c r="W250">
        <v>4.221773894</v>
      </c>
      <c r="X250">
        <v>4.3601576700000004</v>
      </c>
      <c r="Y250">
        <v>4.3098128820000001</v>
      </c>
      <c r="Z250">
        <v>4.2476093300000004</v>
      </c>
      <c r="AA250">
        <v>4.1735506100000004</v>
      </c>
      <c r="AB250">
        <v>4.1281077369999997</v>
      </c>
      <c r="AC250">
        <v>4.0726432890000002</v>
      </c>
      <c r="AD250">
        <v>3.9674353020000002</v>
      </c>
      <c r="AE250">
        <v>3.8670796310000002</v>
      </c>
      <c r="AF250">
        <v>3.9021251970000002</v>
      </c>
      <c r="AG250">
        <v>3.8635683360000002</v>
      </c>
      <c r="AH250">
        <v>3.826667896</v>
      </c>
      <c r="AI250">
        <v>3.8919320009999998</v>
      </c>
      <c r="AJ250">
        <v>3.9374676860000002</v>
      </c>
      <c r="AK250">
        <v>3.963176512</v>
      </c>
      <c r="AL250">
        <v>4.0240219809999997</v>
      </c>
      <c r="AM250">
        <v>4.0687763669999999</v>
      </c>
      <c r="AN250">
        <v>4.0773709739999999</v>
      </c>
      <c r="AO250">
        <v>4.0838269189999998</v>
      </c>
      <c r="AP250">
        <v>4.0880376399999996</v>
      </c>
      <c r="AQ250">
        <v>4.0901600220000001</v>
      </c>
      <c r="AR250">
        <v>4.0899696470000002</v>
      </c>
      <c r="AS250">
        <v>4.1192628019999997</v>
      </c>
      <c r="AT250">
        <v>4.1466317999999998</v>
      </c>
      <c r="AU250">
        <v>4.1721313469999997</v>
      </c>
      <c r="AV250">
        <v>4.1960597679999996</v>
      </c>
      <c r="AW250">
        <v>4.2194240489999997</v>
      </c>
    </row>
    <row r="251" spans="2:49" x14ac:dyDescent="0.2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35.492060539999997</v>
      </c>
      <c r="G251">
        <v>34.656599749999998</v>
      </c>
      <c r="H251">
        <v>33.41912773</v>
      </c>
      <c r="I251">
        <v>34.053783539999998</v>
      </c>
      <c r="J251">
        <v>34.068316840000001</v>
      </c>
      <c r="K251">
        <v>32.943223430000003</v>
      </c>
      <c r="L251">
        <v>32.341892690000002</v>
      </c>
      <c r="M251">
        <v>32.353594090000001</v>
      </c>
      <c r="N251">
        <v>32.844434450000001</v>
      </c>
      <c r="O251">
        <v>32.673744960000001</v>
      </c>
      <c r="P251">
        <v>31.305438689999999</v>
      </c>
      <c r="Q251">
        <v>28.731774720000001</v>
      </c>
      <c r="R251">
        <v>26.16044261</v>
      </c>
      <c r="S251">
        <v>23.756909780000001</v>
      </c>
      <c r="T251">
        <v>22.815431459999999</v>
      </c>
      <c r="U251">
        <v>22.16392901</v>
      </c>
      <c r="V251">
        <v>21.631890899999998</v>
      </c>
      <c r="W251">
        <v>20.955221229999999</v>
      </c>
      <c r="X251">
        <v>20.260546269999999</v>
      </c>
      <c r="Y251">
        <v>19.88602199</v>
      </c>
      <c r="Z251">
        <v>19.623966530000001</v>
      </c>
      <c r="AA251">
        <v>19.41249358</v>
      </c>
      <c r="AB251">
        <v>19.221542979999999</v>
      </c>
      <c r="AC251">
        <v>19.045411779999998</v>
      </c>
      <c r="AD251">
        <v>18.93333651</v>
      </c>
      <c r="AE251">
        <v>18.809390709999999</v>
      </c>
      <c r="AF251">
        <v>18.68496386</v>
      </c>
      <c r="AG251">
        <v>18.557583919999999</v>
      </c>
      <c r="AH251">
        <v>18.439355429999999</v>
      </c>
      <c r="AI251">
        <v>18.441660720000002</v>
      </c>
      <c r="AJ251">
        <v>18.453759219999998</v>
      </c>
      <c r="AK251">
        <v>18.476621470000001</v>
      </c>
      <c r="AL251">
        <v>18.502446710000001</v>
      </c>
      <c r="AM251">
        <v>18.531256280000001</v>
      </c>
      <c r="AN251">
        <v>18.514154619999999</v>
      </c>
      <c r="AO251">
        <v>18.49807925</v>
      </c>
      <c r="AP251">
        <v>18.481470789999999</v>
      </c>
      <c r="AQ251">
        <v>18.467004339999999</v>
      </c>
      <c r="AR251">
        <v>18.448704800000002</v>
      </c>
      <c r="AS251">
        <v>18.430812169999999</v>
      </c>
      <c r="AT251">
        <v>18.41049026</v>
      </c>
      <c r="AU251">
        <v>18.386848109999999</v>
      </c>
      <c r="AV251">
        <v>18.36068697</v>
      </c>
      <c r="AW251">
        <v>18.347546609999998</v>
      </c>
    </row>
    <row r="252" spans="2:49" x14ac:dyDescent="0.25">
      <c r="B252" t="s">
        <v>351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6.573402389</v>
      </c>
      <c r="T252">
        <v>6.5555524219999999</v>
      </c>
      <c r="U252">
        <v>6.6020603409999996</v>
      </c>
      <c r="V252">
        <v>6.6697389349999998</v>
      </c>
      <c r="W252">
        <v>6.5425433740000001</v>
      </c>
      <c r="X252">
        <v>6.4072081399999998</v>
      </c>
      <c r="Y252">
        <v>6.4329139309999999</v>
      </c>
      <c r="Z252">
        <v>6.4936115350000003</v>
      </c>
      <c r="AA252">
        <v>6.5708350080000004</v>
      </c>
      <c r="AB252">
        <v>6.65753343</v>
      </c>
      <c r="AC252">
        <v>6.7500061990000004</v>
      </c>
      <c r="AD252">
        <v>6.861677706</v>
      </c>
      <c r="AE252">
        <v>6.9691203259999996</v>
      </c>
      <c r="AF252">
        <v>7.0758775700000003</v>
      </c>
      <c r="AG252">
        <v>7.1835311700000002</v>
      </c>
      <c r="AH252">
        <v>7.2947548319999997</v>
      </c>
      <c r="AI252">
        <v>7.3459137080000003</v>
      </c>
      <c r="AJ252">
        <v>7.4012601230000001</v>
      </c>
      <c r="AK252">
        <v>7.4612687009999998</v>
      </c>
      <c r="AL252">
        <v>7.523128968</v>
      </c>
      <c r="AM252">
        <v>7.5866262689999999</v>
      </c>
      <c r="AN252">
        <v>7.6591317800000001</v>
      </c>
      <c r="AO252">
        <v>7.7327982449999997</v>
      </c>
      <c r="AP252">
        <v>7.8069926089999999</v>
      </c>
      <c r="AQ252">
        <v>7.8828622209999999</v>
      </c>
      <c r="AR252">
        <v>7.9578713260000002</v>
      </c>
      <c r="AS252">
        <v>8.0021945900000002</v>
      </c>
      <c r="AT252">
        <v>8.0462185399999999</v>
      </c>
      <c r="AU252">
        <v>8.0895490690000003</v>
      </c>
      <c r="AV252">
        <v>8.1325309529999998</v>
      </c>
      <c r="AW252">
        <v>8.1820909450000006</v>
      </c>
    </row>
    <row r="253" spans="2:49" x14ac:dyDescent="0.2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0.36762428050000001</v>
      </c>
      <c r="T253">
        <v>0.33218150730000001</v>
      </c>
      <c r="U253">
        <v>0.30260336129999998</v>
      </c>
      <c r="V253">
        <v>0.2759068476</v>
      </c>
      <c r="W253">
        <v>0.34665798139999998</v>
      </c>
      <c r="X253">
        <v>0.41446885999999999</v>
      </c>
      <c r="Y253">
        <v>0.41074937099999997</v>
      </c>
      <c r="Z253">
        <v>0.40931453369999998</v>
      </c>
      <c r="AA253">
        <v>0.4089285634</v>
      </c>
      <c r="AB253">
        <v>0.40898368349999997</v>
      </c>
      <c r="AC253">
        <v>0.40937110539999999</v>
      </c>
      <c r="AD253">
        <v>0.4262668959</v>
      </c>
      <c r="AE253">
        <v>0.4429051504</v>
      </c>
      <c r="AF253">
        <v>0.4594978817</v>
      </c>
      <c r="AG253">
        <v>0.47624765200000002</v>
      </c>
      <c r="AH253">
        <v>0.49323604459999998</v>
      </c>
      <c r="AI253">
        <v>0.51478439669999998</v>
      </c>
      <c r="AJ253">
        <v>0.53673025500000004</v>
      </c>
      <c r="AK253">
        <v>0.55913837229999996</v>
      </c>
      <c r="AL253">
        <v>0.58220635190000003</v>
      </c>
      <c r="AM253">
        <v>0.60555349250000001</v>
      </c>
      <c r="AN253">
        <v>0.62652769850000001</v>
      </c>
      <c r="AO253">
        <v>0.6477370455</v>
      </c>
      <c r="AP253">
        <v>0.66913203789999998</v>
      </c>
      <c r="AQ253">
        <v>0.69081423730000002</v>
      </c>
      <c r="AR253">
        <v>0.71256414589999995</v>
      </c>
      <c r="AS253">
        <v>0.73130107099999997</v>
      </c>
      <c r="AT253">
        <v>0.7502237665</v>
      </c>
      <c r="AU253">
        <v>0.76929416819999996</v>
      </c>
      <c r="AV253">
        <v>0.78854291239999996</v>
      </c>
      <c r="AW253">
        <v>0.80865370709999995</v>
      </c>
    </row>
    <row r="254" spans="2:49" x14ac:dyDescent="0.2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1.418288864</v>
      </c>
      <c r="T254">
        <v>1.1961520290000001</v>
      </c>
      <c r="U254">
        <v>1.0028263159999999</v>
      </c>
      <c r="V254">
        <v>0.82534750999999995</v>
      </c>
      <c r="W254">
        <v>0.81697832989999997</v>
      </c>
      <c r="X254">
        <v>0.80730484290000004</v>
      </c>
      <c r="Y254">
        <v>0.7989733738</v>
      </c>
      <c r="Z254">
        <v>0.79509596490000001</v>
      </c>
      <c r="AA254">
        <v>0.79325721680000005</v>
      </c>
      <c r="AB254">
        <v>0.79212729459999998</v>
      </c>
      <c r="AC254">
        <v>0.7916373391</v>
      </c>
      <c r="AD254">
        <v>0.78839805600000001</v>
      </c>
      <c r="AE254">
        <v>0.78467168730000003</v>
      </c>
      <c r="AF254">
        <v>0.78195412129999997</v>
      </c>
      <c r="AG254">
        <v>0.7785051127</v>
      </c>
      <c r="AH254">
        <v>0.77544467949999996</v>
      </c>
      <c r="AI254">
        <v>0.77572991979999995</v>
      </c>
      <c r="AJ254">
        <v>0.77642962910000002</v>
      </c>
      <c r="AK254">
        <v>0.77758497829999995</v>
      </c>
      <c r="AL254">
        <v>0.77893313919999996</v>
      </c>
      <c r="AM254">
        <v>0.78041063789999998</v>
      </c>
      <c r="AN254">
        <v>0.78260605319999998</v>
      </c>
      <c r="AO254">
        <v>0.78487277150000001</v>
      </c>
      <c r="AP254">
        <v>0.78714533220000005</v>
      </c>
      <c r="AQ254">
        <v>0.78953831870000002</v>
      </c>
      <c r="AR254">
        <v>0.79179682790000006</v>
      </c>
      <c r="AS254">
        <v>0.79661355649999999</v>
      </c>
      <c r="AT254">
        <v>0.80140681030000005</v>
      </c>
      <c r="AU254">
        <v>0.80613730949999995</v>
      </c>
      <c r="AV254">
        <v>0.81083936170000004</v>
      </c>
      <c r="AW254">
        <v>0.81620393020000004</v>
      </c>
    </row>
    <row r="255" spans="2:49" x14ac:dyDescent="0.2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0.3215038093</v>
      </c>
      <c r="T255">
        <v>0.30072565130000001</v>
      </c>
      <c r="U255">
        <v>0.28440434520000002</v>
      </c>
      <c r="V255">
        <v>0.27009954159999999</v>
      </c>
      <c r="W255">
        <v>0.26866656329999999</v>
      </c>
      <c r="X255">
        <v>0.26677661320000001</v>
      </c>
      <c r="Y255">
        <v>0.26757453580000001</v>
      </c>
      <c r="Z255">
        <v>0.2698304789</v>
      </c>
      <c r="AA255">
        <v>0.27277348870000001</v>
      </c>
      <c r="AB255">
        <v>0.27600410120000002</v>
      </c>
      <c r="AC255">
        <v>0.27947255589999997</v>
      </c>
      <c r="AD255">
        <v>0.27893797529999997</v>
      </c>
      <c r="AE255">
        <v>0.27822884720000002</v>
      </c>
      <c r="AF255">
        <v>0.2774933584</v>
      </c>
      <c r="AG255">
        <v>0.27676118719999998</v>
      </c>
      <c r="AH255">
        <v>0.276165577</v>
      </c>
      <c r="AI255">
        <v>0.27670671000000002</v>
      </c>
      <c r="AJ255">
        <v>0.27739755160000001</v>
      </c>
      <c r="AK255">
        <v>0.27825355039999999</v>
      </c>
      <c r="AL255">
        <v>0.2791985059</v>
      </c>
      <c r="AM255">
        <v>0.28019294849999998</v>
      </c>
      <c r="AN255">
        <v>0.2815214345</v>
      </c>
      <c r="AO255">
        <v>0.28288013880000001</v>
      </c>
      <c r="AP255">
        <v>0.28424558929999999</v>
      </c>
      <c r="AQ255">
        <v>0.28565927340000002</v>
      </c>
      <c r="AR255">
        <v>0.28702905870000001</v>
      </c>
      <c r="AS255">
        <v>0.2891457992</v>
      </c>
      <c r="AT255">
        <v>0.29125920080000001</v>
      </c>
      <c r="AU255">
        <v>0.29335495140000001</v>
      </c>
      <c r="AV255">
        <v>0.2954454782</v>
      </c>
      <c r="AW255">
        <v>0.29778284589999998</v>
      </c>
    </row>
    <row r="256" spans="2:49" x14ac:dyDescent="0.2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2.1934206839999999</v>
      </c>
      <c r="T256">
        <v>2.1978176180000002</v>
      </c>
      <c r="U256">
        <v>2.2230086619999998</v>
      </c>
      <c r="V256">
        <v>2.2547536949999998</v>
      </c>
      <c r="W256">
        <v>2.304988453</v>
      </c>
      <c r="X256">
        <v>2.3492781410000001</v>
      </c>
      <c r="Y256">
        <v>2.4502995940000001</v>
      </c>
      <c r="Z256">
        <v>2.5637920479999998</v>
      </c>
      <c r="AA256">
        <v>2.6836869339999998</v>
      </c>
      <c r="AB256">
        <v>2.8127714400000001</v>
      </c>
      <c r="AC256">
        <v>2.9446889449999998</v>
      </c>
      <c r="AD256">
        <v>3.043454611</v>
      </c>
      <c r="AE256">
        <v>3.140370163</v>
      </c>
      <c r="AF256">
        <v>3.236967157</v>
      </c>
      <c r="AG256">
        <v>3.3380938590000002</v>
      </c>
      <c r="AH256">
        <v>3.4408898209999998</v>
      </c>
      <c r="AI256">
        <v>3.5096947429999998</v>
      </c>
      <c r="AJ256">
        <v>3.5807573389999998</v>
      </c>
      <c r="AK256">
        <v>3.6543821460000001</v>
      </c>
      <c r="AL256">
        <v>3.7315519030000002</v>
      </c>
      <c r="AM256">
        <v>3.8099213729999999</v>
      </c>
      <c r="AN256">
        <v>3.8891215539999999</v>
      </c>
      <c r="AO256">
        <v>3.9693061730000001</v>
      </c>
      <c r="AP256">
        <v>4.0501602310000004</v>
      </c>
      <c r="AQ256">
        <v>4.1322880370000004</v>
      </c>
      <c r="AR256">
        <v>4.2143679909999996</v>
      </c>
      <c r="AS256">
        <v>4.3338949470000001</v>
      </c>
      <c r="AT256">
        <v>4.4546459870000001</v>
      </c>
      <c r="AU256">
        <v>4.5763943490000001</v>
      </c>
      <c r="AV256">
        <v>4.6993210879999996</v>
      </c>
      <c r="AW256">
        <v>4.8275073400000004</v>
      </c>
    </row>
    <row r="257" spans="2:49" x14ac:dyDescent="0.2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23.756909780000001</v>
      </c>
      <c r="T257">
        <v>22.815431459999999</v>
      </c>
      <c r="U257">
        <v>22.16392901</v>
      </c>
      <c r="V257">
        <v>21.631890899999998</v>
      </c>
      <c r="W257">
        <v>20.955221229999999</v>
      </c>
      <c r="X257">
        <v>20.260546269999999</v>
      </c>
      <c r="Y257">
        <v>19.88602199</v>
      </c>
      <c r="Z257">
        <v>19.623966530000001</v>
      </c>
      <c r="AA257">
        <v>19.41249358</v>
      </c>
      <c r="AB257">
        <v>19.221542979999999</v>
      </c>
      <c r="AC257">
        <v>19.045411779999998</v>
      </c>
      <c r="AD257">
        <v>18.93333651</v>
      </c>
      <c r="AE257">
        <v>18.809390709999999</v>
      </c>
      <c r="AF257">
        <v>18.68496386</v>
      </c>
      <c r="AG257">
        <v>18.557583919999999</v>
      </c>
      <c r="AH257">
        <v>18.439355429999999</v>
      </c>
      <c r="AI257">
        <v>18.441660720000002</v>
      </c>
      <c r="AJ257">
        <v>18.453759219999998</v>
      </c>
      <c r="AK257">
        <v>18.476621470000001</v>
      </c>
      <c r="AL257">
        <v>18.502446710000001</v>
      </c>
      <c r="AM257">
        <v>18.531256280000001</v>
      </c>
      <c r="AN257">
        <v>18.514154619999999</v>
      </c>
      <c r="AO257">
        <v>18.49807925</v>
      </c>
      <c r="AP257">
        <v>18.481470789999999</v>
      </c>
      <c r="AQ257">
        <v>18.467004339999999</v>
      </c>
      <c r="AR257">
        <v>18.448704800000002</v>
      </c>
      <c r="AS257">
        <v>18.430812169999999</v>
      </c>
      <c r="AT257">
        <v>18.41049026</v>
      </c>
      <c r="AU257">
        <v>18.386848109999999</v>
      </c>
      <c r="AV257">
        <v>18.36068697</v>
      </c>
      <c r="AW257">
        <v>18.347546609999998</v>
      </c>
    </row>
    <row r="258" spans="2:49" x14ac:dyDescent="0.25">
      <c r="B258" t="s">
        <v>357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6.573402389</v>
      </c>
      <c r="T258">
        <v>6.5555524219999999</v>
      </c>
      <c r="U258">
        <v>6.6020603409999996</v>
      </c>
      <c r="V258">
        <v>6.6697389349999998</v>
      </c>
      <c r="W258">
        <v>6.5425433740000001</v>
      </c>
      <c r="X258">
        <v>6.4072081399999998</v>
      </c>
      <c r="Y258">
        <v>6.4329139309999999</v>
      </c>
      <c r="Z258">
        <v>6.4936115350000003</v>
      </c>
      <c r="AA258">
        <v>6.5708350080000004</v>
      </c>
      <c r="AB258">
        <v>6.65753343</v>
      </c>
      <c r="AC258">
        <v>6.7500061990000004</v>
      </c>
      <c r="AD258">
        <v>6.861677706</v>
      </c>
      <c r="AE258">
        <v>6.9691203259999996</v>
      </c>
      <c r="AF258">
        <v>7.0758775700000003</v>
      </c>
      <c r="AG258">
        <v>7.1835311700000002</v>
      </c>
      <c r="AH258">
        <v>7.2947548319999997</v>
      </c>
      <c r="AI258">
        <v>7.3459137080000003</v>
      </c>
      <c r="AJ258">
        <v>7.4012601230000001</v>
      </c>
      <c r="AK258">
        <v>7.4612687009999998</v>
      </c>
      <c r="AL258">
        <v>7.523128968</v>
      </c>
      <c r="AM258">
        <v>7.5866262689999999</v>
      </c>
      <c r="AN258">
        <v>7.6591317800000001</v>
      </c>
      <c r="AO258">
        <v>7.7327982449999997</v>
      </c>
      <c r="AP258">
        <v>7.8069926089999999</v>
      </c>
      <c r="AQ258">
        <v>7.8828622209999999</v>
      </c>
      <c r="AR258">
        <v>7.9578713260000002</v>
      </c>
      <c r="AS258">
        <v>8.0021945900000002</v>
      </c>
      <c r="AT258">
        <v>8.0462185399999999</v>
      </c>
      <c r="AU258">
        <v>8.0895490690000003</v>
      </c>
      <c r="AV258">
        <v>8.1325309529999998</v>
      </c>
      <c r="AW258">
        <v>8.1820909450000006</v>
      </c>
    </row>
    <row r="259" spans="2:49" x14ac:dyDescent="0.2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0.36762428050000001</v>
      </c>
      <c r="T259">
        <v>0.33218150730000001</v>
      </c>
      <c r="U259">
        <v>0.30260336129999998</v>
      </c>
      <c r="V259">
        <v>0.2759068476</v>
      </c>
      <c r="W259">
        <v>0.34665798139999998</v>
      </c>
      <c r="X259">
        <v>0.41446885999999999</v>
      </c>
      <c r="Y259">
        <v>0.41074937099999997</v>
      </c>
      <c r="Z259">
        <v>0.40931453369999998</v>
      </c>
      <c r="AA259">
        <v>0.4089285634</v>
      </c>
      <c r="AB259">
        <v>0.40898368349999997</v>
      </c>
      <c r="AC259">
        <v>0.40937110539999999</v>
      </c>
      <c r="AD259">
        <v>0.4262668959</v>
      </c>
      <c r="AE259">
        <v>0.4429051504</v>
      </c>
      <c r="AF259">
        <v>0.4594978817</v>
      </c>
      <c r="AG259">
        <v>0.47624765200000002</v>
      </c>
      <c r="AH259">
        <v>0.49323604459999998</v>
      </c>
      <c r="AI259">
        <v>0.51478439669999998</v>
      </c>
      <c r="AJ259">
        <v>0.53673025500000004</v>
      </c>
      <c r="AK259">
        <v>0.55913837229999996</v>
      </c>
      <c r="AL259">
        <v>0.58220635190000003</v>
      </c>
      <c r="AM259">
        <v>0.60555349250000001</v>
      </c>
      <c r="AN259">
        <v>0.62652769850000001</v>
      </c>
      <c r="AO259">
        <v>0.6477370455</v>
      </c>
      <c r="AP259">
        <v>0.66913203789999998</v>
      </c>
      <c r="AQ259">
        <v>0.69081423730000002</v>
      </c>
      <c r="AR259">
        <v>0.71256414589999995</v>
      </c>
      <c r="AS259">
        <v>0.73130107099999997</v>
      </c>
      <c r="AT259">
        <v>0.7502237665</v>
      </c>
      <c r="AU259">
        <v>0.76929416819999996</v>
      </c>
      <c r="AV259">
        <v>0.78854291239999996</v>
      </c>
      <c r="AW259">
        <v>0.80865370709999995</v>
      </c>
    </row>
    <row r="260" spans="2:49" x14ac:dyDescent="0.2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1.418288864</v>
      </c>
      <c r="T260">
        <v>1.1961520290000001</v>
      </c>
      <c r="U260">
        <v>1.0028263159999999</v>
      </c>
      <c r="V260">
        <v>0.82534750999999995</v>
      </c>
      <c r="W260">
        <v>0.81697832989999997</v>
      </c>
      <c r="X260">
        <v>0.80730484290000004</v>
      </c>
      <c r="Y260">
        <v>0.7989733738</v>
      </c>
      <c r="Z260">
        <v>0.79509596490000001</v>
      </c>
      <c r="AA260">
        <v>0.79325721680000005</v>
      </c>
      <c r="AB260">
        <v>0.79212729459999998</v>
      </c>
      <c r="AC260">
        <v>0.7916373391</v>
      </c>
      <c r="AD260">
        <v>0.78839805600000001</v>
      </c>
      <c r="AE260">
        <v>0.78467168730000003</v>
      </c>
      <c r="AF260">
        <v>0.78195412129999997</v>
      </c>
      <c r="AG260">
        <v>0.7785051127</v>
      </c>
      <c r="AH260">
        <v>0.77544467949999996</v>
      </c>
      <c r="AI260">
        <v>0.77572991979999995</v>
      </c>
      <c r="AJ260">
        <v>0.77642962910000002</v>
      </c>
      <c r="AK260">
        <v>0.77758497829999995</v>
      </c>
      <c r="AL260">
        <v>0.77893313919999996</v>
      </c>
      <c r="AM260">
        <v>0.78041063789999998</v>
      </c>
      <c r="AN260">
        <v>0.78260605319999998</v>
      </c>
      <c r="AO260">
        <v>0.78487277150000001</v>
      </c>
      <c r="AP260">
        <v>0.78714533220000005</v>
      </c>
      <c r="AQ260">
        <v>0.78953831870000002</v>
      </c>
      <c r="AR260">
        <v>0.79179682790000006</v>
      </c>
      <c r="AS260">
        <v>0.79661355649999999</v>
      </c>
      <c r="AT260">
        <v>0.80140681030000005</v>
      </c>
      <c r="AU260">
        <v>0.80613730949999995</v>
      </c>
      <c r="AV260">
        <v>0.81083936170000004</v>
      </c>
      <c r="AW260">
        <v>0.81620393020000004</v>
      </c>
    </row>
    <row r="261" spans="2:49" x14ac:dyDescent="0.2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0.3215038093</v>
      </c>
      <c r="T261">
        <v>0.30072565130000001</v>
      </c>
      <c r="U261">
        <v>0.28440434520000002</v>
      </c>
      <c r="V261">
        <v>0.27009954159999999</v>
      </c>
      <c r="W261">
        <v>0.26866656329999999</v>
      </c>
      <c r="X261">
        <v>0.26677661320000001</v>
      </c>
      <c r="Y261">
        <v>0.26757453580000001</v>
      </c>
      <c r="Z261">
        <v>0.2698304789</v>
      </c>
      <c r="AA261">
        <v>0.27277348870000001</v>
      </c>
      <c r="AB261">
        <v>0.27600410120000002</v>
      </c>
      <c r="AC261">
        <v>0.27947255589999997</v>
      </c>
      <c r="AD261">
        <v>0.27893797529999997</v>
      </c>
      <c r="AE261">
        <v>0.27822884720000002</v>
      </c>
      <c r="AF261">
        <v>0.2774933584</v>
      </c>
      <c r="AG261">
        <v>0.27676118719999998</v>
      </c>
      <c r="AH261">
        <v>0.276165577</v>
      </c>
      <c r="AI261">
        <v>0.27670671000000002</v>
      </c>
      <c r="AJ261">
        <v>0.27739755160000001</v>
      </c>
      <c r="AK261">
        <v>0.27825355039999999</v>
      </c>
      <c r="AL261">
        <v>0.2791985059</v>
      </c>
      <c r="AM261">
        <v>0.28019294849999998</v>
      </c>
      <c r="AN261">
        <v>0.2815214345</v>
      </c>
      <c r="AO261">
        <v>0.28288013880000001</v>
      </c>
      <c r="AP261">
        <v>0.28424558929999999</v>
      </c>
      <c r="AQ261">
        <v>0.28565927340000002</v>
      </c>
      <c r="AR261">
        <v>0.28702905870000001</v>
      </c>
      <c r="AS261">
        <v>0.2891457992</v>
      </c>
      <c r="AT261">
        <v>0.29125920080000001</v>
      </c>
      <c r="AU261">
        <v>0.29335495140000001</v>
      </c>
      <c r="AV261">
        <v>0.2954454782</v>
      </c>
      <c r="AW261">
        <v>0.29778284589999998</v>
      </c>
    </row>
    <row r="262" spans="2:49" x14ac:dyDescent="0.2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2.1934206839999999</v>
      </c>
      <c r="T262">
        <v>2.1978176180000002</v>
      </c>
      <c r="U262">
        <v>2.2230086619999998</v>
      </c>
      <c r="V262">
        <v>2.2547536949999998</v>
      </c>
      <c r="W262">
        <v>2.304988453</v>
      </c>
      <c r="X262">
        <v>2.3492781410000001</v>
      </c>
      <c r="Y262">
        <v>2.4502995940000001</v>
      </c>
      <c r="Z262">
        <v>2.5637920479999998</v>
      </c>
      <c r="AA262">
        <v>2.6836869339999998</v>
      </c>
      <c r="AB262">
        <v>2.8127714400000001</v>
      </c>
      <c r="AC262">
        <v>2.9446889449999998</v>
      </c>
      <c r="AD262">
        <v>3.043454611</v>
      </c>
      <c r="AE262">
        <v>3.140370163</v>
      </c>
      <c r="AF262">
        <v>3.236967157</v>
      </c>
      <c r="AG262">
        <v>3.3380938590000002</v>
      </c>
      <c r="AH262">
        <v>3.4408898209999998</v>
      </c>
      <c r="AI262">
        <v>3.5096947429999998</v>
      </c>
      <c r="AJ262">
        <v>3.5807573389999998</v>
      </c>
      <c r="AK262">
        <v>3.6543821460000001</v>
      </c>
      <c r="AL262">
        <v>3.7315519030000002</v>
      </c>
      <c r="AM262">
        <v>3.8099213729999999</v>
      </c>
      <c r="AN262">
        <v>3.8891215539999999</v>
      </c>
      <c r="AO262">
        <v>3.9693061730000001</v>
      </c>
      <c r="AP262">
        <v>4.0501602310000004</v>
      </c>
      <c r="AQ262">
        <v>4.1322880370000004</v>
      </c>
      <c r="AR262">
        <v>4.2143679909999996</v>
      </c>
      <c r="AS262">
        <v>4.3338949470000001</v>
      </c>
      <c r="AT262">
        <v>4.4546459870000001</v>
      </c>
      <c r="AU262">
        <v>4.5763943490000001</v>
      </c>
      <c r="AV262">
        <v>4.6993210879999996</v>
      </c>
      <c r="AW262">
        <v>4.8275073400000004</v>
      </c>
    </row>
    <row r="263" spans="2:49" x14ac:dyDescent="0.25">
      <c r="B263" t="s">
        <v>362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0.90586036120000002</v>
      </c>
      <c r="T263">
        <v>0.89597770249999997</v>
      </c>
      <c r="U263">
        <v>0.89595472480000005</v>
      </c>
      <c r="V263">
        <v>0.90144488609999995</v>
      </c>
      <c r="W263">
        <v>0.90468472799999999</v>
      </c>
      <c r="X263">
        <v>0.90726370970000003</v>
      </c>
      <c r="Y263">
        <v>0.91195360240000001</v>
      </c>
      <c r="Z263">
        <v>0.91942547470000002</v>
      </c>
      <c r="AA263">
        <v>0.92867571670000004</v>
      </c>
      <c r="AB263">
        <v>0.93932886140000005</v>
      </c>
      <c r="AC263">
        <v>0.95125508830000005</v>
      </c>
      <c r="AD263">
        <v>0.96454824969999997</v>
      </c>
      <c r="AE263">
        <v>0.9786954377</v>
      </c>
      <c r="AF263">
        <v>0.993688927</v>
      </c>
      <c r="AG263">
        <v>1.009452783</v>
      </c>
      <c r="AH263">
        <v>1.0260681030000001</v>
      </c>
      <c r="AI263">
        <v>1.042977316</v>
      </c>
      <c r="AJ263">
        <v>1.0603207750000001</v>
      </c>
      <c r="AK263">
        <v>1.0783098579999999</v>
      </c>
      <c r="AL263">
        <v>1.096708091</v>
      </c>
      <c r="AM263" s="39">
        <v>1.1154453719999999</v>
      </c>
      <c r="AN263" s="39">
        <v>1.133842126</v>
      </c>
      <c r="AO263" s="39">
        <v>1.151897094</v>
      </c>
      <c r="AP263" s="39">
        <v>1.1697019740000001</v>
      </c>
      <c r="AQ263" s="39">
        <v>1.187451525</v>
      </c>
      <c r="AR263" s="39">
        <v>1.204822802</v>
      </c>
      <c r="AS263" s="39">
        <v>1.2226216780000001</v>
      </c>
      <c r="AT263" s="39">
        <v>1.240650392</v>
      </c>
      <c r="AU263" s="39">
        <v>1.2587365660000001</v>
      </c>
      <c r="AV263">
        <v>1.2768822630000001</v>
      </c>
      <c r="AW263">
        <v>1.295754485</v>
      </c>
    </row>
    <row r="264" spans="2:49" x14ac:dyDescent="0.25">
      <c r="B264" t="s">
        <v>363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1.9609193220000001</v>
      </c>
      <c r="T264">
        <v>1.9603622350000001</v>
      </c>
      <c r="U264">
        <v>1.961723289</v>
      </c>
      <c r="V264">
        <v>1.967408549</v>
      </c>
      <c r="W264">
        <v>1.969565</v>
      </c>
      <c r="X264">
        <v>1.9686140750000001</v>
      </c>
      <c r="Y264">
        <v>1.9808945179999999</v>
      </c>
      <c r="Z264">
        <v>2.0036032810000002</v>
      </c>
      <c r="AA264">
        <v>2.033772709</v>
      </c>
      <c r="AB264">
        <v>2.0689895109999998</v>
      </c>
      <c r="AC264">
        <v>2.1076005100000001</v>
      </c>
      <c r="AD264">
        <v>2.1484540060000001</v>
      </c>
      <c r="AE264">
        <v>2.1908145490000002</v>
      </c>
      <c r="AF264">
        <v>2.2343552880000002</v>
      </c>
      <c r="AG264">
        <v>2.278932883</v>
      </c>
      <c r="AH264">
        <v>2.3245132609999999</v>
      </c>
      <c r="AI264">
        <v>2.3700651540000002</v>
      </c>
      <c r="AJ264">
        <v>2.4159882210000001</v>
      </c>
      <c r="AK264">
        <v>2.4624566560000001</v>
      </c>
      <c r="AL264">
        <v>2.5095760519999999</v>
      </c>
      <c r="AM264">
        <v>2.5573971680000001</v>
      </c>
      <c r="AN264">
        <v>2.6054649580000002</v>
      </c>
      <c r="AO264">
        <v>2.65391398</v>
      </c>
      <c r="AP264">
        <v>2.7027970149999998</v>
      </c>
      <c r="AQ264">
        <v>2.752182253</v>
      </c>
      <c r="AR264">
        <v>2.8020426810000001</v>
      </c>
      <c r="AS264">
        <v>2.8520221120000002</v>
      </c>
      <c r="AT264">
        <v>2.9022546939999998</v>
      </c>
      <c r="AU264">
        <v>2.9528643699999999</v>
      </c>
      <c r="AV264">
        <v>3.0039508079999999</v>
      </c>
      <c r="AW264">
        <v>3.0556830690000001</v>
      </c>
    </row>
    <row r="265" spans="2:49" x14ac:dyDescent="0.2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365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2.0196656009999998</v>
      </c>
      <c r="T266">
        <v>2.011708708</v>
      </c>
      <c r="U266">
        <v>1.9993296549999999</v>
      </c>
      <c r="V266">
        <v>1.990854618</v>
      </c>
      <c r="W266">
        <v>1.9784486100000001</v>
      </c>
      <c r="X266">
        <v>1.9630713049999999</v>
      </c>
      <c r="Y266">
        <v>1.97167472</v>
      </c>
      <c r="Z266">
        <v>1.991761764</v>
      </c>
      <c r="AA266">
        <v>2.0176028029999999</v>
      </c>
      <c r="AB266">
        <v>2.0465249170000002</v>
      </c>
      <c r="AC266">
        <v>2.0774637450000002</v>
      </c>
      <c r="AD266">
        <v>2.1093797080000001</v>
      </c>
      <c r="AE266">
        <v>2.1423046879999998</v>
      </c>
      <c r="AF266">
        <v>2.1764334270000001</v>
      </c>
      <c r="AG266">
        <v>2.2118364499999998</v>
      </c>
      <c r="AH266">
        <v>2.2485464730000002</v>
      </c>
      <c r="AI266">
        <v>2.28679313</v>
      </c>
      <c r="AJ266">
        <v>2.3262865289999999</v>
      </c>
      <c r="AK266">
        <v>2.3668037019999999</v>
      </c>
      <c r="AL266">
        <v>2.4082132349999998</v>
      </c>
      <c r="AM266">
        <v>2.450438948</v>
      </c>
      <c r="AN266">
        <v>2.493222603</v>
      </c>
      <c r="AO266">
        <v>2.5365793129999998</v>
      </c>
      <c r="AP266">
        <v>2.5803927789999999</v>
      </c>
      <c r="AQ266">
        <v>2.62459022</v>
      </c>
      <c r="AR266">
        <v>2.6690415509999998</v>
      </c>
      <c r="AS266">
        <v>2.7133874630000001</v>
      </c>
      <c r="AT266">
        <v>2.7575708560000001</v>
      </c>
      <c r="AU266" s="39">
        <v>2.801669795</v>
      </c>
      <c r="AV266">
        <v>2.845757093</v>
      </c>
      <c r="AW266">
        <v>2.8899289559999999</v>
      </c>
    </row>
    <row r="267" spans="2:49" x14ac:dyDescent="0.2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0.9529505613</v>
      </c>
      <c r="T267">
        <v>0.95005596410000004</v>
      </c>
      <c r="U267">
        <v>0.94719939590000002</v>
      </c>
      <c r="V267">
        <v>0.94437773359999999</v>
      </c>
      <c r="W267">
        <v>0.94264632810000004</v>
      </c>
      <c r="X267">
        <v>0.94090582789999999</v>
      </c>
      <c r="Y267">
        <v>0.9409430714</v>
      </c>
      <c r="Z267">
        <v>0.94098053120000003</v>
      </c>
      <c r="AA267">
        <v>0.94101812169999999</v>
      </c>
      <c r="AB267">
        <v>0.94103782609999997</v>
      </c>
      <c r="AC267">
        <v>0.94105660430000004</v>
      </c>
      <c r="AD267">
        <v>0.9411493876</v>
      </c>
      <c r="AE267">
        <v>0.94124681489999995</v>
      </c>
      <c r="AF267">
        <v>0.9413491651</v>
      </c>
      <c r="AG267">
        <v>0.94144861150000003</v>
      </c>
      <c r="AH267">
        <v>0.94155274420000001</v>
      </c>
      <c r="AI267">
        <v>0.94158202349999998</v>
      </c>
      <c r="AJ267">
        <v>0.9416124655</v>
      </c>
      <c r="AK267">
        <v>0.94164319360000004</v>
      </c>
      <c r="AL267">
        <v>0.94168444110000005</v>
      </c>
      <c r="AM267">
        <v>0.94172662220000003</v>
      </c>
      <c r="AN267">
        <v>0.94157822410000003</v>
      </c>
      <c r="AO267">
        <v>0.94142405539999996</v>
      </c>
      <c r="AP267">
        <v>0.94126327089999995</v>
      </c>
      <c r="AQ267">
        <v>0.94109453040000002</v>
      </c>
      <c r="AR267">
        <v>0.94091802280000003</v>
      </c>
      <c r="AS267">
        <v>0.94069833189999996</v>
      </c>
      <c r="AT267">
        <v>0.94047263550000004</v>
      </c>
      <c r="AU267">
        <v>0.94024090309999997</v>
      </c>
      <c r="AV267">
        <v>0.94000256410000005</v>
      </c>
      <c r="AW267">
        <v>0.93975413819999998</v>
      </c>
    </row>
    <row r="268" spans="2:49" x14ac:dyDescent="0.25">
      <c r="B268" t="s">
        <v>367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4.7049438700000001E-2</v>
      </c>
      <c r="T268">
        <v>4.9944035900000003E-2</v>
      </c>
      <c r="U268">
        <v>5.2800604100000002E-2</v>
      </c>
      <c r="V268">
        <v>5.5622266400000002E-2</v>
      </c>
      <c r="W268">
        <v>5.73536719E-2</v>
      </c>
      <c r="X268">
        <v>5.9094172100000002E-2</v>
      </c>
      <c r="Y268">
        <v>5.9056928600000003E-2</v>
      </c>
      <c r="Z268">
        <v>5.9019468800000002E-2</v>
      </c>
      <c r="AA268">
        <v>5.8981878299999999E-2</v>
      </c>
      <c r="AB268">
        <v>5.8962173899999998E-2</v>
      </c>
      <c r="AC268">
        <v>5.8943395699999998E-2</v>
      </c>
      <c r="AD268">
        <v>5.8850612400000002E-2</v>
      </c>
      <c r="AE268">
        <v>5.8753185100000001E-2</v>
      </c>
      <c r="AF268">
        <v>5.8650834899999997E-2</v>
      </c>
      <c r="AG268">
        <v>5.8551388500000003E-2</v>
      </c>
      <c r="AH268">
        <v>5.84472558E-2</v>
      </c>
      <c r="AI268">
        <v>5.8417976500000003E-2</v>
      </c>
      <c r="AJ268">
        <v>5.8387534499999998E-2</v>
      </c>
      <c r="AK268">
        <v>5.8356806400000003E-2</v>
      </c>
      <c r="AL268">
        <v>5.8315558900000002E-2</v>
      </c>
      <c r="AM268">
        <v>5.8273377799999998E-2</v>
      </c>
      <c r="AN268">
        <v>5.84217759E-2</v>
      </c>
      <c r="AO268">
        <v>5.8575944599999999E-2</v>
      </c>
      <c r="AP268">
        <v>5.8736729100000003E-2</v>
      </c>
      <c r="AQ268">
        <v>5.8905469600000003E-2</v>
      </c>
      <c r="AR268">
        <v>5.9081977199999997E-2</v>
      </c>
      <c r="AS268">
        <v>5.9301668100000003E-2</v>
      </c>
      <c r="AT268">
        <v>5.9527364499999999E-2</v>
      </c>
      <c r="AU268">
        <v>5.9759096900000003E-2</v>
      </c>
      <c r="AV268">
        <v>5.99974359E-2</v>
      </c>
      <c r="AW268">
        <v>6.0245861800000002E-2</v>
      </c>
    </row>
    <row r="269" spans="2:49" x14ac:dyDescent="0.2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0.68868891460000004</v>
      </c>
      <c r="X269">
        <v>0.68626280289999997</v>
      </c>
      <c r="Y269">
        <v>0.67775046579999998</v>
      </c>
      <c r="Z269">
        <v>0.66938119969999998</v>
      </c>
      <c r="AA269">
        <v>0.66115142760000001</v>
      </c>
      <c r="AB269">
        <v>0.65475837879999998</v>
      </c>
      <c r="AC269">
        <v>0.64846858620000003</v>
      </c>
      <c r="AD269">
        <v>0.63469239889999995</v>
      </c>
      <c r="AE269">
        <v>0.62123754340000004</v>
      </c>
      <c r="AF269">
        <v>0.60809290640000002</v>
      </c>
      <c r="AG269">
        <v>0.59456247490000003</v>
      </c>
      <c r="AH269">
        <v>0.58133482650000001</v>
      </c>
      <c r="AI269">
        <v>0.5666115799</v>
      </c>
      <c r="AJ269">
        <v>0.55218208820000003</v>
      </c>
      <c r="AK269">
        <v>0.53803764679999999</v>
      </c>
      <c r="AL269">
        <v>0.52355173580000003</v>
      </c>
      <c r="AM269">
        <v>0.50934324639999995</v>
      </c>
      <c r="AN269">
        <v>0.4958055864</v>
      </c>
      <c r="AO269">
        <v>0.48247065709999998</v>
      </c>
      <c r="AP269">
        <v>0.4693339386</v>
      </c>
      <c r="AQ269">
        <v>0.45639104400000002</v>
      </c>
      <c r="AR269">
        <v>0.4436377152</v>
      </c>
      <c r="AS269">
        <v>0.42915867419999998</v>
      </c>
      <c r="AT269">
        <v>0.4148590452</v>
      </c>
      <c r="AU269">
        <v>0.40073551400000001</v>
      </c>
      <c r="AV269">
        <v>0.38678484769999999</v>
      </c>
      <c r="AW269">
        <v>0.3730038919</v>
      </c>
    </row>
    <row r="270" spans="2:49" x14ac:dyDescent="0.2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7.0718760800000001E-3</v>
      </c>
      <c r="X270">
        <v>5.9768316400000002E-3</v>
      </c>
      <c r="Y270">
        <v>5.8664569800000003E-3</v>
      </c>
      <c r="Z270">
        <v>5.7579374500000002E-3</v>
      </c>
      <c r="AA270">
        <v>5.6512266499999997E-3</v>
      </c>
      <c r="AB270">
        <v>5.5609613300000001E-3</v>
      </c>
      <c r="AC270">
        <v>5.4721539300000002E-3</v>
      </c>
      <c r="AD270">
        <v>5.5302444400000001E-3</v>
      </c>
      <c r="AE270">
        <v>5.5869799900000001E-3</v>
      </c>
      <c r="AF270">
        <v>5.6424074200000004E-3</v>
      </c>
      <c r="AG270">
        <v>5.6994452399999999E-3</v>
      </c>
      <c r="AH270">
        <v>5.7552066799999996E-3</v>
      </c>
      <c r="AI270" s="39">
        <v>5.6820847899999999E-3</v>
      </c>
      <c r="AJ270" s="39">
        <v>5.6104218100000002E-3</v>
      </c>
      <c r="AK270" s="39">
        <v>5.5401745099999998E-3</v>
      </c>
      <c r="AL270" s="39">
        <v>5.4682570800000004E-3</v>
      </c>
      <c r="AM270" s="39">
        <v>5.39771696E-3</v>
      </c>
      <c r="AN270" s="39">
        <v>5.4498631800000003E-3</v>
      </c>
      <c r="AO270" s="39">
        <v>5.5012285000000001E-3</v>
      </c>
      <c r="AP270" s="39">
        <v>5.5518303200000002E-3</v>
      </c>
      <c r="AQ270" s="39">
        <v>5.6016855499999999E-3</v>
      </c>
      <c r="AR270" s="39">
        <v>5.6508105800000003E-3</v>
      </c>
      <c r="AS270" s="39">
        <v>5.6479370500000002E-3</v>
      </c>
      <c r="AT270" s="39">
        <v>5.6450991200000002E-3</v>
      </c>
      <c r="AU270" s="39">
        <v>5.6422961400000001E-3</v>
      </c>
      <c r="AV270" s="39">
        <v>5.63952746E-3</v>
      </c>
      <c r="AW270" s="39">
        <v>5.6367924699999997E-3</v>
      </c>
    </row>
    <row r="271" spans="2:49" x14ac:dyDescent="0.2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1.8253908999999999E-2</v>
      </c>
      <c r="X271">
        <v>1.7461348000000002E-2</v>
      </c>
      <c r="Y271">
        <v>1.7267602999999999E-2</v>
      </c>
      <c r="Z271">
        <v>1.7077114399999999E-2</v>
      </c>
      <c r="AA271">
        <v>1.68898008E-2</v>
      </c>
      <c r="AB271">
        <v>1.6748364599999999E-2</v>
      </c>
      <c r="AC271">
        <v>1.6609212799999998E-2</v>
      </c>
      <c r="AD271">
        <v>1.6592279000000001E-2</v>
      </c>
      <c r="AE271">
        <v>1.6575740299999999E-2</v>
      </c>
      <c r="AF271">
        <v>1.65595828E-2</v>
      </c>
      <c r="AG271">
        <v>1.6543038600000001E-2</v>
      </c>
      <c r="AH271">
        <v>1.65268646E-2</v>
      </c>
      <c r="AI271">
        <v>1.6506447800000001E-2</v>
      </c>
      <c r="AJ271">
        <v>1.64864383E-2</v>
      </c>
      <c r="AK271">
        <v>1.6466824000000001E-2</v>
      </c>
      <c r="AL271">
        <v>1.6446748300000001E-2</v>
      </c>
      <c r="AM271">
        <v>1.64270571E-2</v>
      </c>
      <c r="AN271">
        <v>1.6406935399999999E-2</v>
      </c>
      <c r="AO271">
        <v>1.6387115099999999E-2</v>
      </c>
      <c r="AP271">
        <v>1.63675894E-2</v>
      </c>
      <c r="AQ271">
        <v>1.6348351800000001E-2</v>
      </c>
      <c r="AR271">
        <v>1.6329395999999999E-2</v>
      </c>
      <c r="AS271">
        <v>2.22887264E-2</v>
      </c>
      <c r="AT271">
        <v>2.81742138E-2</v>
      </c>
      <c r="AU271">
        <v>3.39872222E-2</v>
      </c>
      <c r="AV271">
        <v>3.9729082399999997E-2</v>
      </c>
      <c r="AW271">
        <v>4.5401092599999998E-2</v>
      </c>
    </row>
    <row r="272" spans="2:49" x14ac:dyDescent="0.2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2.1373302200000002E-3</v>
      </c>
      <c r="X272">
        <v>1.56403009E-3</v>
      </c>
      <c r="Y272">
        <v>1.54612841E-3</v>
      </c>
      <c r="Z272">
        <v>1.5285276199999999E-3</v>
      </c>
      <c r="AA272">
        <v>1.5112201900000001E-3</v>
      </c>
      <c r="AB272">
        <v>1.49802946E-3</v>
      </c>
      <c r="AC272">
        <v>1.48505177E-3</v>
      </c>
      <c r="AD272">
        <v>1.4831638899999999E-3</v>
      </c>
      <c r="AE272">
        <v>1.48132004E-3</v>
      </c>
      <c r="AF272">
        <v>1.47951871E-3</v>
      </c>
      <c r="AG272">
        <v>1.47766504E-3</v>
      </c>
      <c r="AH272">
        <v>1.47585285E-3</v>
      </c>
      <c r="AI272">
        <v>1.47396348E-3</v>
      </c>
      <c r="AJ272">
        <v>1.4721118E-3</v>
      </c>
      <c r="AK272">
        <v>1.4702966899999999E-3</v>
      </c>
      <c r="AL272">
        <v>1.4684384400000001E-3</v>
      </c>
      <c r="AM272">
        <v>1.4666157700000001E-3</v>
      </c>
      <c r="AN272">
        <v>1.46475898E-3</v>
      </c>
      <c r="AO272">
        <v>1.4629299899999999E-3</v>
      </c>
      <c r="AP272">
        <v>1.46112819E-3</v>
      </c>
      <c r="AQ272">
        <v>1.4593529699999999E-3</v>
      </c>
      <c r="AR272">
        <v>1.45760376E-3</v>
      </c>
      <c r="AS272">
        <v>1.45180257E-3</v>
      </c>
      <c r="AT272" s="39">
        <v>1.44607326E-3</v>
      </c>
      <c r="AU272" s="39">
        <v>1.44041451E-3</v>
      </c>
      <c r="AV272" s="39">
        <v>1.43482502E-3</v>
      </c>
      <c r="AW272" s="39">
        <v>1.4293035300000001E-3</v>
      </c>
    </row>
    <row r="273" spans="2:49" x14ac:dyDescent="0.2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0.1042878832</v>
      </c>
      <c r="X273">
        <v>0.1124167397</v>
      </c>
      <c r="Y273">
        <v>0.1188589171</v>
      </c>
      <c r="Z273">
        <v>0.12519281779999999</v>
      </c>
      <c r="AA273">
        <v>0.13142114860000001</v>
      </c>
      <c r="AB273">
        <v>0.1353528678</v>
      </c>
      <c r="AC273">
        <v>0.13922108429999999</v>
      </c>
      <c r="AD273">
        <v>0.14589482249999999</v>
      </c>
      <c r="AE273">
        <v>0.1524128947</v>
      </c>
      <c r="AF273">
        <v>0.15878068449999999</v>
      </c>
      <c r="AG273">
        <v>0.16533276180000001</v>
      </c>
      <c r="AH273">
        <v>0.17173821719999999</v>
      </c>
      <c r="AI273">
        <v>0.17830255079999999</v>
      </c>
      <c r="AJ273">
        <v>0.1847359143</v>
      </c>
      <c r="AK273">
        <v>0.1910421887</v>
      </c>
      <c r="AL273">
        <v>0.1974979879</v>
      </c>
      <c r="AM273">
        <v>0.2038301512</v>
      </c>
      <c r="AN273">
        <v>0.21036127960000001</v>
      </c>
      <c r="AO273">
        <v>0.21679460219999999</v>
      </c>
      <c r="AP273">
        <v>0.22313229970000001</v>
      </c>
      <c r="AQ273">
        <v>0.2293764885</v>
      </c>
      <c r="AR273">
        <v>0.23552922300000001</v>
      </c>
      <c r="AS273">
        <v>0.2412355598</v>
      </c>
      <c r="AT273">
        <v>0.24687118850000001</v>
      </c>
      <c r="AU273">
        <v>0.25243741520000001</v>
      </c>
      <c r="AV273">
        <v>0.25793551419999999</v>
      </c>
      <c r="AW273">
        <v>0.26336672849999998</v>
      </c>
    </row>
    <row r="274" spans="2:49" x14ac:dyDescent="0.2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4.4124381099999999E-2</v>
      </c>
      <c r="X274">
        <v>4.5893029000000002E-2</v>
      </c>
      <c r="Y274">
        <v>4.88309522E-2</v>
      </c>
      <c r="Z274">
        <v>5.1719496199999999E-2</v>
      </c>
      <c r="AA274">
        <v>5.4559895599999998E-2</v>
      </c>
      <c r="AB274">
        <v>5.7466874699999997E-2</v>
      </c>
      <c r="AC274">
        <v>6.0326902199999997E-2</v>
      </c>
      <c r="AD274">
        <v>6.7391713300000003E-2</v>
      </c>
      <c r="AE274">
        <v>7.4291736499999997E-2</v>
      </c>
      <c r="AF274">
        <v>8.1032671099999995E-2</v>
      </c>
      <c r="AG274">
        <v>8.7961902800000005E-2</v>
      </c>
      <c r="AH274">
        <v>9.4736072599999999E-2</v>
      </c>
      <c r="AI274">
        <v>0.1016749453</v>
      </c>
      <c r="AJ274">
        <v>0.10847537509999999</v>
      </c>
      <c r="AK274">
        <v>0.11514146460000001</v>
      </c>
      <c r="AL274">
        <v>0.12196178840000001</v>
      </c>
      <c r="AM274">
        <v>0.12865149540000001</v>
      </c>
      <c r="AN274">
        <v>0.1355467216</v>
      </c>
      <c r="AO274">
        <v>0.14233868960000001</v>
      </c>
      <c r="AP274">
        <v>0.14902970169999999</v>
      </c>
      <c r="AQ274">
        <v>0.1556219921</v>
      </c>
      <c r="AR274">
        <v>0.1621177298</v>
      </c>
      <c r="AS274">
        <v>0.16507868149999999</v>
      </c>
      <c r="AT274">
        <v>0.16800294369999999</v>
      </c>
      <c r="AU274">
        <v>0.170891194</v>
      </c>
      <c r="AV274">
        <v>0.17374409360000001</v>
      </c>
      <c r="AW274">
        <v>0.1765622875</v>
      </c>
    </row>
    <row r="275" spans="2:49" x14ac:dyDescent="0.2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0.1124973816</v>
      </c>
      <c r="X275">
        <v>0.1076721065</v>
      </c>
      <c r="Y275">
        <v>0.1064289512</v>
      </c>
      <c r="Z275">
        <v>0.10520669019999999</v>
      </c>
      <c r="AA275">
        <v>0.1040048011</v>
      </c>
      <c r="AB275">
        <v>0.1031054297</v>
      </c>
      <c r="AC275">
        <v>0.1022205843</v>
      </c>
      <c r="AD275">
        <v>0.10204557910000001</v>
      </c>
      <c r="AE275">
        <v>0.1018746559</v>
      </c>
      <c r="AF275">
        <v>0.10170767360000001</v>
      </c>
      <c r="AG275">
        <v>0.10154411570000001</v>
      </c>
      <c r="AH275">
        <v>0.101384218</v>
      </c>
      <c r="AI275">
        <v>0.1012243929</v>
      </c>
      <c r="AJ275">
        <v>0.1010677566</v>
      </c>
      <c r="AK275">
        <v>0.1009142147</v>
      </c>
      <c r="AL275">
        <v>0.1007616802</v>
      </c>
      <c r="AM275">
        <v>0.10061206690000001</v>
      </c>
      <c r="AN275">
        <v>0.1004634444</v>
      </c>
      <c r="AO275">
        <v>0.10031704769999999</v>
      </c>
      <c r="AP275">
        <v>0.1001728269</v>
      </c>
      <c r="AQ275">
        <v>0.1000307341</v>
      </c>
      <c r="AR275">
        <v>9.9890722400000007E-2</v>
      </c>
      <c r="AS275">
        <v>9.9485071199999997E-2</v>
      </c>
      <c r="AT275">
        <v>9.9084446500000006E-2</v>
      </c>
      <c r="AU275">
        <v>9.8688755399999994E-2</v>
      </c>
      <c r="AV275">
        <v>9.8297907300000001E-2</v>
      </c>
      <c r="AW275">
        <v>9.7911814E-2</v>
      </c>
    </row>
    <row r="276" spans="2:49" x14ac:dyDescent="0.2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2.2938324199999999E-2</v>
      </c>
      <c r="X276">
        <v>2.2753112200000002E-2</v>
      </c>
      <c r="Y276">
        <v>2.3450525400000002E-2</v>
      </c>
      <c r="Z276">
        <v>2.4136216700000001E-2</v>
      </c>
      <c r="AA276">
        <v>2.4810479399999998E-2</v>
      </c>
      <c r="AB276">
        <v>2.5509093699999999E-2</v>
      </c>
      <c r="AC276">
        <v>2.6196424400000001E-2</v>
      </c>
      <c r="AD276">
        <v>2.63697988E-2</v>
      </c>
      <c r="AE276">
        <v>2.6539129299999999E-2</v>
      </c>
      <c r="AF276">
        <v>2.6704555599999999E-2</v>
      </c>
      <c r="AG276">
        <v>2.68785959E-2</v>
      </c>
      <c r="AH276">
        <v>2.7048741599999999E-2</v>
      </c>
      <c r="AI276">
        <v>2.8524035100000001E-2</v>
      </c>
      <c r="AJ276">
        <v>2.9969893800000001E-2</v>
      </c>
      <c r="AK276">
        <v>3.1387190099999997E-2</v>
      </c>
      <c r="AL276">
        <v>3.2843363899999999E-2</v>
      </c>
      <c r="AM276">
        <v>3.4271650399999999E-2</v>
      </c>
      <c r="AN276">
        <v>3.4501410400000002E-2</v>
      </c>
      <c r="AO276">
        <v>3.4727729800000003E-2</v>
      </c>
      <c r="AP276">
        <v>3.4950685099999997E-2</v>
      </c>
      <c r="AQ276">
        <v>3.51703508E-2</v>
      </c>
      <c r="AR276">
        <v>3.5386799300000001E-2</v>
      </c>
      <c r="AS276">
        <v>3.5653547299999998E-2</v>
      </c>
      <c r="AT276">
        <v>3.5916990099999997E-2</v>
      </c>
      <c r="AU276">
        <v>3.6177188499999999E-2</v>
      </c>
      <c r="AV276">
        <v>3.6434202300000003E-2</v>
      </c>
      <c r="AW276">
        <v>3.66880895E-2</v>
      </c>
    </row>
    <row r="277" spans="2:49" x14ac:dyDescent="0.25">
      <c r="B277" t="s">
        <v>376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0.70217314009999998</v>
      </c>
      <c r="T277">
        <v>0.6997393864</v>
      </c>
      <c r="U277">
        <v>0.69714619489999996</v>
      </c>
      <c r="V277">
        <v>0.6945724472</v>
      </c>
      <c r="W277">
        <v>0.68835177800000003</v>
      </c>
      <c r="X277">
        <v>0.68206205269999998</v>
      </c>
      <c r="Y277">
        <v>0.67593679659999995</v>
      </c>
      <c r="Z277">
        <v>0.66981961629999998</v>
      </c>
      <c r="AA277">
        <v>0.66371011700000004</v>
      </c>
      <c r="AB277">
        <v>0.65744252670000003</v>
      </c>
      <c r="AC277">
        <v>0.65118099269999996</v>
      </c>
      <c r="AD277">
        <v>0.64576316560000002</v>
      </c>
      <c r="AE277">
        <v>0.64041521420000003</v>
      </c>
      <c r="AF277">
        <v>0.63512728269999996</v>
      </c>
      <c r="AG277">
        <v>0.62976368510000003</v>
      </c>
      <c r="AH277">
        <v>0.62444824710000002</v>
      </c>
      <c r="AI277">
        <v>0.6222085651</v>
      </c>
      <c r="AJ277">
        <v>0.61998046610000002</v>
      </c>
      <c r="AK277">
        <v>0.61775909880000002</v>
      </c>
      <c r="AL277">
        <v>0.61549427810000001</v>
      </c>
      <c r="AM277">
        <v>0.61324412770000003</v>
      </c>
      <c r="AN277">
        <v>0.61034929169999996</v>
      </c>
      <c r="AO277">
        <v>0.60746304409999996</v>
      </c>
      <c r="AP277">
        <v>0.60458635319999998</v>
      </c>
      <c r="AQ277">
        <v>0.60171390800000002</v>
      </c>
      <c r="AR277">
        <v>0.59885389369999997</v>
      </c>
      <c r="AS277">
        <v>0.59590359650000002</v>
      </c>
      <c r="AT277">
        <v>0.5929417333</v>
      </c>
      <c r="AU277">
        <v>0.58997077389999997</v>
      </c>
      <c r="AV277">
        <v>0.58699019500000005</v>
      </c>
      <c r="AW277">
        <v>0.58397258809999997</v>
      </c>
    </row>
    <row r="278" spans="2:49" x14ac:dyDescent="0.25">
      <c r="B278" t="s">
        <v>377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0.18307050080000001</v>
      </c>
      <c r="T278">
        <v>0.18868113580000001</v>
      </c>
      <c r="U278">
        <v>0.19429836780000001</v>
      </c>
      <c r="V278">
        <v>0.1998167367</v>
      </c>
      <c r="W278">
        <v>0.20024724290000001</v>
      </c>
      <c r="X278">
        <v>0.20068066009999999</v>
      </c>
      <c r="Y278">
        <v>0.20299718829999999</v>
      </c>
      <c r="Z278">
        <v>0.20530871540000001</v>
      </c>
      <c r="AA278">
        <v>0.2076155915</v>
      </c>
      <c r="AB278">
        <v>0.20993555110000001</v>
      </c>
      <c r="AC278">
        <v>0.21225266230000001</v>
      </c>
      <c r="AD278">
        <v>0.21476197159999999</v>
      </c>
      <c r="AE278">
        <v>0.2172352666</v>
      </c>
      <c r="AF278">
        <v>0.21967856720000001</v>
      </c>
      <c r="AG278">
        <v>0.2220977432</v>
      </c>
      <c r="AH278">
        <v>0.224494846</v>
      </c>
      <c r="AI278">
        <v>0.22478432940000001</v>
      </c>
      <c r="AJ278">
        <v>0.22507331159999999</v>
      </c>
      <c r="AK278">
        <v>0.22536457779999999</v>
      </c>
      <c r="AL278">
        <v>0.22563950299999999</v>
      </c>
      <c r="AM278">
        <v>0.22591205089999999</v>
      </c>
      <c r="AN278">
        <v>0.2266956513</v>
      </c>
      <c r="AO278">
        <v>0.2274768684</v>
      </c>
      <c r="AP278">
        <v>0.2282551334</v>
      </c>
      <c r="AQ278">
        <v>0.22903349710000001</v>
      </c>
      <c r="AR278">
        <v>0.22980723289999999</v>
      </c>
      <c r="AS278">
        <v>0.22965090560000001</v>
      </c>
      <c r="AT278">
        <v>0.22949744890000001</v>
      </c>
      <c r="AU278">
        <v>0.22934539500000001</v>
      </c>
      <c r="AV278">
        <v>0.22919498260000001</v>
      </c>
      <c r="AW278">
        <v>0.2290612454</v>
      </c>
    </row>
    <row r="279" spans="2:49" x14ac:dyDescent="0.25">
      <c r="B279" t="s">
        <v>378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1.0238405799999999E-2</v>
      </c>
      <c r="T279">
        <v>9.5608089200000003E-3</v>
      </c>
      <c r="U279">
        <v>8.9056046400000002E-3</v>
      </c>
      <c r="V279">
        <v>8.2658116699999996E-3</v>
      </c>
      <c r="W279">
        <v>1.06101406E-2</v>
      </c>
      <c r="X279">
        <v>1.29816111E-2</v>
      </c>
      <c r="Y279">
        <v>1.29616171E-2</v>
      </c>
      <c r="Z279">
        <v>1.29413102E-2</v>
      </c>
      <c r="AA279">
        <v>1.2920724E-2</v>
      </c>
      <c r="AB279">
        <v>1.28967005E-2</v>
      </c>
      <c r="AC279">
        <v>1.2872596599999999E-2</v>
      </c>
      <c r="AD279">
        <v>1.3341623299999999E-2</v>
      </c>
      <c r="AE279">
        <v>1.3805848399999999E-2</v>
      </c>
      <c r="AF279">
        <v>1.4265627899999999E-2</v>
      </c>
      <c r="AG279">
        <v>1.4724447700000001E-2</v>
      </c>
      <c r="AH279">
        <v>1.5179255799999999E-2</v>
      </c>
      <c r="AI279">
        <v>1.5752358399999999E-2</v>
      </c>
      <c r="AJ279">
        <v>1.6322038899999999E-2</v>
      </c>
      <c r="AK279">
        <v>1.6888546500000001E-2</v>
      </c>
      <c r="AL279">
        <v>1.74619832E-2</v>
      </c>
      <c r="AM279">
        <v>1.8031971899999999E-2</v>
      </c>
      <c r="AN279">
        <v>1.8544021500000001E-2</v>
      </c>
      <c r="AO279">
        <v>1.9054576399999999E-2</v>
      </c>
      <c r="AP279">
        <v>1.9563592599999999E-2</v>
      </c>
      <c r="AQ279">
        <v>2.0071339099999998E-2</v>
      </c>
      <c r="AR279">
        <v>2.0577411699999999E-2</v>
      </c>
      <c r="AS279">
        <v>2.0987236900000001E-2</v>
      </c>
      <c r="AT279">
        <v>2.1398180999999999E-2</v>
      </c>
      <c r="AU279">
        <v>2.18101248E-2</v>
      </c>
      <c r="AV279">
        <v>2.22231037E-2</v>
      </c>
      <c r="AW279">
        <v>2.26386173E-2</v>
      </c>
    </row>
    <row r="280" spans="2:49" x14ac:dyDescent="0.2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3.4476830100000001E-2</v>
      </c>
      <c r="T280">
        <v>3.0105891499999999E-2</v>
      </c>
      <c r="U280">
        <v>2.5856769599999999E-2</v>
      </c>
      <c r="V280">
        <v>2.1703672800000001E-2</v>
      </c>
      <c r="W280">
        <v>2.2019129700000001E-2</v>
      </c>
      <c r="X280">
        <v>2.2338023500000002E-2</v>
      </c>
      <c r="Y280">
        <v>2.2339095900000001E-2</v>
      </c>
      <c r="Z280">
        <v>2.23396277E-2</v>
      </c>
      <c r="AA280">
        <v>2.2339674399999999E-2</v>
      </c>
      <c r="AB280">
        <v>2.2325215799999999E-2</v>
      </c>
      <c r="AC280">
        <v>2.23106026E-2</v>
      </c>
      <c r="AD280">
        <v>2.2146486900000002E-2</v>
      </c>
      <c r="AE280">
        <v>2.1982120300000001E-2</v>
      </c>
      <c r="AF280">
        <v>2.1818147900000001E-2</v>
      </c>
      <c r="AG280">
        <v>2.1651381000000001E-2</v>
      </c>
      <c r="AH280">
        <v>2.1485899999999999E-2</v>
      </c>
      <c r="AI280">
        <v>2.1391187499999999E-2</v>
      </c>
      <c r="AJ280">
        <v>2.1297176399999999E-2</v>
      </c>
      <c r="AK280">
        <v>2.1204119800000001E-2</v>
      </c>
      <c r="AL280">
        <v>2.1110707100000001E-2</v>
      </c>
      <c r="AM280">
        <v>2.10177764E-2</v>
      </c>
      <c r="AN280">
        <v>2.0967980099999999E-2</v>
      </c>
      <c r="AO280">
        <v>2.0918318200000001E-2</v>
      </c>
      <c r="AP280">
        <v>2.0868737200000001E-2</v>
      </c>
      <c r="AQ280">
        <v>2.08195142E-2</v>
      </c>
      <c r="AR280">
        <v>2.0770216800000001E-2</v>
      </c>
      <c r="AS280">
        <v>2.0783969999999999E-2</v>
      </c>
      <c r="AT280">
        <v>2.0798039399999999E-2</v>
      </c>
      <c r="AU280">
        <v>2.0812292999999999E-2</v>
      </c>
      <c r="AV280">
        <v>2.08267535E-2</v>
      </c>
      <c r="AW280">
        <v>2.0842789600000002E-2</v>
      </c>
    </row>
    <row r="281" spans="2:49" x14ac:dyDescent="0.25">
      <c r="B281" t="s">
        <v>380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8.9539419399999997E-3</v>
      </c>
      <c r="T281">
        <v>8.6554501900000004E-3</v>
      </c>
      <c r="U281">
        <v>8.3700083299999995E-3</v>
      </c>
      <c r="V281">
        <v>8.0918323099999998E-3</v>
      </c>
      <c r="W281">
        <v>8.2230618099999996E-3</v>
      </c>
      <c r="X281">
        <v>8.3557308699999996E-3</v>
      </c>
      <c r="Y281">
        <v>8.4435885500000005E-3</v>
      </c>
      <c r="Z281">
        <v>8.5312385399999996E-3</v>
      </c>
      <c r="AA281">
        <v>8.6186959699999996E-3</v>
      </c>
      <c r="AB281">
        <v>8.7033844700000005E-3</v>
      </c>
      <c r="AC281">
        <v>8.7879614200000004E-3</v>
      </c>
      <c r="AD281">
        <v>8.7304114400000004E-3</v>
      </c>
      <c r="AE281">
        <v>8.6727040100000007E-3</v>
      </c>
      <c r="AF281">
        <v>8.6150930099999998E-3</v>
      </c>
      <c r="AG281">
        <v>8.5567993899999997E-3</v>
      </c>
      <c r="AH281">
        <v>8.4989489200000008E-3</v>
      </c>
      <c r="AI281">
        <v>8.4672015900000008E-3</v>
      </c>
      <c r="AJ281">
        <v>8.4356967000000001E-3</v>
      </c>
      <c r="AK281">
        <v>8.4045349999999994E-3</v>
      </c>
      <c r="AL281">
        <v>8.3739375399999906E-3</v>
      </c>
      <c r="AM281">
        <v>8.3434930600000002E-3</v>
      </c>
      <c r="AN281">
        <v>8.332496E-3</v>
      </c>
      <c r="AO281">
        <v>8.3215268399999907E-3</v>
      </c>
      <c r="AP281">
        <v>8.3105644100000004E-3</v>
      </c>
      <c r="AQ281">
        <v>8.2997191299999905E-3</v>
      </c>
      <c r="AR281">
        <v>8.28881884E-3</v>
      </c>
      <c r="AS281">
        <v>8.2980479800000007E-3</v>
      </c>
      <c r="AT281">
        <v>8.3074108999999906E-3</v>
      </c>
      <c r="AU281">
        <v>8.3168550700000003E-3</v>
      </c>
      <c r="AV281">
        <v>8.3263896100000002E-3</v>
      </c>
      <c r="AW281">
        <v>8.3365621300000008E-3</v>
      </c>
    </row>
    <row r="282" spans="2:49" x14ac:dyDescent="0.2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6.10871812E-2</v>
      </c>
      <c r="T282">
        <v>6.3257327200000005E-2</v>
      </c>
      <c r="U282">
        <v>6.5423054699999997E-2</v>
      </c>
      <c r="V282">
        <v>6.7549499299999996E-2</v>
      </c>
      <c r="W282">
        <v>7.0548647000000006E-2</v>
      </c>
      <c r="X282">
        <v>7.3581921800000005E-2</v>
      </c>
      <c r="Y282">
        <v>7.73217135E-2</v>
      </c>
      <c r="Z282">
        <v>8.1059491900000002E-2</v>
      </c>
      <c r="AA282">
        <v>8.4795197200000005E-2</v>
      </c>
      <c r="AB282">
        <v>8.8696621399999995E-2</v>
      </c>
      <c r="AC282">
        <v>9.2595184299999994E-2</v>
      </c>
      <c r="AD282">
        <v>9.5256341199999997E-2</v>
      </c>
      <c r="AE282">
        <v>9.7888846500000001E-2</v>
      </c>
      <c r="AF282">
        <v>0.1004952813</v>
      </c>
      <c r="AG282">
        <v>0.1032059436</v>
      </c>
      <c r="AH282">
        <v>0.1058928022</v>
      </c>
      <c r="AI282">
        <v>0.10739635810000001</v>
      </c>
      <c r="AJ282">
        <v>0.1088913103</v>
      </c>
      <c r="AK282">
        <v>0.1103791222</v>
      </c>
      <c r="AL282">
        <v>0.111919591</v>
      </c>
      <c r="AM282">
        <v>0.1134505801</v>
      </c>
      <c r="AN282">
        <v>0.11511055940000001</v>
      </c>
      <c r="AO282">
        <v>0.1167656661</v>
      </c>
      <c r="AP282">
        <v>0.1184156192</v>
      </c>
      <c r="AQ282">
        <v>0.1200620224</v>
      </c>
      <c r="AR282">
        <v>0.121702426</v>
      </c>
      <c r="AS282">
        <v>0.12437624310000001</v>
      </c>
      <c r="AT282">
        <v>0.1270571865</v>
      </c>
      <c r="AU282">
        <v>0.1297445582</v>
      </c>
      <c r="AV282">
        <v>0.1324385756</v>
      </c>
      <c r="AW282">
        <v>0.13514819750000001</v>
      </c>
    </row>
    <row r="283" spans="2:49" x14ac:dyDescent="0.2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0.94096855940000002</v>
      </c>
      <c r="X283">
        <v>0.93914802249999996</v>
      </c>
      <c r="Y283">
        <v>0.93915106670000004</v>
      </c>
      <c r="Z283">
        <v>0.93915429120000005</v>
      </c>
      <c r="AA283">
        <v>0.93915771260000003</v>
      </c>
      <c r="AB283">
        <v>0.93914282400000004</v>
      </c>
      <c r="AC283">
        <v>0.93912696520000005</v>
      </c>
      <c r="AD283">
        <v>0.93917792330000005</v>
      </c>
      <c r="AE283">
        <v>0.93923165669999997</v>
      </c>
      <c r="AF283">
        <v>0.9392883984</v>
      </c>
      <c r="AG283">
        <v>0.93933993189999998</v>
      </c>
      <c r="AH283">
        <v>0.93939452649999999</v>
      </c>
      <c r="AI283">
        <v>0.93936840190000004</v>
      </c>
      <c r="AJ283">
        <v>0.93934093090000004</v>
      </c>
      <c r="AK283">
        <v>0.93931200660000003</v>
      </c>
      <c r="AL283">
        <v>0.93929188559999999</v>
      </c>
      <c r="AM283">
        <v>0.93927064110000003</v>
      </c>
      <c r="AN283">
        <v>0.93905184689999999</v>
      </c>
      <c r="AO283">
        <v>0.93882460950000002</v>
      </c>
      <c r="AP283">
        <v>0.93858843049999996</v>
      </c>
      <c r="AQ283">
        <v>0.93834277150000001</v>
      </c>
      <c r="AR283">
        <v>0.93808705020000005</v>
      </c>
      <c r="AS283">
        <v>0.93778548299999998</v>
      </c>
      <c r="AT283">
        <v>0.93747725920000002</v>
      </c>
      <c r="AU283">
        <v>0.93716215570000005</v>
      </c>
      <c r="AV283">
        <v>0.93683993970000001</v>
      </c>
      <c r="AW283">
        <v>0.93651036759999995</v>
      </c>
    </row>
    <row r="284" spans="2:49" x14ac:dyDescent="0.2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0.66826373350000001</v>
      </c>
      <c r="X284">
        <v>0.66123277800000002</v>
      </c>
      <c r="Y284">
        <v>0.65443644909999998</v>
      </c>
      <c r="Z284">
        <v>0.64762958530000003</v>
      </c>
      <c r="AA284">
        <v>0.64081216200000002</v>
      </c>
      <c r="AB284">
        <v>0.63381081480000001</v>
      </c>
      <c r="AC284">
        <v>0.62680164090000001</v>
      </c>
      <c r="AD284">
        <v>0.62072292949999996</v>
      </c>
      <c r="AE284">
        <v>0.61468461139999997</v>
      </c>
      <c r="AF284">
        <v>0.60868628530000002</v>
      </c>
      <c r="AG284">
        <v>0.60258668010000005</v>
      </c>
      <c r="AH284">
        <v>0.59652857429999995</v>
      </c>
      <c r="AI284">
        <v>0.59378327620000004</v>
      </c>
      <c r="AJ284">
        <v>0.59105026370000002</v>
      </c>
      <c r="AK284">
        <v>0.58832945469999998</v>
      </c>
      <c r="AL284">
        <v>0.58555966999999998</v>
      </c>
      <c r="AM284">
        <v>0.58280186329999994</v>
      </c>
      <c r="AN284">
        <v>0.57930420520000003</v>
      </c>
      <c r="AO284">
        <v>0.57581047640000005</v>
      </c>
      <c r="AP284">
        <v>0.57232066999999998</v>
      </c>
      <c r="AQ284">
        <v>0.56883477959999995</v>
      </c>
      <c r="AR284">
        <v>0.56535279859999998</v>
      </c>
      <c r="AS284">
        <v>0.56177929579999997</v>
      </c>
      <c r="AT284">
        <v>0.55819244999999995</v>
      </c>
      <c r="AU284">
        <v>0.55459218639999996</v>
      </c>
      <c r="AV284">
        <v>0.55097842949999998</v>
      </c>
      <c r="AW284">
        <v>0.54735110340000004</v>
      </c>
    </row>
    <row r="285" spans="2:49" x14ac:dyDescent="0.2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568385918.10000002</v>
      </c>
      <c r="T285">
        <v>573168780.29999995</v>
      </c>
      <c r="U285">
        <v>575789674.79999995</v>
      </c>
      <c r="V285">
        <v>577655865.10000002</v>
      </c>
      <c r="W285">
        <v>578461100.10000002</v>
      </c>
      <c r="X285">
        <v>578508071.60000002</v>
      </c>
      <c r="Y285">
        <v>579379253.79999995</v>
      </c>
      <c r="Z285">
        <v>581098485.5</v>
      </c>
      <c r="AA285">
        <v>583493104.79999995</v>
      </c>
      <c r="AB285">
        <v>586339022.39999998</v>
      </c>
      <c r="AC285">
        <v>589482502.79999995</v>
      </c>
      <c r="AD285">
        <v>592731575.39999998</v>
      </c>
      <c r="AE285">
        <v>596008274.39999998</v>
      </c>
      <c r="AF285">
        <v>599269166.10000002</v>
      </c>
      <c r="AG285">
        <v>602501705.70000005</v>
      </c>
      <c r="AH285">
        <v>605723908.89999998</v>
      </c>
      <c r="AI285">
        <v>608904099.29999995</v>
      </c>
      <c r="AJ285">
        <v>612080296.20000005</v>
      </c>
      <c r="AK285">
        <v>615280857.5</v>
      </c>
      <c r="AL285">
        <v>618533719.79999995</v>
      </c>
      <c r="AM285">
        <v>621851514</v>
      </c>
      <c r="AN285">
        <v>625351151.89999998</v>
      </c>
      <c r="AO285">
        <v>629012587</v>
      </c>
      <c r="AP285">
        <v>632792146.39999998</v>
      </c>
      <c r="AQ285">
        <v>636664217.79999995</v>
      </c>
      <c r="AR285">
        <v>640594045.70000005</v>
      </c>
      <c r="AS285">
        <v>644548570.79999995</v>
      </c>
      <c r="AT285">
        <v>648523851.5</v>
      </c>
      <c r="AU285">
        <v>652513358.60000002</v>
      </c>
      <c r="AV285">
        <v>656512034.20000005</v>
      </c>
      <c r="AW285">
        <v>660557831.60000002</v>
      </c>
    </row>
    <row r="286" spans="2:49" x14ac:dyDescent="0.2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327772.34159999999</v>
      </c>
      <c r="T286">
        <v>327038.72879999998</v>
      </c>
      <c r="U286">
        <v>327195.06109999999</v>
      </c>
      <c r="V286">
        <v>326543.52740000002</v>
      </c>
      <c r="W286">
        <v>333090.89520000003</v>
      </c>
      <c r="X286">
        <v>338192.86989999999</v>
      </c>
      <c r="Y286">
        <v>344133.1777</v>
      </c>
      <c r="Z286">
        <v>350656.39069999999</v>
      </c>
      <c r="AA286">
        <v>357846.20549999998</v>
      </c>
      <c r="AB286">
        <v>365445.55650000001</v>
      </c>
      <c r="AC286">
        <v>373317.63160000002</v>
      </c>
      <c r="AD286">
        <v>381409.9547</v>
      </c>
      <c r="AE286">
        <v>389553.62520000001</v>
      </c>
      <c r="AF286">
        <v>397602.25459999999</v>
      </c>
      <c r="AG286">
        <v>405522.5613</v>
      </c>
      <c r="AH286">
        <v>413374.43099999998</v>
      </c>
      <c r="AI286">
        <v>421137.59120000002</v>
      </c>
      <c r="AJ286">
        <v>428860.64939999999</v>
      </c>
      <c r="AK286">
        <v>436550.01640000002</v>
      </c>
      <c r="AL286">
        <v>444400.25640000001</v>
      </c>
      <c r="AM286">
        <v>452458.22600000002</v>
      </c>
      <c r="AN286">
        <v>460829.21879999997</v>
      </c>
      <c r="AO286">
        <v>469560.01199999999</v>
      </c>
      <c r="AP286">
        <v>478590.97690000001</v>
      </c>
      <c r="AQ286">
        <v>487995.94709999999</v>
      </c>
      <c r="AR286">
        <v>497784.98450000002</v>
      </c>
      <c r="AS286">
        <v>507908.18589999998</v>
      </c>
      <c r="AT286">
        <v>518444.7683</v>
      </c>
      <c r="AU286">
        <v>529393.3175</v>
      </c>
      <c r="AV286">
        <v>540719.62250000006</v>
      </c>
      <c r="AW286">
        <v>552640.88210000005</v>
      </c>
    </row>
    <row r="287" spans="2:49" x14ac:dyDescent="0.2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254250.64300000001</v>
      </c>
      <c r="T287">
        <v>257250.7139</v>
      </c>
      <c r="U287">
        <v>258678.62469999999</v>
      </c>
      <c r="V287">
        <v>259612.70939999999</v>
      </c>
      <c r="W287">
        <v>260240.13529999999</v>
      </c>
      <c r="X287">
        <v>260425.94680000001</v>
      </c>
      <c r="Y287">
        <v>261055.46669999999</v>
      </c>
      <c r="Z287">
        <v>262019.90770000001</v>
      </c>
      <c r="AA287">
        <v>263192.89380000002</v>
      </c>
      <c r="AB287">
        <v>264445.53399999999</v>
      </c>
      <c r="AC287">
        <v>265701.51500000001</v>
      </c>
      <c r="AD287">
        <v>266984.05209999997</v>
      </c>
      <c r="AE287">
        <v>268198.58610000001</v>
      </c>
      <c r="AF287">
        <v>269321.13290000003</v>
      </c>
      <c r="AG287">
        <v>270342.75280000002</v>
      </c>
      <c r="AH287">
        <v>271272.77429999999</v>
      </c>
      <c r="AI287">
        <v>272094.95240000001</v>
      </c>
      <c r="AJ287">
        <v>272843.10950000002</v>
      </c>
      <c r="AK287">
        <v>273562.56319999998</v>
      </c>
      <c r="AL287">
        <v>274270.45699999999</v>
      </c>
      <c r="AM287">
        <v>274991.90340000001</v>
      </c>
      <c r="AN287">
        <v>275635.72720000002</v>
      </c>
      <c r="AO287">
        <v>276330.92070000002</v>
      </c>
      <c r="AP287">
        <v>277103.33130000002</v>
      </c>
      <c r="AQ287">
        <v>277946.43819999998</v>
      </c>
      <c r="AR287">
        <v>278854.77279999998</v>
      </c>
      <c r="AS287">
        <v>279812.54479999997</v>
      </c>
      <c r="AT287">
        <v>280814.80989999999</v>
      </c>
      <c r="AU287">
        <v>281862.08289999998</v>
      </c>
      <c r="AV287">
        <v>282955.4952</v>
      </c>
      <c r="AW287">
        <v>284089.66350000002</v>
      </c>
    </row>
    <row r="288" spans="2:49" x14ac:dyDescent="0.2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665329.48710000003</v>
      </c>
      <c r="T288">
        <v>667791.52099999995</v>
      </c>
      <c r="U288">
        <v>668163.18579999998</v>
      </c>
      <c r="V288">
        <v>667763.46</v>
      </c>
      <c r="W288">
        <v>666004.73010000004</v>
      </c>
      <c r="X288">
        <v>663452.19510000001</v>
      </c>
      <c r="Y288">
        <v>661793.35340000002</v>
      </c>
      <c r="Z288">
        <v>661134.82460000005</v>
      </c>
      <c r="AA288">
        <v>661306.64850000001</v>
      </c>
      <c r="AB288">
        <v>662068.20530000003</v>
      </c>
      <c r="AC288">
        <v>663246.15139999997</v>
      </c>
      <c r="AD288">
        <v>664538.93409999995</v>
      </c>
      <c r="AE288">
        <v>665903.01890000002</v>
      </c>
      <c r="AF288">
        <v>667293.15549999999</v>
      </c>
      <c r="AG288">
        <v>668698.21180000005</v>
      </c>
      <c r="AH288">
        <v>670137.6213</v>
      </c>
      <c r="AI288">
        <v>671578.24659999995</v>
      </c>
      <c r="AJ288">
        <v>673049.79700000002</v>
      </c>
      <c r="AK288">
        <v>674558.85950000002</v>
      </c>
      <c r="AL288">
        <v>676132.18</v>
      </c>
      <c r="AM288">
        <v>677768.26049999997</v>
      </c>
      <c r="AN288">
        <v>679700.99459999998</v>
      </c>
      <c r="AO288">
        <v>681802.6936</v>
      </c>
      <c r="AP288">
        <v>683990.3909</v>
      </c>
      <c r="AQ288">
        <v>686231.63670000003</v>
      </c>
      <c r="AR288">
        <v>688480.78529999999</v>
      </c>
      <c r="AS288">
        <v>690702.90870000003</v>
      </c>
      <c r="AT288">
        <v>692896.05180000002</v>
      </c>
      <c r="AU288">
        <v>695050.61329999997</v>
      </c>
      <c r="AV288">
        <v>697158.67249999999</v>
      </c>
      <c r="AW288">
        <v>699276.76850000001</v>
      </c>
    </row>
    <row r="289" spans="2:49" x14ac:dyDescent="0.25">
      <c r="B289" t="s">
        <v>508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113928.52860000001</v>
      </c>
      <c r="T289">
        <v>113396.0398</v>
      </c>
      <c r="U289">
        <v>113038.90700000001</v>
      </c>
      <c r="V289">
        <v>112909.2058</v>
      </c>
      <c r="W289">
        <v>112643.89290000001</v>
      </c>
      <c r="X289">
        <v>112474.33409999999</v>
      </c>
      <c r="Y289">
        <v>112165.1228</v>
      </c>
      <c r="Z289">
        <v>111954.43859999999</v>
      </c>
      <c r="AA289">
        <v>111957.4423</v>
      </c>
      <c r="AB289">
        <v>112010.3637</v>
      </c>
      <c r="AC289">
        <v>112158.0018</v>
      </c>
      <c r="AD289">
        <v>112395.6296</v>
      </c>
      <c r="AE289">
        <v>112719.9866</v>
      </c>
      <c r="AF289">
        <v>113110.55680000001</v>
      </c>
      <c r="AG289">
        <v>113556.2381</v>
      </c>
      <c r="AH289">
        <v>114053.8962</v>
      </c>
      <c r="AI289">
        <v>114600.58070000001</v>
      </c>
      <c r="AJ289">
        <v>115183.78079999999</v>
      </c>
      <c r="AK289">
        <v>115789.45110000001</v>
      </c>
      <c r="AL289">
        <v>116421.557</v>
      </c>
      <c r="AM289">
        <v>117070.3054</v>
      </c>
      <c r="AN289">
        <v>117778.9705</v>
      </c>
      <c r="AO289">
        <v>118495.4323</v>
      </c>
      <c r="AP289">
        <v>119201.5499</v>
      </c>
      <c r="AQ289">
        <v>119902.94749999999</v>
      </c>
      <c r="AR289">
        <v>120591.7245</v>
      </c>
      <c r="AS289">
        <v>121269.2787</v>
      </c>
      <c r="AT289">
        <v>121938.67140000001</v>
      </c>
      <c r="AU289">
        <v>122594.3818</v>
      </c>
      <c r="AV289">
        <v>123232.11040000001</v>
      </c>
      <c r="AW289">
        <v>123877.11079999999</v>
      </c>
    </row>
    <row r="290" spans="2:49" x14ac:dyDescent="0.25">
      <c r="B290" t="s">
        <v>509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56546.68561</v>
      </c>
      <c r="T290">
        <v>56508.177020000003</v>
      </c>
      <c r="U290">
        <v>56360.858650000002</v>
      </c>
      <c r="V290">
        <v>56198.060409999998</v>
      </c>
      <c r="W290">
        <v>55884.277710000002</v>
      </c>
      <c r="X290">
        <v>55537.221590000001</v>
      </c>
      <c r="Y290">
        <v>55241.019330000003</v>
      </c>
      <c r="Z290">
        <v>55048.891770000002</v>
      </c>
      <c r="AA290">
        <v>54961.719899999996</v>
      </c>
      <c r="AB290">
        <v>54952.09607</v>
      </c>
      <c r="AC290">
        <v>55009.539060000003</v>
      </c>
      <c r="AD290">
        <v>55086.121500000001</v>
      </c>
      <c r="AE290">
        <v>55190.099860000002</v>
      </c>
      <c r="AF290">
        <v>55317.590909999999</v>
      </c>
      <c r="AG290">
        <v>55467.624960000001</v>
      </c>
      <c r="AH290">
        <v>55641.272199999999</v>
      </c>
      <c r="AI290">
        <v>55835.714319999999</v>
      </c>
      <c r="AJ290">
        <v>56049.215029999999</v>
      </c>
      <c r="AK290">
        <v>56275.197630000002</v>
      </c>
      <c r="AL290">
        <v>56514.5213</v>
      </c>
      <c r="AM290">
        <v>56762.377860000001</v>
      </c>
      <c r="AN290">
        <v>57069.922200000001</v>
      </c>
      <c r="AO290">
        <v>57395.15713</v>
      </c>
      <c r="AP290">
        <v>57721.043080000003</v>
      </c>
      <c r="AQ290">
        <v>58044.038350000003</v>
      </c>
      <c r="AR290">
        <v>58357.478170000002</v>
      </c>
      <c r="AS290">
        <v>58658.856690000001</v>
      </c>
      <c r="AT290">
        <v>58948.600469999998</v>
      </c>
      <c r="AU290">
        <v>59224.782520000001</v>
      </c>
      <c r="AV290">
        <v>59485.917130000002</v>
      </c>
      <c r="AW290">
        <v>59742.694819999997</v>
      </c>
    </row>
    <row r="291" spans="2:49" x14ac:dyDescent="0.2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721844.3138</v>
      </c>
      <c r="T291">
        <v>726386.39439999999</v>
      </c>
      <c r="U291">
        <v>727281.35699999996</v>
      </c>
      <c r="V291">
        <v>727387.04929999996</v>
      </c>
      <c r="W291">
        <v>725973.81350000005</v>
      </c>
      <c r="X291">
        <v>723725.05839999998</v>
      </c>
      <c r="Y291">
        <v>722423.24289999995</v>
      </c>
      <c r="Z291">
        <v>722232.31799999997</v>
      </c>
      <c r="AA291">
        <v>722984.70299999998</v>
      </c>
      <c r="AB291">
        <v>724412.15850000002</v>
      </c>
      <c r="AC291">
        <v>726330.625</v>
      </c>
      <c r="AD291">
        <v>728387.66890000005</v>
      </c>
      <c r="AE291">
        <v>730547.92169999995</v>
      </c>
      <c r="AF291">
        <v>732761.81319999998</v>
      </c>
      <c r="AG291">
        <v>735017.17610000004</v>
      </c>
      <c r="AH291">
        <v>737334.92339999997</v>
      </c>
      <c r="AI291">
        <v>739678.63430000003</v>
      </c>
      <c r="AJ291">
        <v>742076.82620000001</v>
      </c>
      <c r="AK291">
        <v>744529.64780000004</v>
      </c>
      <c r="AL291">
        <v>747065.38529999997</v>
      </c>
      <c r="AM291">
        <v>749677.82680000004</v>
      </c>
      <c r="AN291">
        <v>752658.30279999995</v>
      </c>
      <c r="AO291">
        <v>755834.35439999995</v>
      </c>
      <c r="AP291">
        <v>759104.1851</v>
      </c>
      <c r="AQ291">
        <v>762431.18420000002</v>
      </c>
      <c r="AR291">
        <v>765761.87699999998</v>
      </c>
      <c r="AS291">
        <v>769057.85459999996</v>
      </c>
      <c r="AT291">
        <v>772317.44900000002</v>
      </c>
      <c r="AU291">
        <v>775528.70680000004</v>
      </c>
      <c r="AV291">
        <v>778681.8149</v>
      </c>
      <c r="AW291">
        <v>781845.85770000005</v>
      </c>
    </row>
    <row r="292" spans="2:49" x14ac:dyDescent="0.25">
      <c r="B292" t="s">
        <v>511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367278.2893</v>
      </c>
      <c r="T292">
        <v>369729.21130000002</v>
      </c>
      <c r="U292">
        <v>370794.36940000003</v>
      </c>
      <c r="V292">
        <v>371595.8676</v>
      </c>
      <c r="W292">
        <v>371956.18859999999</v>
      </c>
      <c r="X292">
        <v>371972.20770000003</v>
      </c>
      <c r="Y292">
        <v>372290.6728</v>
      </c>
      <c r="Z292">
        <v>373041.3371</v>
      </c>
      <c r="AA292">
        <v>374213.61979999999</v>
      </c>
      <c r="AB292">
        <v>375515.20329999999</v>
      </c>
      <c r="AC292">
        <v>376914.8542</v>
      </c>
      <c r="AD292">
        <v>378430.93109999999</v>
      </c>
      <c r="AE292">
        <v>379965.86489999999</v>
      </c>
      <c r="AF292">
        <v>381475.17709999997</v>
      </c>
      <c r="AG292">
        <v>382938.80739999999</v>
      </c>
      <c r="AH292">
        <v>384362.88089999999</v>
      </c>
      <c r="AI292">
        <v>385728.19589999999</v>
      </c>
      <c r="AJ292">
        <v>387056.00339999999</v>
      </c>
      <c r="AK292">
        <v>388377.53529999999</v>
      </c>
      <c r="AL292">
        <v>389713.84820000001</v>
      </c>
      <c r="AM292">
        <v>391080.2611</v>
      </c>
      <c r="AN292">
        <v>392428.80080000003</v>
      </c>
      <c r="AO292">
        <v>393836.39889999997</v>
      </c>
      <c r="AP292">
        <v>395310.80780000001</v>
      </c>
      <c r="AQ292">
        <v>396851.1041</v>
      </c>
      <c r="AR292">
        <v>398443.95329999999</v>
      </c>
      <c r="AS292">
        <v>400074.97570000001</v>
      </c>
      <c r="AT292">
        <v>401742.2794</v>
      </c>
      <c r="AU292">
        <v>403440.87239999999</v>
      </c>
      <c r="AV292">
        <v>405167.59230000002</v>
      </c>
      <c r="AW292">
        <v>406942.2291</v>
      </c>
    </row>
    <row r="293" spans="2:49" x14ac:dyDescent="0.2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578460457.60000002</v>
      </c>
      <c r="X293">
        <v>578505656.89999998</v>
      </c>
      <c r="Y293">
        <v>579373997.60000002</v>
      </c>
      <c r="Z293">
        <v>581089842.5</v>
      </c>
      <c r="AA293">
        <v>583480954.20000005</v>
      </c>
      <c r="AB293">
        <v>586323543.79999995</v>
      </c>
      <c r="AC293">
        <v>589464059.10000002</v>
      </c>
      <c r="AD293">
        <v>592710560.70000005</v>
      </c>
      <c r="AE293">
        <v>595985085.79999995</v>
      </c>
      <c r="AF293">
        <v>599244154.20000005</v>
      </c>
      <c r="AG293">
        <v>602475132</v>
      </c>
      <c r="AH293">
        <v>605695941.5</v>
      </c>
      <c r="AI293">
        <v>608874809.89999998</v>
      </c>
      <c r="AJ293">
        <v>612049648.5</v>
      </c>
      <c r="AK293">
        <v>615248777.39999998</v>
      </c>
      <c r="AL293">
        <v>618500131.29999995</v>
      </c>
      <c r="AM293">
        <v>621816361.29999995</v>
      </c>
      <c r="AN293">
        <v>625314415.10000002</v>
      </c>
      <c r="AO293">
        <v>628974234.10000002</v>
      </c>
      <c r="AP293">
        <v>632752162.79999995</v>
      </c>
      <c r="AQ293">
        <v>636622616</v>
      </c>
      <c r="AR293">
        <v>640550849.39999998</v>
      </c>
      <c r="AS293">
        <v>644503945.39999998</v>
      </c>
      <c r="AT293">
        <v>648477548.10000002</v>
      </c>
      <c r="AU293">
        <v>652465570.79999995</v>
      </c>
      <c r="AV293">
        <v>656462519.79999995</v>
      </c>
      <c r="AW293">
        <v>660506796.5</v>
      </c>
    </row>
    <row r="294" spans="2:49" x14ac:dyDescent="0.2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333088.902</v>
      </c>
      <c r="X294">
        <v>338184.02559999999</v>
      </c>
      <c r="Y294">
        <v>344113.3798</v>
      </c>
      <c r="Z294">
        <v>350623.45990000002</v>
      </c>
      <c r="AA294">
        <v>357798.94620000001</v>
      </c>
      <c r="AB294">
        <v>365383.53129999997</v>
      </c>
      <c r="AC294">
        <v>373240.85989999998</v>
      </c>
      <c r="AD294">
        <v>381318.61729999998</v>
      </c>
      <c r="AE294">
        <v>389447.84820000001</v>
      </c>
      <c r="AF294">
        <v>397482.09659999999</v>
      </c>
      <c r="AG294">
        <v>405387.81689999998</v>
      </c>
      <c r="AH294">
        <v>413224.62709999998</v>
      </c>
      <c r="AI294">
        <v>420971.95390000002</v>
      </c>
      <c r="AJ294">
        <v>428678.00809999998</v>
      </c>
      <c r="AK294">
        <v>436349.19910000003</v>
      </c>
      <c r="AL294">
        <v>444180.10710000002</v>
      </c>
      <c r="AM294">
        <v>452217.70049999998</v>
      </c>
      <c r="AN294">
        <v>460567.34629999998</v>
      </c>
      <c r="AO294">
        <v>469275.8015</v>
      </c>
      <c r="AP294">
        <v>478283.6459</v>
      </c>
      <c r="AQ294">
        <v>487664.86200000002</v>
      </c>
      <c r="AR294">
        <v>497429.6335</v>
      </c>
      <c r="AS294">
        <v>507528.60690000001</v>
      </c>
      <c r="AT294">
        <v>518039.05310000002</v>
      </c>
      <c r="AU294">
        <v>528962.24529999995</v>
      </c>
      <c r="AV294">
        <v>540261.25959999999</v>
      </c>
      <c r="AW294">
        <v>552155.88769999996</v>
      </c>
    </row>
    <row r="295" spans="2:49" x14ac:dyDescent="0.2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260239.3106</v>
      </c>
      <c r="X295">
        <v>260424.08069999999</v>
      </c>
      <c r="Y295">
        <v>261052.23050000001</v>
      </c>
      <c r="Z295">
        <v>262015.0116</v>
      </c>
      <c r="AA295">
        <v>263186.19829999999</v>
      </c>
      <c r="AB295">
        <v>264436.98729999998</v>
      </c>
      <c r="AC295">
        <v>265691.13530000002</v>
      </c>
      <c r="AD295">
        <v>266971.90889999998</v>
      </c>
      <c r="AE295">
        <v>268184.73910000001</v>
      </c>
      <c r="AF295">
        <v>269305.63069999998</v>
      </c>
      <c r="AG295">
        <v>270325.62929999997</v>
      </c>
      <c r="AH295">
        <v>271254.04060000001</v>
      </c>
      <c r="AI295">
        <v>272074.60430000001</v>
      </c>
      <c r="AJ295">
        <v>272821.12359999999</v>
      </c>
      <c r="AK295">
        <v>273538.89529999997</v>
      </c>
      <c r="AL295">
        <v>274245.06790000002</v>
      </c>
      <c r="AM295">
        <v>274964.7732</v>
      </c>
      <c r="AN295">
        <v>275606.86910000001</v>
      </c>
      <c r="AO295">
        <v>276300.38250000001</v>
      </c>
      <c r="AP295">
        <v>277071.17099999997</v>
      </c>
      <c r="AQ295">
        <v>277912.7303</v>
      </c>
      <c r="AR295">
        <v>278819.6091</v>
      </c>
      <c r="AS295">
        <v>279776.11420000001</v>
      </c>
      <c r="AT295">
        <v>280777.04989999998</v>
      </c>
      <c r="AU295">
        <v>281823.19890000002</v>
      </c>
      <c r="AV295">
        <v>282915.4534</v>
      </c>
      <c r="AW295">
        <v>284048.6741</v>
      </c>
    </row>
    <row r="296" spans="2:49" x14ac:dyDescent="0.2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666004.39399999997</v>
      </c>
      <c r="X296">
        <v>663450.01280000003</v>
      </c>
      <c r="Y296">
        <v>661788.00329999998</v>
      </c>
      <c r="Z296">
        <v>661125.7439</v>
      </c>
      <c r="AA296">
        <v>661293.7929</v>
      </c>
      <c r="AB296">
        <v>662051.90729999996</v>
      </c>
      <c r="AC296">
        <v>663226.95680000004</v>
      </c>
      <c r="AD296">
        <v>664517.39099999995</v>
      </c>
      <c r="AE296">
        <v>665879.68209999998</v>
      </c>
      <c r="AF296">
        <v>667268.51540000003</v>
      </c>
      <c r="AG296">
        <v>668672.63630000001</v>
      </c>
      <c r="AH296">
        <v>670111.35759999999</v>
      </c>
      <c r="AI296">
        <v>671551.41249999998</v>
      </c>
      <c r="AJ296">
        <v>673022.36860000005</v>
      </c>
      <c r="AK296">
        <v>674530.77480000001</v>
      </c>
      <c r="AL296">
        <v>676103.37170000002</v>
      </c>
      <c r="AM296">
        <v>677738.67590000003</v>
      </c>
      <c r="AN296">
        <v>679670.60820000002</v>
      </c>
      <c r="AO296">
        <v>681771.43649999995</v>
      </c>
      <c r="AP296">
        <v>683958.21149999998</v>
      </c>
      <c r="AQ296">
        <v>686198.50930000003</v>
      </c>
      <c r="AR296">
        <v>688446.68669999996</v>
      </c>
      <c r="AS296">
        <v>690667.94030000002</v>
      </c>
      <c r="AT296">
        <v>692859.92449999996</v>
      </c>
      <c r="AU296">
        <v>695013.45440000005</v>
      </c>
      <c r="AV296">
        <v>697120.18319999997</v>
      </c>
      <c r="AW296">
        <v>699237.08840000001</v>
      </c>
    </row>
    <row r="297" spans="2:49" x14ac:dyDescent="0.25">
      <c r="B297" t="s">
        <v>516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112644.30220000001</v>
      </c>
      <c r="X297">
        <v>112474.84050000001</v>
      </c>
      <c r="Y297">
        <v>112165.531</v>
      </c>
      <c r="Z297">
        <v>111954.77469999999</v>
      </c>
      <c r="AA297">
        <v>111957.8659</v>
      </c>
      <c r="AB297">
        <v>112011.07060000001</v>
      </c>
      <c r="AC297">
        <v>112159.22840000001</v>
      </c>
      <c r="AD297">
        <v>112397.6134</v>
      </c>
      <c r="AE297">
        <v>112722.93399999999</v>
      </c>
      <c r="AF297">
        <v>113114.63340000001</v>
      </c>
      <c r="AG297">
        <v>113561.5545</v>
      </c>
      <c r="AH297">
        <v>114060.5193</v>
      </c>
      <c r="AI297">
        <v>114608.5377</v>
      </c>
      <c r="AJ297">
        <v>115193.05560000001</v>
      </c>
      <c r="AK297">
        <v>115800.0249</v>
      </c>
      <c r="AL297">
        <v>116433.40850000001</v>
      </c>
      <c r="AM297">
        <v>117083.413</v>
      </c>
      <c r="AN297">
        <v>117793.3147</v>
      </c>
      <c r="AO297">
        <v>118510.97779999999</v>
      </c>
      <c r="AP297">
        <v>119218.2678</v>
      </c>
      <c r="AQ297">
        <v>119920.81269999999</v>
      </c>
      <c r="AR297">
        <v>120610.7043</v>
      </c>
      <c r="AS297">
        <v>121289.3722</v>
      </c>
      <c r="AT297">
        <v>121959.7473</v>
      </c>
      <c r="AU297">
        <v>122616.4734</v>
      </c>
      <c r="AV297">
        <v>123255.08500000001</v>
      </c>
      <c r="AW297">
        <v>123901.0043</v>
      </c>
    </row>
    <row r="298" spans="2:49" x14ac:dyDescent="0.25">
      <c r="B298" t="s">
        <v>517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55884.403010000002</v>
      </c>
      <c r="X298">
        <v>55537.285069999998</v>
      </c>
      <c r="Y298">
        <v>55240.881099999999</v>
      </c>
      <c r="Z298">
        <v>55048.522700000001</v>
      </c>
      <c r="AA298">
        <v>54961.14789</v>
      </c>
      <c r="AB298">
        <v>54951.390099999997</v>
      </c>
      <c r="AC298">
        <v>55008.789599999996</v>
      </c>
      <c r="AD298">
        <v>55085.410669999997</v>
      </c>
      <c r="AE298">
        <v>55189.510479999997</v>
      </c>
      <c r="AF298">
        <v>55317.195679999997</v>
      </c>
      <c r="AG298">
        <v>55467.478309999999</v>
      </c>
      <c r="AH298">
        <v>55641.412539999998</v>
      </c>
      <c r="AI298">
        <v>55836.161919999999</v>
      </c>
      <c r="AJ298">
        <v>56049.970939999999</v>
      </c>
      <c r="AK298">
        <v>56276.260260000003</v>
      </c>
      <c r="AL298">
        <v>56515.886870000002</v>
      </c>
      <c r="AM298">
        <v>56764.041160000001</v>
      </c>
      <c r="AN298">
        <v>57071.879670000002</v>
      </c>
      <c r="AO298">
        <v>57397.390930000001</v>
      </c>
      <c r="AP298">
        <v>57723.53527</v>
      </c>
      <c r="AQ298">
        <v>58046.771220000002</v>
      </c>
      <c r="AR298">
        <v>58360.430099999998</v>
      </c>
      <c r="AS298">
        <v>58662.009149999998</v>
      </c>
      <c r="AT298">
        <v>58951.914729999997</v>
      </c>
      <c r="AU298">
        <v>59228.238969999999</v>
      </c>
      <c r="AV298">
        <v>59489.470780000003</v>
      </c>
      <c r="AW298">
        <v>59746.327429999998</v>
      </c>
    </row>
    <row r="299" spans="2:49" x14ac:dyDescent="0.2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725973.60190000001</v>
      </c>
      <c r="X299">
        <v>723722.92619999999</v>
      </c>
      <c r="Y299">
        <v>722417.71369999996</v>
      </c>
      <c r="Z299">
        <v>722222.78879999998</v>
      </c>
      <c r="AA299">
        <v>722971.1496</v>
      </c>
      <c r="AB299">
        <v>724394.9791</v>
      </c>
      <c r="AC299">
        <v>726310.45620000002</v>
      </c>
      <c r="AD299">
        <v>728365.14280000003</v>
      </c>
      <c r="AE299">
        <v>730523.67960000003</v>
      </c>
      <c r="AF299">
        <v>732736.42260000005</v>
      </c>
      <c r="AG299">
        <v>734991.06319999998</v>
      </c>
      <c r="AH299">
        <v>737308.37659999996</v>
      </c>
      <c r="AI299">
        <v>739651.79269999999</v>
      </c>
      <c r="AJ299">
        <v>742049.66570000001</v>
      </c>
      <c r="AK299">
        <v>744502.10259999998</v>
      </c>
      <c r="AL299">
        <v>747037.38179999997</v>
      </c>
      <c r="AM299">
        <v>749649.30480000004</v>
      </c>
      <c r="AN299">
        <v>752629.23100000003</v>
      </c>
      <c r="AO299">
        <v>755804.64289999998</v>
      </c>
      <c r="AP299">
        <v>759073.76130000001</v>
      </c>
      <c r="AQ299">
        <v>762400.00190000003</v>
      </c>
      <c r="AR299">
        <v>765729.88879999996</v>
      </c>
      <c r="AS299">
        <v>769025.14390000002</v>
      </c>
      <c r="AT299">
        <v>772283.67740000004</v>
      </c>
      <c r="AU299">
        <v>775493.98309999995</v>
      </c>
      <c r="AV299">
        <v>778645.78330000001</v>
      </c>
      <c r="AW299">
        <v>781808.64060000004</v>
      </c>
    </row>
    <row r="300" spans="2:49" x14ac:dyDescent="0.25">
      <c r="B300" t="s">
        <v>519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371955.77679999999</v>
      </c>
      <c r="X300">
        <v>371970.85479999997</v>
      </c>
      <c r="Y300">
        <v>372287.85710000002</v>
      </c>
      <c r="Z300">
        <v>373036.79599999997</v>
      </c>
      <c r="AA300">
        <v>374207.3738</v>
      </c>
      <c r="AB300">
        <v>375507.39649999997</v>
      </c>
      <c r="AC300">
        <v>376905.74060000002</v>
      </c>
      <c r="AD300">
        <v>378420.81660000002</v>
      </c>
      <c r="AE300">
        <v>379955.01400000002</v>
      </c>
      <c r="AF300">
        <v>381463.80239999999</v>
      </c>
      <c r="AG300">
        <v>382927.05219999998</v>
      </c>
      <c r="AH300">
        <v>384350.82169999997</v>
      </c>
      <c r="AI300">
        <v>385715.85430000001</v>
      </c>
      <c r="AJ300">
        <v>387043.33960000001</v>
      </c>
      <c r="AK300">
        <v>388364.48599999998</v>
      </c>
      <c r="AL300">
        <v>389700.35269999999</v>
      </c>
      <c r="AM300">
        <v>391066.27789999999</v>
      </c>
      <c r="AN300">
        <v>392414.32260000001</v>
      </c>
      <c r="AO300">
        <v>393821.4388</v>
      </c>
      <c r="AP300">
        <v>395295.39510000002</v>
      </c>
      <c r="AQ300">
        <v>396835.28889999999</v>
      </c>
      <c r="AR300">
        <v>398427.79479999997</v>
      </c>
      <c r="AS300">
        <v>400058.66210000002</v>
      </c>
      <c r="AT300">
        <v>401725.6177</v>
      </c>
      <c r="AU300">
        <v>403424.10110000003</v>
      </c>
      <c r="AV300">
        <v>405150.54550000001</v>
      </c>
      <c r="AW300">
        <v>406925.15269999998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45" zoomScale="80" zoomScaleNormal="80" workbookViewId="0">
      <selection activeCell="H47" sqref="H47"/>
    </sheetView>
  </sheetViews>
  <sheetFormatPr baseColWidth="10" defaultRowHeight="15" x14ac:dyDescent="0.25"/>
  <cols>
    <col min="1" max="2" width="29.85546875" customWidth="1"/>
    <col min="6" max="7" width="11.42578125" customWidth="1"/>
    <col min="9" max="9" width="13.140625" customWidth="1"/>
    <col min="10" max="12" width="11.42578125" style="3"/>
    <col min="13" max="13" width="11.42578125" style="3" customWidth="1"/>
    <col min="14" max="15" width="11.42578125" style="3"/>
    <col min="16" max="16" width="13.42578125" style="3" customWidth="1"/>
    <col min="17" max="19" width="11.42578125" style="3"/>
    <col min="20" max="20" width="11.42578125" style="3" customWidth="1"/>
    <col min="21" max="74" width="11.42578125" style="3"/>
  </cols>
  <sheetData>
    <row r="1" spans="1:28" ht="23.25" x14ac:dyDescent="0.35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75" x14ac:dyDescent="0.3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25" x14ac:dyDescent="0.35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2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3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25">
      <c r="A6" s="162" t="s">
        <v>18</v>
      </c>
      <c r="B6" s="187"/>
      <c r="C6" s="36">
        <f>C7+C8</f>
        <v>0</v>
      </c>
      <c r="D6" s="36">
        <f>D7+D8</f>
        <v>128.72112562678933</v>
      </c>
      <c r="E6" s="36">
        <f>E7+E8</f>
        <v>0.57103854205389648</v>
      </c>
      <c r="F6" s="36">
        <f>F7+F8</f>
        <v>0.471525211525887</v>
      </c>
      <c r="G6" s="36">
        <f>G7+G8</f>
        <v>0</v>
      </c>
      <c r="H6" s="163">
        <f t="shared" ref="H6:H15" si="0">SUM(C6:G6)</f>
        <v>129.7636893803691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25">
      <c r="A7" s="148" t="s">
        <v>19</v>
      </c>
      <c r="B7" s="35"/>
      <c r="C7" s="16">
        <v>0</v>
      </c>
      <c r="D7" s="16">
        <f>'T energie usages'!I12*3.2*Résultats!L283</f>
        <v>78.278908172789315</v>
      </c>
      <c r="E7" s="16">
        <f>'T energie usages'!J12/'T energie usages'!J$20*(Résultats!N$192+Résultats!N$193+Résultats!N$194)/1000000</f>
        <v>7.7574465802728561E-3</v>
      </c>
      <c r="F7" s="16">
        <f>'T energie usages'!K12*2.394*Résultats!L284</f>
        <v>3.6806915886966386E-5</v>
      </c>
      <c r="G7" s="16">
        <v>0</v>
      </c>
      <c r="H7" s="95">
        <f t="shared" si="0"/>
        <v>78.286702426285473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2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50.442217454000001</v>
      </c>
      <c r="E8" s="16">
        <f>'T energie usages'!J13/'T energie usages'!J$20*(Résultats!N$192+Résultats!N$193+Résultats!N$194)/1000000</f>
        <v>0.56328109547362359</v>
      </c>
      <c r="F8" s="16">
        <f>(Résultats!N$209+Résultats!N$210+Résultats!N$211+Résultats!N$212+Résultats!N$213)/1000000</f>
        <v>0.47148840461000002</v>
      </c>
      <c r="G8" s="16">
        <v>0</v>
      </c>
      <c r="H8" s="95">
        <f t="shared" si="0"/>
        <v>51.476986954083628</v>
      </c>
      <c r="I8" s="166"/>
      <c r="J8" s="166"/>
      <c r="K8" s="197" t="s">
        <v>18</v>
      </c>
      <c r="L8" s="45">
        <f>H19</f>
        <v>131.42708919867701</v>
      </c>
      <c r="M8" s="45">
        <f>H45</f>
        <v>117.16279673078826</v>
      </c>
      <c r="N8" s="86">
        <f>H71</f>
        <v>80.254138641020234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25">
      <c r="A9" s="162" t="s">
        <v>21</v>
      </c>
      <c r="B9" s="187"/>
      <c r="C9" s="36">
        <f>Résultats!N$135/1000000</f>
        <v>0.8916495512</v>
      </c>
      <c r="D9" s="36">
        <f>'T energie usages'!I14*3.2*Résultats!L283</f>
        <v>22.203878859879385</v>
      </c>
      <c r="E9" s="36">
        <f>'T energie usages'!J14/'T energie usages'!J$20*(Résultats!N$192+Résultats!N$193+Résultats!N$194)/1000000</f>
        <v>6.8977286949964824</v>
      </c>
      <c r="F9" s="36">
        <f>('T energie usages'!K14-8)*2.394*Résultats!L284</f>
        <v>26.898049553937888</v>
      </c>
      <c r="G9" s="36">
        <v>0</v>
      </c>
      <c r="H9" s="163">
        <f t="shared" si="0"/>
        <v>56.891306660013754</v>
      </c>
      <c r="I9" s="166"/>
      <c r="J9" s="166"/>
      <c r="K9" s="197" t="s">
        <v>87</v>
      </c>
      <c r="L9" s="45">
        <f>H22</f>
        <v>46.428337869264602</v>
      </c>
      <c r="M9" s="45">
        <f>H48</f>
        <v>36.437148478813555</v>
      </c>
      <c r="N9" s="86">
        <f>H74</f>
        <v>28.996821660200432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2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11.8819926605</v>
      </c>
      <c r="E10" s="36">
        <f>'T energie usages'!J15/'T energie usages'!J$20*(Résultats!N$192+Résultats!N$193+Résultats!N$194)/1000000</f>
        <v>6.1870769291124406</v>
      </c>
      <c r="F10" s="36">
        <f>(Résultats!N$214+Résultats!N$215)/1000000</f>
        <v>17.391326775</v>
      </c>
      <c r="G10" s="36">
        <v>0</v>
      </c>
      <c r="H10" s="163">
        <f t="shared" si="0"/>
        <v>35.460396364612436</v>
      </c>
      <c r="I10" s="166"/>
      <c r="J10" s="166"/>
      <c r="K10" s="157" t="s">
        <v>22</v>
      </c>
      <c r="L10" s="45">
        <f>H23</f>
        <v>25.093045547931801</v>
      </c>
      <c r="M10" s="45">
        <f>H49</f>
        <v>18.558126607168756</v>
      </c>
      <c r="N10" s="86">
        <f>H75</f>
        <v>21.364004024786325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25">
      <c r="A11" s="162" t="s">
        <v>23</v>
      </c>
      <c r="B11" s="187"/>
      <c r="C11" s="36">
        <f>C12+C13</f>
        <v>21.030130346500002</v>
      </c>
      <c r="D11" s="36">
        <f>D12+D13</f>
        <v>64.482274012584057</v>
      </c>
      <c r="E11" s="36">
        <f>E12+E13</f>
        <v>5.2857936988371801</v>
      </c>
      <c r="F11" s="36">
        <f>F12+F13</f>
        <v>28.765808864024592</v>
      </c>
      <c r="G11" s="36">
        <f>G12+G13</f>
        <v>12.099488490000001</v>
      </c>
      <c r="H11" s="163">
        <f t="shared" si="0"/>
        <v>131.66349541194583</v>
      </c>
      <c r="I11" s="166"/>
      <c r="J11" s="166"/>
      <c r="K11" s="198" t="s">
        <v>88</v>
      </c>
      <c r="L11" s="199">
        <f>H24</f>
        <v>110.31673702847159</v>
      </c>
      <c r="M11" s="199">
        <f>H50</f>
        <v>117.69108716226751</v>
      </c>
      <c r="N11" s="89">
        <f>H76</f>
        <v>153.55349931350273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25">
      <c r="A12" s="149" t="s">
        <v>24</v>
      </c>
      <c r="B12" s="35"/>
      <c r="C12" s="16">
        <f>(Résultats!N$162+Résultats!N$163+Résultats!N$164+Résultats!N$165+Résultats!N$166+Résultats!N$167)/1000000</f>
        <v>21.030130346500002</v>
      </c>
      <c r="D12" s="16">
        <f>(Résultats!N$171+Résultats!N$173+Résultats!N$174+Résultats!N$175+Résultats!N$176+Résultats!N$177+Résultats!N$178+Résultats!N$179+Résultats!N$180+Résultats!N$181+Résultats!N$182)/1000000</f>
        <v>57.97267761258405</v>
      </c>
      <c r="E12" s="16">
        <f>'T energie usages'!J17/'T energie usages'!J$20*(Résultats!N$192+Résultats!N$193+Résultats!N$194)/1000000</f>
        <v>5.139273543905877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28.068796113424593</v>
      </c>
      <c r="G12" s="16">
        <f>Résultats!N$133/1000000</f>
        <v>12.099488490000001</v>
      </c>
      <c r="H12" s="95">
        <f t="shared" si="0"/>
        <v>124.31036610641452</v>
      </c>
      <c r="I12" s="166"/>
      <c r="J12" s="166"/>
      <c r="K12" s="200" t="s">
        <v>1</v>
      </c>
      <c r="L12" s="188">
        <f>SUM(L8:L11)</f>
        <v>313.26520964434502</v>
      </c>
      <c r="M12" s="188">
        <f t="shared" ref="M12:N12" si="1">SUM(M8:M11)</f>
        <v>289.84915897903807</v>
      </c>
      <c r="N12" s="188">
        <f t="shared" si="1"/>
        <v>284.1684636395097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25">
      <c r="A13" s="149" t="s">
        <v>25</v>
      </c>
      <c r="B13" s="35"/>
      <c r="C13" s="16">
        <v>0</v>
      </c>
      <c r="D13" s="16">
        <f>(Résultats!N$172)/1000000</f>
        <v>6.5095964000000004</v>
      </c>
      <c r="E13" s="16">
        <f>'T energie usages'!J19/'T energie usages'!J$20*(Résultats!N$192+Résultats!N$193+Résultats!N$194)/1000000</f>
        <v>0.14652015493130316</v>
      </c>
      <c r="F13" s="16">
        <f>(Résultats!N$196)/1000000</f>
        <v>0.69701275060000001</v>
      </c>
      <c r="G13" s="16">
        <v>0</v>
      </c>
      <c r="H13" s="95">
        <f t="shared" si="0"/>
        <v>7.3531293055313034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25">
      <c r="A14" s="48" t="s">
        <v>41</v>
      </c>
      <c r="B14" s="37"/>
      <c r="C14" s="37">
        <f>SUM(C9:C11)+C6</f>
        <v>21.921779897700002</v>
      </c>
      <c r="D14" s="37">
        <f>SUM(D9:D11)+D6</f>
        <v>227.28927115975279</v>
      </c>
      <c r="E14" s="37">
        <f>SUM(E9:E11)+E6</f>
        <v>18.941637865000001</v>
      </c>
      <c r="F14" s="37">
        <f>SUM(F9:F11)+F6</f>
        <v>73.526710404488369</v>
      </c>
      <c r="G14" s="37">
        <f>SUM(G9:G11)+G6</f>
        <v>12.099488490000001</v>
      </c>
      <c r="H14" s="167">
        <f t="shared" si="0"/>
        <v>353.77888781694116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2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21.921779897700002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226.37833846708412</v>
      </c>
      <c r="E15" s="165">
        <f>(Résultats!N$192+Résultats!N$193+Résultats!N$194)/1000000</f>
        <v>18.941637864999997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79.471385563634598</v>
      </c>
      <c r="G15" s="165">
        <f>Résultats!N$133/1000000</f>
        <v>12.099488490000001</v>
      </c>
      <c r="H15" s="188">
        <f t="shared" si="0"/>
        <v>358.81263028341874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25">
      <c r="A16" s="164"/>
      <c r="B16" s="164"/>
      <c r="C16" s="189"/>
      <c r="D16" s="189"/>
      <c r="E16" s="189"/>
      <c r="F16" s="189"/>
      <c r="G16" s="189"/>
      <c r="H16" s="165">
        <f>Résultats!N227/1000000</f>
        <v>358.81262950000001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2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3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25">
      <c r="A19" s="162" t="s">
        <v>18</v>
      </c>
      <c r="B19" s="187"/>
      <c r="C19" s="36">
        <f>C20+C21</f>
        <v>0</v>
      </c>
      <c r="D19" s="36">
        <f>D20+D21</f>
        <v>130.64091836139517</v>
      </c>
      <c r="E19" s="36">
        <f>E20+E21</f>
        <v>0.47222616371235704</v>
      </c>
      <c r="F19" s="36">
        <f>F20+F21</f>
        <v>0.31394467356950373</v>
      </c>
      <c r="G19" s="36">
        <f>G20+G21</f>
        <v>0</v>
      </c>
      <c r="H19" s="163">
        <f>SUM(C19:G19)</f>
        <v>131.42708919867701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25">
      <c r="A20" s="148" t="s">
        <v>19</v>
      </c>
      <c r="B20" s="35"/>
      <c r="C20" s="16">
        <v>0</v>
      </c>
      <c r="D20" s="16">
        <f>'T energie usages'!I25*3.2*Résultats!S283</f>
        <v>74.312074410395155</v>
      </c>
      <c r="E20" s="16">
        <f>'T energie usages'!J25/'T energie usages'!J$33*(Résultats!S$192+Résultats!S$193+Résultats!S$194)/1000000</f>
        <v>2.0252715586378766E-2</v>
      </c>
      <c r="F20" s="16">
        <f>'T energie usages'!K25*2.394*Résultats!S284</f>
        <v>4.6829859503708232E-5</v>
      </c>
      <c r="G20" s="16">
        <v>0</v>
      </c>
      <c r="H20" s="95">
        <f>SUM(C20:G20)</f>
        <v>74.332373955841035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2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56.328843950999996</v>
      </c>
      <c r="E21" s="16">
        <f>'T energie usages'!J26/'T energie usages'!J$33*(Résultats!S$192+Résultats!S$193+Résultats!S$194)/1000000</f>
        <v>0.45197344812597828</v>
      </c>
      <c r="F21" s="16">
        <f>(Résultats!S$209+Résultats!S$210+Résultats!S$211+Résultats!S$212+Résultats!S$213)/1000000</f>
        <v>0.31389784371000001</v>
      </c>
      <c r="G21" s="16">
        <v>0</v>
      </c>
      <c r="H21" s="95">
        <f>SUM(C21:G21)</f>
        <v>57.094715242835974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25">
      <c r="A22" s="162" t="s">
        <v>21</v>
      </c>
      <c r="B22" s="187"/>
      <c r="C22" s="36">
        <f>Résultats!S$135/1000000</f>
        <v>0.80004867270000002</v>
      </c>
      <c r="D22" s="36">
        <f>'T energie usages'!I27*3.2*Résultats!S283</f>
        <v>20.954050994624591</v>
      </c>
      <c r="E22" s="36">
        <f>'T energie usages'!J27/'T energie usages'!J$33*(Résultats!S$192+Résultats!S$193+Résultats!S$194)/1000000</f>
        <v>4.9791585206384035</v>
      </c>
      <c r="F22" s="36">
        <f>('T energie usages'!K27-8)*2.394*Résultats!S284</f>
        <v>19.695079681301607</v>
      </c>
      <c r="G22" s="36">
        <v>0</v>
      </c>
      <c r="H22" s="163">
        <f>SUM(C22:G22)</f>
        <v>46.428337869264602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2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9.3010949031999886</v>
      </c>
      <c r="E23" s="36">
        <f>'T energie usages'!J28/'T energie usages'!J$33*(Résultats!S$192+Résultats!S$193+Résultats!S$194)/1000000</f>
        <v>4.1903936707318161</v>
      </c>
      <c r="F23" s="36">
        <f>(Résultats!S$214+Résultats!S$215)/1000000</f>
        <v>11.601556973999999</v>
      </c>
      <c r="G23" s="36">
        <v>0</v>
      </c>
      <c r="H23" s="163">
        <f t="shared" ref="H23:H28" si="2">SUM(C23:G23)</f>
        <v>25.093045547931801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25">
      <c r="A24" s="162" t="s">
        <v>23</v>
      </c>
      <c r="B24" s="187"/>
      <c r="C24" s="36">
        <f>C25+C26</f>
        <v>12.506776897499998</v>
      </c>
      <c r="D24" s="36">
        <f>D25+D26</f>
        <v>55.05638714427689</v>
      </c>
      <c r="E24" s="36">
        <f>E25+E26</f>
        <v>3.4635326279174214</v>
      </c>
      <c r="F24" s="36">
        <f>F25+F26</f>
        <v>24.587913208777294</v>
      </c>
      <c r="G24" s="36">
        <f>G25+G26</f>
        <v>14.702127150000001</v>
      </c>
      <c r="H24" s="163">
        <f t="shared" si="2"/>
        <v>110.31673702847159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25">
      <c r="A25" s="149" t="s">
        <v>24</v>
      </c>
      <c r="B25" s="35"/>
      <c r="C25" s="16">
        <f>(Résultats!S$162+Résultats!S$163+Résultats!S$164+Résultats!S$165+Résultats!S$166+Résultats!S$167)/1000000</f>
        <v>12.506776897499998</v>
      </c>
      <c r="D25" s="16">
        <f>(Résultats!S$171+Résultats!S$173+Résultats!S$174+Résultats!S$175+Résultats!S$176+Résultats!S$177+Résultats!S$178+Résultats!S$179+Résultats!S$180+Résultats!S$181+Résultats!S$182)/1000000</f>
        <v>47.667506531276892</v>
      </c>
      <c r="E25" s="16">
        <f>'T energie usages'!J30/'T energie usages'!J$33*(Résultats!S$192+Résultats!S$193+Résultats!S$194)/1000000</f>
        <v>3.3586004765286708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24.066639552077294</v>
      </c>
      <c r="G25" s="16">
        <f>Résultats!S$133/1000000</f>
        <v>14.702127150000001</v>
      </c>
      <c r="H25" s="95">
        <f t="shared" si="2"/>
        <v>102.30165060738285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25">
      <c r="A26" s="149" t="s">
        <v>25</v>
      </c>
      <c r="B26" s="35"/>
      <c r="C26" s="16">
        <v>0</v>
      </c>
      <c r="D26" s="16">
        <f>(Résultats!S$172)/1000000</f>
        <v>7.3888806129999995</v>
      </c>
      <c r="E26" s="16">
        <f>'T energie usages'!J32/'T energie usages'!J$33*(Résultats!S$192+Résultats!S$193+Résultats!S$194)/1000000</f>
        <v>0.10493215138875074</v>
      </c>
      <c r="F26" s="16">
        <f>(Résultats!S$196)/1000000</f>
        <v>0.52127365670000003</v>
      </c>
      <c r="G26" s="16">
        <v>0</v>
      </c>
      <c r="H26" s="95">
        <f t="shared" si="2"/>
        <v>8.0150864210887498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25">
      <c r="A27" s="48" t="s">
        <v>41</v>
      </c>
      <c r="B27" s="37"/>
      <c r="C27" s="37">
        <f>SUM(C22:C24)+C19</f>
        <v>13.306825570199997</v>
      </c>
      <c r="D27" s="37">
        <f>SUM(D22:D24)+D19</f>
        <v>215.95245140349664</v>
      </c>
      <c r="E27" s="37">
        <f>SUM(E22:E24)+E19</f>
        <v>13.105310982999997</v>
      </c>
      <c r="F27" s="37">
        <f>SUM(F22:F24)+F19</f>
        <v>56.198494537648401</v>
      </c>
      <c r="G27" s="37">
        <f>SUM(G22:G24)+G19</f>
        <v>14.702127150000001</v>
      </c>
      <c r="H27" s="167">
        <f t="shared" si="2"/>
        <v>313.26520964434508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2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13.306825570199997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216.01002087847689</v>
      </c>
      <c r="E28" s="165">
        <f>(Résultats!S$192+Résultats!S$193+Résultats!S$194)/1000000</f>
        <v>13.105310982999999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59.637677926487285</v>
      </c>
      <c r="G28" s="165">
        <f>Résultats!S$133/1000000</f>
        <v>14.702127150000001</v>
      </c>
      <c r="H28" s="188">
        <f t="shared" si="2"/>
        <v>316.76196250816423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25">
      <c r="A29" s="164"/>
      <c r="B29" s="164"/>
      <c r="C29" s="189"/>
      <c r="D29" s="189"/>
      <c r="E29" s="189"/>
      <c r="F29" s="189"/>
      <c r="G29" s="189"/>
      <c r="H29" s="165">
        <f>Résultats!S227/1000000</f>
        <v>316.76196189999996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2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3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25">
      <c r="A32" s="162" t="s">
        <v>18</v>
      </c>
      <c r="B32" s="187"/>
      <c r="C32" s="36">
        <f>C33+C34</f>
        <v>0</v>
      </c>
      <c r="D32" s="36">
        <f>D33+D34</f>
        <v>123.53803525517714</v>
      </c>
      <c r="E32" s="36">
        <f>E33+E34</f>
        <v>0.26248464492707801</v>
      </c>
      <c r="F32" s="36">
        <f>F33+F34</f>
        <v>0.30830182406244344</v>
      </c>
      <c r="G32" s="36">
        <f>G33+G34</f>
        <v>0</v>
      </c>
      <c r="H32" s="163">
        <f>SUM(C32:G32)</f>
        <v>124.10882172416666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25">
      <c r="A33" s="148" t="s">
        <v>19</v>
      </c>
      <c r="B33" s="35"/>
      <c r="C33" s="16">
        <v>0</v>
      </c>
      <c r="D33" s="16">
        <f>'T energie usages'!I38*3.2*Résultats!X283</f>
        <v>68.119712564177135</v>
      </c>
      <c r="E33" s="16">
        <f>'T energie usages'!J38/'T energie usages'!J$46*(Résultats!X$192+Résultats!X$193+Résultats!X$194)/1000000</f>
        <v>5.1413223180162351E-2</v>
      </c>
      <c r="F33" s="16">
        <f>'T energie usages'!K38*2.394*Résultats!X284</f>
        <v>6.7734642443533999E-5</v>
      </c>
      <c r="G33" s="16">
        <v>0</v>
      </c>
      <c r="H33" s="95">
        <f>SUM(C33:G33)</f>
        <v>68.17119352199974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2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55.418322690999993</v>
      </c>
      <c r="E34" s="16">
        <f>'T energie usages'!J39/'T energie usages'!J$46*(Résultats!X$192+Résultats!X$193+Résultats!X$194)/1000000</f>
        <v>0.21107142174691568</v>
      </c>
      <c r="F34" s="16">
        <f>(Résultats!X$209+Résultats!X$210+Résultats!X$211+Résultats!X$212+Résultats!X$213)/1000000</f>
        <v>0.30823408941999991</v>
      </c>
      <c r="G34" s="16">
        <v>0</v>
      </c>
      <c r="H34" s="95">
        <f>SUM(C34:G34)</f>
        <v>55.937628202166906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25">
      <c r="A35" s="162" t="s">
        <v>21</v>
      </c>
      <c r="B35" s="187"/>
      <c r="C35" s="36">
        <f>Résultats!X$135/1000000</f>
        <v>0.68421164870000006</v>
      </c>
      <c r="D35" s="36">
        <f>'T energie usages'!I40*3.2*Résultats!X283</f>
        <v>18.0742973988899</v>
      </c>
      <c r="E35" s="36">
        <f>'T energie usages'!J40/'T energie usages'!J$46*(Résultats!X$192+Résultats!X$193+Résultats!X$194)/1000000</f>
        <v>2.2529861303876269</v>
      </c>
      <c r="F35" s="36">
        <f>('T energie usages'!K40-8)*2.394*Résultats!X284</f>
        <v>19.586383314974182</v>
      </c>
      <c r="G35" s="36">
        <v>0</v>
      </c>
      <c r="H35" s="163">
        <f>SUM(C35:G35)</f>
        <v>40.597878492951708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2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8.2886927258000007</v>
      </c>
      <c r="E36" s="36">
        <f>'T energie usages'!J41/'T energie usages'!J$46*(Résultats!X$192+Résultats!X$193+Résultats!X$194)/1000000</f>
        <v>1.6597519974933048</v>
      </c>
      <c r="F36" s="36">
        <f>(Résultats!X$214+Résultats!X$215)/1000000</f>
        <v>8.694636881000001</v>
      </c>
      <c r="G36" s="36">
        <v>0</v>
      </c>
      <c r="H36" s="163">
        <f t="shared" ref="H36:H41" si="3">SUM(C36:G36)</f>
        <v>18.643081604293307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25">
      <c r="A37" s="162" t="s">
        <v>23</v>
      </c>
      <c r="B37" s="187"/>
      <c r="C37" s="36">
        <f>C38+C39</f>
        <v>12.638105607299998</v>
      </c>
      <c r="D37" s="36">
        <f>D38+D39</f>
        <v>60.107393439427746</v>
      </c>
      <c r="E37" s="36">
        <f>E38+E39</f>
        <v>1.5811400386919898</v>
      </c>
      <c r="F37" s="36">
        <f>F38+F39</f>
        <v>22.508365728719362</v>
      </c>
      <c r="G37" s="36">
        <f>G38+G39</f>
        <v>15.752793050000001</v>
      </c>
      <c r="H37" s="163">
        <f t="shared" si="3"/>
        <v>112.58779786413911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25">
      <c r="A38" s="149" t="s">
        <v>24</v>
      </c>
      <c r="B38" s="35"/>
      <c r="C38" s="16">
        <f>(Résultats!X$162+Résultats!X$163+Résultats!X$164+Résultats!X$165+Résultats!X$166+Résultats!X$167)/1000000</f>
        <v>12.638105607299998</v>
      </c>
      <c r="D38" s="16">
        <f>(Résultats!X$171+Résultats!X$173+Résultats!X$174+Résultats!X$175+Résultats!X$176+Résultats!X$177+Résultats!X$178+Résultats!X$179+Résultats!X$180+Résultats!X$181+Résultats!X$182)/1000000</f>
        <v>52.714463466427745</v>
      </c>
      <c r="E38" s="16">
        <f>'T energie usages'!J43/'T energie usages'!J$46*(Résultats!X$192+Résultats!X$193+Résultats!X$194)/1000000</f>
        <v>1.530647537428161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21.994892088019363</v>
      </c>
      <c r="G38" s="16">
        <f>Résultats!X$133/1000000</f>
        <v>15.752793050000001</v>
      </c>
      <c r="H38" s="95">
        <f t="shared" si="3"/>
        <v>104.63090174917528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25">
      <c r="A39" s="149" t="s">
        <v>25</v>
      </c>
      <c r="B39" s="35"/>
      <c r="C39" s="16">
        <v>0</v>
      </c>
      <c r="D39" s="16">
        <f>(Résultats!X$172)/1000000</f>
        <v>7.3929299730000002</v>
      </c>
      <c r="E39" s="16">
        <f>'T energie usages'!J45/'T energie usages'!J$46*(Résultats!X$192+Résultats!X$193+Résultats!X$194)/1000000</f>
        <v>5.0492501263828815E-2</v>
      </c>
      <c r="F39" s="16">
        <f>(Résultats!X$196)/1000000</f>
        <v>0.51347364070000001</v>
      </c>
      <c r="G39" s="16">
        <v>0</v>
      </c>
      <c r="H39" s="95">
        <f t="shared" si="3"/>
        <v>7.9568961149638291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25">
      <c r="A40" s="48" t="s">
        <v>41</v>
      </c>
      <c r="B40" s="37"/>
      <c r="C40" s="37">
        <f>SUM(C35:C37)+C32</f>
        <v>13.322317255999998</v>
      </c>
      <c r="D40" s="37">
        <f>SUM(D35:D37)+D32</f>
        <v>210.00841881929477</v>
      </c>
      <c r="E40" s="37">
        <f>SUM(E35:E37)+E32</f>
        <v>5.756362811499999</v>
      </c>
      <c r="F40" s="37">
        <f>SUM(F35:F37)+F32</f>
        <v>51.097687748755995</v>
      </c>
      <c r="G40" s="37">
        <f>SUM(G35:G37)+G32</f>
        <v>15.752793050000001</v>
      </c>
      <c r="H40" s="167">
        <f t="shared" si="3"/>
        <v>295.93757968555076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2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13.322317256000002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210.06050602622781</v>
      </c>
      <c r="E41" s="165">
        <f>(Résultats!X$192+Résultats!X$193+Résultats!X$194)/1000000</f>
        <v>5.7563628114999998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51.235955359139368</v>
      </c>
      <c r="G41" s="165">
        <f>Résultats!X$133/1000000</f>
        <v>15.752793050000001</v>
      </c>
      <c r="H41" s="188">
        <f t="shared" si="3"/>
        <v>296.12793450286716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25">
      <c r="A42" s="164"/>
      <c r="B42" s="164"/>
      <c r="C42" s="189"/>
      <c r="D42" s="189"/>
      <c r="E42" s="189"/>
      <c r="F42" s="189"/>
      <c r="G42" s="189"/>
      <c r="H42" s="165">
        <f>Résultats!X227/1000000</f>
        <v>296.12793389999996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2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3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25">
      <c r="A45" s="162" t="s">
        <v>18</v>
      </c>
      <c r="B45" s="187"/>
      <c r="C45" s="36">
        <f>C46+C47</f>
        <v>0</v>
      </c>
      <c r="D45" s="36">
        <f>D46+D47</f>
        <v>116.54053213797295</v>
      </c>
      <c r="E45" s="36">
        <f>E46+E47</f>
        <v>0.31451459208387222</v>
      </c>
      <c r="F45" s="36">
        <f>F46+F47</f>
        <v>0.30775000073145209</v>
      </c>
      <c r="G45" s="36">
        <f>G46+G47</f>
        <v>0</v>
      </c>
      <c r="H45" s="163">
        <f>SUM(C45:G45)</f>
        <v>117.16279673078826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25">
      <c r="A46" s="148" t="s">
        <v>19</v>
      </c>
      <c r="B46" s="35"/>
      <c r="C46" s="16">
        <v>0</v>
      </c>
      <c r="D46" s="16">
        <f>'T energie usages'!I51*3.2*Résultats!AC283</f>
        <v>61.598999195972937</v>
      </c>
      <c r="E46" s="16">
        <f>'T energie usages'!J51/'T energie usages'!J$59*(Résultats!AC$192+Résultats!AC$193+Résultats!AC$194)/1000000</f>
        <v>0.11768422048296723</v>
      </c>
      <c r="F46" s="16">
        <f>'T energie usages'!K51*2.394*Résultats!AC284</f>
        <v>8.5840371452055846E-5</v>
      </c>
      <c r="G46" s="16">
        <v>0</v>
      </c>
      <c r="H46" s="95">
        <f>SUM(C46:G46)</f>
        <v>61.716769256827355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2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54.941532942000009</v>
      </c>
      <c r="E47" s="16">
        <f>'T energie usages'!J52/'T energie usages'!J$59*(Résultats!AC$192+Résultats!AC$193+Résultats!AC$194)/1000000</f>
        <v>0.19683037160090502</v>
      </c>
      <c r="F47" s="16">
        <f>(Résultats!AC$209+Résultats!AC$210+Résultats!AC$211+Résultats!AC$212+Résultats!AC$213)/1000000</f>
        <v>0.30766416036000005</v>
      </c>
      <c r="G47" s="16">
        <v>0</v>
      </c>
      <c r="H47" s="95">
        <f>SUM(C47:G47)</f>
        <v>55.44602747396091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25">
      <c r="A48" s="162" t="s">
        <v>21</v>
      </c>
      <c r="B48" s="187"/>
      <c r="C48" s="36">
        <f>Résultats!AC$135/1000000</f>
        <v>0.58068065099999999</v>
      </c>
      <c r="D48" s="36">
        <f>'T energie usages'!I53*3.2*Résultats!AC283</f>
        <v>16.474472692204206</v>
      </c>
      <c r="E48" s="36">
        <f>'T energie usages'!J53/'T energie usages'!J$59*(Résultats!AC$192+Résultats!AC$193+Résultats!AC$194)/1000000</f>
        <v>2.0439792198466002</v>
      </c>
      <c r="F48" s="36">
        <f>('T energie usages'!K53-8)*2.394*Résultats!AC284</f>
        <v>17.338015915762742</v>
      </c>
      <c r="G48" s="36">
        <v>0</v>
      </c>
      <c r="H48" s="163">
        <f>SUM(C48:G48)</f>
        <v>36.437148478813555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2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8.7725339384000005</v>
      </c>
      <c r="E49" s="36">
        <f>'T energie usages'!J54/'T energie usages'!J$59*(Résultats!AC$192+Résultats!AC$193+Résultats!AC$194)/1000000</f>
        <v>1.5193608197687563</v>
      </c>
      <c r="F49" s="36">
        <f>(Résultats!AC$214+Résultats!AC$215)/1000000</f>
        <v>8.2662318489999986</v>
      </c>
      <c r="G49" s="36">
        <v>0</v>
      </c>
      <c r="H49" s="163">
        <f t="shared" ref="H49:H54" si="4">SUM(C49:G49)</f>
        <v>18.558126607168756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25">
      <c r="A50" s="162" t="s">
        <v>23</v>
      </c>
      <c r="B50" s="187"/>
      <c r="C50" s="36">
        <f>C51+C52</f>
        <v>13.705271675599997</v>
      </c>
      <c r="D50" s="36">
        <f>D51+D52</f>
        <v>64.051018636824665</v>
      </c>
      <c r="E50" s="36">
        <f>E51+E52</f>
        <v>1.5229981428007717</v>
      </c>
      <c r="F50" s="36">
        <f>F51+F52</f>
        <v>22.34899445704206</v>
      </c>
      <c r="G50" s="36">
        <f>G51+G52</f>
        <v>16.062804249999999</v>
      </c>
      <c r="H50" s="163">
        <f t="shared" si="4"/>
        <v>117.69108716226751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25">
      <c r="A51" s="149" t="s">
        <v>24</v>
      </c>
      <c r="B51" s="35"/>
      <c r="C51" s="16">
        <f>(Résultats!AC$162+Résultats!AC$163+Résultats!AC$164+Résultats!AC$165+Résultats!AC$166+Résultats!AC$167)/1000000</f>
        <v>13.705271675599997</v>
      </c>
      <c r="D51" s="16">
        <f>(Résultats!AC$171+Résultats!AC$173+Résultats!AC$174+Résultats!AC$175+Résultats!AC$176+Résultats!AC$177+Résultats!AC$178+Résultats!AC$179+Résultats!AC$180+Résultats!AC$181+Résultats!AC$182)/1000000</f>
        <v>56.339425342824661</v>
      </c>
      <c r="E51" s="16">
        <f>'T energie usages'!J56/'T energie usages'!J$59*(Résultats!AC$192+Résultats!AC$193+Résultats!AC$194)/1000000</f>
        <v>1.4754305221598112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21.836691575742062</v>
      </c>
      <c r="G51" s="16">
        <f>Résultats!AC$133/1000000</f>
        <v>16.062804249999999</v>
      </c>
      <c r="H51" s="95">
        <f t="shared" si="4"/>
        <v>109.41962336632653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25">
      <c r="A52" s="149" t="s">
        <v>25</v>
      </c>
      <c r="B52" s="35"/>
      <c r="C52" s="16">
        <v>0</v>
      </c>
      <c r="D52" s="16">
        <f>(Résultats!AC$172)/1000000</f>
        <v>7.711593294</v>
      </c>
      <c r="E52" s="16">
        <f>'T energie usages'!J58/'T energie usages'!J$59*(Résultats!AC$192+Résultats!AC$193+Résultats!AC$194)/1000000</f>
        <v>4.7567620640960463E-2</v>
      </c>
      <c r="F52" s="16">
        <f>(Résultats!AC$196)/1000000</f>
        <v>0.51230288130000001</v>
      </c>
      <c r="G52" s="16">
        <v>0</v>
      </c>
      <c r="H52" s="95">
        <f t="shared" si="4"/>
        <v>8.27146379594096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25">
      <c r="A53" s="48" t="s">
        <v>41</v>
      </c>
      <c r="B53" s="37"/>
      <c r="C53" s="37">
        <f>SUM(C48:C50)+C45</f>
        <v>14.285952326599997</v>
      </c>
      <c r="D53" s="37">
        <f>SUM(D48:D50)+D45</f>
        <v>205.83855740540182</v>
      </c>
      <c r="E53" s="37">
        <f>SUM(E48:E50)+E45</f>
        <v>5.4008527745000006</v>
      </c>
      <c r="F53" s="37">
        <f>SUM(F48:F50)+F45</f>
        <v>48.260992222536252</v>
      </c>
      <c r="G53" s="37">
        <f>SUM(G48:G50)+G45</f>
        <v>16.062804249999999</v>
      </c>
      <c r="H53" s="167">
        <f t="shared" si="4"/>
        <v>289.84915897903807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2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14.285952326599999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205.88573732722466</v>
      </c>
      <c r="E54" s="165">
        <f>(Résultats!AC$192+Résultats!AC$193+Résultats!AC$194)/1000000</f>
        <v>5.4008527745000006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48.383387956402075</v>
      </c>
      <c r="G54" s="165">
        <f>Résultats!AC$133/1000000</f>
        <v>16.062804249999999</v>
      </c>
      <c r="H54" s="188">
        <f t="shared" si="4"/>
        <v>290.01873463472674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25">
      <c r="A55" s="164"/>
      <c r="B55" s="164"/>
      <c r="C55" s="189"/>
      <c r="D55" s="189"/>
      <c r="E55" s="189"/>
      <c r="F55" s="189"/>
      <c r="G55" s="189"/>
      <c r="H55" s="165">
        <f>Résultats!AC227/1000000</f>
        <v>290.01873410000002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2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3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25">
      <c r="A58" s="162" t="s">
        <v>18</v>
      </c>
      <c r="B58" s="187"/>
      <c r="C58" s="36">
        <f>C59+C60</f>
        <v>0</v>
      </c>
      <c r="D58" s="36">
        <f>D59+D60</f>
        <v>107.22306498770391</v>
      </c>
      <c r="E58" s="36">
        <f>E59+E60</f>
        <v>0.42163740742560335</v>
      </c>
      <c r="F58" s="36">
        <f>F59+F60</f>
        <v>0.82029408096685552</v>
      </c>
      <c r="G58" s="36">
        <f>G59+G60</f>
        <v>0</v>
      </c>
      <c r="H58" s="163">
        <f t="shared" ref="H58:H67" si="5">SUM(C58:G58)</f>
        <v>108.46499647609637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25">
      <c r="A59" s="148" t="s">
        <v>19</v>
      </c>
      <c r="B59" s="35"/>
      <c r="C59" s="16">
        <v>0</v>
      </c>
      <c r="D59" s="16">
        <f>'T energie usages'!I64*3.2*Résultats!AH283</f>
        <v>53.71949159270391</v>
      </c>
      <c r="E59" s="16">
        <f>'T energie usages'!J64/'T energie usages'!J$72*(Résultats!AH$192+Résultats!AH$193+Résultats!AH$194)/1000000</f>
        <v>0.22507732316138088</v>
      </c>
      <c r="F59" s="16">
        <f>'T energie usages'!K64*2.394*Résultats!AH284</f>
        <v>9.0744356855409789E-5</v>
      </c>
      <c r="G59" s="16">
        <v>0</v>
      </c>
      <c r="H59" s="95">
        <f t="shared" si="5"/>
        <v>53.944659660222143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2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53.503573395000004</v>
      </c>
      <c r="E60" s="16">
        <f>'T energie usages'!J65/'T energie usages'!J$72*(Résultats!AH$192+Résultats!AH$193+Résultats!AH$194)/1000000</f>
        <v>0.19656008426422247</v>
      </c>
      <c r="F60" s="16">
        <f>(Résultats!AH$209+Résultats!AH$210+Résultats!AH$211+Résultats!AH$212+Résultats!AH$213)/1000000</f>
        <v>0.82020333661000011</v>
      </c>
      <c r="G60" s="16">
        <v>0</v>
      </c>
      <c r="H60" s="95">
        <f t="shared" si="5"/>
        <v>54.520336815874224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25">
      <c r="A61" s="162" t="s">
        <v>21</v>
      </c>
      <c r="B61" s="187"/>
      <c r="C61" s="36">
        <f>Résultats!AH$135/1000000</f>
        <v>0.5217349805</v>
      </c>
      <c r="D61" s="36">
        <f>'T energie usages'!I66*3.2*Résultats!AH283</f>
        <v>15.572449269978087</v>
      </c>
      <c r="E61" s="36">
        <f>'T energie usages'!J66/'T energie usages'!J$72*(Résultats!AH$192+Résultats!AH$193+Résultats!AH$194)/1000000</f>
        <v>1.9989777877015023</v>
      </c>
      <c r="F61" s="36">
        <f>('T energie usages'!K66-8)*2.394*Résultats!AH284</f>
        <v>15.557153465516281</v>
      </c>
      <c r="G61" s="36">
        <v>0</v>
      </c>
      <c r="H61" s="163">
        <f t="shared" si="5"/>
        <v>33.650315503695872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2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9.6135907326000023</v>
      </c>
      <c r="E62" s="36">
        <f>'T energie usages'!J67/'T energie usages'!J$72*(Résultats!AH$192+Résultats!AH$193+Résultats!AH$194)/1000000</f>
        <v>1.5415252856976984</v>
      </c>
      <c r="F62" s="36">
        <f>(Résultats!AH$214+Résultats!AH$215)/1000000</f>
        <v>8.0052954340000007</v>
      </c>
      <c r="G62" s="36">
        <v>0</v>
      </c>
      <c r="H62" s="163">
        <f t="shared" si="5"/>
        <v>19.160411452297701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25">
      <c r="A63" s="162" t="s">
        <v>23</v>
      </c>
      <c r="B63" s="187"/>
      <c r="C63" s="36">
        <f>C64+C65</f>
        <v>15.070814695000001</v>
      </c>
      <c r="D63" s="36">
        <f>D64+D65</f>
        <v>70.572235238590054</v>
      </c>
      <c r="E63" s="36">
        <f>E64+E65</f>
        <v>1.6020272914751961</v>
      </c>
      <c r="F63" s="36">
        <f>F64+F65</f>
        <v>22.563060865507449</v>
      </c>
      <c r="G63" s="36">
        <f>G64+G65</f>
        <v>16.781244179999998</v>
      </c>
      <c r="H63" s="163">
        <f t="shared" si="5"/>
        <v>126.5893822705727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25">
      <c r="A64" s="149" t="s">
        <v>24</v>
      </c>
      <c r="B64" s="35"/>
      <c r="C64" s="75">
        <f>(Résultats!AH$162+Résultats!AH$163+Résultats!AH$164+Résultats!AH$165+Résultats!AH$166+Résultats!AH$167)/1000000</f>
        <v>15.070814695000001</v>
      </c>
      <c r="D64" s="16">
        <f>(Résultats!AH$171+Résultats!AH$173+Résultats!AH$174+Résultats!AH$175+Résultats!AH$176+Résultats!AH$177+Résultats!AH$178+Résultats!AH$179+Résultats!AH$180+Résultats!AH$181+Résultats!AH$182)/1000000</f>
        <v>62.063142897590048</v>
      </c>
      <c r="E64" s="16">
        <f>'T energie usages'!J69/'T energie usages'!J$72*(Résultats!AH$192+Résultats!AH$193+Résultats!AH$194)/1000000</f>
        <v>1.5529867192426994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22.049902906107448</v>
      </c>
      <c r="G64" s="16">
        <f>Résultats!AH$133/1000000</f>
        <v>16.781244179999998</v>
      </c>
      <c r="H64" s="95">
        <f t="shared" si="5"/>
        <v>117.5180913979402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25">
      <c r="A65" s="149" t="s">
        <v>25</v>
      </c>
      <c r="B65" s="35"/>
      <c r="C65" s="16">
        <v>0</v>
      </c>
      <c r="D65" s="16">
        <f>(Résultats!AH$172)/1000000</f>
        <v>8.5090923410000006</v>
      </c>
      <c r="E65" s="16">
        <f>'T energie usages'!J71/'T energie usages'!J$72*(Résultats!AH$192+Résultats!AH$193+Résultats!AH$194)/1000000</f>
        <v>4.9040572232496589E-2</v>
      </c>
      <c r="F65" s="16">
        <f>(Résultats!AH$196)/1000000</f>
        <v>0.51315795939999997</v>
      </c>
      <c r="G65" s="16">
        <v>0</v>
      </c>
      <c r="H65" s="95">
        <f t="shared" si="5"/>
        <v>9.0712908726324955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25">
      <c r="A66" s="48" t="s">
        <v>41</v>
      </c>
      <c r="B66" s="37"/>
      <c r="C66" s="37">
        <f>SUM(C61:C63)+C58</f>
        <v>15.592549675500001</v>
      </c>
      <c r="D66" s="37">
        <f>SUM(D61:D63)+D58</f>
        <v>202.98134022887206</v>
      </c>
      <c r="E66" s="37">
        <f>SUM(E61:E63)+E58</f>
        <v>5.5641677722999994</v>
      </c>
      <c r="F66" s="37">
        <f>SUM(F61:F63)+F58</f>
        <v>46.945803845990589</v>
      </c>
      <c r="G66" s="37">
        <f>SUM(G61:G63)+G58</f>
        <v>16.781244179999998</v>
      </c>
      <c r="H66" s="167">
        <f t="shared" si="5"/>
        <v>287.86510570266267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2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15.592549675499999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203.02321347619002</v>
      </c>
      <c r="E67" s="165">
        <f>(Résultats!AH$192+Résultats!AH$193+Résultats!AH$194)/1000000</f>
        <v>5.5641677723000003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47.055627876117448</v>
      </c>
      <c r="G67" s="165">
        <f>Résultats!AH$133/1000000</f>
        <v>16.781244179999998</v>
      </c>
      <c r="H67" s="188">
        <f t="shared" si="5"/>
        <v>288.01680298010746</v>
      </c>
      <c r="I67" s="45"/>
      <c r="K67" s="45"/>
      <c r="L67" s="166"/>
    </row>
    <row r="68" spans="1:28" x14ac:dyDescent="0.25">
      <c r="A68" s="164"/>
      <c r="B68" s="164"/>
      <c r="C68" s="165"/>
      <c r="D68" s="165"/>
      <c r="E68" s="165"/>
      <c r="F68" s="165"/>
      <c r="G68" s="165"/>
      <c r="H68" s="165">
        <f>Résultats!AH227/1000000</f>
        <v>288.01680249999998</v>
      </c>
      <c r="I68" s="45"/>
      <c r="K68" s="45"/>
      <c r="L68" s="166"/>
    </row>
    <row r="69" spans="1:28" x14ac:dyDescent="0.2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3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25">
      <c r="A71" s="162" t="s">
        <v>18</v>
      </c>
      <c r="B71" s="187"/>
      <c r="C71" s="36">
        <f>C72+C73</f>
        <v>1.3141189116083699E-8</v>
      </c>
      <c r="D71" s="36">
        <f>D72+D73</f>
        <v>76.964473496878611</v>
      </c>
      <c r="E71" s="36">
        <f>E72+E73</f>
        <v>1.4831043689853389</v>
      </c>
      <c r="F71" s="36">
        <f>F72+F73</f>
        <v>1.8065607620150996</v>
      </c>
      <c r="G71" s="36">
        <f>G72+G73</f>
        <v>0</v>
      </c>
      <c r="H71" s="163">
        <f t="shared" ref="H71:H80" si="6">SUM(C71:G71)</f>
        <v>80.254138641020234</v>
      </c>
      <c r="I71" s="3"/>
    </row>
    <row r="72" spans="1:28" x14ac:dyDescent="0.25">
      <c r="A72" s="148" t="s">
        <v>19</v>
      </c>
      <c r="B72" s="35"/>
      <c r="C72" s="16">
        <f>Résultats!AF$118/1000000</f>
        <v>1.3141189116083699E-8</v>
      </c>
      <c r="D72" s="16">
        <f>'T energie usages'!I90*3.2*Résultats!AW283</f>
        <v>24.382115259778612</v>
      </c>
      <c r="E72" s="16">
        <f>'T energie usages'!J90/'T energie usages'!J$98*(Résultats!AW$192+Résultats!AW$193+Résultats!AW$194)/1000000</f>
        <v>1.1095842731442642</v>
      </c>
      <c r="F72" s="16">
        <f>'T energie usages'!K90*2.394*Résultats!AW284</f>
        <v>5.3586975099650938E-5</v>
      </c>
      <c r="G72" s="16">
        <v>0</v>
      </c>
      <c r="H72" s="95">
        <f t="shared" si="6"/>
        <v>25.491753133039165</v>
      </c>
      <c r="I72" s="3"/>
    </row>
    <row r="73" spans="1:28" x14ac:dyDescent="0.2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52.582358237100003</v>
      </c>
      <c r="E73" s="16">
        <f>'T energie usages'!J91/'T energie usages'!J$98*(Résultats!AW$192+Résultats!AW$193+Résultats!AW$194)/1000000</f>
        <v>0.37352009584107471</v>
      </c>
      <c r="F73" s="192">
        <f>(Résultats!AW$209+Résultats!AW$210+Résultats!AW$211+Résultats!AW$212+Résultats!AW$213)/1000000</f>
        <v>1.8065071750399999</v>
      </c>
      <c r="G73" s="16">
        <v>0</v>
      </c>
      <c r="H73" s="95">
        <f t="shared" si="6"/>
        <v>54.762385507981072</v>
      </c>
      <c r="I73" s="3"/>
    </row>
    <row r="74" spans="1:28" x14ac:dyDescent="0.25">
      <c r="A74" s="162" t="s">
        <v>21</v>
      </c>
      <c r="B74" s="187"/>
      <c r="C74" s="36">
        <f>Résultats!AW$135/1000000</f>
        <v>0.40026860679999998</v>
      </c>
      <c r="D74" s="36">
        <f>'T energie usages'!I92*3.2*Résultats!AW283</f>
        <v>12.562813944800096</v>
      </c>
      <c r="E74" s="36">
        <f>'T energie usages'!J92/'T energie usages'!J$98*(Résultats!AW$192+Résultats!AW$193+Résultats!AW$194)/1000000</f>
        <v>3.2815632384354205</v>
      </c>
      <c r="F74" s="36">
        <f>('T energie usages'!K92-8)*2.394*Résultats!AW284</f>
        <v>12.752175870164914</v>
      </c>
      <c r="G74" s="36">
        <v>0</v>
      </c>
      <c r="H74" s="163">
        <f t="shared" si="6"/>
        <v>28.996821660200432</v>
      </c>
      <c r="I74" s="3"/>
    </row>
    <row r="75" spans="1:28" x14ac:dyDescent="0.2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10.981748955599999</v>
      </c>
      <c r="E75" s="36">
        <f>'T energie usages'!J93/'T energie usages'!J$98*(Résultats!AW$192+Résultats!AW$193+Résultats!AW$194)/1000000</f>
        <v>2.7192197051863287</v>
      </c>
      <c r="F75" s="36">
        <f>(Résultats!AW$214+Résultats!AW$215)/1000000</f>
        <v>7.6630353639999997</v>
      </c>
      <c r="G75" s="36">
        <v>0</v>
      </c>
      <c r="H75" s="163">
        <f t="shared" si="6"/>
        <v>21.364004024786325</v>
      </c>
      <c r="I75" s="3"/>
    </row>
    <row r="76" spans="1:28" x14ac:dyDescent="0.25">
      <c r="A76" s="162" t="s">
        <v>23</v>
      </c>
      <c r="B76" s="187"/>
      <c r="C76" s="36">
        <f>C77+C78</f>
        <v>19.579926565600001</v>
      </c>
      <c r="D76" s="36">
        <f>D77+D78</f>
        <v>85.652707017022323</v>
      </c>
      <c r="E76" s="36">
        <f>E77+E78</f>
        <v>3.3109363217929126</v>
      </c>
      <c r="F76" s="36">
        <f>F77+F78</f>
        <v>25.173508719087486</v>
      </c>
      <c r="G76" s="36">
        <f>G77+G78</f>
        <v>19.836420690000001</v>
      </c>
      <c r="H76" s="163">
        <f t="shared" si="6"/>
        <v>153.55349931350273</v>
      </c>
      <c r="I76" s="3"/>
    </row>
    <row r="77" spans="1:28" x14ac:dyDescent="0.25">
      <c r="A77" s="149" t="s">
        <v>24</v>
      </c>
      <c r="B77" s="35"/>
      <c r="C77" s="16">
        <f>(Résultats!AW$162+Résultats!AW$163+Résultats!AW$164+Résultats!AW$165+Résultats!AW$166+Résultats!AW$167)/1000000</f>
        <v>19.579926565600001</v>
      </c>
      <c r="D77" s="16">
        <f>(Résultats!AW$171+Résultats!AW$173+Résultats!AW$174+Résultats!AW$175+Résultats!AW$176+Résultats!AW$177+Résultats!AW$178+Résultats!AW$179+Résultats!AW$180+Résultats!AW$181+Résultats!AW$182)/1000000</f>
        <v>75.17807441702233</v>
      </c>
      <c r="E77" s="16">
        <f>'T energie usages'!J95/'T energie usages'!J$98*(Résultats!AW$192+Résultats!AW$193+Résultats!AW$194)/1000000</f>
        <v>3.2118100911330578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24.601462727087487</v>
      </c>
      <c r="G77" s="16">
        <f>Résultats!AW$133/1000000</f>
        <v>19.836420690000001</v>
      </c>
      <c r="H77" s="95">
        <f t="shared" si="6"/>
        <v>142.40769449084289</v>
      </c>
      <c r="I77" s="3"/>
    </row>
    <row r="78" spans="1:28" x14ac:dyDescent="0.25">
      <c r="A78" s="149" t="s">
        <v>25</v>
      </c>
      <c r="B78" s="35"/>
      <c r="C78" s="16">
        <v>0</v>
      </c>
      <c r="D78" s="16">
        <f>(Résultats!AW$172)/1000000</f>
        <v>10.4746326</v>
      </c>
      <c r="E78" s="16">
        <f>'T energie usages'!J97/'T energie usages'!J$98*(Résultats!AW$192+Résultats!AW$193+Résultats!AW$194)/1000000</f>
        <v>9.9126230659854694E-2</v>
      </c>
      <c r="F78" s="16">
        <f>(Résultats!AW$196)/1000000</f>
        <v>0.57204599199999995</v>
      </c>
      <c r="G78" s="16">
        <v>0</v>
      </c>
      <c r="H78" s="95">
        <f t="shared" si="6"/>
        <v>11.145804822659853</v>
      </c>
      <c r="I78" s="3"/>
    </row>
    <row r="79" spans="1:28" x14ac:dyDescent="0.25">
      <c r="A79" s="48" t="s">
        <v>41</v>
      </c>
      <c r="B79" s="37"/>
      <c r="C79" s="37">
        <f>SUM(C74:C76)+C71</f>
        <v>19.980195185541191</v>
      </c>
      <c r="D79" s="37">
        <f>SUM(D74:D76)+D71</f>
        <v>186.16174341430104</v>
      </c>
      <c r="E79" s="37">
        <f>SUM(E74:E76)+E71</f>
        <v>10.7948236344</v>
      </c>
      <c r="F79" s="37">
        <f>SUM(F74:F76)+F71</f>
        <v>47.395280715267504</v>
      </c>
      <c r="G79" s="37">
        <f>SUM(G74:G76)+G71</f>
        <v>19.836420690000001</v>
      </c>
      <c r="H79" s="167">
        <f t="shared" si="6"/>
        <v>284.16846363950975</v>
      </c>
      <c r="I79" s="3"/>
    </row>
    <row r="80" spans="1:28" x14ac:dyDescent="0.2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19.980195172399998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186.18406929972235</v>
      </c>
      <c r="E80" s="165">
        <f>(Résultats!AW$192+Résultats!AW$193+Résultats!AW$194)/1000000</f>
        <v>10.7948236344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47.485303168127487</v>
      </c>
      <c r="G80" s="165">
        <f>Résultats!AW133/1000000</f>
        <v>19.836420690000001</v>
      </c>
      <c r="H80" s="188">
        <f t="shared" si="6"/>
        <v>284.28081196464984</v>
      </c>
      <c r="I80" s="47"/>
    </row>
    <row r="81" spans="1:9" x14ac:dyDescent="0.25">
      <c r="A81" s="164"/>
      <c r="B81" s="164"/>
      <c r="C81" s="165"/>
      <c r="D81" s="165"/>
      <c r="E81" s="165"/>
      <c r="F81" s="165"/>
      <c r="G81" s="165"/>
      <c r="H81" s="165">
        <f>Résultats!AW227/1000000</f>
        <v>284.28081150000003</v>
      </c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25"/>
    <row r="85" spans="1:9" s="3" customFormat="1" x14ac:dyDescent="0.25">
      <c r="G85" s="45"/>
    </row>
    <row r="86" spans="1:9" s="3" customFormat="1" x14ac:dyDescent="0.25">
      <c r="H86" s="47"/>
    </row>
    <row r="87" spans="1:9" s="3" customFormat="1" x14ac:dyDescent="0.25">
      <c r="C87" s="45"/>
      <c r="H87" s="47"/>
    </row>
    <row r="88" spans="1:9" s="3" customFormat="1" x14ac:dyDescent="0.25">
      <c r="C88" s="45"/>
      <c r="H88" s="47"/>
    </row>
    <row r="89" spans="1:9" s="3" customFormat="1" x14ac:dyDescent="0.25">
      <c r="C89" s="45"/>
      <c r="H89" s="47"/>
    </row>
    <row r="90" spans="1:9" s="3" customFormat="1" x14ac:dyDescent="0.25">
      <c r="C90" s="45"/>
      <c r="H90" s="47"/>
    </row>
    <row r="91" spans="1:9" s="3" customFormat="1" x14ac:dyDescent="0.25">
      <c r="C91" s="45"/>
      <c r="H91" s="47"/>
    </row>
    <row r="92" spans="1:9" s="3" customFormat="1" x14ac:dyDescent="0.25">
      <c r="C92" s="45"/>
    </row>
    <row r="93" spans="1:9" s="3" customFormat="1" x14ac:dyDescent="0.25">
      <c r="C93" s="45"/>
    </row>
    <row r="94" spans="1:9" s="3" customFormat="1" x14ac:dyDescent="0.25">
      <c r="C94" s="45"/>
    </row>
    <row r="95" spans="1:9" s="3" customFormat="1" x14ac:dyDescent="0.25">
      <c r="C95" s="45"/>
    </row>
    <row r="96" spans="1:9" s="3" customFormat="1" x14ac:dyDescent="0.25">
      <c r="C96" s="45"/>
    </row>
    <row r="97" spans="3:5" s="3" customFormat="1" x14ac:dyDescent="0.25">
      <c r="C97" s="45"/>
    </row>
    <row r="98" spans="3:5" s="3" customFormat="1" x14ac:dyDescent="0.25">
      <c r="C98" s="45"/>
    </row>
    <row r="99" spans="3:5" s="3" customFormat="1" x14ac:dyDescent="0.25">
      <c r="C99" s="45"/>
    </row>
    <row r="100" spans="3:5" s="3" customFormat="1" x14ac:dyDescent="0.25">
      <c r="C100" s="45"/>
    </row>
    <row r="101" spans="3:5" s="3" customFormat="1" x14ac:dyDescent="0.25">
      <c r="C101" s="45"/>
    </row>
    <row r="102" spans="3:5" s="3" customFormat="1" x14ac:dyDescent="0.25">
      <c r="C102" s="45"/>
    </row>
    <row r="103" spans="3:5" s="3" customFormat="1" x14ac:dyDescent="0.25"/>
    <row r="104" spans="3:5" s="3" customFormat="1" x14ac:dyDescent="0.25">
      <c r="C104" s="45"/>
    </row>
    <row r="105" spans="3:5" s="3" customFormat="1" x14ac:dyDescent="0.25">
      <c r="C105" s="45"/>
    </row>
    <row r="106" spans="3:5" s="3" customFormat="1" x14ac:dyDescent="0.25">
      <c r="C106" s="45"/>
    </row>
    <row r="107" spans="3:5" s="3" customFormat="1" x14ac:dyDescent="0.25">
      <c r="C107" s="45"/>
    </row>
    <row r="108" spans="3:5" s="3" customFormat="1" x14ac:dyDescent="0.25">
      <c r="C108" s="45"/>
    </row>
    <row r="109" spans="3:5" s="3" customFormat="1" x14ac:dyDescent="0.25">
      <c r="C109" s="45"/>
    </row>
    <row r="110" spans="3:5" s="3" customFormat="1" x14ac:dyDescent="0.25">
      <c r="C110" s="45"/>
    </row>
    <row r="111" spans="3:5" s="3" customFormat="1" x14ac:dyDescent="0.25">
      <c r="C111" s="45"/>
    </row>
    <row r="112" spans="3:5" s="3" customFormat="1" x14ac:dyDescent="0.25">
      <c r="C112" s="45"/>
      <c r="D112" s="212"/>
      <c r="E112" s="212"/>
    </row>
    <row r="113" spans="3:3" s="3" customFormat="1" x14ac:dyDescent="0.25">
      <c r="C113" s="45"/>
    </row>
    <row r="114" spans="3:3" s="3" customFormat="1" x14ac:dyDescent="0.25">
      <c r="C114" s="45"/>
    </row>
    <row r="115" spans="3:3" s="3" customFormat="1" x14ac:dyDescent="0.25">
      <c r="C115" s="45"/>
    </row>
    <row r="116" spans="3:3" s="3" customFormat="1" x14ac:dyDescent="0.25">
      <c r="C116" s="45"/>
    </row>
    <row r="117" spans="3:3" s="3" customFormat="1" x14ac:dyDescent="0.25">
      <c r="C117" s="45"/>
    </row>
    <row r="118" spans="3:3" s="3" customFormat="1" x14ac:dyDescent="0.25">
      <c r="C118" s="45"/>
    </row>
    <row r="119" spans="3:3" s="3" customFormat="1" x14ac:dyDescent="0.25">
      <c r="C119" s="45"/>
    </row>
    <row r="120" spans="3:3" s="3" customFormat="1" x14ac:dyDescent="0.25">
      <c r="C120" s="45"/>
    </row>
    <row r="121" spans="3:3" s="3" customFormat="1" x14ac:dyDescent="0.25">
      <c r="C121" s="45"/>
    </row>
    <row r="122" spans="3:3" s="3" customFormat="1" x14ac:dyDescent="0.25"/>
    <row r="123" spans="3:3" s="3" customFormat="1" x14ac:dyDescent="0.25"/>
    <row r="124" spans="3:3" s="3" customFormat="1" x14ac:dyDescent="0.25"/>
    <row r="125" spans="3:3" s="3" customFormat="1" x14ac:dyDescent="0.25"/>
    <row r="126" spans="3:3" s="3" customFormat="1" x14ac:dyDescent="0.25"/>
    <row r="127" spans="3:3" s="3" customFormat="1" x14ac:dyDescent="0.25"/>
    <row r="128" spans="3: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5" x14ac:dyDescent="0.25"/>
  <cols>
    <col min="2" max="2" width="19.7109375" customWidth="1"/>
    <col min="3" max="3" width="21.5703125" bestFit="1" customWidth="1"/>
    <col min="4" max="6" width="13.5703125" hidden="1" customWidth="1"/>
    <col min="7" max="8" width="7.140625" customWidth="1"/>
    <col min="9" max="18" width="7.140625" bestFit="1" customWidth="1"/>
    <col min="19" max="19" width="7.85546875" customWidth="1"/>
    <col min="20" max="22" width="7.140625" bestFit="1" customWidth="1"/>
    <col min="23" max="23" width="7.85546875" customWidth="1"/>
    <col min="30" max="30" width="19.7109375" hidden="1" customWidth="1"/>
    <col min="31" max="31" width="21.5703125" hidden="1" customWidth="1"/>
    <col min="32" max="34" width="13.5703125" hidden="1" customWidth="1"/>
    <col min="35" max="46" width="7.140625" hidden="1" customWidth="1"/>
    <col min="47" max="47" width="7.85546875" customWidth="1"/>
    <col min="48" max="50" width="7.140625" bestFit="1" customWidth="1"/>
    <col min="51" max="51" width="7.85546875" customWidth="1"/>
  </cols>
  <sheetData>
    <row r="1" spans="1:56" s="3" customFormat="1" ht="23.25" x14ac:dyDescent="0.35">
      <c r="A1" s="46" t="s">
        <v>99</v>
      </c>
      <c r="AC1" s="46" t="s">
        <v>99</v>
      </c>
    </row>
    <row r="2" spans="1:56" s="3" customFormat="1" ht="23.25" x14ac:dyDescent="0.35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25" x14ac:dyDescent="0.35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25" x14ac:dyDescent="0.35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2753.9257499999999</v>
      </c>
      <c r="N4" s="107">
        <f>VLOOKUP($D4,Résultats!$B$2:$AX$212,N$2,FALSE)/1000000</f>
        <v>2768.2532679999999</v>
      </c>
      <c r="O4" s="106">
        <f>VLOOKUP($D4,Résultats!$B$2:$AX$212,O$2,FALSE)/1000000</f>
        <v>2782.316104</v>
      </c>
      <c r="P4" s="18">
        <f>VLOOKUP($D4,Résultats!$B$2:$AX$212,P$2,FALSE)/1000000</f>
        <v>2796.0704919999998</v>
      </c>
      <c r="Q4" s="18">
        <f>VLOOKUP($D4,Résultats!$B$2:$AX$212,Q$2,FALSE)/1000000</f>
        <v>2809.6777120000002</v>
      </c>
      <c r="R4" s="18">
        <f>VLOOKUP($D4,Résultats!$B$2:$AX$212,R$2,FALSE)/1000000</f>
        <v>2823.012365</v>
      </c>
      <c r="S4" s="107">
        <f>VLOOKUP($D4,Résultats!$B$2:$AX$212,S$2,FALSE)/1000000</f>
        <v>2836.0302510000001</v>
      </c>
      <c r="T4" s="114">
        <f>VLOOKUP($D4,Résultats!$B$2:$AX$212,T$2,FALSE)/1000000</f>
        <v>2898.1448399999999</v>
      </c>
      <c r="U4" s="114">
        <f>VLOOKUP($D4,Résultats!$B$2:$AX$212,U$2,FALSE)/1000000</f>
        <v>2953.4412219999999</v>
      </c>
      <c r="V4" s="18">
        <f>VLOOKUP($D4,Résultats!$B$2:$AX$212,V$2,FALSE)/1000000</f>
        <v>3001.8706529999999</v>
      </c>
      <c r="W4" s="114">
        <f>VLOOKUP($D4,Résultats!$B$2:$AX$212,W$2,FALSE)/1000000</f>
        <v>3045.1080000000002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2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82601395.549999997</v>
      </c>
      <c r="G5" s="101">
        <f>VLOOKUP($D5,Résultats!$B$2:$AX$212,G$2,FALSE)/1000000</f>
        <v>127.55770079999999</v>
      </c>
      <c r="H5" s="25">
        <f>VLOOKUP($D5,Résultats!$B$2:$AX$212,H$2,FALSE)/1000000</f>
        <v>144.26890850000001</v>
      </c>
      <c r="I5" s="102">
        <f>VLOOKUP($D5,Résultats!$B$2:$AX$212,I$2,FALSE)/1000000</f>
        <v>163.241761</v>
      </c>
      <c r="J5" s="101">
        <f>VLOOKUP($D5,Résultats!$B$2:$AX$212,J$2,FALSE)/1000000</f>
        <v>182.93295810000001</v>
      </c>
      <c r="K5" s="25">
        <f>VLOOKUP($D5,Résultats!$B$2:$AX$212,K$2,FALSE)/1000000</f>
        <v>205.2536686</v>
      </c>
      <c r="L5" s="25">
        <f>VLOOKUP($D5,Résultats!$B$2:$AX$212,L$2,FALSE)/1000000</f>
        <v>228.43322419999998</v>
      </c>
      <c r="M5" s="25">
        <f>VLOOKUP($D5,Résultats!$B$2:$AX$212,M$2,FALSE)/1000000</f>
        <v>253.05079269999999</v>
      </c>
      <c r="N5" s="102">
        <f>VLOOKUP($D5,Résultats!$B$2:$AX$212,N$2,FALSE)/1000000</f>
        <v>277.85804139999999</v>
      </c>
      <c r="O5" s="101">
        <f>VLOOKUP($D5,Résultats!$B$2:$AX$212,O$2,FALSE)/1000000</f>
        <v>303.96502680000003</v>
      </c>
      <c r="P5" s="25">
        <f>VLOOKUP($D5,Résultats!$B$2:$AX$212,P$2,FALSE)/1000000</f>
        <v>330.79080210000001</v>
      </c>
      <c r="Q5" s="25">
        <f>VLOOKUP($D5,Résultats!$B$2:$AX$212,Q$2,FALSE)/1000000</f>
        <v>357.91916139999995</v>
      </c>
      <c r="R5" s="25">
        <f>VLOOKUP($D5,Résultats!$B$2:$AX$212,R$2,FALSE)/1000000</f>
        <v>385.18556560000002</v>
      </c>
      <c r="S5" s="102">
        <f>VLOOKUP($D5,Résultats!$B$2:$AX$212,S$2,FALSE)/1000000</f>
        <v>412.59330110000002</v>
      </c>
      <c r="T5" s="105">
        <f>VLOOKUP($D5,Résultats!$B$2:$AX$212,T$2,FALSE)/1000000</f>
        <v>551.4673391</v>
      </c>
      <c r="U5" s="105">
        <f>VLOOKUP($D5,Résultats!$B$2:$AX$212,U$2,FALSE)/1000000</f>
        <v>684.89617390000001</v>
      </c>
      <c r="V5" s="25">
        <f>VLOOKUP($D5,Résultats!$B$2:$AX$212,V$2,FALSE)/1000000</f>
        <v>814.75985909999997</v>
      </c>
      <c r="W5" s="105">
        <f>VLOOKUP($D5,Résultats!$B$2:$AX$212,W$2,FALSE)/1000000</f>
        <v>949.78488540000001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2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56562529.039999999</v>
      </c>
      <c r="G6" s="101">
        <f>VLOOKUP($D6,Résultats!$B$2:$AX$212,G$2,FALSE)/1000000</f>
        <v>58.512295930000001</v>
      </c>
      <c r="H6" s="25">
        <f>VLOOKUP($D6,Résultats!$B$2:$AX$212,H$2,FALSE)/1000000</f>
        <v>62.055673169999999</v>
      </c>
      <c r="I6" s="102">
        <f>VLOOKUP($D6,Résultats!$B$2:$AX$212,I$2,FALSE)/1000000</f>
        <v>64.794411960000005</v>
      </c>
      <c r="J6" s="101">
        <f>VLOOKUP($D6,Résultats!$B$2:$AX$212,J$2,FALSE)/1000000</f>
        <v>68.402836219999998</v>
      </c>
      <c r="K6" s="25">
        <f>VLOOKUP($D6,Résultats!$B$2:$AX$212,K$2,FALSE)/1000000</f>
        <v>71.17559129</v>
      </c>
      <c r="L6" s="25">
        <f>VLOOKUP($D6,Résultats!$B$2:$AX$212,L$2,FALSE)/1000000</f>
        <v>76.574908659999991</v>
      </c>
      <c r="M6" s="25">
        <f>VLOOKUP($D6,Résultats!$B$2:$AX$212,M$2,FALSE)/1000000</f>
        <v>80.736636900000008</v>
      </c>
      <c r="N6" s="102">
        <f>VLOOKUP($D6,Résultats!$B$2:$AX$212,N$2,FALSE)/1000000</f>
        <v>84.769101329999998</v>
      </c>
      <c r="O6" s="101">
        <f>VLOOKUP($D6,Résultats!$B$2:$AX$212,O$2,FALSE)/1000000</f>
        <v>87.439200549999995</v>
      </c>
      <c r="P6" s="25">
        <f>VLOOKUP($D6,Résultats!$B$2:$AX$212,P$2,FALSE)/1000000</f>
        <v>88.919459379999992</v>
      </c>
      <c r="Q6" s="25">
        <f>VLOOKUP($D6,Résultats!$B$2:$AX$212,Q$2,FALSE)/1000000</f>
        <v>89.869631659999996</v>
      </c>
      <c r="R6" s="25">
        <f>VLOOKUP($D6,Résultats!$B$2:$AX$212,R$2,FALSE)/1000000</f>
        <v>90.728149900000005</v>
      </c>
      <c r="S6" s="102">
        <f>VLOOKUP($D6,Résultats!$B$2:$AX$212,S$2,FALSE)/1000000</f>
        <v>91.677834829999995</v>
      </c>
      <c r="T6" s="105">
        <f>VLOOKUP($D6,Résultats!$B$2:$AX$212,T$2,FALSE)/1000000</f>
        <v>92.446101499999997</v>
      </c>
      <c r="U6" s="105">
        <f>VLOOKUP($D6,Résultats!$B$2:$AX$212,U$2,FALSE)/1000000</f>
        <v>88.16796690999999</v>
      </c>
      <c r="V6" s="25">
        <f>VLOOKUP($D6,Résultats!$B$2:$AX$212,V$2,FALSE)/1000000</f>
        <v>87.347324010000008</v>
      </c>
      <c r="W6" s="105">
        <f>VLOOKUP($D6,Résultats!$B$2:$AX$212,W$2,FALSE)/1000000</f>
        <v>90.323448299999995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2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501904099.19999999</v>
      </c>
      <c r="G7" s="101">
        <f>VLOOKUP($D7,Résultats!$B$2:$AX$212,G$2,FALSE)/1000000</f>
        <v>529.39750179999999</v>
      </c>
      <c r="H7" s="25">
        <f>VLOOKUP($D7,Résultats!$B$2:$AX$212,H$2,FALSE)/1000000</f>
        <v>543.04152690000001</v>
      </c>
      <c r="I7" s="102">
        <f>VLOOKUP($D7,Résultats!$B$2:$AX$212,I$2,FALSE)/1000000</f>
        <v>556.15247190000002</v>
      </c>
      <c r="J7" s="101">
        <f>VLOOKUP($D7,Résultats!$B$2:$AX$212,J$2,FALSE)/1000000</f>
        <v>568.5630324</v>
      </c>
      <c r="K7" s="25">
        <f>VLOOKUP($D7,Résultats!$B$2:$AX$212,K$2,FALSE)/1000000</f>
        <v>579.86671139999999</v>
      </c>
      <c r="L7" s="25">
        <f>VLOOKUP($D7,Résultats!$B$2:$AX$212,L$2,FALSE)/1000000</f>
        <v>595.3864701</v>
      </c>
      <c r="M7" s="25">
        <f>VLOOKUP($D7,Résultats!$B$2:$AX$212,M$2,FALSE)/1000000</f>
        <v>612.65854100000001</v>
      </c>
      <c r="N7" s="102">
        <f>VLOOKUP($D7,Résultats!$B$2:$AX$212,N$2,FALSE)/1000000</f>
        <v>632.77880549999998</v>
      </c>
      <c r="O7" s="101">
        <f>VLOOKUP($D7,Résultats!$B$2:$AX$212,O$2,FALSE)/1000000</f>
        <v>652.43125370000007</v>
      </c>
      <c r="P7" s="25">
        <f>VLOOKUP($D7,Résultats!$B$2:$AX$212,P$2,FALSE)/1000000</f>
        <v>669.77258629999994</v>
      </c>
      <c r="Q7" s="25">
        <f>VLOOKUP($D7,Résultats!$B$2:$AX$212,Q$2,FALSE)/1000000</f>
        <v>683.92111839999995</v>
      </c>
      <c r="R7" s="25">
        <f>VLOOKUP($D7,Résultats!$B$2:$AX$212,R$2,FALSE)/1000000</f>
        <v>695.00613150000004</v>
      </c>
      <c r="S7" s="102">
        <f>VLOOKUP($D7,Résultats!$B$2:$AX$212,S$2,FALSE)/1000000</f>
        <v>703.49745910000001</v>
      </c>
      <c r="T7" s="105">
        <f>VLOOKUP($D7,Résultats!$B$2:$AX$212,T$2,FALSE)/1000000</f>
        <v>724.08011470000008</v>
      </c>
      <c r="U7" s="105">
        <f>VLOOKUP($D7,Résultats!$B$2:$AX$212,U$2,FALSE)/1000000</f>
        <v>728.4347381</v>
      </c>
      <c r="V7" s="25">
        <f>VLOOKUP($D7,Résultats!$B$2:$AX$212,V$2,FALSE)/1000000</f>
        <v>726.91137409999999</v>
      </c>
      <c r="W7" s="105">
        <f>VLOOKUP($D7,Résultats!$B$2:$AX$212,W$2,FALSE)/1000000</f>
        <v>722.05691779999995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2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832344749.60000002</v>
      </c>
      <c r="G8" s="101">
        <f>VLOOKUP($D8,Résultats!$B$2:$AX$212,G$2,FALSE)/1000000</f>
        <v>845.60590120000006</v>
      </c>
      <c r="H8" s="25">
        <f>VLOOKUP($D8,Résultats!$B$2:$AX$212,H$2,FALSE)/1000000</f>
        <v>848.8967472999999</v>
      </c>
      <c r="I8" s="102">
        <f>VLOOKUP($D8,Résultats!$B$2:$AX$212,I$2,FALSE)/1000000</f>
        <v>851.41336920000003</v>
      </c>
      <c r="J8" s="101">
        <f>VLOOKUP($D8,Résultats!$B$2:$AX$212,J$2,FALSE)/1000000</f>
        <v>850.73823040000002</v>
      </c>
      <c r="K8" s="25">
        <f>VLOOKUP($D8,Résultats!$B$2:$AX$212,K$2,FALSE)/1000000</f>
        <v>848.9815797</v>
      </c>
      <c r="L8" s="25">
        <f>VLOOKUP($D8,Résultats!$B$2:$AX$212,L$2,FALSE)/1000000</f>
        <v>846.47130949999996</v>
      </c>
      <c r="M8" s="25">
        <f>VLOOKUP($D8,Résultats!$B$2:$AX$212,M$2,FALSE)/1000000</f>
        <v>844.43235079999999</v>
      </c>
      <c r="N8" s="102">
        <f>VLOOKUP($D8,Résultats!$B$2:$AX$212,N$2,FALSE)/1000000</f>
        <v>841.98466339999993</v>
      </c>
      <c r="O8" s="101">
        <f>VLOOKUP($D8,Résultats!$B$2:$AX$212,O$2,FALSE)/1000000</f>
        <v>839.89228849999995</v>
      </c>
      <c r="P8" s="25">
        <f>VLOOKUP($D8,Résultats!$B$2:$AX$212,P$2,FALSE)/1000000</f>
        <v>837.36794370000007</v>
      </c>
      <c r="Q8" s="25">
        <f>VLOOKUP($D8,Résultats!$B$2:$AX$212,Q$2,FALSE)/1000000</f>
        <v>834.29583939999998</v>
      </c>
      <c r="R8" s="25">
        <f>VLOOKUP($D8,Résultats!$B$2:$AX$212,R$2,FALSE)/1000000</f>
        <v>830.3784015</v>
      </c>
      <c r="S8" s="102">
        <f>VLOOKUP($D8,Résultats!$B$2:$AX$212,S$2,FALSE)/1000000</f>
        <v>825.53164129999993</v>
      </c>
      <c r="T8" s="105">
        <f>VLOOKUP($D8,Résultats!$B$2:$AX$212,T$2,FALSE)/1000000</f>
        <v>796.90983770000003</v>
      </c>
      <c r="U8" s="105">
        <f>VLOOKUP($D8,Résultats!$B$2:$AX$212,U$2,FALSE)/1000000</f>
        <v>771.47968329999992</v>
      </c>
      <c r="V8" s="25">
        <f>VLOOKUP($D8,Résultats!$B$2:$AX$212,V$2,FALSE)/1000000</f>
        <v>741.76103939999996</v>
      </c>
      <c r="W8" s="105">
        <f>VLOOKUP($D8,Résultats!$B$2:$AX$212,W$2,FALSE)/1000000</f>
        <v>702.22331929999996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2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681337599.39999998</v>
      </c>
      <c r="G9" s="101">
        <f>VLOOKUP($D9,Résultats!$B$2:$AX$212,G$2,FALSE)/1000000</f>
        <v>665.5966777000001</v>
      </c>
      <c r="H9" s="25">
        <f>VLOOKUP($D9,Résultats!$B$2:$AX$212,H$2,FALSE)/1000000</f>
        <v>654.60478069999999</v>
      </c>
      <c r="I9" s="102">
        <f>VLOOKUP($D9,Résultats!$B$2:$AX$212,I$2,FALSE)/1000000</f>
        <v>643.20227</v>
      </c>
      <c r="J9" s="101">
        <f>VLOOKUP($D9,Résultats!$B$2:$AX$212,J$2,FALSE)/1000000</f>
        <v>632.33973789999993</v>
      </c>
      <c r="K9" s="25">
        <f>VLOOKUP($D9,Résultats!$B$2:$AX$212,K$2,FALSE)/1000000</f>
        <v>621.33319700000004</v>
      </c>
      <c r="L9" s="25">
        <f>VLOOKUP($D9,Résultats!$B$2:$AX$212,L$2,FALSE)/1000000</f>
        <v>606.87790099999995</v>
      </c>
      <c r="M9" s="25">
        <f>VLOOKUP($D9,Résultats!$B$2:$AX$212,M$2,FALSE)/1000000</f>
        <v>591.16439709999997</v>
      </c>
      <c r="N9" s="102">
        <f>VLOOKUP($D9,Résultats!$B$2:$AX$212,N$2,FALSE)/1000000</f>
        <v>573.73205810000002</v>
      </c>
      <c r="O9" s="101">
        <f>VLOOKUP($D9,Résultats!$B$2:$AX$212,O$2,FALSE)/1000000</f>
        <v>556.23118030000001</v>
      </c>
      <c r="P9" s="25">
        <f>VLOOKUP($D9,Résultats!$B$2:$AX$212,P$2,FALSE)/1000000</f>
        <v>540.37814349999996</v>
      </c>
      <c r="Q9" s="25">
        <f>VLOOKUP($D9,Résultats!$B$2:$AX$212,Q$2,FALSE)/1000000</f>
        <v>526.66381419999993</v>
      </c>
      <c r="R9" s="25">
        <f>VLOOKUP($D9,Résultats!$B$2:$AX$212,R$2,FALSE)/1000000</f>
        <v>514.94967039999995</v>
      </c>
      <c r="S9" s="102">
        <f>VLOOKUP($D9,Résultats!$B$2:$AX$212,S$2,FALSE)/1000000</f>
        <v>504.87334970000001</v>
      </c>
      <c r="T9" s="105">
        <f>VLOOKUP($D9,Résultats!$B$2:$AX$212,T$2,FALSE)/1000000</f>
        <v>468.06829539999995</v>
      </c>
      <c r="U9" s="105">
        <f>VLOOKUP($D9,Résultats!$B$2:$AX$212,U$2,FALSE)/1000000</f>
        <v>439.60260869999996</v>
      </c>
      <c r="V9" s="25">
        <f>VLOOKUP($D9,Résultats!$B$2:$AX$212,V$2,FALSE)/1000000</f>
        <v>412.10545930000001</v>
      </c>
      <c r="W9" s="105">
        <f>VLOOKUP($D9,Résultats!$B$2:$AX$212,W$2,FALSE)/1000000</f>
        <v>383.66777560000003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2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349477571.10000002</v>
      </c>
      <c r="G10" s="101">
        <f>VLOOKUP($D10,Résultats!$B$2:$AX$212,G$2,FALSE)/1000000</f>
        <v>338.7592957</v>
      </c>
      <c r="H10" s="25">
        <f>VLOOKUP($D10,Résultats!$B$2:$AX$212,H$2,FALSE)/1000000</f>
        <v>332.21519000000001</v>
      </c>
      <c r="I10" s="102">
        <f>VLOOKUP($D10,Résultats!$B$2:$AX$212,I$2,FALSE)/1000000</f>
        <v>325.41751249999999</v>
      </c>
      <c r="J10" s="101">
        <f>VLOOKUP($D10,Résultats!$B$2:$AX$212,J$2,FALSE)/1000000</f>
        <v>319.28908200000001</v>
      </c>
      <c r="K10" s="25">
        <f>VLOOKUP($D10,Résultats!$B$2:$AX$212,K$2,FALSE)/1000000</f>
        <v>312.9856178</v>
      </c>
      <c r="L10" s="25">
        <f>VLOOKUP($D10,Résultats!$B$2:$AX$212,L$2,FALSE)/1000000</f>
        <v>305.06055099999998</v>
      </c>
      <c r="M10" s="25">
        <f>VLOOKUP($D10,Résultats!$B$2:$AX$212,M$2,FALSE)/1000000</f>
        <v>296.3275352</v>
      </c>
      <c r="N10" s="102">
        <f>VLOOKUP($D10,Résultats!$B$2:$AX$212,N$2,FALSE)/1000000</f>
        <v>286.50825250000003</v>
      </c>
      <c r="O10" s="101">
        <f>VLOOKUP($D10,Résultats!$B$2:$AX$212,O$2,FALSE)/1000000</f>
        <v>276.41979530000003</v>
      </c>
      <c r="P10" s="25">
        <f>VLOOKUP($D10,Résultats!$B$2:$AX$212,P$2,FALSE)/1000000</f>
        <v>267.09992060000002</v>
      </c>
      <c r="Q10" s="25">
        <f>VLOOKUP($D10,Résultats!$B$2:$AX$212,Q$2,FALSE)/1000000</f>
        <v>258.92196369999999</v>
      </c>
      <c r="R10" s="25">
        <f>VLOOKUP($D10,Résultats!$B$2:$AX$212,R$2,FALSE)/1000000</f>
        <v>251.8605919</v>
      </c>
      <c r="S10" s="102">
        <f>VLOOKUP($D10,Résultats!$B$2:$AX$212,S$2,FALSE)/1000000</f>
        <v>245.7473013</v>
      </c>
      <c r="T10" s="105">
        <f>VLOOKUP($D10,Résultats!$B$2:$AX$212,T$2,FALSE)/1000000</f>
        <v>223.4817563</v>
      </c>
      <c r="U10" s="105">
        <f>VLOOKUP($D10,Résultats!$B$2:$AX$212,U$2,FALSE)/1000000</f>
        <v>206.53573040000001</v>
      </c>
      <c r="V10" s="25">
        <f>VLOOKUP($D10,Résultats!$B$2:$AX$212,V$2,FALSE)/1000000</f>
        <v>190.4072381</v>
      </c>
      <c r="W10" s="105">
        <f>VLOOKUP($D10,Résultats!$B$2:$AX$212,W$2,FALSE)/1000000</f>
        <v>174.09821580000002</v>
      </c>
      <c r="X10" s="3"/>
      <c r="Y10">
        <f>(K10+K11-S10-S11)*10</f>
        <v>1004.6426975999998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2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119441056.09999999</v>
      </c>
      <c r="G11" s="88">
        <f>VLOOKUP($D11,Résultats!$B$2:$AX$212,G$2,FALSE)/1000000</f>
        <v>105.3390436</v>
      </c>
      <c r="H11" s="17">
        <f>VLOOKUP($D11,Résultats!$B$2:$AX$212,H$2,FALSE)/1000000</f>
        <v>100.00953579999999</v>
      </c>
      <c r="I11" s="89">
        <f>VLOOKUP($D11,Résultats!$B$2:$AX$212,I$2,FALSE)/1000000</f>
        <v>94.85636495</v>
      </c>
      <c r="J11" s="88">
        <f>VLOOKUP($D11,Résultats!$B$2:$AX$212,J$2,FALSE)/1000000</f>
        <v>89.973625400000003</v>
      </c>
      <c r="K11" s="17">
        <f>VLOOKUP($D11,Résultats!$B$2:$AX$212,K$2,FALSE)/1000000</f>
        <v>85.335316939999998</v>
      </c>
      <c r="L11" s="17">
        <f>VLOOKUP($D11,Résultats!$B$2:$AX$212,L$2,FALSE)/1000000</f>
        <v>80.410491659999991</v>
      </c>
      <c r="M11" s="17">
        <f>VLOOKUP($D11,Résultats!$B$2:$AX$212,M$2,FALSE)/1000000</f>
        <v>75.555496599999998</v>
      </c>
      <c r="N11" s="89">
        <f>VLOOKUP($D11,Résultats!$B$2:$AX$212,N$2,FALSE)/1000000</f>
        <v>70.622345620000004</v>
      </c>
      <c r="O11" s="88">
        <f>VLOOKUP($D11,Résultats!$B$2:$AX$212,O$2,FALSE)/1000000</f>
        <v>65.937359290000003</v>
      </c>
      <c r="P11" s="17">
        <f>VLOOKUP($D11,Résultats!$B$2:$AX$212,P$2,FALSE)/1000000</f>
        <v>61.741636</v>
      </c>
      <c r="Q11" s="17">
        <f>VLOOKUP($D11,Résultats!$B$2:$AX$212,Q$2,FALSE)/1000000</f>
        <v>58.086183220000002</v>
      </c>
      <c r="R11" s="17">
        <f>VLOOKUP($D11,Résultats!$B$2:$AX$212,R$2,FALSE)/1000000</f>
        <v>54.903854430000003</v>
      </c>
      <c r="S11" s="89">
        <f>VLOOKUP($D11,Résultats!$B$2:$AX$212,S$2,FALSE)/1000000</f>
        <v>52.109363680000001</v>
      </c>
      <c r="T11" s="97">
        <f>VLOOKUP($D11,Résultats!$B$2:$AX$212,T$2,FALSE)/1000000</f>
        <v>41.691395450000002</v>
      </c>
      <c r="U11" s="97">
        <f>VLOOKUP($D11,Résultats!$B$2:$AX$212,U$2,FALSE)/1000000</f>
        <v>34.32432026</v>
      </c>
      <c r="V11" s="17">
        <f>VLOOKUP($D11,Résultats!$B$2:$AX$212,V$2,FALSE)/1000000</f>
        <v>28.578359160000002</v>
      </c>
      <c r="W11" s="97">
        <f>VLOOKUP($D11,Résultats!$B$2:$AX$212,W$2,FALSE)/1000000</f>
        <v>23.958500670000003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2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.75" thickBot="1" x14ac:dyDescent="0.3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27539.2575</v>
      </c>
      <c r="N15" s="107">
        <f t="shared" si="1"/>
        <v>27682.53268</v>
      </c>
      <c r="O15" s="106">
        <f t="shared" si="1"/>
        <v>27823.161039999999</v>
      </c>
      <c r="P15" s="18">
        <f t="shared" si="1"/>
        <v>27960.704919999996</v>
      </c>
      <c r="Q15" s="18">
        <f t="shared" si="1"/>
        <v>28096.777120000002</v>
      </c>
      <c r="R15" s="18">
        <f t="shared" si="1"/>
        <v>28230.123650000001</v>
      </c>
      <c r="S15" s="107">
        <f t="shared" si="1"/>
        <v>28360.302510000001</v>
      </c>
      <c r="T15" s="18">
        <f t="shared" si="1"/>
        <v>28981.448399999997</v>
      </c>
      <c r="U15" s="114">
        <f t="shared" si="1"/>
        <v>29534.412220000002</v>
      </c>
      <c r="V15" s="18">
        <f t="shared" si="1"/>
        <v>30018.706529999999</v>
      </c>
      <c r="W15" s="114">
        <f t="shared" si="1"/>
        <v>30451.08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2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3.1483161766975937E-2</v>
      </c>
      <c r="G16" s="108">
        <f>G5/G$4</f>
        <v>4.776067441417553E-2</v>
      </c>
      <c r="H16" s="74">
        <f t="shared" ref="H16:W16" si="2">H5/H$4</f>
        <v>5.372958879989545E-2</v>
      </c>
      <c r="I16" s="109">
        <f t="shared" si="2"/>
        <v>6.0480560866573586E-2</v>
      </c>
      <c r="J16" s="108">
        <f t="shared" si="2"/>
        <v>6.7447199248114195E-2</v>
      </c>
      <c r="K16" s="74">
        <f t="shared" si="2"/>
        <v>7.5324335608306703E-2</v>
      </c>
      <c r="L16" s="74">
        <f t="shared" si="2"/>
        <v>8.3393686223494981E-2</v>
      </c>
      <c r="M16" s="74">
        <f t="shared" si="2"/>
        <v>9.1887296779878683E-2</v>
      </c>
      <c r="N16" s="109">
        <f t="shared" si="2"/>
        <v>0.10037305640056053</v>
      </c>
      <c r="O16" s="108">
        <f t="shared" si="2"/>
        <v>0.10924891904374358</v>
      </c>
      <c r="P16" s="74">
        <f t="shared" si="2"/>
        <v>0.11830560175304766</v>
      </c>
      <c r="Q16" s="74">
        <f t="shared" si="2"/>
        <v>0.12738797758595022</v>
      </c>
      <c r="R16" s="74">
        <f t="shared" si="2"/>
        <v>0.13644487370142994</v>
      </c>
      <c r="S16" s="109">
        <f t="shared" si="2"/>
        <v>0.14548268691933638</v>
      </c>
      <c r="T16" s="74">
        <f t="shared" si="2"/>
        <v>0.19028287733887034</v>
      </c>
      <c r="U16" s="115">
        <f t="shared" si="2"/>
        <v>0.23189768220144386</v>
      </c>
      <c r="V16" s="74">
        <f t="shared" si="2"/>
        <v>0.27141737712307751</v>
      </c>
      <c r="W16" s="115">
        <f t="shared" si="2"/>
        <v>0.31190515587624479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2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2.1558561327667477E-2</v>
      </c>
      <c r="G17" s="110">
        <f t="shared" si="3"/>
        <v>2.190841240953614E-2</v>
      </c>
      <c r="H17" s="68">
        <f t="shared" ref="H17:W17" si="4">H6/H$4</f>
        <v>2.31111875510225E-2</v>
      </c>
      <c r="I17" s="111">
        <f t="shared" si="4"/>
        <v>2.4006126571745473E-2</v>
      </c>
      <c r="J17" s="110">
        <f t="shared" si="4"/>
        <v>2.5220057509508245E-2</v>
      </c>
      <c r="K17" s="68">
        <f t="shared" si="4"/>
        <v>2.6120137886040354E-2</v>
      </c>
      <c r="L17" s="68">
        <f t="shared" si="4"/>
        <v>2.7955057447308175E-2</v>
      </c>
      <c r="M17" s="68">
        <f t="shared" si="4"/>
        <v>2.9316925810363628E-2</v>
      </c>
      <c r="N17" s="111">
        <f t="shared" si="4"/>
        <v>3.062187347881061E-2</v>
      </c>
      <c r="O17" s="110">
        <f t="shared" si="4"/>
        <v>3.1426767226158427E-2</v>
      </c>
      <c r="P17" s="68">
        <f t="shared" si="4"/>
        <v>3.1801579979622345E-2</v>
      </c>
      <c r="Q17" s="68">
        <f t="shared" si="4"/>
        <v>3.1985743872391864E-2</v>
      </c>
      <c r="R17" s="68">
        <f t="shared" si="4"/>
        <v>3.2138771698224565E-2</v>
      </c>
      <c r="S17" s="111">
        <f t="shared" si="4"/>
        <v>3.232611316387541E-2</v>
      </c>
      <c r="T17" s="68">
        <f t="shared" si="4"/>
        <v>3.1898371752876228E-2</v>
      </c>
      <c r="U17" s="116">
        <f t="shared" si="4"/>
        <v>2.9852622849996908E-2</v>
      </c>
      <c r="V17" s="68">
        <f t="shared" si="4"/>
        <v>2.9097630813208795E-2</v>
      </c>
      <c r="W17" s="116">
        <f t="shared" si="4"/>
        <v>2.9661820960044764E-2</v>
      </c>
      <c r="X17" s="3"/>
      <c r="Y17" s="136" t="s">
        <v>54</v>
      </c>
      <c r="Z17" s="137">
        <f>I16+I17</f>
        <v>8.4486687438319052E-2</v>
      </c>
      <c r="AA17" s="137">
        <f>S16+S17</f>
        <v>0.17780880008321179</v>
      </c>
      <c r="AB17" s="138">
        <f>W16+W17</f>
        <v>0.34156697683628956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2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0.19129855907890819</v>
      </c>
      <c r="G18" s="110">
        <f t="shared" si="3"/>
        <v>0.19821917109333556</v>
      </c>
      <c r="H18" s="68">
        <f t="shared" ref="H18:W18" si="5">H7/H$4</f>
        <v>0.20224314611491195</v>
      </c>
      <c r="I18" s="111">
        <f t="shared" si="5"/>
        <v>0.20605274791077088</v>
      </c>
      <c r="J18" s="110">
        <f t="shared" si="5"/>
        <v>0.20962862312887293</v>
      </c>
      <c r="K18" s="68">
        <f t="shared" si="5"/>
        <v>0.21280045845464965</v>
      </c>
      <c r="L18" s="68">
        <f t="shared" si="5"/>
        <v>0.21735661545346116</v>
      </c>
      <c r="M18" s="68">
        <f t="shared" si="5"/>
        <v>0.22246734175748931</v>
      </c>
      <c r="N18" s="111">
        <f t="shared" si="5"/>
        <v>0.22858414467154889</v>
      </c>
      <c r="O18" s="110">
        <f t="shared" si="5"/>
        <v>0.23449213867613083</v>
      </c>
      <c r="P18" s="68">
        <f t="shared" si="5"/>
        <v>0.23954066545043315</v>
      </c>
      <c r="Q18" s="68">
        <f t="shared" si="5"/>
        <v>0.24341621655715362</v>
      </c>
      <c r="R18" s="68">
        <f t="shared" si="5"/>
        <v>0.24619308796403377</v>
      </c>
      <c r="S18" s="111">
        <f t="shared" si="5"/>
        <v>0.24805710688450622</v>
      </c>
      <c r="T18" s="68">
        <f t="shared" si="5"/>
        <v>0.24984262508425911</v>
      </c>
      <c r="U18" s="116">
        <f t="shared" si="5"/>
        <v>0.24663932116675794</v>
      </c>
      <c r="V18" s="68">
        <f t="shared" si="5"/>
        <v>0.24215279674810158</v>
      </c>
      <c r="W18" s="116">
        <f t="shared" si="5"/>
        <v>0.23712029845903657</v>
      </c>
      <c r="X18" s="3"/>
      <c r="Y18" s="136" t="s">
        <v>55</v>
      </c>
      <c r="Z18" s="137">
        <f>I18+I19+I20</f>
        <v>0.75980315825318556</v>
      </c>
      <c r="AA18" s="137">
        <f>S18+S19+S20</f>
        <v>0.71716528742344499</v>
      </c>
      <c r="AB18" s="138">
        <f>W18+W19+W20</f>
        <v>0.5937221315959893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.75" thickBot="1" x14ac:dyDescent="0.3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0.31724457223834257</v>
      </c>
      <c r="G19" s="110">
        <f t="shared" si="3"/>
        <v>0.31661520924747405</v>
      </c>
      <c r="H19" s="68">
        <f t="shared" ref="H19:W19" si="6">H8/H$4</f>
        <v>0.31615178655072274</v>
      </c>
      <c r="I19" s="111">
        <f t="shared" si="6"/>
        <v>0.31544598504126092</v>
      </c>
      <c r="J19" s="110">
        <f t="shared" si="6"/>
        <v>0.31366633727318971</v>
      </c>
      <c r="K19" s="68">
        <f t="shared" si="6"/>
        <v>0.31156068425367567</v>
      </c>
      <c r="L19" s="68">
        <f t="shared" si="6"/>
        <v>0.30901968410615249</v>
      </c>
      <c r="M19" s="68">
        <f t="shared" si="6"/>
        <v>0.30662858314172053</v>
      </c>
      <c r="N19" s="111">
        <f t="shared" si="6"/>
        <v>0.30415738080508603</v>
      </c>
      <c r="O19" s="110">
        <f t="shared" si="6"/>
        <v>0.30186803264105322</v>
      </c>
      <c r="P19" s="68">
        <f t="shared" si="6"/>
        <v>0.29948026921919252</v>
      </c>
      <c r="Q19" s="68">
        <f t="shared" si="6"/>
        <v>0.29693649055788929</v>
      </c>
      <c r="R19" s="68">
        <f t="shared" si="6"/>
        <v>0.29414621480058589</v>
      </c>
      <c r="S19" s="111">
        <f t="shared" si="6"/>
        <v>0.29108703653951251</v>
      </c>
      <c r="T19" s="68">
        <f t="shared" si="6"/>
        <v>0.27497239844644894</v>
      </c>
      <c r="U19" s="116">
        <f t="shared" si="6"/>
        <v>0.26121382662139869</v>
      </c>
      <c r="V19" s="68">
        <f t="shared" si="6"/>
        <v>0.24709960059694816</v>
      </c>
      <c r="W19" s="116">
        <f t="shared" si="6"/>
        <v>0.23060703242709288</v>
      </c>
      <c r="X19" s="3"/>
      <c r="Y19" s="139" t="s">
        <v>60</v>
      </c>
      <c r="Z19" s="140">
        <f>I21+I22</f>
        <v>0.15571015449744879</v>
      </c>
      <c r="AA19" s="140">
        <f>S21+S22</f>
        <v>0.1050259124968692</v>
      </c>
      <c r="AB19" s="272">
        <f>W21+W22</f>
        <v>6.5040949769269274E-2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2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0.25968885533960268</v>
      </c>
      <c r="G20" s="110">
        <f t="shared" si="3"/>
        <v>0.24921542184763676</v>
      </c>
      <c r="H20" s="68">
        <f t="shared" ref="H20:W20" si="7">H9/H$4</f>
        <v>0.24379227693024885</v>
      </c>
      <c r="I20" s="111">
        <f t="shared" si="7"/>
        <v>0.23830442530115378</v>
      </c>
      <c r="J20" s="110">
        <f t="shared" si="7"/>
        <v>0.23314303085465493</v>
      </c>
      <c r="K20" s="68">
        <f t="shared" si="7"/>
        <v>0.22801789889864188</v>
      </c>
      <c r="L20" s="68">
        <f t="shared" si="7"/>
        <v>0.22155177045374491</v>
      </c>
      <c r="M20" s="68">
        <f t="shared" si="7"/>
        <v>0.21466243129467089</v>
      </c>
      <c r="N20" s="111">
        <f t="shared" si="7"/>
        <v>0.20725417891929679</v>
      </c>
      <c r="O20" s="110">
        <f t="shared" si="7"/>
        <v>0.19991660167596831</v>
      </c>
      <c r="P20" s="68">
        <f t="shared" si="7"/>
        <v>0.19326341916132206</v>
      </c>
      <c r="Q20" s="68">
        <f t="shared" si="7"/>
        <v>0.18744634373922808</v>
      </c>
      <c r="R20" s="68">
        <f t="shared" si="7"/>
        <v>0.18241141157736301</v>
      </c>
      <c r="S20" s="111">
        <f t="shared" si="7"/>
        <v>0.17802114399942626</v>
      </c>
      <c r="T20" s="68">
        <f t="shared" si="7"/>
        <v>0.1615061776553583</v>
      </c>
      <c r="U20" s="116">
        <f t="shared" si="7"/>
        <v>0.14884420432186951</v>
      </c>
      <c r="V20" s="68">
        <f t="shared" si="7"/>
        <v>0.13728288355401036</v>
      </c>
      <c r="W20" s="116">
        <f t="shared" si="7"/>
        <v>0.12599480070985988</v>
      </c>
      <c r="X20" s="3"/>
      <c r="Y20" s="173" t="s">
        <v>92</v>
      </c>
      <c r="Z20" s="174">
        <f>SUM(Z17:Z19)</f>
        <v>1.0000000001889535</v>
      </c>
      <c r="AA20" s="174">
        <f t="shared" ref="AA20:AB20" si="8">SUM(AA17:AA19)</f>
        <v>1.0000000000035258</v>
      </c>
      <c r="AB20" s="174">
        <f t="shared" si="8"/>
        <v>1.0003300582015482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2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0.13320185248215383</v>
      </c>
      <c r="G21" s="110">
        <f t="shared" si="3"/>
        <v>0.12683963669171994</v>
      </c>
      <c r="H21" s="68">
        <f t="shared" ref="H21:W21" si="9">H10/H$4</f>
        <v>0.12372579606630307</v>
      </c>
      <c r="I21" s="111">
        <f t="shared" si="9"/>
        <v>0.12056616855416807</v>
      </c>
      <c r="J21" s="110">
        <f t="shared" si="9"/>
        <v>0.11772156616867975</v>
      </c>
      <c r="K21" s="68">
        <f t="shared" si="9"/>
        <v>0.11485998704210451</v>
      </c>
      <c r="L21" s="68">
        <f t="shared" si="9"/>
        <v>0.11136787986228706</v>
      </c>
      <c r="M21" s="68">
        <f t="shared" si="9"/>
        <v>0.10760186079817148</v>
      </c>
      <c r="N21" s="111">
        <f t="shared" si="9"/>
        <v>0.10349784675120992</v>
      </c>
      <c r="O21" s="110">
        <f t="shared" si="9"/>
        <v>9.9348810475777635E-2</v>
      </c>
      <c r="P21" s="68">
        <f t="shared" si="9"/>
        <v>9.5526890814882942E-2</v>
      </c>
      <c r="Q21" s="68">
        <f t="shared" si="9"/>
        <v>9.2153616976835662E-2</v>
      </c>
      <c r="R21" s="68">
        <f t="shared" si="9"/>
        <v>8.9216963773376887E-2</v>
      </c>
      <c r="S21" s="111">
        <f t="shared" si="9"/>
        <v>8.6651861775221939E-2</v>
      </c>
      <c r="T21" s="68">
        <f t="shared" si="9"/>
        <v>7.7112003932833115E-2</v>
      </c>
      <c r="U21" s="116">
        <f t="shared" si="9"/>
        <v>6.9930536914541652E-2</v>
      </c>
      <c r="V21" s="68">
        <f t="shared" si="9"/>
        <v>6.3429527821164247E-2</v>
      </c>
      <c r="W21" s="116">
        <f t="shared" si="9"/>
        <v>5.7173084107361716E-2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2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4.5524437762537881E-2</v>
      </c>
      <c r="G22" s="112">
        <f t="shared" si="3"/>
        <v>3.9441474195027519E-2</v>
      </c>
      <c r="H22" s="70">
        <f t="shared" ref="H22:W22" si="10">H11/H$4</f>
        <v>3.7246218124693323E-2</v>
      </c>
      <c r="I22" s="113">
        <f t="shared" si="10"/>
        <v>3.5143985943280727E-2</v>
      </c>
      <c r="J22" s="112">
        <f t="shared" si="10"/>
        <v>3.3173185971833843E-2</v>
      </c>
      <c r="K22" s="70">
        <f t="shared" si="10"/>
        <v>3.1316497757496259E-2</v>
      </c>
      <c r="L22" s="70">
        <f t="shared" si="10"/>
        <v>2.9355306497359325E-2</v>
      </c>
      <c r="M22" s="70">
        <f t="shared" si="10"/>
        <v>2.7435560526640923E-2</v>
      </c>
      <c r="N22" s="113">
        <f t="shared" si="10"/>
        <v>2.5511518919301427E-2</v>
      </c>
      <c r="O22" s="112">
        <f t="shared" si="10"/>
        <v>2.3698730419309682E-2</v>
      </c>
      <c r="P22" s="70">
        <f t="shared" si="10"/>
        <v>2.2081573471288578E-2</v>
      </c>
      <c r="Q22" s="70">
        <f t="shared" si="10"/>
        <v>2.0673610703432876E-2</v>
      </c>
      <c r="R22" s="70">
        <f t="shared" si="10"/>
        <v>1.9448676566459176E-2</v>
      </c>
      <c r="S22" s="113">
        <f t="shared" si="10"/>
        <v>1.8374050721647255E-2</v>
      </c>
      <c r="T22" s="70">
        <f t="shared" si="10"/>
        <v>1.4385545841111241E-2</v>
      </c>
      <c r="U22" s="117">
        <f t="shared" si="10"/>
        <v>1.1621805778398525E-2</v>
      </c>
      <c r="V22" s="70">
        <f t="shared" si="10"/>
        <v>9.5201834001206725E-3</v>
      </c>
      <c r="W22" s="117">
        <f t="shared" si="10"/>
        <v>7.8678656619075582E-3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2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2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2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2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2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2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5" x14ac:dyDescent="0.25"/>
  <cols>
    <col min="1" max="1" width="11.42578125" style="3"/>
    <col min="2" max="2" width="17.140625" style="3" customWidth="1"/>
    <col min="3" max="3" width="28.140625" customWidth="1"/>
    <col min="4" max="4" width="41" hidden="1" customWidth="1"/>
    <col min="5" max="8" width="20.140625" hidden="1" customWidth="1"/>
    <col min="9" max="39" width="20.140625" customWidth="1"/>
    <col min="40" max="40" width="13" style="3" customWidth="1"/>
    <col min="41" max="84" width="11.42578125" style="3"/>
  </cols>
  <sheetData>
    <row r="1" spans="1:39" s="3" customFormat="1" ht="23.25" x14ac:dyDescent="0.35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25" x14ac:dyDescent="0.35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25" x14ac:dyDescent="0.35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2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34664.492700000003</v>
      </c>
      <c r="J4" s="59">
        <f t="shared" si="6"/>
        <v>34956.187980000002</v>
      </c>
      <c r="K4" s="59">
        <f t="shared" si="6"/>
        <v>35116.030050000001</v>
      </c>
      <c r="L4" s="59">
        <f t="shared" si="6"/>
        <v>35229.844510000003</v>
      </c>
      <c r="M4" s="59">
        <f t="shared" si="6"/>
        <v>35278.953860000001</v>
      </c>
      <c r="N4" s="59">
        <f t="shared" si="6"/>
        <v>35281.81854</v>
      </c>
      <c r="O4" s="59">
        <f t="shared" si="6"/>
        <v>35334.949849999997</v>
      </c>
      <c r="P4" s="59">
        <f t="shared" si="6"/>
        <v>35439.801670000001</v>
      </c>
      <c r="Q4" s="59">
        <f t="shared" si="6"/>
        <v>35585.84375</v>
      </c>
      <c r="R4" s="59">
        <f t="shared" si="6"/>
        <v>35759.40943</v>
      </c>
      <c r="S4" s="59">
        <f t="shared" si="6"/>
        <v>35951.122750000002</v>
      </c>
      <c r="T4" s="59">
        <f t="shared" si="6"/>
        <v>36149.275889999997</v>
      </c>
      <c r="U4" s="59">
        <f t="shared" si="6"/>
        <v>36349.113899999997</v>
      </c>
      <c r="V4" s="59">
        <f t="shared" si="6"/>
        <v>36547.987860000001</v>
      </c>
      <c r="W4" s="59">
        <f t="shared" si="6"/>
        <v>36745.132689999999</v>
      </c>
      <c r="X4" s="59">
        <f t="shared" si="6"/>
        <v>36941.647129999998</v>
      </c>
      <c r="Y4" s="59">
        <f t="shared" si="6"/>
        <v>37135.599300000002</v>
      </c>
      <c r="Z4" s="59">
        <f t="shared" si="6"/>
        <v>37329.307930000003</v>
      </c>
      <c r="AA4" s="59">
        <f t="shared" si="6"/>
        <v>37524.502480000003</v>
      </c>
      <c r="AB4" s="59">
        <f t="shared" si="6"/>
        <v>37722.886740000002</v>
      </c>
      <c r="AC4" s="59">
        <f t="shared" si="6"/>
        <v>37925.231039999999</v>
      </c>
      <c r="AD4" s="59">
        <f t="shared" si="6"/>
        <v>38138.665560000001</v>
      </c>
      <c r="AE4" s="59">
        <f t="shared" si="6"/>
        <v>38361.967689999998</v>
      </c>
      <c r="AF4" s="59">
        <f t="shared" si="6"/>
        <v>38592.47395</v>
      </c>
      <c r="AG4" s="59">
        <f t="shared" si="6"/>
        <v>38828.622289999999</v>
      </c>
      <c r="AH4" s="59">
        <f t="shared" si="6"/>
        <v>39068.293060000004</v>
      </c>
      <c r="AI4" s="59">
        <f t="shared" si="6"/>
        <v>39309.470050000004</v>
      </c>
      <c r="AJ4" s="59">
        <f t="shared" si="6"/>
        <v>39551.912880000003</v>
      </c>
      <c r="AK4" s="59">
        <f t="shared" si="6"/>
        <v>39795.223339999997</v>
      </c>
      <c r="AL4" s="59">
        <f t="shared" si="6"/>
        <v>40039.092969999998</v>
      </c>
      <c r="AM4" s="103">
        <f t="shared" si="6"/>
        <v>40285.836439999999</v>
      </c>
    </row>
    <row r="5" spans="1:39" x14ac:dyDescent="0.2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34.664492700000004</v>
      </c>
      <c r="J5" s="154">
        <f t="shared" si="7"/>
        <v>34.956187980000003</v>
      </c>
      <c r="K5" s="154">
        <f t="shared" si="7"/>
        <v>35.116030049999999</v>
      </c>
      <c r="L5" s="154">
        <f t="shared" si="7"/>
        <v>35.22984451</v>
      </c>
      <c r="M5" s="154">
        <f t="shared" si="7"/>
        <v>35.278953860000001</v>
      </c>
      <c r="N5" s="154">
        <f t="shared" si="7"/>
        <v>35.281818540000003</v>
      </c>
      <c r="O5" s="154">
        <f t="shared" si="7"/>
        <v>35.334949849999994</v>
      </c>
      <c r="P5" s="154">
        <f t="shared" si="7"/>
        <v>35.439801670000001</v>
      </c>
      <c r="Q5" s="154">
        <f t="shared" si="7"/>
        <v>35.585843750000002</v>
      </c>
      <c r="R5" s="154">
        <f t="shared" si="7"/>
        <v>35.759409429999998</v>
      </c>
      <c r="S5" s="154">
        <f t="shared" si="7"/>
        <v>35.951122750000003</v>
      </c>
      <c r="T5" s="154">
        <f t="shared" si="7"/>
        <v>36.149275889999998</v>
      </c>
      <c r="U5" s="154">
        <f t="shared" si="7"/>
        <v>36.349113899999999</v>
      </c>
      <c r="V5" s="154">
        <f t="shared" si="7"/>
        <v>36.547987859999999</v>
      </c>
      <c r="W5" s="154">
        <f t="shared" si="7"/>
        <v>36.745132689999998</v>
      </c>
      <c r="X5" s="154">
        <f t="shared" si="7"/>
        <v>36.94164713</v>
      </c>
      <c r="Y5" s="154">
        <f t="shared" si="7"/>
        <v>37.135599300000003</v>
      </c>
      <c r="Z5" s="154">
        <f t="shared" si="7"/>
        <v>37.329307930000006</v>
      </c>
      <c r="AA5" s="154">
        <f t="shared" si="7"/>
        <v>37.524502480000002</v>
      </c>
      <c r="AB5" s="154">
        <f t="shared" si="7"/>
        <v>37.72288674</v>
      </c>
      <c r="AC5" s="154">
        <f t="shared" si="7"/>
        <v>37.92523104</v>
      </c>
      <c r="AD5" s="154">
        <f t="shared" si="7"/>
        <v>38.13866556</v>
      </c>
      <c r="AE5" s="154">
        <f t="shared" si="7"/>
        <v>38.36196769</v>
      </c>
      <c r="AF5" s="154">
        <f t="shared" si="7"/>
        <v>38.592473949999999</v>
      </c>
      <c r="AG5" s="154">
        <f t="shared" si="7"/>
        <v>38.828622289999998</v>
      </c>
      <c r="AH5" s="154">
        <f t="shared" si="7"/>
        <v>39.068293060000002</v>
      </c>
      <c r="AI5" s="154">
        <f t="shared" si="7"/>
        <v>39.309470050000002</v>
      </c>
      <c r="AJ5" s="154">
        <f t="shared" si="7"/>
        <v>39.551912880000003</v>
      </c>
      <c r="AK5" s="154">
        <f t="shared" si="7"/>
        <v>39.79522334</v>
      </c>
      <c r="AL5" s="154">
        <f t="shared" si="7"/>
        <v>40.039092969999999</v>
      </c>
      <c r="AM5" s="176">
        <f t="shared" si="7"/>
        <v>40.285836439999997</v>
      </c>
    </row>
    <row r="6" spans="1:39" x14ac:dyDescent="0.25">
      <c r="C6" s="157" t="s">
        <v>73</v>
      </c>
      <c r="D6" s="3" t="s">
        <v>451</v>
      </c>
      <c r="E6" s="155"/>
      <c r="F6" s="155"/>
      <c r="G6" s="155">
        <f>G91</f>
        <v>4.9178930595426889E-3</v>
      </c>
      <c r="H6" s="155">
        <f t="shared" ref="H6:AM6" si="8">H91</f>
        <v>6.0791121317806734E-3</v>
      </c>
      <c r="I6" s="155">
        <f t="shared" si="8"/>
        <v>8.5699726798540449E-3</v>
      </c>
      <c r="J6" s="155">
        <f t="shared" si="8"/>
        <v>1.3125767536852568E-2</v>
      </c>
      <c r="K6" s="155">
        <f t="shared" si="8"/>
        <v>2.093814652035246E-2</v>
      </c>
      <c r="L6" s="155">
        <f t="shared" si="8"/>
        <v>2.9339596650975963E-2</v>
      </c>
      <c r="M6" s="155">
        <f t="shared" si="8"/>
        <v>3.8378846248475457E-2</v>
      </c>
      <c r="N6" s="155">
        <f t="shared" si="8"/>
        <v>4.8212826305182852E-2</v>
      </c>
      <c r="O6" s="155">
        <f t="shared" si="8"/>
        <v>5.9293576215447778E-2</v>
      </c>
      <c r="P6" s="155">
        <f t="shared" si="8"/>
        <v>7.1768985325701459E-2</v>
      </c>
      <c r="Q6" s="155">
        <f t="shared" si="8"/>
        <v>8.5732819669338323E-2</v>
      </c>
      <c r="R6" s="155">
        <f t="shared" si="8"/>
        <v>0.10124632279197011</v>
      </c>
      <c r="S6" s="155">
        <f t="shared" si="8"/>
        <v>0.11836654225214704</v>
      </c>
      <c r="T6" s="155">
        <f t="shared" si="8"/>
        <v>0.13710726447417093</v>
      </c>
      <c r="U6" s="155">
        <f t="shared" si="8"/>
        <v>0.15748686025053285</v>
      </c>
      <c r="V6" s="155">
        <f t="shared" si="8"/>
        <v>0.17949965169436827</v>
      </c>
      <c r="W6" s="155">
        <f t="shared" si="8"/>
        <v>0.20311248744057808</v>
      </c>
      <c r="X6" s="155">
        <f t="shared" si="8"/>
        <v>0.22826391022375619</v>
      </c>
      <c r="Y6" s="155">
        <f t="shared" si="8"/>
        <v>0.25482622998896909</v>
      </c>
      <c r="Z6" s="155">
        <f t="shared" si="8"/>
        <v>0.28266511824399632</v>
      </c>
      <c r="AA6" s="155">
        <f t="shared" si="8"/>
        <v>0.31160497853987801</v>
      </c>
      <c r="AB6" s="155">
        <f t="shared" si="8"/>
        <v>0.34143973176746334</v>
      </c>
      <c r="AC6" s="155">
        <f t="shared" si="8"/>
        <v>0.37193272270702032</v>
      </c>
      <c r="AD6" s="155">
        <f t="shared" si="8"/>
        <v>0.40289180899175647</v>
      </c>
      <c r="AE6" s="155">
        <f t="shared" si="8"/>
        <v>0.43404193248253065</v>
      </c>
      <c r="AF6" s="155">
        <f t="shared" si="8"/>
        <v>0.46510298622615259</v>
      </c>
      <c r="AG6" s="155">
        <f t="shared" si="8"/>
        <v>0.49582292841119502</v>
      </c>
      <c r="AH6" s="155">
        <f t="shared" si="8"/>
        <v>0.52596928072700389</v>
      </c>
      <c r="AI6" s="155">
        <f t="shared" si="8"/>
        <v>0.55534043990501469</v>
      </c>
      <c r="AJ6" s="155">
        <f t="shared" si="8"/>
        <v>0.58378142569371472</v>
      </c>
      <c r="AK6" s="155">
        <f t="shared" si="8"/>
        <v>0.61116635713295142</v>
      </c>
      <c r="AL6" s="155">
        <f t="shared" si="8"/>
        <v>0.63739972828860014</v>
      </c>
      <c r="AM6" s="177">
        <f t="shared" si="8"/>
        <v>0.66243157045394585</v>
      </c>
    </row>
    <row r="7" spans="1:39" x14ac:dyDescent="0.25">
      <c r="C7" s="178" t="s">
        <v>75</v>
      </c>
      <c r="D7" s="7" t="s">
        <v>452</v>
      </c>
      <c r="E7" s="179"/>
      <c r="F7" s="179"/>
      <c r="G7" s="179">
        <f>G99</f>
        <v>0.99508210693169952</v>
      </c>
      <c r="H7" s="179">
        <f t="shared" ref="H7:AM7" si="9">H99</f>
        <v>0.99392088786530675</v>
      </c>
      <c r="I7" s="179">
        <f t="shared" si="9"/>
        <v>0.9914300274759249</v>
      </c>
      <c r="J7" s="179">
        <f t="shared" si="9"/>
        <v>0.98687423267484098</v>
      </c>
      <c r="K7" s="179">
        <f t="shared" si="9"/>
        <v>0.97906185354799236</v>
      </c>
      <c r="L7" s="179">
        <f t="shared" si="9"/>
        <v>0.970660403292254</v>
      </c>
      <c r="M7" s="179">
        <f t="shared" si="9"/>
        <v>0.96162115392159753</v>
      </c>
      <c r="N7" s="179">
        <f t="shared" si="9"/>
        <v>0.95178717366647392</v>
      </c>
      <c r="O7" s="179">
        <f t="shared" si="9"/>
        <v>0.94070642384115355</v>
      </c>
      <c r="P7" s="179">
        <f t="shared" si="9"/>
        <v>0.92823101456143109</v>
      </c>
      <c r="Q7" s="179">
        <f t="shared" si="9"/>
        <v>0.9142671801901564</v>
      </c>
      <c r="R7" s="179">
        <f t="shared" si="9"/>
        <v>0.8987536772080299</v>
      </c>
      <c r="S7" s="179">
        <f t="shared" si="9"/>
        <v>0.88163345774785296</v>
      </c>
      <c r="T7" s="179">
        <f t="shared" si="9"/>
        <v>0.86289273552582912</v>
      </c>
      <c r="U7" s="179">
        <f t="shared" si="9"/>
        <v>0.84251313977697828</v>
      </c>
      <c r="V7" s="179">
        <f t="shared" si="9"/>
        <v>0.82050034833299301</v>
      </c>
      <c r="W7" s="179">
        <f t="shared" si="9"/>
        <v>0.79688751261385093</v>
      </c>
      <c r="X7" s="179">
        <f t="shared" si="9"/>
        <v>0.77173608961382556</v>
      </c>
      <c r="Y7" s="179">
        <f t="shared" si="9"/>
        <v>0.74517377022645759</v>
      </c>
      <c r="Z7" s="179">
        <f t="shared" si="9"/>
        <v>0.71733488175600357</v>
      </c>
      <c r="AA7" s="179">
        <f t="shared" si="9"/>
        <v>0.68839502146012199</v>
      </c>
      <c r="AB7" s="179">
        <f t="shared" si="9"/>
        <v>0.65856026823253655</v>
      </c>
      <c r="AC7" s="179">
        <f t="shared" si="9"/>
        <v>0.62806727729297973</v>
      </c>
      <c r="AD7" s="179">
        <f t="shared" si="9"/>
        <v>0.59710819100824353</v>
      </c>
      <c r="AE7" s="179">
        <f t="shared" si="9"/>
        <v>0.56595806777814428</v>
      </c>
      <c r="AF7" s="179">
        <f t="shared" si="9"/>
        <v>0.53489701377384757</v>
      </c>
      <c r="AG7" s="179">
        <f t="shared" si="9"/>
        <v>0.50417707158880498</v>
      </c>
      <c r="AH7" s="179">
        <f t="shared" si="9"/>
        <v>0.47403071927299595</v>
      </c>
      <c r="AI7" s="179">
        <f t="shared" si="9"/>
        <v>0.44465956009498525</v>
      </c>
      <c r="AJ7" s="179">
        <f t="shared" si="9"/>
        <v>0.41621857430628517</v>
      </c>
      <c r="AK7" s="179">
        <f t="shared" si="9"/>
        <v>0.38883364286704869</v>
      </c>
      <c r="AL7" s="179">
        <f t="shared" si="9"/>
        <v>0.36260027171139986</v>
      </c>
      <c r="AM7" s="180">
        <f t="shared" si="9"/>
        <v>0.33756842954605415</v>
      </c>
    </row>
    <row r="8" spans="1:39" s="3" customFormat="1" x14ac:dyDescent="0.25">
      <c r="C8" s="153" t="s">
        <v>70</v>
      </c>
      <c r="E8" s="231"/>
      <c r="F8" s="231"/>
      <c r="G8" s="231">
        <f>SUM(G6:G7)</f>
        <v>0.99999999999124223</v>
      </c>
      <c r="H8" s="231">
        <f t="shared" ref="H8:AM8" si="10">SUM(H6:H7)</f>
        <v>0.99999999999708744</v>
      </c>
      <c r="I8" s="231">
        <f t="shared" si="10"/>
        <v>1.0000000001557789</v>
      </c>
      <c r="J8" s="231">
        <f t="shared" si="10"/>
        <v>1.0000000002116936</v>
      </c>
      <c r="K8" s="231">
        <f t="shared" si="10"/>
        <v>1.0000000000683449</v>
      </c>
      <c r="L8" s="231">
        <f t="shared" si="10"/>
        <v>0.99999999994322997</v>
      </c>
      <c r="M8" s="231">
        <f t="shared" si="10"/>
        <v>1.0000000001700731</v>
      </c>
      <c r="N8" s="231">
        <f t="shared" si="10"/>
        <v>0.99999999997165678</v>
      </c>
      <c r="O8" s="231">
        <f t="shared" si="10"/>
        <v>1.0000000000566014</v>
      </c>
      <c r="P8" s="231">
        <f t="shared" si="10"/>
        <v>0.99999999988713251</v>
      </c>
      <c r="Q8" s="231">
        <f t="shared" si="10"/>
        <v>0.99999999985949473</v>
      </c>
      <c r="R8" s="231">
        <f t="shared" si="10"/>
        <v>1</v>
      </c>
      <c r="S8" s="231">
        <f t="shared" si="10"/>
        <v>1</v>
      </c>
      <c r="T8" s="231">
        <f t="shared" si="10"/>
        <v>1</v>
      </c>
      <c r="U8" s="231">
        <f t="shared" si="10"/>
        <v>1.0000000000275111</v>
      </c>
      <c r="V8" s="231">
        <f t="shared" si="10"/>
        <v>1.0000000000273612</v>
      </c>
      <c r="W8" s="231">
        <f t="shared" si="10"/>
        <v>1.0000000000544289</v>
      </c>
      <c r="X8" s="231">
        <f t="shared" si="10"/>
        <v>0.9999999998375817</v>
      </c>
      <c r="Y8" s="231">
        <f t="shared" si="10"/>
        <v>1.0000000002154268</v>
      </c>
      <c r="Z8" s="231">
        <f t="shared" si="10"/>
        <v>0.99999999999999989</v>
      </c>
      <c r="AA8" s="231">
        <f t="shared" si="10"/>
        <v>1</v>
      </c>
      <c r="AB8" s="231">
        <f t="shared" si="10"/>
        <v>0.99999999999999989</v>
      </c>
      <c r="AC8" s="231">
        <f t="shared" si="10"/>
        <v>1</v>
      </c>
      <c r="AD8" s="231">
        <f t="shared" si="10"/>
        <v>1</v>
      </c>
      <c r="AE8" s="231">
        <f t="shared" si="10"/>
        <v>1.000000000260675</v>
      </c>
      <c r="AF8" s="231">
        <f t="shared" si="10"/>
        <v>1.0000000000000002</v>
      </c>
      <c r="AG8" s="231">
        <f t="shared" si="10"/>
        <v>1</v>
      </c>
      <c r="AH8" s="231">
        <f t="shared" si="10"/>
        <v>0.99999999999999978</v>
      </c>
      <c r="AI8" s="231">
        <f t="shared" si="10"/>
        <v>1</v>
      </c>
      <c r="AJ8" s="231">
        <f t="shared" si="10"/>
        <v>0.99999999999999989</v>
      </c>
      <c r="AK8" s="231">
        <f t="shared" si="10"/>
        <v>1</v>
      </c>
      <c r="AL8" s="231">
        <f t="shared" si="10"/>
        <v>1</v>
      </c>
      <c r="AM8" s="231">
        <f t="shared" si="10"/>
        <v>1</v>
      </c>
    </row>
    <row r="9" spans="1:39" s="3" customFormat="1" x14ac:dyDescent="0.25"/>
    <row r="10" spans="1:39" s="3" customFormat="1" x14ac:dyDescent="0.25"/>
    <row r="11" spans="1:39" s="3" customFormat="1" x14ac:dyDescent="0.25"/>
    <row r="12" spans="1:39" x14ac:dyDescent="0.2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C13" s="157" t="s">
        <v>73</v>
      </c>
      <c r="D13" s="3"/>
      <c r="E13" s="181"/>
      <c r="F13" s="181"/>
      <c r="G13" s="181"/>
      <c r="H13" s="181"/>
      <c r="I13" s="181">
        <f>I91</f>
        <v>8.5699726798540449E-3</v>
      </c>
      <c r="J13" s="182">
        <f>S91</f>
        <v>0.11836654225214704</v>
      </c>
      <c r="K13" s="182">
        <f>AM91</f>
        <v>0.66243157045394585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C14" s="158" t="s">
        <v>59</v>
      </c>
      <c r="D14" s="3"/>
      <c r="E14" s="183"/>
      <c r="F14" s="183"/>
      <c r="G14" s="183"/>
      <c r="H14" s="183"/>
      <c r="I14" s="183">
        <f>I91</f>
        <v>8.5699726798540449E-3</v>
      </c>
      <c r="J14" s="183">
        <f>S91</f>
        <v>0.11836654225214704</v>
      </c>
      <c r="K14" s="183">
        <f>AM91</f>
        <v>0.66243157045394585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C15" s="157" t="s">
        <v>74</v>
      </c>
      <c r="D15" s="3"/>
      <c r="E15" s="181"/>
      <c r="F15" s="181"/>
      <c r="G15" s="181"/>
      <c r="H15" s="181"/>
      <c r="I15" s="181">
        <f>I99</f>
        <v>0.9914300274759249</v>
      </c>
      <c r="J15" s="181">
        <f>S99</f>
        <v>0.88163345774785296</v>
      </c>
      <c r="K15" s="182">
        <f>AM99</f>
        <v>0.33756842954605415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C16" s="158" t="s">
        <v>56</v>
      </c>
      <c r="D16" s="3"/>
      <c r="E16" s="184"/>
      <c r="F16" s="184"/>
      <c r="G16" s="184"/>
      <c r="H16" s="184"/>
      <c r="I16" s="184">
        <f>I100+I101</f>
        <v>0.17621775300637815</v>
      </c>
      <c r="J16" s="184">
        <f>S100+S101</f>
        <v>0.21061696102383895</v>
      </c>
      <c r="K16" s="184">
        <f>AM100+AM101</f>
        <v>9.9907245167775896E-2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C17" s="159" t="s">
        <v>57</v>
      </c>
      <c r="D17" s="3"/>
      <c r="E17" s="183"/>
      <c r="F17" s="183"/>
      <c r="G17" s="183"/>
      <c r="H17" s="183"/>
      <c r="I17" s="183">
        <f>I102+I103+I104</f>
        <v>0.71137273095013442</v>
      </c>
      <c r="J17" s="183">
        <f>S102+S103+S104</f>
        <v>0.61281200259594115</v>
      </c>
      <c r="K17" s="183">
        <f>AM102+AM103+AM104</f>
        <v>0.22246633896625134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C18" s="159" t="s">
        <v>58</v>
      </c>
      <c r="D18" s="3"/>
      <c r="E18" s="183"/>
      <c r="F18" s="183"/>
      <c r="G18" s="183"/>
      <c r="H18" s="183"/>
      <c r="I18" s="183">
        <f>I105+I106</f>
        <v>0.10383954338094208</v>
      </c>
      <c r="J18" s="183">
        <f>S105+S106</f>
        <v>5.8204494217082549E-2</v>
      </c>
      <c r="K18" s="183">
        <f>AM105+AM106</f>
        <v>1.5194845416991423E-2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C19" s="160" t="s">
        <v>70</v>
      </c>
      <c r="E19" s="185"/>
      <c r="F19" s="185"/>
      <c r="G19" s="185"/>
      <c r="H19" s="185"/>
      <c r="I19" s="185">
        <f>SUM(I16:I18)</f>
        <v>0.99143002733745456</v>
      </c>
      <c r="J19" s="185">
        <f>SUM(J16:J18)</f>
        <v>0.88163345783686264</v>
      </c>
      <c r="K19" s="185">
        <f>SUM(K16:K18)</f>
        <v>0.33756842955101862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25"/>
    <row r="21" spans="1:39" s="3" customFormat="1" x14ac:dyDescent="0.25"/>
    <row r="22" spans="1:39" s="3" customFormat="1" x14ac:dyDescent="0.25"/>
    <row r="23" spans="1:39" s="3" customFormat="1" ht="23.25" x14ac:dyDescent="0.35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25" x14ac:dyDescent="0.35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2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3003.2163580000001</v>
      </c>
      <c r="J26" s="51">
        <f>VLOOKUP($D26,Résultats!$B$2:$AZ$251,J$2,FALSE)</f>
        <v>2989.3211740000002</v>
      </c>
      <c r="K26" s="51">
        <f>VLOOKUP($D26,Résultats!$B$2:$AZ$251,K$2,FALSE)</f>
        <v>2880.1679779999999</v>
      </c>
      <c r="L26" s="51">
        <f>VLOOKUP($D26,Résultats!$B$2:$AZ$251,L$2,FALSE)</f>
        <v>2846.579448</v>
      </c>
      <c r="M26" s="51">
        <f>VLOOKUP($D26,Résultats!$B$2:$AZ$251,M$2,FALSE)</f>
        <v>2790.7314919999999</v>
      </c>
      <c r="N26" s="51">
        <f>VLOOKUP($D26,Résultats!$B$2:$AZ$251,N$2,FALSE)</f>
        <v>2748.3085580000002</v>
      </c>
      <c r="O26" s="51">
        <f>VLOOKUP($D26,Résultats!$B$2:$AZ$251,O$2,FALSE)</f>
        <v>2798.7981260000001</v>
      </c>
      <c r="P26" s="51">
        <f>VLOOKUP($D26,Résultats!$B$2:$AZ$251,P$2,FALSE)</f>
        <v>2854.6533559999998</v>
      </c>
      <c r="Q26" s="51">
        <f>VLOOKUP($D26,Résultats!$B$2:$AZ$251,Q$2,FALSE)</f>
        <v>2904.0033039999998</v>
      </c>
      <c r="R26" s="51">
        <f>VLOOKUP($D26,Résultats!$B$2:$AZ$251,R$2,FALSE)</f>
        <v>2942.8920419999999</v>
      </c>
      <c r="S26" s="51">
        <f>VLOOKUP($D26,Résultats!$B$2:$AZ$251,S$2,FALSE)</f>
        <v>2974.546742</v>
      </c>
      <c r="T26" s="51">
        <f>VLOOKUP($D26,Résultats!$B$2:$AZ$251,T$2,FALSE)</f>
        <v>2995.9058829999999</v>
      </c>
      <c r="U26" s="51">
        <f>VLOOKUP($D26,Résultats!$B$2:$AZ$251,U$2,FALSE)</f>
        <v>3013.0112279999998</v>
      </c>
      <c r="V26" s="51">
        <f>VLOOKUP($D26,Résultats!$B$2:$AZ$251,V$2,FALSE)</f>
        <v>3027.5987749999999</v>
      </c>
      <c r="W26" s="51">
        <f>VLOOKUP($D26,Résultats!$B$2:$AZ$251,W$2,FALSE)</f>
        <v>3041.346223</v>
      </c>
      <c r="X26" s="51">
        <f>VLOOKUP($D26,Résultats!$B$2:$AZ$251,X$2,FALSE)</f>
        <v>3056.0578369999998</v>
      </c>
      <c r="Y26" s="51">
        <f>VLOOKUP($D26,Résultats!$B$2:$AZ$251,Y$2,FALSE)</f>
        <v>3068.7885289999999</v>
      </c>
      <c r="Z26" s="51">
        <f>VLOOKUP($D26,Résultats!$B$2:$AZ$251,Z$2,FALSE)</f>
        <v>3083.6385289999998</v>
      </c>
      <c r="AA26" s="51">
        <f>VLOOKUP($D26,Résultats!$B$2:$AZ$251,AA$2,FALSE)</f>
        <v>3100.199059</v>
      </c>
      <c r="AB26" s="51">
        <f>VLOOKUP($D26,Résultats!$B$2:$AZ$251,AB$2,FALSE)</f>
        <v>3118.5790080000002</v>
      </c>
      <c r="AC26" s="51">
        <f>VLOOKUP($D26,Résultats!$B$2:$AZ$251,AC$2,FALSE)</f>
        <v>3137.9775129999998</v>
      </c>
      <c r="AD26" s="51">
        <f>VLOOKUP($D26,Résultats!$B$2:$AZ$251,AD$2,FALSE)</f>
        <v>3164.8143610000002</v>
      </c>
      <c r="AE26" s="51">
        <f>VLOOKUP($D26,Résultats!$B$2:$AZ$251,AE$2,FALSE)</f>
        <v>3191.2916759999998</v>
      </c>
      <c r="AF26" s="51">
        <f>VLOOKUP($D26,Résultats!$B$2:$AZ$251,AF$2,FALSE)</f>
        <v>3215.8733910000001</v>
      </c>
      <c r="AG26" s="51">
        <f>VLOOKUP($D26,Résultats!$B$2:$AZ$251,AG$2,FALSE)</f>
        <v>3239.4537089999999</v>
      </c>
      <c r="AH26" s="51">
        <f>VLOOKUP($D26,Résultats!$B$2:$AZ$251,AH$2,FALSE)</f>
        <v>3261.3534370000002</v>
      </c>
      <c r="AI26" s="51">
        <f>VLOOKUP($D26,Résultats!$B$2:$AZ$251,AI$2,FALSE)</f>
        <v>3281.5110810000001</v>
      </c>
      <c r="AJ26" s="51">
        <f>VLOOKUP($D26,Résultats!$B$2:$AZ$251,AJ$2,FALSE)</f>
        <v>3301.5455550000001</v>
      </c>
      <c r="AK26" s="51">
        <f>VLOOKUP($D26,Résultats!$B$2:$AZ$251,AK$2,FALSE)</f>
        <v>3321.2803370000001</v>
      </c>
      <c r="AL26" s="51">
        <f>VLOOKUP($D26,Résultats!$B$2:$AZ$251,AL$2,FALSE)</f>
        <v>3340.774167</v>
      </c>
      <c r="AM26" s="100">
        <f>VLOOKUP($D26,Résultats!$B$2:$AZ$251,AM$2,FALSE)</f>
        <v>3362.6261869999998</v>
      </c>
    </row>
    <row r="27" spans="1:39" x14ac:dyDescent="0.2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24.20504944</v>
      </c>
      <c r="G27" s="53">
        <f>VLOOKUP($D27,Résultats!$B$2:$AZ$251,G$2,FALSE)</f>
        <v>44.500197389999997</v>
      </c>
      <c r="H27" s="53">
        <f>VLOOKUP($D27,Résultats!$B$2:$AZ$251,H$2,FALSE)</f>
        <v>53.36056636</v>
      </c>
      <c r="I27" s="53">
        <f>VLOOKUP($D27,Résultats!$B$2:$AZ$251,I$2,FALSE)</f>
        <v>104.6013062</v>
      </c>
      <c r="J27" s="53">
        <f>VLOOKUP($D27,Résultats!$B$2:$AZ$251,J$2,FALSE)</f>
        <v>184.87162219999999</v>
      </c>
      <c r="K27" s="53">
        <f>VLOOKUP($D27,Résultats!$B$2:$AZ$251,K$2,FALSE)</f>
        <v>312.14415059999999</v>
      </c>
      <c r="L27" s="53">
        <f>VLOOKUP($D27,Résultats!$B$2:$AZ$251,L$2,FALSE)</f>
        <v>355.58387920000001</v>
      </c>
      <c r="M27" s="53">
        <f>VLOOKUP($D27,Résultats!$B$2:$AZ$251,M$2,FALSE)</f>
        <v>400.77420549999999</v>
      </c>
      <c r="N27" s="53">
        <f>VLOOKUP($D27,Résultats!$B$2:$AZ$251,N$2,FALSE)</f>
        <v>452.43761189999998</v>
      </c>
      <c r="O27" s="53">
        <f>VLOOKUP($D27,Résultats!$B$2:$AZ$251,O$2,FALSE)</f>
        <v>526.4757098</v>
      </c>
      <c r="P27" s="53">
        <f>VLOOKUP($D27,Résultats!$B$2:$AZ$251,P$2,FALSE)</f>
        <v>611.38863200000003</v>
      </c>
      <c r="Q27" s="53">
        <f>VLOOKUP($D27,Résultats!$B$2:$AZ$251,Q$2,FALSE)</f>
        <v>705.33219759999997</v>
      </c>
      <c r="R27" s="53">
        <f>VLOOKUP($D27,Résultats!$B$2:$AZ$251,R$2,FALSE)</f>
        <v>807.05614200000002</v>
      </c>
      <c r="S27" s="53">
        <f>VLOOKUP($D27,Résultats!$B$2:$AZ$251,S$2,FALSE)</f>
        <v>916.65303119999999</v>
      </c>
      <c r="T27" s="53">
        <f>VLOOKUP($D27,Résultats!$B$2:$AZ$251,T$2,FALSE)</f>
        <v>1032.0785579999999</v>
      </c>
      <c r="U27" s="53">
        <f>VLOOKUP($D27,Résultats!$B$2:$AZ$251,U$2,FALSE)</f>
        <v>1153.885976</v>
      </c>
      <c r="V27" s="53">
        <f>VLOOKUP($D27,Résultats!$B$2:$AZ$251,V$2,FALSE)</f>
        <v>1281.33026</v>
      </c>
      <c r="W27" s="53">
        <f>VLOOKUP($D27,Résultats!$B$2:$AZ$251,W$2,FALSE)</f>
        <v>1413.57737</v>
      </c>
      <c r="X27" s="53">
        <f>VLOOKUP($D27,Résultats!$B$2:$AZ$251,X$2,FALSE)</f>
        <v>1549.8584949999999</v>
      </c>
      <c r="Y27" s="53">
        <f>VLOOKUP($D27,Résultats!$B$2:$AZ$251,Y$2,FALSE)</f>
        <v>1686.901331</v>
      </c>
      <c r="Z27" s="53">
        <f>VLOOKUP($D27,Résultats!$B$2:$AZ$251,Z$2,FALSE)</f>
        <v>1824.998411</v>
      </c>
      <c r="AA27" s="53">
        <f>VLOOKUP($D27,Résultats!$B$2:$AZ$251,AA$2,FALSE)</f>
        <v>1962.2719959999999</v>
      </c>
      <c r="AB27" s="53">
        <f>VLOOKUP($D27,Résultats!$B$2:$AZ$251,AB$2,FALSE)</f>
        <v>2097.2177649999999</v>
      </c>
      <c r="AC27" s="53">
        <f>VLOOKUP($D27,Résultats!$B$2:$AZ$251,AC$2,FALSE)</f>
        <v>2227.8839210000001</v>
      </c>
      <c r="AD27" s="53">
        <f>VLOOKUP($D27,Résultats!$B$2:$AZ$251,AD$2,FALSE)</f>
        <v>2357.83626</v>
      </c>
      <c r="AE27" s="53">
        <f>VLOOKUP($D27,Résultats!$B$2:$AZ$251,AE$2,FALSE)</f>
        <v>2480.7253040000001</v>
      </c>
      <c r="AF27" s="53">
        <f>VLOOKUP($D27,Résultats!$B$2:$AZ$251,AF$2,FALSE)</f>
        <v>2594.5468139999998</v>
      </c>
      <c r="AG27" s="53">
        <f>VLOOKUP($D27,Résultats!$B$2:$AZ$251,AG$2,FALSE)</f>
        <v>2699.4926270000001</v>
      </c>
      <c r="AH27" s="53">
        <f>VLOOKUP($D27,Résultats!$B$2:$AZ$251,AH$2,FALSE)</f>
        <v>2794.8203400000002</v>
      </c>
      <c r="AI27" s="53">
        <f>VLOOKUP($D27,Résultats!$B$2:$AZ$251,AI$2,FALSE)</f>
        <v>2880.5387230000001</v>
      </c>
      <c r="AJ27" s="53">
        <f>VLOOKUP($D27,Résultats!$B$2:$AZ$251,AJ$2,FALSE)</f>
        <v>2958.3771499999998</v>
      </c>
      <c r="AK27" s="53">
        <f>VLOOKUP($D27,Résultats!$B$2:$AZ$251,AK$2,FALSE)</f>
        <v>3028.6912360000001</v>
      </c>
      <c r="AL27" s="53">
        <f>VLOOKUP($D27,Résultats!$B$2:$AZ$251,AL$2,FALSE)</f>
        <v>3092.12916</v>
      </c>
      <c r="AM27" s="213">
        <f>VLOOKUP($D27,Résultats!$B$2:$AZ$251,AM$2,FALSE)</f>
        <v>3151.7657199999999</v>
      </c>
    </row>
    <row r="28" spans="1:39" x14ac:dyDescent="0.2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0.52189186929999998</v>
      </c>
      <c r="G28" s="25">
        <f>VLOOKUP($D28,Résultats!$B$2:$AZ$251,G$2,FALSE)</f>
        <v>1.245701186</v>
      </c>
      <c r="H28" s="25">
        <f>VLOOKUP($D28,Résultats!$B$2:$AZ$251,H$2,FALSE)</f>
        <v>1.622179075</v>
      </c>
      <c r="I28" s="25">
        <f>VLOOKUP($D28,Résultats!$B$2:$AZ$251,I$2,FALSE)</f>
        <v>3.4305258300000001</v>
      </c>
      <c r="J28" s="25">
        <f>VLOOKUP($D28,Résultats!$B$2:$AZ$251,J$2,FALSE)</f>
        <v>6.5446796220000003</v>
      </c>
      <c r="K28" s="25">
        <f>VLOOKUP($D28,Résultats!$B$2:$AZ$251,K$2,FALSE)</f>
        <v>11.9210805</v>
      </c>
      <c r="L28" s="25">
        <f>VLOOKUP($D28,Résultats!$B$2:$AZ$251,L$2,FALSE)</f>
        <v>14.626547860000001</v>
      </c>
      <c r="M28" s="25">
        <f>VLOOKUP($D28,Résultats!$B$2:$AZ$251,M$2,FALSE)</f>
        <v>17.71343019</v>
      </c>
      <c r="N28" s="25">
        <f>VLOOKUP($D28,Résultats!$B$2:$AZ$251,N$2,FALSE)</f>
        <v>21.427419199999999</v>
      </c>
      <c r="O28" s="25">
        <f>VLOOKUP($D28,Résultats!$B$2:$AZ$251,O$2,FALSE)</f>
        <v>26.59811268</v>
      </c>
      <c r="P28" s="25">
        <f>VLOOKUP($D28,Résultats!$B$2:$AZ$251,P$2,FALSE)</f>
        <v>32.791819349999997</v>
      </c>
      <c r="Q28" s="25">
        <f>VLOOKUP($D28,Résultats!$B$2:$AZ$251,Q$2,FALSE)</f>
        <v>39.973761269999997</v>
      </c>
      <c r="R28" s="25">
        <f>VLOOKUP($D28,Résultats!$B$2:$AZ$251,R$2,FALSE)</f>
        <v>48.124272470000001</v>
      </c>
      <c r="S28" s="25">
        <f>VLOOKUP($D28,Résultats!$B$2:$AZ$251,S$2,FALSE)</f>
        <v>57.294922749999998</v>
      </c>
      <c r="T28" s="25">
        <f>VLOOKUP($D28,Résultats!$B$2:$AZ$251,T$2,FALSE)</f>
        <v>67.404674900000003</v>
      </c>
      <c r="U28" s="25">
        <f>VLOOKUP($D28,Résultats!$B$2:$AZ$251,U$2,FALSE)</f>
        <v>78.533296250000006</v>
      </c>
      <c r="V28" s="25">
        <f>VLOOKUP($D28,Résultats!$B$2:$AZ$251,V$2,FALSE)</f>
        <v>90.680291800000006</v>
      </c>
      <c r="W28" s="25">
        <f>VLOOKUP($D28,Résultats!$B$2:$AZ$251,W$2,FALSE)</f>
        <v>103.83428859999999</v>
      </c>
      <c r="X28" s="25">
        <f>VLOOKUP($D28,Résultats!$B$2:$AZ$251,X$2,FALSE)</f>
        <v>117.98521770000001</v>
      </c>
      <c r="Y28" s="25">
        <f>VLOOKUP($D28,Résultats!$B$2:$AZ$251,Y$2,FALSE)</f>
        <v>132.9173193</v>
      </c>
      <c r="Z28" s="25">
        <f>VLOOKUP($D28,Résultats!$B$2:$AZ$251,Z$2,FALSE)</f>
        <v>148.66768440000001</v>
      </c>
      <c r="AA28" s="25">
        <f>VLOOKUP($D28,Résultats!$B$2:$AZ$251,AA$2,FALSE)</f>
        <v>165.1067793</v>
      </c>
      <c r="AB28" s="25">
        <f>VLOOKUP($D28,Résultats!$B$2:$AZ$251,AB$2,FALSE)</f>
        <v>182.1134265</v>
      </c>
      <c r="AC28" s="25">
        <f>VLOOKUP($D28,Résultats!$B$2:$AZ$251,AC$2,FALSE)</f>
        <v>199.51230279999999</v>
      </c>
      <c r="AD28" s="25">
        <f>VLOOKUP($D28,Résultats!$B$2:$AZ$251,AD$2,FALSE)</f>
        <v>217.6197512</v>
      </c>
      <c r="AE28" s="25">
        <f>VLOOKUP($D28,Résultats!$B$2:$AZ$251,AE$2,FALSE)</f>
        <v>235.84518109999999</v>
      </c>
      <c r="AF28" s="25">
        <f>VLOOKUP($D28,Résultats!$B$2:$AZ$251,AF$2,FALSE)</f>
        <v>253.9624848</v>
      </c>
      <c r="AG28" s="25">
        <f>VLOOKUP($D28,Résultats!$B$2:$AZ$251,AG$2,FALSE)</f>
        <v>271.94915880000002</v>
      </c>
      <c r="AH28" s="25">
        <f>VLOOKUP($D28,Résultats!$B$2:$AZ$251,AH$2,FALSE)</f>
        <v>289.68223790000002</v>
      </c>
      <c r="AI28" s="25">
        <f>VLOOKUP($D28,Résultats!$B$2:$AZ$251,AI$2,FALSE)</f>
        <v>307.11275419999998</v>
      </c>
      <c r="AJ28" s="25">
        <f>VLOOKUP($D28,Résultats!$B$2:$AZ$251,AJ$2,FALSE)</f>
        <v>324.37314650000002</v>
      </c>
      <c r="AK28" s="25">
        <f>VLOOKUP($D28,Résultats!$B$2:$AZ$251,AK$2,FALSE)</f>
        <v>341.45523029999998</v>
      </c>
      <c r="AL28" s="25">
        <f>VLOOKUP($D28,Résultats!$B$2:$AZ$251,AL$2,FALSE)</f>
        <v>358.38625610000003</v>
      </c>
      <c r="AM28" s="102">
        <f>VLOOKUP($D28,Résultats!$B$2:$AZ$251,AM$2,FALSE)</f>
        <v>375.49975719999998</v>
      </c>
    </row>
    <row r="29" spans="1:39" x14ac:dyDescent="0.2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0.42579564110000001</v>
      </c>
      <c r="G29" s="25">
        <f>VLOOKUP($D29,Résultats!$B$2:$AZ$251,G$2,FALSE)</f>
        <v>0.93818148629999998</v>
      </c>
      <c r="H29" s="25">
        <f>VLOOKUP($D29,Résultats!$B$2:$AZ$251,H$2,FALSE)</f>
        <v>1.193055577</v>
      </c>
      <c r="I29" s="25">
        <f>VLOOKUP($D29,Résultats!$B$2:$AZ$251,I$2,FALSE)</f>
        <v>2.4697662380000001</v>
      </c>
      <c r="J29" s="25">
        <f>VLOOKUP($D29,Résultats!$B$2:$AZ$251,J$2,FALSE)</f>
        <v>4.6133328569999996</v>
      </c>
      <c r="K29" s="25">
        <f>VLOOKUP($D29,Résultats!$B$2:$AZ$251,K$2,FALSE)</f>
        <v>8.2313043340000007</v>
      </c>
      <c r="L29" s="25">
        <f>VLOOKUP($D29,Résultats!$B$2:$AZ$251,L$2,FALSE)</f>
        <v>9.8990317010000002</v>
      </c>
      <c r="M29" s="25">
        <f>VLOOKUP($D29,Résultats!$B$2:$AZ$251,M$2,FALSE)</f>
        <v>11.758873339999999</v>
      </c>
      <c r="N29" s="25">
        <f>VLOOKUP($D29,Résultats!$B$2:$AZ$251,N$2,FALSE)</f>
        <v>13.962394939999999</v>
      </c>
      <c r="O29" s="25">
        <f>VLOOKUP($D29,Résultats!$B$2:$AZ$251,O$2,FALSE)</f>
        <v>17.031447660000001</v>
      </c>
      <c r="P29" s="25">
        <f>VLOOKUP($D29,Résultats!$B$2:$AZ$251,P$2,FALSE)</f>
        <v>20.657462769999999</v>
      </c>
      <c r="Q29" s="25">
        <f>VLOOKUP($D29,Résultats!$B$2:$AZ$251,Q$2,FALSE)</f>
        <v>24.801365300000001</v>
      </c>
      <c r="R29" s="25">
        <f>VLOOKUP($D29,Résultats!$B$2:$AZ$251,R$2,FALSE)</f>
        <v>29.435977009999998</v>
      </c>
      <c r="S29" s="25">
        <f>VLOOKUP($D29,Résultats!$B$2:$AZ$251,S$2,FALSE)</f>
        <v>34.578694689999999</v>
      </c>
      <c r="T29" s="25">
        <f>VLOOKUP($D29,Résultats!$B$2:$AZ$251,T$2,FALSE)</f>
        <v>40.166237359999997</v>
      </c>
      <c r="U29" s="25">
        <f>VLOOKUP($D29,Résultats!$B$2:$AZ$251,U$2,FALSE)</f>
        <v>46.232018689999997</v>
      </c>
      <c r="V29" s="25">
        <f>VLOOKUP($D29,Résultats!$B$2:$AZ$251,V$2,FALSE)</f>
        <v>52.760116940000003</v>
      </c>
      <c r="W29" s="25">
        <f>VLOOKUP($D29,Résultats!$B$2:$AZ$251,W$2,FALSE)</f>
        <v>59.72823648</v>
      </c>
      <c r="X29" s="25">
        <f>VLOOKUP($D29,Résultats!$B$2:$AZ$251,X$2,FALSE)</f>
        <v>67.114580689999997</v>
      </c>
      <c r="Y29" s="25">
        <f>VLOOKUP($D29,Résultats!$B$2:$AZ$251,Y$2,FALSE)</f>
        <v>74.782209649999999</v>
      </c>
      <c r="Z29" s="25">
        <f>VLOOKUP($D29,Résultats!$B$2:$AZ$251,Z$2,FALSE)</f>
        <v>82.74085359</v>
      </c>
      <c r="AA29" s="25">
        <f>VLOOKUP($D29,Résultats!$B$2:$AZ$251,AA$2,FALSE)</f>
        <v>90.905261830000001</v>
      </c>
      <c r="AB29" s="25">
        <f>VLOOKUP($D29,Résultats!$B$2:$AZ$251,AB$2,FALSE)</f>
        <v>99.198433289999997</v>
      </c>
      <c r="AC29" s="25">
        <f>VLOOKUP($D29,Résultats!$B$2:$AZ$251,AC$2,FALSE)</f>
        <v>107.5164257</v>
      </c>
      <c r="AD29" s="25">
        <f>VLOOKUP($D29,Résultats!$B$2:$AZ$251,AD$2,FALSE)</f>
        <v>116.0204682</v>
      </c>
      <c r="AE29" s="25">
        <f>VLOOKUP($D29,Résultats!$B$2:$AZ$251,AE$2,FALSE)</f>
        <v>124.3865646</v>
      </c>
      <c r="AF29" s="25">
        <f>VLOOKUP($D29,Résultats!$B$2:$AZ$251,AF$2,FALSE)</f>
        <v>132.49208659999999</v>
      </c>
      <c r="AG29" s="25">
        <f>VLOOKUP($D29,Résultats!$B$2:$AZ$251,AG$2,FALSE)</f>
        <v>140.32293580000001</v>
      </c>
      <c r="AH29" s="25">
        <f>VLOOKUP($D29,Résultats!$B$2:$AZ$251,AH$2,FALSE)</f>
        <v>147.81462579999999</v>
      </c>
      <c r="AI29" s="25">
        <f>VLOOKUP($D29,Résultats!$B$2:$AZ$251,AI$2,FALSE)</f>
        <v>154.94148519999999</v>
      </c>
      <c r="AJ29" s="25">
        <f>VLOOKUP($D29,Résultats!$B$2:$AZ$251,AJ$2,FALSE)</f>
        <v>161.77007649999999</v>
      </c>
      <c r="AK29" s="25">
        <f>VLOOKUP($D29,Résultats!$B$2:$AZ$251,AK$2,FALSE)</f>
        <v>168.29520629999999</v>
      </c>
      <c r="AL29" s="25">
        <f>VLOOKUP($D29,Résultats!$B$2:$AZ$251,AL$2,FALSE)</f>
        <v>174.52903420000001</v>
      </c>
      <c r="AM29" s="102">
        <f>VLOOKUP($D29,Résultats!$B$2:$AZ$251,AM$2,FALSE)</f>
        <v>180.6277705</v>
      </c>
    </row>
    <row r="30" spans="1:39" x14ac:dyDescent="0.2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0.71810894349999999</v>
      </c>
      <c r="G30" s="25">
        <f>VLOOKUP($D30,Résultats!$B$2:$AZ$251,G$2,FALSE)</f>
        <v>1.329148636</v>
      </c>
      <c r="H30" s="25">
        <f>VLOOKUP($D30,Résultats!$B$2:$AZ$251,H$2,FALSE)</f>
        <v>1.595285786</v>
      </c>
      <c r="I30" s="25">
        <f>VLOOKUP($D30,Résultats!$B$2:$AZ$251,I$2,FALSE)</f>
        <v>3.1274625340000002</v>
      </c>
      <c r="J30" s="25">
        <f>VLOOKUP($D30,Résultats!$B$2:$AZ$251,J$2,FALSE)</f>
        <v>5.5227053809999997</v>
      </c>
      <c r="K30" s="25">
        <f>VLOOKUP($D30,Résultats!$B$2:$AZ$251,K$2,FALSE)</f>
        <v>9.3059631399999905</v>
      </c>
      <c r="L30" s="25">
        <f>VLOOKUP($D30,Résultats!$B$2:$AZ$251,L$2,FALSE)</f>
        <v>10.56556389</v>
      </c>
      <c r="M30" s="25">
        <f>VLOOKUP($D30,Résultats!$B$2:$AZ$251,M$2,FALSE)</f>
        <v>11.85098487</v>
      </c>
      <c r="N30" s="25">
        <f>VLOOKUP($D30,Résultats!$B$2:$AZ$251,N$2,FALSE)</f>
        <v>13.293144270000001</v>
      </c>
      <c r="O30" s="25">
        <f>VLOOKUP($D30,Résultats!$B$2:$AZ$251,O$2,FALSE)</f>
        <v>15.34708369</v>
      </c>
      <c r="P30" s="25">
        <f>VLOOKUP($D30,Résultats!$B$2:$AZ$251,P$2,FALSE)</f>
        <v>17.658997660000001</v>
      </c>
      <c r="Q30" s="25">
        <f>VLOOKUP($D30,Résultats!$B$2:$AZ$251,Q$2,FALSE)</f>
        <v>20.161878890000001</v>
      </c>
      <c r="R30" s="25">
        <f>VLOOKUP($D30,Résultats!$B$2:$AZ$251,R$2,FALSE)</f>
        <v>22.80689362</v>
      </c>
      <c r="S30" s="25">
        <f>VLOOKUP($D30,Résultats!$B$2:$AZ$251,S$2,FALSE)</f>
        <v>25.583655220000001</v>
      </c>
      <c r="T30" s="25">
        <f>VLOOKUP($D30,Résultats!$B$2:$AZ$251,T$2,FALSE)</f>
        <v>28.421552680000001</v>
      </c>
      <c r="U30" s="25">
        <f>VLOOKUP($D30,Résultats!$B$2:$AZ$251,U$2,FALSE)</f>
        <v>31.32203715</v>
      </c>
      <c r="V30" s="25">
        <f>VLOOKUP($D30,Résultats!$B$2:$AZ$251,V$2,FALSE)</f>
        <v>34.249451309999998</v>
      </c>
      <c r="W30" s="25">
        <f>VLOOKUP($D30,Résultats!$B$2:$AZ$251,W$2,FALSE)</f>
        <v>37.16561102</v>
      </c>
      <c r="X30" s="25">
        <f>VLOOKUP($D30,Résultats!$B$2:$AZ$251,X$2,FALSE)</f>
        <v>40.033769339999999</v>
      </c>
      <c r="Y30" s="25">
        <f>VLOOKUP($D30,Résultats!$B$2:$AZ$251,Y$2,FALSE)</f>
        <v>42.754385399999997</v>
      </c>
      <c r="Z30" s="25">
        <f>VLOOKUP($D30,Résultats!$B$2:$AZ$251,Z$2,FALSE)</f>
        <v>45.322933730000003</v>
      </c>
      <c r="AA30" s="25">
        <f>VLOOKUP($D30,Résultats!$B$2:$AZ$251,AA$2,FALSE)</f>
        <v>47.678793030000001</v>
      </c>
      <c r="AB30" s="25">
        <f>VLOOKUP($D30,Résultats!$B$2:$AZ$251,AB$2,FALSE)</f>
        <v>49.774677660000002</v>
      </c>
      <c r="AC30" s="25">
        <f>VLOOKUP($D30,Résultats!$B$2:$AZ$251,AC$2,FALSE)</f>
        <v>51.555859849999997</v>
      </c>
      <c r="AD30" s="25">
        <f>VLOOKUP($D30,Résultats!$B$2:$AZ$251,AD$2,FALSE)</f>
        <v>53.095840449999997</v>
      </c>
      <c r="AE30" s="25">
        <f>VLOOKUP($D30,Résultats!$B$2:$AZ$251,AE$2,FALSE)</f>
        <v>54.243086650000002</v>
      </c>
      <c r="AF30" s="25">
        <f>VLOOKUP($D30,Résultats!$B$2:$AZ$251,AF$2,FALSE)</f>
        <v>54.952688510000002</v>
      </c>
      <c r="AG30" s="25">
        <f>VLOOKUP($D30,Résultats!$B$2:$AZ$251,AG$2,FALSE)</f>
        <v>55.22945241</v>
      </c>
      <c r="AH30" s="25">
        <f>VLOOKUP($D30,Résultats!$B$2:$AZ$251,AH$2,FALSE)</f>
        <v>55.061210619999997</v>
      </c>
      <c r="AI30" s="25">
        <f>VLOOKUP($D30,Résultats!$B$2:$AZ$251,AI$2,FALSE)</f>
        <v>54.45223249</v>
      </c>
      <c r="AJ30" s="25">
        <f>VLOOKUP($D30,Résultats!$B$2:$AZ$251,AJ$2,FALSE)</f>
        <v>53.440514919999998</v>
      </c>
      <c r="AK30" s="25">
        <f>VLOOKUP($D30,Résultats!$B$2:$AZ$251,AK$2,FALSE)</f>
        <v>52.037234460000001</v>
      </c>
      <c r="AL30" s="25">
        <f>VLOOKUP($D30,Résultats!$B$2:$AZ$251,AL$2,FALSE)</f>
        <v>50.258647770000003</v>
      </c>
      <c r="AM30" s="102">
        <f>VLOOKUP($D30,Résultats!$B$2:$AZ$251,AM$2,FALSE)</f>
        <v>48.15365216</v>
      </c>
    </row>
    <row r="31" spans="1:39" x14ac:dyDescent="0.2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15.696133919999999</v>
      </c>
      <c r="G31" s="25">
        <f>VLOOKUP($D31,Résultats!$B$2:$AZ$251,G$2,FALSE)</f>
        <v>28.693082090000001</v>
      </c>
      <c r="H31" s="25">
        <f>VLOOKUP($D31,Résultats!$B$2:$AZ$251,H$2,FALSE)</f>
        <v>34.332323440000003</v>
      </c>
      <c r="I31" s="25">
        <f>VLOOKUP($D31,Résultats!$B$2:$AZ$251,I$2,FALSE)</f>
        <v>67.156490289999894</v>
      </c>
      <c r="J31" s="25">
        <f>VLOOKUP($D31,Résultats!$B$2:$AZ$251,J$2,FALSE)</f>
        <v>118.41422590000001</v>
      </c>
      <c r="K31" s="25">
        <f>VLOOKUP($D31,Résultats!$B$2:$AZ$251,K$2,FALSE)</f>
        <v>199.43210020000001</v>
      </c>
      <c r="L31" s="25">
        <f>VLOOKUP($D31,Résultats!$B$2:$AZ$251,L$2,FALSE)</f>
        <v>226.58101099999999</v>
      </c>
      <c r="M31" s="25">
        <f>VLOOKUP($D31,Résultats!$B$2:$AZ$251,M$2,FALSE)</f>
        <v>254.66570150000001</v>
      </c>
      <c r="N31" s="25">
        <f>VLOOKUP($D31,Résultats!$B$2:$AZ$251,N$2,FALSE)</f>
        <v>286.6655227</v>
      </c>
      <c r="O31" s="25">
        <f>VLOOKUP($D31,Résultats!$B$2:$AZ$251,O$2,FALSE)</f>
        <v>332.61150459999999</v>
      </c>
      <c r="P31" s="25">
        <f>VLOOKUP($D31,Résultats!$B$2:$AZ$251,P$2,FALSE)</f>
        <v>385.15319360000001</v>
      </c>
      <c r="Q31" s="25">
        <f>VLOOKUP($D31,Résultats!$B$2:$AZ$251,Q$2,FALSE)</f>
        <v>443.09197380000001</v>
      </c>
      <c r="R31" s="25">
        <f>VLOOKUP($D31,Résultats!$B$2:$AZ$251,R$2,FALSE)</f>
        <v>505.61321709999999</v>
      </c>
      <c r="S31" s="25">
        <f>VLOOKUP($D31,Résultats!$B$2:$AZ$251,S$2,FALSE)</f>
        <v>572.74881819999996</v>
      </c>
      <c r="T31" s="25">
        <f>VLOOKUP($D31,Résultats!$B$2:$AZ$251,T$2,FALSE)</f>
        <v>643.1950756</v>
      </c>
      <c r="U31" s="25">
        <f>VLOOKUP($D31,Résultats!$B$2:$AZ$251,U$2,FALSE)</f>
        <v>717.27235619999999</v>
      </c>
      <c r="V31" s="25">
        <f>VLOOKUP($D31,Résultats!$B$2:$AZ$251,V$2,FALSE)</f>
        <v>794.48948059999998</v>
      </c>
      <c r="W31" s="25">
        <f>VLOOKUP($D31,Résultats!$B$2:$AZ$251,W$2,FALSE)</f>
        <v>874.30290509999998</v>
      </c>
      <c r="X31" s="25">
        <f>VLOOKUP($D31,Résultats!$B$2:$AZ$251,X$2,FALSE)</f>
        <v>956.21164439999995</v>
      </c>
      <c r="Y31" s="25">
        <f>VLOOKUP($D31,Résultats!$B$2:$AZ$251,Y$2,FALSE)</f>
        <v>1038.179046</v>
      </c>
      <c r="Z31" s="25">
        <f>VLOOKUP($D31,Résultats!$B$2:$AZ$251,Z$2,FALSE)</f>
        <v>1120.378682</v>
      </c>
      <c r="AA31" s="25">
        <f>VLOOKUP($D31,Résultats!$B$2:$AZ$251,AA$2,FALSE)</f>
        <v>1201.646137</v>
      </c>
      <c r="AB31" s="25">
        <f>VLOOKUP($D31,Résultats!$B$2:$AZ$251,AB$2,FALSE)</f>
        <v>1281.0590729999999</v>
      </c>
      <c r="AC31" s="25">
        <f>VLOOKUP($D31,Résultats!$B$2:$AZ$251,AC$2,FALSE)</f>
        <v>1357.430713</v>
      </c>
      <c r="AD31" s="25">
        <f>VLOOKUP($D31,Résultats!$B$2:$AZ$251,AD$2,FALSE)</f>
        <v>1432.937674</v>
      </c>
      <c r="AE31" s="25">
        <f>VLOOKUP($D31,Résultats!$B$2:$AZ$251,AE$2,FALSE)</f>
        <v>1503.726238</v>
      </c>
      <c r="AF31" s="25">
        <f>VLOOKUP($D31,Résultats!$B$2:$AZ$251,AF$2,FALSE)</f>
        <v>1568.604296</v>
      </c>
      <c r="AG31" s="25">
        <f>VLOOKUP($D31,Résultats!$B$2:$AZ$251,AG$2,FALSE)</f>
        <v>1627.71397</v>
      </c>
      <c r="AH31" s="25">
        <f>VLOOKUP($D31,Résultats!$B$2:$AZ$251,AH$2,FALSE)</f>
        <v>1680.637739</v>
      </c>
      <c r="AI31" s="25">
        <f>VLOOKUP($D31,Résultats!$B$2:$AZ$251,AI$2,FALSE)</f>
        <v>1727.412047</v>
      </c>
      <c r="AJ31" s="25">
        <f>VLOOKUP($D31,Résultats!$B$2:$AZ$251,AJ$2,FALSE)</f>
        <v>1769.1063859999999</v>
      </c>
      <c r="AK31" s="25">
        <f>VLOOKUP($D31,Résultats!$B$2:$AZ$251,AK$2,FALSE)</f>
        <v>1805.963244</v>
      </c>
      <c r="AL31" s="25">
        <f>VLOOKUP($D31,Résultats!$B$2:$AZ$251,AL$2,FALSE)</f>
        <v>1838.398275</v>
      </c>
      <c r="AM31" s="102">
        <f>VLOOKUP($D31,Résultats!$B$2:$AZ$251,AM$2,FALSE)</f>
        <v>1868.2561940000001</v>
      </c>
    </row>
    <row r="32" spans="1:39" x14ac:dyDescent="0.25">
      <c r="C32" s="218" t="s">
        <v>31</v>
      </c>
      <c r="D32" s="54" t="s">
        <v>163</v>
      </c>
      <c r="E32" s="25">
        <f>VLOOKUP($D32,Résultats!$B$2:$AZ$251,E$2,FALSE)</f>
        <v>0.46065729059999999</v>
      </c>
      <c r="F32" s="25">
        <f>VLOOKUP($D32,Résultats!$B$2:$AZ$251,F$2,FALSE)</f>
        <v>5.9529705850000001</v>
      </c>
      <c r="G32" s="25">
        <f>VLOOKUP($D32,Résultats!$B$2:$AZ$251,G$2,FALSE)</f>
        <v>10.737935070000001</v>
      </c>
      <c r="H32" s="25">
        <f>VLOOKUP($D32,Résultats!$B$2:$AZ$251,H$2,FALSE)</f>
        <v>12.784533339999999</v>
      </c>
      <c r="I32" s="25">
        <f>VLOOKUP($D32,Résultats!$B$2:$AZ$251,I$2,FALSE)</f>
        <v>24.884237089999999</v>
      </c>
      <c r="J32" s="25">
        <f>VLOOKUP($D32,Résultats!$B$2:$AZ$251,J$2,FALSE)</f>
        <v>43.643186159999999</v>
      </c>
      <c r="K32" s="25">
        <f>VLOOKUP($D32,Résultats!$B$2:$AZ$251,K$2,FALSE)</f>
        <v>73.085504360000002</v>
      </c>
      <c r="L32" s="25">
        <f>VLOOKUP($D32,Résultats!$B$2:$AZ$251,L$2,FALSE)</f>
        <v>82.5397775</v>
      </c>
      <c r="M32" s="25">
        <f>VLOOKUP($D32,Résultats!$B$2:$AZ$251,M$2,FALSE)</f>
        <v>92.199171750000005</v>
      </c>
      <c r="N32" s="25">
        <f>VLOOKUP($D32,Résultats!$B$2:$AZ$251,N$2,FALSE)</f>
        <v>103.1306214</v>
      </c>
      <c r="O32" s="25">
        <f>VLOOKUP($D32,Résultats!$B$2:$AZ$251,O$2,FALSE)</f>
        <v>118.9141594</v>
      </c>
      <c r="P32" s="25">
        <f>VLOOKUP($D32,Résultats!$B$2:$AZ$251,P$2,FALSE)</f>
        <v>136.86254220000001</v>
      </c>
      <c r="Q32" s="25">
        <f>VLOOKUP($D32,Résultats!$B$2:$AZ$251,Q$2,FALSE)</f>
        <v>156.52913000000001</v>
      </c>
      <c r="R32" s="25">
        <f>VLOOKUP($D32,Résultats!$B$2:$AZ$251,R$2,FALSE)</f>
        <v>177.61176660000001</v>
      </c>
      <c r="S32" s="25">
        <f>VLOOKUP($D32,Résultats!$B$2:$AZ$251,S$2,FALSE)</f>
        <v>200.1100864</v>
      </c>
      <c r="T32" s="25">
        <f>VLOOKUP($D32,Résultats!$B$2:$AZ$251,T$2,FALSE)</f>
        <v>223.55737590000001</v>
      </c>
      <c r="U32" s="25">
        <f>VLOOKUP($D32,Résultats!$B$2:$AZ$251,U$2,FALSE)</f>
        <v>248.0558259</v>
      </c>
      <c r="V32" s="25">
        <f>VLOOKUP($D32,Résultats!$B$2:$AZ$251,V$2,FALSE)</f>
        <v>273.42471169999999</v>
      </c>
      <c r="W32" s="25">
        <f>VLOOKUP($D32,Résultats!$B$2:$AZ$251,W$2,FALSE)</f>
        <v>299.46815620000001</v>
      </c>
      <c r="X32" s="25">
        <f>VLOOKUP($D32,Résultats!$B$2:$AZ$251,X$2,FALSE)</f>
        <v>326.00730770000001</v>
      </c>
      <c r="Y32" s="25">
        <f>VLOOKUP($D32,Résultats!$B$2:$AZ$251,Y$2,FALSE)</f>
        <v>352.34634929999999</v>
      </c>
      <c r="Z32" s="25">
        <f>VLOOKUP($D32,Résultats!$B$2:$AZ$251,Z$2,FALSE)</f>
        <v>378.55038300000001</v>
      </c>
      <c r="AA32" s="25">
        <f>VLOOKUP($D32,Résultats!$B$2:$AZ$251,AA$2,FALSE)</f>
        <v>404.2294559</v>
      </c>
      <c r="AB32" s="25">
        <f>VLOOKUP($D32,Résultats!$B$2:$AZ$251,AB$2,FALSE)</f>
        <v>429.08356680000003</v>
      </c>
      <c r="AC32" s="25">
        <f>VLOOKUP($D32,Résultats!$B$2:$AZ$251,AC$2,FALSE)</f>
        <v>452.72950040000001</v>
      </c>
      <c r="AD32" s="25">
        <f>VLOOKUP($D32,Résultats!$B$2:$AZ$251,AD$2,FALSE)</f>
        <v>475.90685680000001</v>
      </c>
      <c r="AE32" s="25">
        <f>VLOOKUP($D32,Résultats!$B$2:$AZ$251,AE$2,FALSE)</f>
        <v>497.35004270000002</v>
      </c>
      <c r="AF32" s="25">
        <f>VLOOKUP($D32,Résultats!$B$2:$AZ$251,AF$2,FALSE)</f>
        <v>516.68849109999996</v>
      </c>
      <c r="AG32" s="25">
        <f>VLOOKUP($D32,Résultats!$B$2:$AZ$251,AG$2,FALSE)</f>
        <v>533.99415950000002</v>
      </c>
      <c r="AH32" s="25">
        <f>VLOOKUP($D32,Résultats!$B$2:$AZ$251,AH$2,FALSE)</f>
        <v>549.15677419999997</v>
      </c>
      <c r="AI32" s="25">
        <f>VLOOKUP($D32,Résultats!$B$2:$AZ$251,AI$2,FALSE)</f>
        <v>562.21488620000002</v>
      </c>
      <c r="AJ32" s="25">
        <f>VLOOKUP($D32,Résultats!$B$2:$AZ$251,AJ$2,FALSE)</f>
        <v>573.54319220000002</v>
      </c>
      <c r="AK32" s="25">
        <f>VLOOKUP($D32,Résultats!$B$2:$AZ$251,AK$2,FALSE)</f>
        <v>583.24497719999999</v>
      </c>
      <c r="AL32" s="25">
        <f>VLOOKUP($D32,Résultats!$B$2:$AZ$251,AL$2,FALSE)</f>
        <v>591.47806089999995</v>
      </c>
      <c r="AM32" s="102">
        <f>VLOOKUP($D32,Résultats!$B$2:$AZ$251,AM$2,FALSE)</f>
        <v>598.85375209999995</v>
      </c>
    </row>
    <row r="33" spans="2:39" x14ac:dyDescent="0.2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25">
      <c r="C34" s="218" t="s">
        <v>33</v>
      </c>
      <c r="D34" s="54" t="s">
        <v>165</v>
      </c>
      <c r="E34" s="55">
        <f>VLOOKUP($D34,Résultats!$B$2:$AZ$251,E$2,FALSE)</f>
        <v>7.7156833699999997E-2</v>
      </c>
      <c r="F34" s="55">
        <f>VLOOKUP($D34,Résultats!$B$2:$AZ$251,F$2,FALSE)</f>
        <v>0.89014848219999998</v>
      </c>
      <c r="G34" s="55">
        <f>VLOOKUP($D34,Résultats!$B$2:$AZ$251,G$2,FALSE)</f>
        <v>1.5561489230000001</v>
      </c>
      <c r="H34" s="55">
        <f>VLOOKUP($D34,Résultats!$B$2:$AZ$251,H$2,FALSE)</f>
        <v>1.8331891410000001</v>
      </c>
      <c r="I34" s="55">
        <f>VLOOKUP($D34,Résultats!$B$2:$AZ$251,I$2,FALSE)</f>
        <v>3.5328242510000001</v>
      </c>
      <c r="J34" s="55">
        <f>VLOOKUP($D34,Résultats!$B$2:$AZ$251,J$2,FALSE)</f>
        <v>6.133492188</v>
      </c>
      <c r="K34" s="55">
        <f>VLOOKUP($D34,Résultats!$B$2:$AZ$251,K$2,FALSE)</f>
        <v>10.16819804</v>
      </c>
      <c r="L34" s="55">
        <f>VLOOKUP($D34,Résultats!$B$2:$AZ$251,L$2,FALSE)</f>
        <v>11.37194729</v>
      </c>
      <c r="M34" s="55">
        <f>VLOOKUP($D34,Résultats!$B$2:$AZ$251,M$2,FALSE)</f>
        <v>12.586043829999999</v>
      </c>
      <c r="N34" s="55">
        <f>VLOOKUP($D34,Résultats!$B$2:$AZ$251,N$2,FALSE)</f>
        <v>13.95850941</v>
      </c>
      <c r="O34" s="55">
        <f>VLOOKUP($D34,Résultats!$B$2:$AZ$251,O$2,FALSE)</f>
        <v>15.97340179</v>
      </c>
      <c r="P34" s="55">
        <f>VLOOKUP($D34,Résultats!$B$2:$AZ$251,P$2,FALSE)</f>
        <v>18.26461634</v>
      </c>
      <c r="Q34" s="55">
        <f>VLOOKUP($D34,Résultats!$B$2:$AZ$251,Q$2,FALSE)</f>
        <v>20.774088209999999</v>
      </c>
      <c r="R34" s="55">
        <f>VLOOKUP($D34,Résultats!$B$2:$AZ$251,R$2,FALSE)</f>
        <v>23.464015100000001</v>
      </c>
      <c r="S34" s="55">
        <f>VLOOKUP($D34,Résultats!$B$2:$AZ$251,S$2,FALSE)</f>
        <v>26.336853919999999</v>
      </c>
      <c r="T34" s="55">
        <f>VLOOKUP($D34,Résultats!$B$2:$AZ$251,T$2,FALSE)</f>
        <v>29.333641679999999</v>
      </c>
      <c r="U34" s="55">
        <f>VLOOKUP($D34,Résultats!$B$2:$AZ$251,U$2,FALSE)</f>
        <v>32.47044167</v>
      </c>
      <c r="V34" s="55">
        <f>VLOOKUP($D34,Résultats!$B$2:$AZ$251,V$2,FALSE)</f>
        <v>35.726207109999997</v>
      </c>
      <c r="W34" s="55">
        <f>VLOOKUP($D34,Résultats!$B$2:$AZ$251,W$2,FALSE)</f>
        <v>39.078172510000002</v>
      </c>
      <c r="X34" s="55">
        <f>VLOOKUP($D34,Résultats!$B$2:$AZ$251,X$2,FALSE)</f>
        <v>42.505975380000002</v>
      </c>
      <c r="Y34" s="55">
        <f>VLOOKUP($D34,Résultats!$B$2:$AZ$251,Y$2,FALSE)</f>
        <v>45.922021270000002</v>
      </c>
      <c r="Z34" s="55">
        <f>VLOOKUP($D34,Résultats!$B$2:$AZ$251,Z$2,FALSE)</f>
        <v>49.337874720000002</v>
      </c>
      <c r="AA34" s="55">
        <f>VLOOKUP($D34,Résultats!$B$2:$AZ$251,AA$2,FALSE)</f>
        <v>52.705568319999998</v>
      </c>
      <c r="AB34" s="55">
        <f>VLOOKUP($D34,Résultats!$B$2:$AZ$251,AB$2,FALSE)</f>
        <v>55.98858714</v>
      </c>
      <c r="AC34" s="55">
        <f>VLOOKUP($D34,Résultats!$B$2:$AZ$251,AC$2,FALSE)</f>
        <v>59.139119669999999</v>
      </c>
      <c r="AD34" s="55">
        <f>VLOOKUP($D34,Résultats!$B$2:$AZ$251,AD$2,FALSE)</f>
        <v>62.255669310000002</v>
      </c>
      <c r="AE34" s="55">
        <f>VLOOKUP($D34,Résultats!$B$2:$AZ$251,AE$2,FALSE)</f>
        <v>65.174191750000006</v>
      </c>
      <c r="AF34" s="55">
        <f>VLOOKUP($D34,Résultats!$B$2:$AZ$251,AF$2,FALSE)</f>
        <v>67.846767220000004</v>
      </c>
      <c r="AG34" s="55">
        <f>VLOOKUP($D34,Résultats!$B$2:$AZ$251,AG$2,FALSE)</f>
        <v>70.28295</v>
      </c>
      <c r="AH34" s="55">
        <f>VLOOKUP($D34,Résultats!$B$2:$AZ$251,AH$2,FALSE)</f>
        <v>72.467752509999997</v>
      </c>
      <c r="AI34" s="55">
        <f>VLOOKUP($D34,Résultats!$B$2:$AZ$251,AI$2,FALSE)</f>
        <v>74.405318359999995</v>
      </c>
      <c r="AJ34" s="55">
        <f>VLOOKUP($D34,Résultats!$B$2:$AZ$251,AJ$2,FALSE)</f>
        <v>76.143834249999998</v>
      </c>
      <c r="AK34" s="55">
        <f>VLOOKUP($D34,Résultats!$B$2:$AZ$251,AK$2,FALSE)</f>
        <v>77.69534367</v>
      </c>
      <c r="AL34" s="55">
        <f>VLOOKUP($D34,Résultats!$B$2:$AZ$251,AL$2,FALSE)</f>
        <v>79.078886350000005</v>
      </c>
      <c r="AM34" s="214">
        <f>VLOOKUP($D34,Résultats!$B$2:$AZ$251,AM$2,FALSE)</f>
        <v>80.374593899999894</v>
      </c>
    </row>
    <row r="35" spans="2:39" x14ac:dyDescent="0.2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2734.995758</v>
      </c>
      <c r="G35" s="53">
        <f>VLOOKUP($D35,Résultats!$B$2:$AZ$251,G$2,FALSE)</f>
        <v>2711.1374449999998</v>
      </c>
      <c r="H35" s="53">
        <f>VLOOKUP($D35,Résultats!$B$2:$AZ$251,H$2,FALSE)</f>
        <v>2690.1516200000001</v>
      </c>
      <c r="I35" s="53">
        <f>VLOOKUP($D35,Résultats!$B$2:$AZ$251,I$2,FALSE)</f>
        <v>2898.6150520000001</v>
      </c>
      <c r="J35" s="53">
        <f>VLOOKUP($D35,Résultats!$B$2:$AZ$251,J$2,FALSE)</f>
        <v>2804.4495510000002</v>
      </c>
      <c r="K35" s="53">
        <f>VLOOKUP($D35,Résultats!$B$2:$AZ$251,K$2,FALSE)</f>
        <v>2568.023827</v>
      </c>
      <c r="L35" s="53">
        <f>VLOOKUP($D35,Résultats!$B$2:$AZ$251,L$2,FALSE)</f>
        <v>2490.9955690000002</v>
      </c>
      <c r="M35" s="53">
        <f>VLOOKUP($D35,Résultats!$B$2:$AZ$251,M$2,FALSE)</f>
        <v>2389.9572859999998</v>
      </c>
      <c r="N35" s="53">
        <f>VLOOKUP($D35,Résultats!$B$2:$AZ$251,N$2,FALSE)</f>
        <v>2295.870946</v>
      </c>
      <c r="O35" s="53">
        <f>VLOOKUP($D35,Résultats!$B$2:$AZ$251,O$2,FALSE)</f>
        <v>2272.3224169999999</v>
      </c>
      <c r="P35" s="53">
        <f>VLOOKUP($D35,Résultats!$B$2:$AZ$251,P$2,FALSE)</f>
        <v>2243.2647240000001</v>
      </c>
      <c r="Q35" s="53">
        <f>VLOOKUP($D35,Résultats!$B$2:$AZ$251,Q$2,FALSE)</f>
        <v>2198.6711059999998</v>
      </c>
      <c r="R35" s="53">
        <f>VLOOKUP($D35,Résultats!$B$2:$AZ$251,R$2,FALSE)</f>
        <v>2135.8359009999999</v>
      </c>
      <c r="S35" s="53">
        <f>VLOOKUP($D35,Résultats!$B$2:$AZ$251,S$2,FALSE)</f>
        <v>2057.8937099999998</v>
      </c>
      <c r="T35" s="53">
        <f>VLOOKUP($D35,Résultats!$B$2:$AZ$251,T$2,FALSE)</f>
        <v>1963.827325</v>
      </c>
      <c r="U35" s="53">
        <f>VLOOKUP($D35,Résultats!$B$2:$AZ$251,U$2,FALSE)</f>
        <v>1859.125252</v>
      </c>
      <c r="V35" s="53">
        <f>VLOOKUP($D35,Résultats!$B$2:$AZ$251,V$2,FALSE)</f>
        <v>1746.268515</v>
      </c>
      <c r="W35" s="53">
        <f>VLOOKUP($D35,Résultats!$B$2:$AZ$251,W$2,FALSE)</f>
        <v>1627.768853</v>
      </c>
      <c r="X35" s="53">
        <f>VLOOKUP($D35,Résultats!$B$2:$AZ$251,X$2,FALSE)</f>
        <v>1506.1993419999999</v>
      </c>
      <c r="Y35" s="53">
        <f>VLOOKUP($D35,Résultats!$B$2:$AZ$251,Y$2,FALSE)</f>
        <v>1381.8871979999999</v>
      </c>
      <c r="Z35" s="53">
        <f>VLOOKUP($D35,Résultats!$B$2:$AZ$251,Z$2,FALSE)</f>
        <v>1258.640118</v>
      </c>
      <c r="AA35" s="53">
        <f>VLOOKUP($D35,Résultats!$B$2:$AZ$251,AA$2,FALSE)</f>
        <v>1137.9270630000001</v>
      </c>
      <c r="AB35" s="53">
        <f>VLOOKUP($D35,Résultats!$B$2:$AZ$251,AB$2,FALSE)</f>
        <v>1021.3612429999999</v>
      </c>
      <c r="AC35" s="53">
        <f>VLOOKUP($D35,Résultats!$B$2:$AZ$251,AC$2,FALSE)</f>
        <v>910.09359110000003</v>
      </c>
      <c r="AD35" s="53">
        <f>VLOOKUP($D35,Résultats!$B$2:$AZ$251,AD$2,FALSE)</f>
        <v>806.97810170000002</v>
      </c>
      <c r="AE35" s="53">
        <f>VLOOKUP($D35,Résultats!$B$2:$AZ$251,AE$2,FALSE)</f>
        <v>710.56637130000001</v>
      </c>
      <c r="AF35" s="53">
        <f>VLOOKUP($D35,Résultats!$B$2:$AZ$251,AF$2,FALSE)</f>
        <v>621.32657640000002</v>
      </c>
      <c r="AG35" s="53">
        <f>VLOOKUP($D35,Résultats!$B$2:$AZ$251,AG$2,FALSE)</f>
        <v>539.96108219999996</v>
      </c>
      <c r="AH35" s="53">
        <f>VLOOKUP($D35,Résultats!$B$2:$AZ$251,AH$2,FALSE)</f>
        <v>466.53309689999998</v>
      </c>
      <c r="AI35" s="53">
        <f>VLOOKUP($D35,Résultats!$B$2:$AZ$251,AI$2,FALSE)</f>
        <v>400.97235849999998</v>
      </c>
      <c r="AJ35" s="53">
        <f>VLOOKUP($D35,Résultats!$B$2:$AZ$251,AJ$2,FALSE)</f>
        <v>343.16840550000001</v>
      </c>
      <c r="AK35" s="53">
        <f>VLOOKUP($D35,Résultats!$B$2:$AZ$251,AK$2,FALSE)</f>
        <v>292.58910159999999</v>
      </c>
      <c r="AL35" s="53">
        <f>VLOOKUP($D35,Résultats!$B$2:$AZ$251,AL$2,FALSE)</f>
        <v>248.64500720000001</v>
      </c>
      <c r="AM35" s="213">
        <f>VLOOKUP($D35,Résultats!$B$2:$AZ$251,AM$2,FALSE)</f>
        <v>210.8604675</v>
      </c>
    </row>
    <row r="36" spans="2:39" x14ac:dyDescent="0.2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82.418702019999998</v>
      </c>
      <c r="G36" s="25">
        <f>VLOOKUP($D36,Résultats!$B$2:$AZ$251,G$2,FALSE)</f>
        <v>123.9733107</v>
      </c>
      <c r="H36" s="25">
        <f>VLOOKUP($D36,Résultats!$B$2:$AZ$251,H$2,FALSE)</f>
        <v>126.8437261</v>
      </c>
      <c r="I36" s="25">
        <f>VLOOKUP($D36,Résultats!$B$2:$AZ$251,I$2,FALSE)</f>
        <v>165.30724979999999</v>
      </c>
      <c r="J36" s="25">
        <f>VLOOKUP($D36,Résultats!$B$2:$AZ$251,J$2,FALSE)</f>
        <v>145.3003678</v>
      </c>
      <c r="K36" s="25">
        <f>VLOOKUP($D36,Résultats!$B$2:$AZ$251,K$2,FALSE)</f>
        <v>157.8829681</v>
      </c>
      <c r="L36" s="25">
        <f>VLOOKUP($D36,Résultats!$B$2:$AZ$251,L$2,FALSE)</f>
        <v>171.37416970000001</v>
      </c>
      <c r="M36" s="25">
        <f>VLOOKUP($D36,Résultats!$B$2:$AZ$251,M$2,FALSE)</f>
        <v>184.69490590000001</v>
      </c>
      <c r="N36" s="25">
        <f>VLOOKUP($D36,Résultats!$B$2:$AZ$251,N$2,FALSE)</f>
        <v>198.1700558</v>
      </c>
      <c r="O36" s="25">
        <f>VLOOKUP($D36,Résultats!$B$2:$AZ$251,O$2,FALSE)</f>
        <v>207.52548870000001</v>
      </c>
      <c r="P36" s="25">
        <f>VLOOKUP($D36,Résultats!$B$2:$AZ$251,P$2,FALSE)</f>
        <v>212.31607059999999</v>
      </c>
      <c r="Q36" s="25">
        <f>VLOOKUP($D36,Résultats!$B$2:$AZ$251,Q$2,FALSE)</f>
        <v>214.16222149999999</v>
      </c>
      <c r="R36" s="25">
        <f>VLOOKUP($D36,Résultats!$B$2:$AZ$251,R$2,FALSE)</f>
        <v>213.16075839999999</v>
      </c>
      <c r="S36" s="25">
        <f>VLOOKUP($D36,Résultats!$B$2:$AZ$251,S$2,FALSE)</f>
        <v>209.93766489999999</v>
      </c>
      <c r="T36" s="25">
        <f>VLOOKUP($D36,Résultats!$B$2:$AZ$251,T$2,FALSE)</f>
        <v>204.66378259999999</v>
      </c>
      <c r="U36" s="25">
        <f>VLOOKUP($D36,Résultats!$B$2:$AZ$251,U$2,FALSE)</f>
        <v>197.9622569</v>
      </c>
      <c r="V36" s="25">
        <f>VLOOKUP($D36,Résultats!$B$2:$AZ$251,V$2,FALSE)</f>
        <v>190.05799060000001</v>
      </c>
      <c r="W36" s="25">
        <f>VLOOKUP($D36,Résultats!$B$2:$AZ$251,W$2,FALSE)</f>
        <v>181.16745169999999</v>
      </c>
      <c r="X36" s="25">
        <f>VLOOKUP($D36,Résultats!$B$2:$AZ$251,X$2,FALSE)</f>
        <v>171.488415</v>
      </c>
      <c r="Y36" s="25">
        <f>VLOOKUP($D36,Résultats!$B$2:$AZ$251,Y$2,FALSE)</f>
        <v>161.3219143</v>
      </c>
      <c r="Z36" s="25">
        <f>VLOOKUP($D36,Résultats!$B$2:$AZ$251,Z$2,FALSE)</f>
        <v>150.64081429999999</v>
      </c>
      <c r="AA36" s="25">
        <f>VLOOKUP($D36,Résultats!$B$2:$AZ$251,AA$2,FALSE)</f>
        <v>139.5424481</v>
      </c>
      <c r="AB36" s="25">
        <f>VLOOKUP($D36,Résultats!$B$2:$AZ$251,AB$2,FALSE)</f>
        <v>128.29196709999999</v>
      </c>
      <c r="AC36" s="25">
        <f>VLOOKUP($D36,Résultats!$B$2:$AZ$251,AC$2,FALSE)</f>
        <v>117.04946649999999</v>
      </c>
      <c r="AD36" s="25">
        <f>VLOOKUP($D36,Résultats!$B$2:$AZ$251,AD$2,FALSE)</f>
        <v>106.3433682</v>
      </c>
      <c r="AE36" s="25">
        <f>VLOOKUP($D36,Résultats!$B$2:$AZ$251,AE$2,FALSE)</f>
        <v>95.945988839999998</v>
      </c>
      <c r="AF36" s="25">
        <f>VLOOKUP($D36,Résultats!$B$2:$AZ$251,AF$2,FALSE)</f>
        <v>85.954228889999996</v>
      </c>
      <c r="AG36" s="25">
        <f>VLOOKUP($D36,Résultats!$B$2:$AZ$251,AG$2,FALSE)</f>
        <v>76.545048699999995</v>
      </c>
      <c r="AH36" s="25">
        <f>VLOOKUP($D36,Résultats!$B$2:$AZ$251,AH$2,FALSE)</f>
        <v>67.80324573</v>
      </c>
      <c r="AI36" s="25">
        <f>VLOOKUP($D36,Résultats!$B$2:$AZ$251,AI$2,FALSE)</f>
        <v>59.813969700000001</v>
      </c>
      <c r="AJ36" s="25">
        <f>VLOOKUP($D36,Résultats!$B$2:$AZ$251,AJ$2,FALSE)</f>
        <v>52.57425155</v>
      </c>
      <c r="AK36" s="25">
        <f>VLOOKUP($D36,Résultats!$B$2:$AZ$251,AK$2,FALSE)</f>
        <v>46.054993500000002</v>
      </c>
      <c r="AL36" s="25">
        <f>VLOOKUP($D36,Résultats!$B$2:$AZ$251,AL$2,FALSE)</f>
        <v>40.218231199999998</v>
      </c>
      <c r="AM36" s="102">
        <f>VLOOKUP($D36,Résultats!$B$2:$AZ$251,AM$2,FALSE)</f>
        <v>35.052366489999997</v>
      </c>
    </row>
    <row r="37" spans="2:39" x14ac:dyDescent="0.2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531.62122220000003</v>
      </c>
      <c r="G37" s="25">
        <f>VLOOKUP($D37,Résultats!$B$2:$AZ$251,G$2,FALSE)</f>
        <v>546.04507139999998</v>
      </c>
      <c r="H37" s="25">
        <f>VLOOKUP($D37,Résultats!$B$2:$AZ$251,H$2,FALSE)</f>
        <v>543.82126670000002</v>
      </c>
      <c r="I37" s="25">
        <f>VLOOKUP($D37,Résultats!$B$2:$AZ$251,I$2,FALSE)</f>
        <v>612.23208350000004</v>
      </c>
      <c r="J37" s="25">
        <f>VLOOKUP($D37,Résultats!$B$2:$AZ$251,J$2,FALSE)</f>
        <v>572.27383659999998</v>
      </c>
      <c r="K37" s="25">
        <f>VLOOKUP($D37,Résultats!$B$2:$AZ$251,K$2,FALSE)</f>
        <v>535.50512360000005</v>
      </c>
      <c r="L37" s="25">
        <f>VLOOKUP($D37,Résultats!$B$2:$AZ$251,L$2,FALSE)</f>
        <v>521.2459854</v>
      </c>
      <c r="M37" s="25">
        <f>VLOOKUP($D37,Résultats!$B$2:$AZ$251,M$2,FALSE)</f>
        <v>501.45073819999999</v>
      </c>
      <c r="N37" s="25">
        <f>VLOOKUP($D37,Résultats!$B$2:$AZ$251,N$2,FALSE)</f>
        <v>482.02529950000002</v>
      </c>
      <c r="O37" s="25">
        <f>VLOOKUP($D37,Résultats!$B$2:$AZ$251,O$2,FALSE)</f>
        <v>479.07404960000002</v>
      </c>
      <c r="P37" s="25">
        <f>VLOOKUP($D37,Résultats!$B$2:$AZ$251,P$2,FALSE)</f>
        <v>474.40612490000001</v>
      </c>
      <c r="Q37" s="25">
        <f>VLOOKUP($D37,Résultats!$B$2:$AZ$251,Q$2,FALSE)</f>
        <v>466.31376540000002</v>
      </c>
      <c r="R37" s="25">
        <f>VLOOKUP($D37,Résultats!$B$2:$AZ$251,R$2,FALSE)</f>
        <v>454.15253039999999</v>
      </c>
      <c r="S37" s="25">
        <f>VLOOKUP($D37,Résultats!$B$2:$AZ$251,S$2,FALSE)</f>
        <v>438.60401430000002</v>
      </c>
      <c r="T37" s="25">
        <f>VLOOKUP($D37,Résultats!$B$2:$AZ$251,T$2,FALSE)</f>
        <v>419.46067119999998</v>
      </c>
      <c r="U37" s="25">
        <f>VLOOKUP($D37,Résultats!$B$2:$AZ$251,U$2,FALSE)</f>
        <v>397.94046609999998</v>
      </c>
      <c r="V37" s="25">
        <f>VLOOKUP($D37,Résultats!$B$2:$AZ$251,V$2,FALSE)</f>
        <v>374.58296419999999</v>
      </c>
      <c r="W37" s="25">
        <f>VLOOKUP($D37,Résultats!$B$2:$AZ$251,W$2,FALSE)</f>
        <v>349.92540550000001</v>
      </c>
      <c r="X37" s="25">
        <f>VLOOKUP($D37,Résultats!$B$2:$AZ$251,X$2,FALSE)</f>
        <v>324.50735780000002</v>
      </c>
      <c r="Y37" s="25">
        <f>VLOOKUP($D37,Résultats!$B$2:$AZ$251,Y$2,FALSE)</f>
        <v>298.29415390000003</v>
      </c>
      <c r="Z37" s="25">
        <f>VLOOKUP($D37,Résultats!$B$2:$AZ$251,Z$2,FALSE)</f>
        <v>272.18458770000001</v>
      </c>
      <c r="AA37" s="25">
        <f>VLOOKUP($D37,Résultats!$B$2:$AZ$251,AA$2,FALSE)</f>
        <v>246.4982425</v>
      </c>
      <c r="AB37" s="25">
        <f>VLOOKUP($D37,Résultats!$B$2:$AZ$251,AB$2,FALSE)</f>
        <v>221.6084974</v>
      </c>
      <c r="AC37" s="25">
        <f>VLOOKUP($D37,Résultats!$B$2:$AZ$251,AC$2,FALSE)</f>
        <v>197.7728334</v>
      </c>
      <c r="AD37" s="25">
        <f>VLOOKUP($D37,Résultats!$B$2:$AZ$251,AD$2,FALSE)</f>
        <v>175.59289659999999</v>
      </c>
      <c r="AE37" s="25">
        <f>VLOOKUP($D37,Résultats!$B$2:$AZ$251,AE$2,FALSE)</f>
        <v>154.80196129999999</v>
      </c>
      <c r="AF37" s="25">
        <f>VLOOKUP($D37,Résultats!$B$2:$AZ$251,AF$2,FALSE)</f>
        <v>135.51210940000001</v>
      </c>
      <c r="AG37" s="25">
        <f>VLOOKUP($D37,Résultats!$B$2:$AZ$251,AG$2,FALSE)</f>
        <v>117.8905938</v>
      </c>
      <c r="AH37" s="25">
        <f>VLOOKUP($D37,Résultats!$B$2:$AZ$251,AH$2,FALSE)</f>
        <v>101.9619108</v>
      </c>
      <c r="AI37" s="25">
        <f>VLOOKUP($D37,Résultats!$B$2:$AZ$251,AI$2,FALSE)</f>
        <v>87.699967920000006</v>
      </c>
      <c r="AJ37" s="25">
        <f>VLOOKUP($D37,Résultats!$B$2:$AZ$251,AJ$2,FALSE)</f>
        <v>75.105666490000004</v>
      </c>
      <c r="AK37" s="25">
        <f>VLOOKUP($D37,Résultats!$B$2:$AZ$251,AK$2,FALSE)</f>
        <v>64.069088149999999</v>
      </c>
      <c r="AL37" s="25">
        <f>VLOOKUP($D37,Résultats!$B$2:$AZ$251,AL$2,FALSE)</f>
        <v>54.466275639999999</v>
      </c>
      <c r="AM37" s="102">
        <f>VLOOKUP($D37,Résultats!$B$2:$AZ$251,AM$2,FALSE)</f>
        <v>46.198264940000001</v>
      </c>
    </row>
    <row r="38" spans="2:39" x14ac:dyDescent="0.2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787.6051923</v>
      </c>
      <c r="G38" s="25">
        <f>VLOOKUP($D38,Résultats!$B$2:$AZ$251,G$2,FALSE)</f>
        <v>782.04698329999997</v>
      </c>
      <c r="H38" s="25">
        <f>VLOOKUP($D38,Résultats!$B$2:$AZ$251,H$2,FALSE)</f>
        <v>777.24543140000003</v>
      </c>
      <c r="I38" s="25">
        <f>VLOOKUP($D38,Résultats!$B$2:$AZ$251,I$2,FALSE)</f>
        <v>846.42534620000004</v>
      </c>
      <c r="J38" s="25">
        <f>VLOOKUP($D38,Résultats!$B$2:$AZ$251,J$2,FALSE)</f>
        <v>812.42641939999999</v>
      </c>
      <c r="K38" s="25">
        <f>VLOOKUP($D38,Résultats!$B$2:$AZ$251,K$2,FALSE)</f>
        <v>746.04799779999996</v>
      </c>
      <c r="L38" s="25">
        <f>VLOOKUP($D38,Résultats!$B$2:$AZ$251,L$2,FALSE)</f>
        <v>719.69188199999996</v>
      </c>
      <c r="M38" s="25">
        <f>VLOOKUP($D38,Résultats!$B$2:$AZ$251,M$2,FALSE)</f>
        <v>685.74998389999996</v>
      </c>
      <c r="N38" s="25">
        <f>VLOOKUP($D38,Résultats!$B$2:$AZ$251,N$2,FALSE)</f>
        <v>653.5242002</v>
      </c>
      <c r="O38" s="25">
        <f>VLOOKUP($D38,Résultats!$B$2:$AZ$251,O$2,FALSE)</f>
        <v>644.10151180000003</v>
      </c>
      <c r="P38" s="25">
        <f>VLOOKUP($D38,Résultats!$B$2:$AZ$251,P$2,FALSE)</f>
        <v>634.04218960000003</v>
      </c>
      <c r="Q38" s="25">
        <f>VLOOKUP($D38,Résultats!$B$2:$AZ$251,Q$2,FALSE)</f>
        <v>619.92721370000004</v>
      </c>
      <c r="R38" s="25">
        <f>VLOOKUP($D38,Résultats!$B$2:$AZ$251,R$2,FALSE)</f>
        <v>600.90718549999997</v>
      </c>
      <c r="S38" s="25">
        <f>VLOOKUP($D38,Résultats!$B$2:$AZ$251,S$2,FALSE)</f>
        <v>577.79171610000003</v>
      </c>
      <c r="T38" s="25">
        <f>VLOOKUP($D38,Résultats!$B$2:$AZ$251,T$2,FALSE)</f>
        <v>550.22658060000003</v>
      </c>
      <c r="U38" s="25">
        <f>VLOOKUP($D38,Résultats!$B$2:$AZ$251,U$2,FALSE)</f>
        <v>519.74231870000006</v>
      </c>
      <c r="V38" s="25">
        <f>VLOOKUP($D38,Résultats!$B$2:$AZ$251,V$2,FALSE)</f>
        <v>487.04649970000003</v>
      </c>
      <c r="W38" s="25">
        <f>VLOOKUP($D38,Résultats!$B$2:$AZ$251,W$2,FALSE)</f>
        <v>452.85794340000001</v>
      </c>
      <c r="X38" s="25">
        <f>VLOOKUP($D38,Résultats!$B$2:$AZ$251,X$2,FALSE)</f>
        <v>417.92015520000001</v>
      </c>
      <c r="Y38" s="25">
        <f>VLOOKUP($D38,Résultats!$B$2:$AZ$251,Y$2,FALSE)</f>
        <v>382.24406970000001</v>
      </c>
      <c r="Z38" s="25">
        <f>VLOOKUP($D38,Résultats!$B$2:$AZ$251,Z$2,FALSE)</f>
        <v>347.03112599999997</v>
      </c>
      <c r="AA38" s="25">
        <f>VLOOKUP($D38,Résultats!$B$2:$AZ$251,AA$2,FALSE)</f>
        <v>312.7164348</v>
      </c>
      <c r="AB38" s="25">
        <f>VLOOKUP($D38,Résultats!$B$2:$AZ$251,AB$2,FALSE)</f>
        <v>279.72876480000002</v>
      </c>
      <c r="AC38" s="25">
        <f>VLOOKUP($D38,Résultats!$B$2:$AZ$251,AC$2,FALSE)</f>
        <v>248.3839136</v>
      </c>
      <c r="AD38" s="25">
        <f>VLOOKUP($D38,Résultats!$B$2:$AZ$251,AD$2,FALSE)</f>
        <v>219.41484249999999</v>
      </c>
      <c r="AE38" s="25">
        <f>VLOOKUP($D38,Résultats!$B$2:$AZ$251,AE$2,FALSE)</f>
        <v>192.44308079999999</v>
      </c>
      <c r="AF38" s="25">
        <f>VLOOKUP($D38,Résultats!$B$2:$AZ$251,AF$2,FALSE)</f>
        <v>167.58854310000001</v>
      </c>
      <c r="AG38" s="25">
        <f>VLOOKUP($D38,Résultats!$B$2:$AZ$251,AG$2,FALSE)</f>
        <v>145.01780189999999</v>
      </c>
      <c r="AH38" s="25">
        <f>VLOOKUP($D38,Résultats!$B$2:$AZ$251,AH$2,FALSE)</f>
        <v>124.72536460000001</v>
      </c>
      <c r="AI38" s="25">
        <f>VLOOKUP($D38,Résultats!$B$2:$AZ$251,AI$2,FALSE)</f>
        <v>106.6639381</v>
      </c>
      <c r="AJ38" s="25">
        <f>VLOOKUP($D38,Résultats!$B$2:$AZ$251,AJ$2,FALSE)</f>
        <v>90.800726359999999</v>
      </c>
      <c r="AK38" s="25">
        <f>VLOOKUP($D38,Résultats!$B$2:$AZ$251,AK$2,FALSE)</f>
        <v>76.979123040000005</v>
      </c>
      <c r="AL38" s="25">
        <f>VLOOKUP($D38,Résultats!$B$2:$AZ$251,AL$2,FALSE)</f>
        <v>65.027174509999995</v>
      </c>
      <c r="AM38" s="102">
        <f>VLOOKUP($D38,Résultats!$B$2:$AZ$251,AM$2,FALSE)</f>
        <v>54.799319660000002</v>
      </c>
    </row>
    <row r="39" spans="2:39" x14ac:dyDescent="0.2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743.77991510000004</v>
      </c>
      <c r="G39" s="25">
        <f>VLOOKUP($D39,Résultats!$B$2:$AZ$251,G$2,FALSE)</f>
        <v>721.33099360000006</v>
      </c>
      <c r="H39" s="25">
        <f>VLOOKUP($D39,Résultats!$B$2:$AZ$251,H$2,FALSE)</f>
        <v>720.56672149999997</v>
      </c>
      <c r="I39" s="25">
        <f>VLOOKUP($D39,Résultats!$B$2:$AZ$251,I$2,FALSE)</f>
        <v>760.2749546</v>
      </c>
      <c r="J39" s="25">
        <f>VLOOKUP($D39,Résultats!$B$2:$AZ$251,J$2,FALSE)</f>
        <v>761.48216449999995</v>
      </c>
      <c r="K39" s="25">
        <f>VLOOKUP($D39,Résultats!$B$2:$AZ$251,K$2,FALSE)</f>
        <v>690.65462779999996</v>
      </c>
      <c r="L39" s="25">
        <f>VLOOKUP($D39,Résultats!$B$2:$AZ$251,L$2,FALSE)</f>
        <v>662.83498010000005</v>
      </c>
      <c r="M39" s="25">
        <f>VLOOKUP($D39,Résultats!$B$2:$AZ$251,M$2,FALSE)</f>
        <v>628.04045150000002</v>
      </c>
      <c r="N39" s="25">
        <f>VLOOKUP($D39,Résultats!$B$2:$AZ$251,N$2,FALSE)</f>
        <v>595.36433380000005</v>
      </c>
      <c r="O39" s="25">
        <f>VLOOKUP($D39,Résultats!$B$2:$AZ$251,O$2,FALSE)</f>
        <v>584.2474982</v>
      </c>
      <c r="P39" s="25">
        <f>VLOOKUP($D39,Résultats!$B$2:$AZ$251,P$2,FALSE)</f>
        <v>573.39542659999995</v>
      </c>
      <c r="Q39" s="25">
        <f>VLOOKUP($D39,Résultats!$B$2:$AZ$251,Q$2,FALSE)</f>
        <v>559.15559570000005</v>
      </c>
      <c r="R39" s="25">
        <f>VLOOKUP($D39,Résultats!$B$2:$AZ$251,R$2,FALSE)</f>
        <v>540.7388224</v>
      </c>
      <c r="S39" s="25">
        <f>VLOOKUP($D39,Résultats!$B$2:$AZ$251,S$2,FALSE)</f>
        <v>518.82046360000004</v>
      </c>
      <c r="T39" s="25">
        <f>VLOOKUP($D39,Résultats!$B$2:$AZ$251,T$2,FALSE)</f>
        <v>493.03777600000001</v>
      </c>
      <c r="U39" s="25">
        <f>VLOOKUP($D39,Résultats!$B$2:$AZ$251,U$2,FALSE)</f>
        <v>464.734849</v>
      </c>
      <c r="V39" s="25">
        <f>VLOOKUP($D39,Résultats!$B$2:$AZ$251,V$2,FALSE)</f>
        <v>434.54662250000001</v>
      </c>
      <c r="W39" s="25">
        <f>VLOOKUP($D39,Résultats!$B$2:$AZ$251,W$2,FALSE)</f>
        <v>403.12365929999999</v>
      </c>
      <c r="X39" s="25">
        <f>VLOOKUP($D39,Résultats!$B$2:$AZ$251,X$2,FALSE)</f>
        <v>371.14685150000003</v>
      </c>
      <c r="Y39" s="25">
        <f>VLOOKUP($D39,Résultats!$B$2:$AZ$251,Y$2,FALSE)</f>
        <v>338.63310710000002</v>
      </c>
      <c r="Z39" s="25">
        <f>VLOOKUP($D39,Résultats!$B$2:$AZ$251,Z$2,FALSE)</f>
        <v>306.68266119999998</v>
      </c>
      <c r="AA39" s="25">
        <f>VLOOKUP($D39,Résultats!$B$2:$AZ$251,AA$2,FALSE)</f>
        <v>275.68985909999998</v>
      </c>
      <c r="AB39" s="25">
        <f>VLOOKUP($D39,Résultats!$B$2:$AZ$251,AB$2,FALSE)</f>
        <v>246.01151659999999</v>
      </c>
      <c r="AC39" s="25">
        <f>VLOOKUP($D39,Résultats!$B$2:$AZ$251,AC$2,FALSE)</f>
        <v>217.91873029999999</v>
      </c>
      <c r="AD39" s="25">
        <f>VLOOKUP($D39,Résultats!$B$2:$AZ$251,AD$2,FALSE)</f>
        <v>192.038151</v>
      </c>
      <c r="AE39" s="25">
        <f>VLOOKUP($D39,Résultats!$B$2:$AZ$251,AE$2,FALSE)</f>
        <v>168.022164</v>
      </c>
      <c r="AF39" s="25">
        <f>VLOOKUP($D39,Résultats!$B$2:$AZ$251,AF$2,FALSE)</f>
        <v>145.96520509999999</v>
      </c>
      <c r="AG39" s="25">
        <f>VLOOKUP($D39,Résultats!$B$2:$AZ$251,AG$2,FALSE)</f>
        <v>125.99387849999999</v>
      </c>
      <c r="AH39" s="25">
        <f>VLOOKUP($D39,Résultats!$B$2:$AZ$251,AH$2,FALSE)</f>
        <v>108.0871362</v>
      </c>
      <c r="AI39" s="25">
        <f>VLOOKUP($D39,Résultats!$B$2:$AZ$251,AI$2,FALSE)</f>
        <v>92.194129149999995</v>
      </c>
      <c r="AJ39" s="25">
        <f>VLOOKUP($D39,Résultats!$B$2:$AZ$251,AJ$2,FALSE)</f>
        <v>78.273207400000004</v>
      </c>
      <c r="AK39" s="25">
        <f>VLOOKUP($D39,Résultats!$B$2:$AZ$251,AK$2,FALSE)</f>
        <v>66.178326920000003</v>
      </c>
      <c r="AL39" s="25">
        <f>VLOOKUP($D39,Résultats!$B$2:$AZ$251,AL$2,FALSE)</f>
        <v>55.750898040000003</v>
      </c>
      <c r="AM39" s="102">
        <f>VLOOKUP($D39,Résultats!$B$2:$AZ$251,AM$2,FALSE)</f>
        <v>46.853992169999998</v>
      </c>
    </row>
    <row r="40" spans="2:39" x14ac:dyDescent="0.2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443.58344299999999</v>
      </c>
      <c r="G40" s="25">
        <f>VLOOKUP($D40,Résultats!$B$2:$AZ$251,G$2,FALSE)</f>
        <v>407.73512829999999</v>
      </c>
      <c r="H40" s="25">
        <f>VLOOKUP($D40,Résultats!$B$2:$AZ$251,H$2,FALSE)</f>
        <v>398.08069769999997</v>
      </c>
      <c r="I40" s="25">
        <f>VLOOKUP($D40,Résultats!$B$2:$AZ$251,I$2,FALSE)</f>
        <v>396.63965660000002</v>
      </c>
      <c r="J40" s="25">
        <f>VLOOKUP($D40,Résultats!$B$2:$AZ$251,J$2,FALSE)</f>
        <v>415.6014634</v>
      </c>
      <c r="K40" s="25">
        <f>VLOOKUP($D40,Résultats!$B$2:$AZ$251,K$2,FALSE)</f>
        <v>355.11397770000002</v>
      </c>
      <c r="L40" s="25">
        <f>VLOOKUP($D40,Résultats!$B$2:$AZ$251,L$2,FALSE)</f>
        <v>337.78474390000002</v>
      </c>
      <c r="M40" s="25">
        <f>VLOOKUP($D40,Résultats!$B$2:$AZ$251,M$2,FALSE)</f>
        <v>317.21712760000003</v>
      </c>
      <c r="N40" s="25">
        <f>VLOOKUP($D40,Résultats!$B$2:$AZ$251,N$2,FALSE)</f>
        <v>298.52467849999999</v>
      </c>
      <c r="O40" s="25">
        <f>VLOOKUP($D40,Résultats!$B$2:$AZ$251,O$2,FALSE)</f>
        <v>290.9627802</v>
      </c>
      <c r="P40" s="25">
        <f>VLOOKUP($D40,Résultats!$B$2:$AZ$251,P$2,FALSE)</f>
        <v>284.25555839999998</v>
      </c>
      <c r="Q40" s="25">
        <f>VLOOKUP($D40,Résultats!$B$2:$AZ$251,Q$2,FALSE)</f>
        <v>276.11528729999998</v>
      </c>
      <c r="R40" s="25">
        <f>VLOOKUP($D40,Résultats!$B$2:$AZ$251,R$2,FALSE)</f>
        <v>266.13061499999998</v>
      </c>
      <c r="S40" s="25">
        <f>VLOOKUP($D40,Résultats!$B$2:$AZ$251,S$2,FALSE)</f>
        <v>254.586962</v>
      </c>
      <c r="T40" s="25">
        <f>VLOOKUP($D40,Résultats!$B$2:$AZ$251,T$2,FALSE)</f>
        <v>241.27265700000001</v>
      </c>
      <c r="U40" s="25">
        <f>VLOOKUP($D40,Résultats!$B$2:$AZ$251,U$2,FALSE)</f>
        <v>226.8186125</v>
      </c>
      <c r="V40" s="25">
        <f>VLOOKUP($D40,Résultats!$B$2:$AZ$251,V$2,FALSE)</f>
        <v>211.53127019999999</v>
      </c>
      <c r="W40" s="25">
        <f>VLOOKUP($D40,Résultats!$B$2:$AZ$251,W$2,FALSE)</f>
        <v>195.7290615</v>
      </c>
      <c r="X40" s="25">
        <f>VLOOKUP($D40,Résultats!$B$2:$AZ$251,X$2,FALSE)</f>
        <v>179.74963959999999</v>
      </c>
      <c r="Y40" s="25">
        <f>VLOOKUP($D40,Résultats!$B$2:$AZ$251,Y$2,FALSE)</f>
        <v>163.6199038</v>
      </c>
      <c r="Z40" s="25">
        <f>VLOOKUP($D40,Résultats!$B$2:$AZ$251,Z$2,FALSE)</f>
        <v>147.86323490000001</v>
      </c>
      <c r="AA40" s="25">
        <f>VLOOKUP($D40,Résultats!$B$2:$AZ$251,AA$2,FALSE)</f>
        <v>132.6642587</v>
      </c>
      <c r="AB40" s="25">
        <f>VLOOKUP($D40,Résultats!$B$2:$AZ$251,AB$2,FALSE)</f>
        <v>118.1765102</v>
      </c>
      <c r="AC40" s="25">
        <f>VLOOKUP($D40,Résultats!$B$2:$AZ$251,AC$2,FALSE)</f>
        <v>104.5199575</v>
      </c>
      <c r="AD40" s="25">
        <f>VLOOKUP($D40,Résultats!$B$2:$AZ$251,AD$2,FALSE)</f>
        <v>91.988543309999997</v>
      </c>
      <c r="AE40" s="25">
        <f>VLOOKUP($D40,Résultats!$B$2:$AZ$251,AE$2,FALSE)</f>
        <v>80.397726270000007</v>
      </c>
      <c r="AF40" s="25">
        <f>VLOOKUP($D40,Résultats!$B$2:$AZ$251,AF$2,FALSE)</f>
        <v>69.783557599999995</v>
      </c>
      <c r="AG40" s="25">
        <f>VLOOKUP($D40,Résultats!$B$2:$AZ$251,AG$2,FALSE)</f>
        <v>60.196785149999997</v>
      </c>
      <c r="AH40" s="25">
        <f>VLOOKUP($D40,Résultats!$B$2:$AZ$251,AH$2,FALSE)</f>
        <v>51.619817429999998</v>
      </c>
      <c r="AI40" s="25">
        <f>VLOOKUP($D40,Résultats!$B$2:$AZ$251,AI$2,FALSE)</f>
        <v>44.026026539999997</v>
      </c>
      <c r="AJ40" s="25">
        <f>VLOOKUP($D40,Résultats!$B$2:$AZ$251,AJ$2,FALSE)</f>
        <v>37.386816930000002</v>
      </c>
      <c r="AK40" s="25">
        <f>VLOOKUP($D40,Résultats!$B$2:$AZ$251,AK$2,FALSE)</f>
        <v>31.627865249999999</v>
      </c>
      <c r="AL40" s="25">
        <f>VLOOKUP($D40,Résultats!$B$2:$AZ$251,AL$2,FALSE)</f>
        <v>26.669591560000001</v>
      </c>
      <c r="AM40" s="102">
        <f>VLOOKUP($D40,Résultats!$B$2:$AZ$251,AM$2,FALSE)</f>
        <v>22.443668819999999</v>
      </c>
    </row>
    <row r="41" spans="2:39" x14ac:dyDescent="0.2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121.8054504</v>
      </c>
      <c r="G41" s="25">
        <f>VLOOKUP($D41,Résultats!$B$2:$AZ$251,G$2,FALSE)</f>
        <v>110.4220418</v>
      </c>
      <c r="H41" s="25">
        <f>VLOOKUP($D41,Résultats!$B$2:$AZ$251,H$2,FALSE)</f>
        <v>106.00187819999999</v>
      </c>
      <c r="I41" s="25">
        <f>VLOOKUP($D41,Résultats!$B$2:$AZ$251,I$2,FALSE)</f>
        <v>100.8142015</v>
      </c>
      <c r="J41" s="25">
        <f>VLOOKUP($D41,Résultats!$B$2:$AZ$251,J$2,FALSE)</f>
        <v>83.668824430000001</v>
      </c>
      <c r="K41" s="25">
        <f>VLOOKUP($D41,Résultats!$B$2:$AZ$251,K$2,FALSE)</f>
        <v>71.568231969999999</v>
      </c>
      <c r="L41" s="25">
        <f>VLOOKUP($D41,Résultats!$B$2:$AZ$251,L$2,FALSE)</f>
        <v>67.883301250000002</v>
      </c>
      <c r="M41" s="25">
        <f>VLOOKUP($D41,Résultats!$B$2:$AZ$251,M$2,FALSE)</f>
        <v>63.691026620000002</v>
      </c>
      <c r="N41" s="25">
        <f>VLOOKUP($D41,Résultats!$B$2:$AZ$251,N$2,FALSE)</f>
        <v>60.018931190000004</v>
      </c>
      <c r="O41" s="25">
        <f>VLOOKUP($D41,Résultats!$B$2:$AZ$251,O$2,FALSE)</f>
        <v>58.563829009999999</v>
      </c>
      <c r="P41" s="25">
        <f>VLOOKUP($D41,Résultats!$B$2:$AZ$251,P$2,FALSE)</f>
        <v>57.289323750000001</v>
      </c>
      <c r="Q41" s="25">
        <f>VLOOKUP($D41,Résultats!$B$2:$AZ$251,Q$2,FALSE)</f>
        <v>55.73132442</v>
      </c>
      <c r="R41" s="25">
        <f>VLOOKUP($D41,Résultats!$B$2:$AZ$251,R$2,FALSE)</f>
        <v>53.801242729999998</v>
      </c>
      <c r="S41" s="25">
        <f>VLOOKUP($D41,Résultats!$B$2:$AZ$251,S$2,FALSE)</f>
        <v>51.55498034</v>
      </c>
      <c r="T41" s="25">
        <f>VLOOKUP($D41,Résultats!$B$2:$AZ$251,T$2,FALSE)</f>
        <v>48.950434100000003</v>
      </c>
      <c r="U41" s="25">
        <f>VLOOKUP($D41,Résultats!$B$2:$AZ$251,U$2,FALSE)</f>
        <v>46.115191080000002</v>
      </c>
      <c r="V41" s="25">
        <f>VLOOKUP($D41,Résultats!$B$2:$AZ$251,V$2,FALSE)</f>
        <v>43.109623280000001</v>
      </c>
      <c r="W41" s="25">
        <f>VLOOKUP($D41,Résultats!$B$2:$AZ$251,W$2,FALSE)</f>
        <v>39.996225440000003</v>
      </c>
      <c r="X41" s="25">
        <f>VLOOKUP($D41,Résultats!$B$2:$AZ$251,X$2,FALSE)</f>
        <v>36.840398389999997</v>
      </c>
      <c r="Y41" s="25">
        <f>VLOOKUP($D41,Résultats!$B$2:$AZ$251,Y$2,FALSE)</f>
        <v>33.648621949999999</v>
      </c>
      <c r="Z41" s="25">
        <f>VLOOKUP($D41,Résultats!$B$2:$AZ$251,Z$2,FALSE)</f>
        <v>30.51855269</v>
      </c>
      <c r="AA41" s="25">
        <f>VLOOKUP($D41,Résultats!$B$2:$AZ$251,AA$2,FALSE)</f>
        <v>27.484533429999999</v>
      </c>
      <c r="AB41" s="25">
        <f>VLOOKUP($D41,Résultats!$B$2:$AZ$251,AB$2,FALSE)</f>
        <v>24.57946793</v>
      </c>
      <c r="AC41" s="25">
        <f>VLOOKUP($D41,Résultats!$B$2:$AZ$251,AC$2,FALSE)</f>
        <v>21.827739810000001</v>
      </c>
      <c r="AD41" s="25">
        <f>VLOOKUP($D41,Résultats!$B$2:$AZ$251,AD$2,FALSE)</f>
        <v>19.293146400000001</v>
      </c>
      <c r="AE41" s="25">
        <f>VLOOKUP($D41,Résultats!$B$2:$AZ$251,AE$2,FALSE)</f>
        <v>16.937489719999999</v>
      </c>
      <c r="AF41" s="25">
        <f>VLOOKUP($D41,Résultats!$B$2:$AZ$251,AF$2,FALSE)</f>
        <v>14.7691531</v>
      </c>
      <c r="AG41" s="25">
        <f>VLOOKUP($D41,Résultats!$B$2:$AZ$251,AG$2,FALSE)</f>
        <v>12.80141987</v>
      </c>
      <c r="AH41" s="25">
        <f>VLOOKUP($D41,Résultats!$B$2:$AZ$251,AH$2,FALSE)</f>
        <v>11.032994540000001</v>
      </c>
      <c r="AI41" s="25">
        <f>VLOOKUP($D41,Résultats!$B$2:$AZ$251,AI$2,FALSE)</f>
        <v>9.4601668960000005</v>
      </c>
      <c r="AJ41" s="25">
        <f>VLOOKUP($D41,Résultats!$B$2:$AZ$251,AJ$2,FALSE)</f>
        <v>8.0784115340000007</v>
      </c>
      <c r="AK41" s="25">
        <f>VLOOKUP($D41,Résultats!$B$2:$AZ$251,AK$2,FALSE)</f>
        <v>6.8735287129999998</v>
      </c>
      <c r="AL41" s="25">
        <f>VLOOKUP($D41,Résultats!$B$2:$AZ$251,AL$2,FALSE)</f>
        <v>5.8301636769999998</v>
      </c>
      <c r="AM41" s="102">
        <f>VLOOKUP($D41,Résultats!$B$2:$AZ$251,AM$2,FALSE)</f>
        <v>4.9357233779999996</v>
      </c>
    </row>
    <row r="42" spans="2:39" x14ac:dyDescent="0.2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24.181833300000001</v>
      </c>
      <c r="G42" s="57">
        <f>VLOOKUP($D42,Résultats!$B$2:$AZ$251,G$2,FALSE)</f>
        <v>19.583915869999998</v>
      </c>
      <c r="H42" s="57">
        <f>VLOOKUP($D42,Résultats!$B$2:$AZ$251,H$2,FALSE)</f>
        <v>17.59189859</v>
      </c>
      <c r="I42" s="57">
        <f>VLOOKUP($D42,Résultats!$B$2:$AZ$251,I$2,FALSE)</f>
        <v>16.921559439999999</v>
      </c>
      <c r="J42" s="57">
        <f>VLOOKUP($D42,Résultats!$B$2:$AZ$251,J$2,FALSE)</f>
        <v>13.696475120000001</v>
      </c>
      <c r="K42" s="57">
        <f>VLOOKUP($D42,Résultats!$B$2:$AZ$251,K$2,FALSE)</f>
        <v>11.25090011</v>
      </c>
      <c r="L42" s="57">
        <f>VLOOKUP($D42,Résultats!$B$2:$AZ$251,L$2,FALSE)</f>
        <v>10.180506790000001</v>
      </c>
      <c r="M42" s="57">
        <f>VLOOKUP($D42,Résultats!$B$2:$AZ$251,M$2,FALSE)</f>
        <v>9.1130528010000003</v>
      </c>
      <c r="N42" s="57">
        <f>VLOOKUP($D42,Résultats!$B$2:$AZ$251,N$2,FALSE)</f>
        <v>8.2434466400000002</v>
      </c>
      <c r="O42" s="57">
        <f>VLOOKUP($D42,Résultats!$B$2:$AZ$251,O$2,FALSE)</f>
        <v>7.8472590069999999</v>
      </c>
      <c r="P42" s="57">
        <f>VLOOKUP($D42,Résultats!$B$2:$AZ$251,P$2,FALSE)</f>
        <v>7.5600303870000003</v>
      </c>
      <c r="Q42" s="57">
        <f>VLOOKUP($D42,Résultats!$B$2:$AZ$251,Q$2,FALSE)</f>
        <v>7.2656981790000001</v>
      </c>
      <c r="R42" s="57">
        <f>VLOOKUP($D42,Résultats!$B$2:$AZ$251,R$2,FALSE)</f>
        <v>6.9447461410000004</v>
      </c>
      <c r="S42" s="57">
        <f>VLOOKUP($D42,Résultats!$B$2:$AZ$251,S$2,FALSE)</f>
        <v>6.597909263</v>
      </c>
      <c r="T42" s="57">
        <f>VLOOKUP($D42,Résultats!$B$2:$AZ$251,T$2,FALSE)</f>
        <v>6.2154231080000004</v>
      </c>
      <c r="U42" s="57">
        <f>VLOOKUP($D42,Résultats!$B$2:$AZ$251,U$2,FALSE)</f>
        <v>5.8115577869999999</v>
      </c>
      <c r="V42" s="57">
        <f>VLOOKUP($D42,Résultats!$B$2:$AZ$251,V$2,FALSE)</f>
        <v>5.3935445919999996</v>
      </c>
      <c r="W42" s="57">
        <f>VLOOKUP($D42,Résultats!$B$2:$AZ$251,W$2,FALSE)</f>
        <v>4.9691060900000004</v>
      </c>
      <c r="X42" s="57">
        <f>VLOOKUP($D42,Résultats!$B$2:$AZ$251,X$2,FALSE)</f>
        <v>4.5465244069999997</v>
      </c>
      <c r="Y42" s="57">
        <f>VLOOKUP($D42,Résultats!$B$2:$AZ$251,Y$2,FALSE)</f>
        <v>4.1254272289999996</v>
      </c>
      <c r="Z42" s="57">
        <f>VLOOKUP($D42,Résultats!$B$2:$AZ$251,Z$2,FALSE)</f>
        <v>3.7191414599999999</v>
      </c>
      <c r="AA42" s="57">
        <f>VLOOKUP($D42,Résultats!$B$2:$AZ$251,AA$2,FALSE)</f>
        <v>3.3312866329999999</v>
      </c>
      <c r="AB42" s="57">
        <f>VLOOKUP($D42,Résultats!$B$2:$AZ$251,AB$2,FALSE)</f>
        <v>2.9645189580000002</v>
      </c>
      <c r="AC42" s="57">
        <f>VLOOKUP($D42,Résultats!$B$2:$AZ$251,AC$2,FALSE)</f>
        <v>2.620950101</v>
      </c>
      <c r="AD42" s="57">
        <f>VLOOKUP($D42,Résultats!$B$2:$AZ$251,AD$2,FALSE)</f>
        <v>2.307153859</v>
      </c>
      <c r="AE42" s="57">
        <f>VLOOKUP($D42,Résultats!$B$2:$AZ$251,AE$2,FALSE)</f>
        <v>2.0179603230000001</v>
      </c>
      <c r="AF42" s="57">
        <f>VLOOKUP($D42,Résultats!$B$2:$AZ$251,AF$2,FALSE)</f>
        <v>1.7537792919999999</v>
      </c>
      <c r="AG42" s="57">
        <f>VLOOKUP($D42,Résultats!$B$2:$AZ$251,AG$2,FALSE)</f>
        <v>1.5155542310000001</v>
      </c>
      <c r="AH42" s="57">
        <f>VLOOKUP($D42,Résultats!$B$2:$AZ$251,AH$2,FALSE)</f>
        <v>1.3026276720000001</v>
      </c>
      <c r="AI42" s="57">
        <f>VLOOKUP($D42,Résultats!$B$2:$AZ$251,AI$2,FALSE)</f>
        <v>1.114160171</v>
      </c>
      <c r="AJ42" s="57">
        <f>VLOOKUP($D42,Résultats!$B$2:$AZ$251,AJ$2,FALSE)</f>
        <v>0.94932527389999999</v>
      </c>
      <c r="AK42" s="57">
        <f>VLOOKUP($D42,Résultats!$B$2:$AZ$251,AK$2,FALSE)</f>
        <v>0.80617601159999996</v>
      </c>
      <c r="AL42" s="57">
        <f>VLOOKUP($D42,Résultats!$B$2:$AZ$251,AL$2,FALSE)</f>
        <v>0.68267258880000004</v>
      </c>
      <c r="AM42" s="215">
        <f>VLOOKUP($D42,Résultats!$B$2:$AZ$251,AM$2,FALSE)</f>
        <v>0.57713207870000005</v>
      </c>
    </row>
    <row r="43" spans="2:39" x14ac:dyDescent="0.2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34664.492700000003</v>
      </c>
      <c r="J43" s="99">
        <f>VLOOKUP($D48,Résultats!$B$2:$AZ$212,J$2,FALSE)</f>
        <v>34956.187980000002</v>
      </c>
      <c r="K43" s="99">
        <f>VLOOKUP($D48,Résultats!$B$2:$AZ$212,K$2,FALSE)</f>
        <v>35116.030050000001</v>
      </c>
      <c r="L43" s="99">
        <f>VLOOKUP($D48,Résultats!$B$2:$AZ$212,L$2,FALSE)</f>
        <v>35229.844510000003</v>
      </c>
      <c r="M43" s="99">
        <f>VLOOKUP($D48,Résultats!$B$2:$AZ$212,M$2,FALSE)</f>
        <v>35278.953860000001</v>
      </c>
      <c r="N43" s="99">
        <f>VLOOKUP($D48,Résultats!$B$2:$AZ$212,N$2,FALSE)</f>
        <v>35281.81854</v>
      </c>
      <c r="O43" s="99">
        <f>VLOOKUP($D48,Résultats!$B$2:$AZ$212,O$2,FALSE)</f>
        <v>35334.949849999997</v>
      </c>
      <c r="P43" s="99">
        <f>VLOOKUP($D48,Résultats!$B$2:$AZ$212,P$2,FALSE)</f>
        <v>35439.801670000001</v>
      </c>
      <c r="Q43" s="99">
        <f>VLOOKUP($D48,Résultats!$B$2:$AZ$212,Q$2,FALSE)</f>
        <v>35585.84375</v>
      </c>
      <c r="R43" s="99">
        <f>VLOOKUP($D48,Résultats!$B$2:$AZ$212,R$2,FALSE)</f>
        <v>35759.40943</v>
      </c>
      <c r="S43" s="99">
        <f>VLOOKUP($D48,Résultats!$B$2:$AZ$212,S$2,FALSE)</f>
        <v>35951.122750000002</v>
      </c>
      <c r="T43" s="99">
        <f>VLOOKUP($D48,Résultats!$B$2:$AZ$212,T$2,FALSE)</f>
        <v>36149.275889999997</v>
      </c>
      <c r="U43" s="99">
        <f>VLOOKUP($D48,Résultats!$B$2:$AZ$212,U$2,FALSE)</f>
        <v>36349.113899999997</v>
      </c>
      <c r="V43" s="99">
        <f>VLOOKUP($D48,Résultats!$B$2:$AZ$212,V$2,FALSE)</f>
        <v>36547.987860000001</v>
      </c>
      <c r="W43" s="99">
        <f>VLOOKUP($D48,Résultats!$B$2:$AZ$212,W$2,FALSE)</f>
        <v>36745.132689999999</v>
      </c>
      <c r="X43" s="99">
        <f>VLOOKUP($D48,Résultats!$B$2:$AZ$212,X$2,FALSE)</f>
        <v>36941.647129999998</v>
      </c>
      <c r="Y43" s="99">
        <f>VLOOKUP($D48,Résultats!$B$2:$AZ$212,Y$2,FALSE)</f>
        <v>37135.599300000002</v>
      </c>
      <c r="Z43" s="99">
        <f>VLOOKUP($D48,Résultats!$B$2:$AZ$212,Z$2,FALSE)</f>
        <v>37329.307930000003</v>
      </c>
      <c r="AA43" s="99">
        <f>VLOOKUP($D48,Résultats!$B$2:$AZ$212,AA$2,FALSE)</f>
        <v>37524.502480000003</v>
      </c>
      <c r="AB43" s="99">
        <f>VLOOKUP($D48,Résultats!$B$2:$AZ$212,AB$2,FALSE)</f>
        <v>37722.886740000002</v>
      </c>
      <c r="AC43" s="99">
        <f>VLOOKUP($D48,Résultats!$B$2:$AZ$212,AC$2,FALSE)</f>
        <v>37925.231039999999</v>
      </c>
      <c r="AD43" s="99">
        <f>VLOOKUP($D48,Résultats!$B$2:$AZ$212,AD$2,FALSE)</f>
        <v>38138.665560000001</v>
      </c>
      <c r="AE43" s="99">
        <f>VLOOKUP($D48,Résultats!$B$2:$AZ$212,AE$2,FALSE)</f>
        <v>38361.967689999998</v>
      </c>
      <c r="AF43" s="99">
        <f>VLOOKUP($D48,Résultats!$B$2:$AZ$212,AF$2,FALSE)</f>
        <v>38592.47395</v>
      </c>
      <c r="AG43" s="99">
        <f>VLOOKUP($D48,Résultats!$B$2:$AZ$212,AG$2,FALSE)</f>
        <v>38828.622289999999</v>
      </c>
      <c r="AH43" s="99">
        <f>VLOOKUP($D48,Résultats!$B$2:$AZ$212,AH$2,FALSE)</f>
        <v>39068.293060000004</v>
      </c>
      <c r="AI43" s="99">
        <f>VLOOKUP($D48,Résultats!$B$2:$AZ$212,AI$2,FALSE)</f>
        <v>39309.470050000004</v>
      </c>
      <c r="AJ43" s="99">
        <f>VLOOKUP($D48,Résultats!$B$2:$AZ$212,AJ$2,FALSE)</f>
        <v>39551.912880000003</v>
      </c>
      <c r="AK43" s="99">
        <f>VLOOKUP($D48,Résultats!$B$2:$AZ$212,AK$2,FALSE)</f>
        <v>39795.223339999997</v>
      </c>
      <c r="AL43" s="99">
        <f>VLOOKUP($D48,Résultats!$B$2:$AZ$212,AL$2,FALSE)</f>
        <v>40039.092969999998</v>
      </c>
      <c r="AM43" s="104">
        <f>VLOOKUP($D48,Résultats!$B$2:$AZ$212,AM$2,FALSE)</f>
        <v>40285.836439999999</v>
      </c>
    </row>
    <row r="44" spans="2:39" x14ac:dyDescent="0.2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2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33881.998169999999</v>
      </c>
      <c r="G45" s="25">
        <f>VLOOKUP($D45,Résultats!$B$2:$AZ$212,G$2,FALSE)</f>
        <v>34086.926659999997</v>
      </c>
      <c r="H45" s="25">
        <f>VLOOKUP($D45,Résultats!$B$2:$AZ$212,H$2,FALSE)</f>
        <v>34124.399160000001</v>
      </c>
      <c r="I45" s="25">
        <f>VLOOKUP($D45,Résultats!$B$2:$AZ$212,I$2,FALSE)</f>
        <v>34367.418949999999</v>
      </c>
      <c r="J45" s="25">
        <f>VLOOKUP($D45,Résultats!$B$2:$AZ$212,J$2,FALSE)</f>
        <v>34497.361190000003</v>
      </c>
      <c r="K45" s="25">
        <f>VLOOKUP($D45,Résultats!$B$2:$AZ$212,K$2,FALSE)</f>
        <v>34380.765469999998</v>
      </c>
      <c r="L45" s="25">
        <f>VLOOKUP($D45,Résultats!$B$2:$AZ$212,L$2,FALSE)</f>
        <v>34196.215080000002</v>
      </c>
      <c r="M45" s="25">
        <f>VLOOKUP($D45,Résultats!$B$2:$AZ$212,M$2,FALSE)</f>
        <v>33924.988319999997</v>
      </c>
      <c r="N45" s="25">
        <f>VLOOKUP($D45,Résultats!$B$2:$AZ$212,N$2,FALSE)</f>
        <v>33580.782350000001</v>
      </c>
      <c r="O45" s="25">
        <f>VLOOKUP($D45,Résultats!$B$2:$AZ$212,O$2,FALSE)</f>
        <v>33239.814310000002</v>
      </c>
      <c r="P45" s="25">
        <f>VLOOKUP($D45,Résultats!$B$2:$AZ$212,P$2,FALSE)</f>
        <v>32896.323060000002</v>
      </c>
      <c r="Q45" s="25">
        <f>VLOOKUP($D45,Résultats!$B$2:$AZ$212,Q$2,FALSE)</f>
        <v>32534.96902</v>
      </c>
      <c r="R45" s="25">
        <f>VLOOKUP($D45,Résultats!$B$2:$AZ$212,R$2,FALSE)</f>
        <v>32138.900720000001</v>
      </c>
      <c r="S45" s="25">
        <f>VLOOKUP($D45,Résultats!$B$2:$AZ$212,S$2,FALSE)</f>
        <v>31695.712660000001</v>
      </c>
      <c r="T45" s="25">
        <f>VLOOKUP($D45,Résultats!$B$2:$AZ$212,T$2,FALSE)</f>
        <v>31192.947560000001</v>
      </c>
      <c r="U45" s="25">
        <f>VLOOKUP($D45,Résultats!$B$2:$AZ$212,U$2,FALSE)</f>
        <v>30624.606080000001</v>
      </c>
      <c r="V45" s="25">
        <f>VLOOKUP($D45,Résultats!$B$2:$AZ$212,V$2,FALSE)</f>
        <v>29987.636770000001</v>
      </c>
      <c r="W45" s="25">
        <f>VLOOKUP($D45,Résultats!$B$2:$AZ$212,W$2,FALSE)</f>
        <v>29281.737389999998</v>
      </c>
      <c r="X45" s="25">
        <f>VLOOKUP($D45,Résultats!$B$2:$AZ$212,X$2,FALSE)</f>
        <v>28509.202300000001</v>
      </c>
      <c r="Y45" s="25">
        <f>VLOOKUP($D45,Résultats!$B$2:$AZ$212,Y$2,FALSE)</f>
        <v>27672.474539999999</v>
      </c>
      <c r="Z45" s="25">
        <f>VLOOKUP($D45,Résultats!$B$2:$AZ$212,Z$2,FALSE)</f>
        <v>26777.614689999999</v>
      </c>
      <c r="AA45" s="25">
        <f>VLOOKUP($D45,Résultats!$B$2:$AZ$212,AA$2,FALSE)</f>
        <v>25831.680690000001</v>
      </c>
      <c r="AB45" s="25">
        <f>VLOOKUP($D45,Résultats!$B$2:$AZ$212,AB$2,FALSE)</f>
        <v>24842.794409999999</v>
      </c>
      <c r="AC45" s="25">
        <f>VLOOKUP($D45,Résultats!$B$2:$AZ$212,AC$2,FALSE)</f>
        <v>23819.596600000001</v>
      </c>
      <c r="AD45" s="25">
        <f>VLOOKUP($D45,Résultats!$B$2:$AZ$212,AD$2,FALSE)</f>
        <v>22772.909599999999</v>
      </c>
      <c r="AE45" s="25">
        <f>VLOOKUP($D45,Résultats!$B$2:$AZ$212,AE$2,FALSE)</f>
        <v>21711.26511</v>
      </c>
      <c r="AF45" s="25">
        <f>VLOOKUP($D45,Résultats!$B$2:$AZ$212,AF$2,FALSE)</f>
        <v>20642.999070000002</v>
      </c>
      <c r="AG45" s="25">
        <f>VLOOKUP($D45,Résultats!$B$2:$AZ$212,AG$2,FALSE)</f>
        <v>19576.501079999998</v>
      </c>
      <c r="AH45" s="25">
        <f>VLOOKUP($D45,Résultats!$B$2:$AZ$212,AH$2,FALSE)</f>
        <v>18519.571059999998</v>
      </c>
      <c r="AI45" s="25">
        <f>VLOOKUP($D45,Résultats!$B$2:$AZ$212,AI$2,FALSE)</f>
        <v>17479.33166</v>
      </c>
      <c r="AJ45" s="25">
        <f>VLOOKUP($D45,Résultats!$B$2:$AZ$212,AJ$2,FALSE)</f>
        <v>16462.24079</v>
      </c>
      <c r="AK45" s="25">
        <f>VLOOKUP($D45,Résultats!$B$2:$AZ$212,AK$2,FALSE)</f>
        <v>15473.721659999999</v>
      </c>
      <c r="AL45" s="25">
        <f>VLOOKUP($D45,Résultats!$B$2:$AZ$212,AL$2,FALSE)</f>
        <v>14518.18599</v>
      </c>
      <c r="AM45" s="102">
        <f>VLOOKUP($D45,Résultats!$B$2:$AZ$212,AM$2,FALSE)</f>
        <v>13599.22654</v>
      </c>
    </row>
    <row r="46" spans="2:39" x14ac:dyDescent="0.2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81.931572489999894</v>
      </c>
      <c r="G46" s="25">
        <f>VLOOKUP($D46,Résultats!$B$2:$AZ$212,G$2,FALSE)</f>
        <v>168.46434970000001</v>
      </c>
      <c r="H46" s="25">
        <f>VLOOKUP($D46,Résultats!$B$2:$AZ$212,H$2,FALSE)</f>
        <v>208.71484989999999</v>
      </c>
      <c r="I46" s="25">
        <f>VLOOKUP($D46,Résultats!$B$2:$AZ$212,I$2,FALSE)</f>
        <v>297.07375539999998</v>
      </c>
      <c r="J46" s="25">
        <f>VLOOKUP($D46,Résultats!$B$2:$AZ$212,J$2,FALSE)</f>
        <v>458.82679739999998</v>
      </c>
      <c r="K46" s="25">
        <f>VLOOKUP($D46,Résultats!$B$2:$AZ$212,K$2,FALSE)</f>
        <v>735.26458239999999</v>
      </c>
      <c r="L46" s="25">
        <f>VLOOKUP($D46,Résultats!$B$2:$AZ$212,L$2,FALSE)</f>
        <v>1033.629428</v>
      </c>
      <c r="M46" s="25">
        <f>VLOOKUP($D46,Résultats!$B$2:$AZ$212,M$2,FALSE)</f>
        <v>1353.9655459999999</v>
      </c>
      <c r="N46" s="25">
        <f>VLOOKUP($D46,Résultats!$B$2:$AZ$212,N$2,FALSE)</f>
        <v>1701.0361889999999</v>
      </c>
      <c r="O46" s="25">
        <f>VLOOKUP($D46,Résultats!$B$2:$AZ$212,O$2,FALSE)</f>
        <v>2095.135542</v>
      </c>
      <c r="P46" s="25">
        <f>VLOOKUP($D46,Résultats!$B$2:$AZ$212,P$2,FALSE)</f>
        <v>2543.4786060000001</v>
      </c>
      <c r="Q46" s="25">
        <f>VLOOKUP($D46,Résultats!$B$2:$AZ$212,Q$2,FALSE)</f>
        <v>3050.8747250000001</v>
      </c>
      <c r="R46" s="25">
        <f>VLOOKUP($D46,Résultats!$B$2:$AZ$212,R$2,FALSE)</f>
        <v>3620.5087100000001</v>
      </c>
      <c r="S46" s="25">
        <f>VLOOKUP($D46,Résultats!$B$2:$AZ$212,S$2,FALSE)</f>
        <v>4255.4100900000003</v>
      </c>
      <c r="T46" s="25">
        <f>VLOOKUP($D46,Résultats!$B$2:$AZ$212,T$2,FALSE)</f>
        <v>4956.3283300000003</v>
      </c>
      <c r="U46" s="25">
        <f>VLOOKUP($D46,Résultats!$B$2:$AZ$212,U$2,FALSE)</f>
        <v>5724.5078210000001</v>
      </c>
      <c r="V46" s="25">
        <f>VLOOKUP($D46,Résultats!$B$2:$AZ$212,V$2,FALSE)</f>
        <v>6560.3510910000005</v>
      </c>
      <c r="W46" s="25">
        <f>VLOOKUP($D46,Résultats!$B$2:$AZ$212,W$2,FALSE)</f>
        <v>7463.3953019999999</v>
      </c>
      <c r="X46" s="25">
        <f>VLOOKUP($D46,Résultats!$B$2:$AZ$212,X$2,FALSE)</f>
        <v>8432.4448240000002</v>
      </c>
      <c r="Y46" s="25">
        <f>VLOOKUP($D46,Résultats!$B$2:$AZ$212,Y$2,FALSE)</f>
        <v>9463.1247679999997</v>
      </c>
      <c r="Z46" s="25">
        <f>VLOOKUP($D46,Résultats!$B$2:$AZ$212,Z$2,FALSE)</f>
        <v>10551.693240000001</v>
      </c>
      <c r="AA46" s="25">
        <f>VLOOKUP($D46,Résultats!$B$2:$AZ$212,AA$2,FALSE)</f>
        <v>11692.82179</v>
      </c>
      <c r="AB46" s="25">
        <f>VLOOKUP($D46,Résultats!$B$2:$AZ$212,AB$2,FALSE)</f>
        <v>12880.092329999999</v>
      </c>
      <c r="AC46" s="25">
        <f>VLOOKUP($D46,Résultats!$B$2:$AZ$212,AC$2,FALSE)</f>
        <v>14105.63444</v>
      </c>
      <c r="AD46" s="25">
        <f>VLOOKUP($D46,Résultats!$B$2:$AZ$212,AD$2,FALSE)</f>
        <v>15365.75596</v>
      </c>
      <c r="AE46" s="25">
        <f>VLOOKUP($D46,Résultats!$B$2:$AZ$212,AE$2,FALSE)</f>
        <v>16650.702590000001</v>
      </c>
      <c r="AF46" s="25">
        <f>VLOOKUP($D46,Résultats!$B$2:$AZ$212,AF$2,FALSE)</f>
        <v>17949.474880000002</v>
      </c>
      <c r="AG46" s="25">
        <f>VLOOKUP($D46,Résultats!$B$2:$AZ$212,AG$2,FALSE)</f>
        <v>19252.121210000001</v>
      </c>
      <c r="AH46" s="25">
        <f>VLOOKUP($D46,Résultats!$B$2:$AZ$212,AH$2,FALSE)</f>
        <v>20548.722000000002</v>
      </c>
      <c r="AI46" s="25">
        <f>VLOOKUP($D46,Résultats!$B$2:$AZ$212,AI$2,FALSE)</f>
        <v>21830.13839</v>
      </c>
      <c r="AJ46" s="25">
        <f>VLOOKUP($D46,Résultats!$B$2:$AZ$212,AJ$2,FALSE)</f>
        <v>23089.67209</v>
      </c>
      <c r="AK46" s="25">
        <f>VLOOKUP($D46,Résultats!$B$2:$AZ$212,AK$2,FALSE)</f>
        <v>24321.501680000001</v>
      </c>
      <c r="AL46" s="25">
        <f>VLOOKUP($D46,Résultats!$B$2:$AZ$212,AL$2,FALSE)</f>
        <v>25520.90698</v>
      </c>
      <c r="AM46" s="102">
        <f>VLOOKUP($D46,Résultats!$B$2:$AZ$212,AM$2,FALSE)</f>
        <v>26686.609899999999</v>
      </c>
    </row>
    <row r="47" spans="2:39" x14ac:dyDescent="0.2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0.59942707890000002</v>
      </c>
      <c r="G47" s="25">
        <f>VLOOKUP($D47,Résultats!$B$2:$AZ$212,G$2,FALSE)</f>
        <v>0.78379258490000003</v>
      </c>
      <c r="H47" s="25">
        <f>VLOOKUP($D47,Résultats!$B$2:$AZ$212,H$2,FALSE)</f>
        <v>0.86664786009999994</v>
      </c>
      <c r="I47" s="25">
        <f>VLOOKUP($D47,Résultats!$B$2:$AZ$212,I$2,FALSE)</f>
        <v>0.98657943370000001</v>
      </c>
      <c r="J47" s="25">
        <f>VLOOKUP($D47,Résultats!$B$2:$AZ$212,J$2,FALSE)</f>
        <v>1.0745342440000001</v>
      </c>
      <c r="K47" s="25">
        <f>VLOOKUP($D47,Résultats!$B$2:$AZ$212,K$2,FALSE)</f>
        <v>1.16982327</v>
      </c>
      <c r="L47" s="25">
        <f>VLOOKUP($D47,Résultats!$B$2:$AZ$212,L$2,FALSE)</f>
        <v>1.2729247960000001</v>
      </c>
      <c r="M47" s="25">
        <f>VLOOKUP($D47,Résultats!$B$2:$AZ$212,M$2,FALSE)</f>
        <v>1.383032719</v>
      </c>
      <c r="N47" s="25">
        <f>VLOOKUP($D47,Résultats!$B$2:$AZ$212,N$2,FALSE)</f>
        <v>1.4997766180000001</v>
      </c>
      <c r="O47" s="25">
        <f>VLOOKUP($D47,Résultats!$B$2:$AZ$212,O$2,FALSE)</f>
        <v>1.6180021280000001</v>
      </c>
      <c r="P47" s="25">
        <f>VLOOKUP($D47,Résultats!$B$2:$AZ$212,P$2,FALSE)</f>
        <v>1.732434901</v>
      </c>
      <c r="Q47" s="25">
        <f>VLOOKUP($D47,Résultats!$B$2:$AZ$212,Q$2,FALSE)</f>
        <v>1.8400400729999999</v>
      </c>
      <c r="R47" s="25">
        <f>VLOOKUP($D47,Résultats!$B$2:$AZ$212,R$2,FALSE)</f>
        <v>1.938127696</v>
      </c>
      <c r="S47" s="25">
        <f>VLOOKUP($D47,Résultats!$B$2:$AZ$212,S$2,FALSE)</f>
        <v>2.0249250679999999</v>
      </c>
      <c r="T47" s="25">
        <f>VLOOKUP($D47,Résultats!$B$2:$AZ$212,T$2,FALSE)</f>
        <v>2.0989902489999999</v>
      </c>
      <c r="U47" s="25">
        <f>VLOOKUP($D47,Résultats!$B$2:$AZ$212,U$2,FALSE)</f>
        <v>2.159698755</v>
      </c>
      <c r="V47" s="25">
        <f>VLOOKUP($D47,Résultats!$B$2:$AZ$212,V$2,FALSE)</f>
        <v>2.2067293320000001</v>
      </c>
      <c r="W47" s="25">
        <f>VLOOKUP($D47,Résultats!$B$2:$AZ$212,W$2,FALSE)</f>
        <v>2.240030827</v>
      </c>
      <c r="X47" s="25">
        <f>VLOOKUP($D47,Résultats!$B$2:$AZ$212,X$2,FALSE)</f>
        <v>2.2597800530000001</v>
      </c>
      <c r="Y47" s="25">
        <f>VLOOKUP($D47,Résultats!$B$2:$AZ$212,Y$2,FALSE)</f>
        <v>2.266480133</v>
      </c>
      <c r="Z47" s="25">
        <f>VLOOKUP($D47,Résultats!$B$2:$AZ$212,Z$2,FALSE)</f>
        <v>2.2605652790000001</v>
      </c>
      <c r="AA47" s="25">
        <f>VLOOKUP($D47,Résultats!$B$2:$AZ$212,AA$2,FALSE)</f>
        <v>2.2425461960000002</v>
      </c>
      <c r="AB47" s="25">
        <f>VLOOKUP($D47,Résultats!$B$2:$AZ$212,AB$2,FALSE)</f>
        <v>2.2131937879999999</v>
      </c>
      <c r="AC47" s="25">
        <f>VLOOKUP($D47,Résultats!$B$2:$AZ$212,AC$2,FALSE)</f>
        <v>2.1734000939999998</v>
      </c>
      <c r="AD47" s="25">
        <f>VLOOKUP($D47,Résultats!$B$2:$AZ$212,AD$2,FALSE)</f>
        <v>2.1245853449999998</v>
      </c>
      <c r="AE47" s="25">
        <f>VLOOKUP($D47,Résultats!$B$2:$AZ$212,AE$2,FALSE)</f>
        <v>2.0678017450000001</v>
      </c>
      <c r="AF47" s="25">
        <f>VLOOKUP($D47,Résultats!$B$2:$AZ$212,AF$2,FALSE)</f>
        <v>2.004129206</v>
      </c>
      <c r="AG47" s="25">
        <f>VLOOKUP($D47,Résultats!$B$2:$AZ$212,AG$2,FALSE)</f>
        <v>1.9347636930000001</v>
      </c>
      <c r="AH47" s="25">
        <f>VLOOKUP($D47,Résultats!$B$2:$AZ$212,AH$2,FALSE)</f>
        <v>1.8609039300000001</v>
      </c>
      <c r="AI47" s="25">
        <f>VLOOKUP($D47,Résultats!$B$2:$AZ$212,AI$2,FALSE)</f>
        <v>1.783751528</v>
      </c>
      <c r="AJ47" s="25">
        <f>VLOOKUP($D47,Résultats!$B$2:$AZ$212,AJ$2,FALSE)</f>
        <v>1.704411237</v>
      </c>
      <c r="AK47" s="25">
        <f>VLOOKUP($D47,Résultats!$B$2:$AZ$212,AK$2,FALSE)</f>
        <v>1.6238688480000001</v>
      </c>
      <c r="AL47" s="25">
        <f>VLOOKUP($D47,Résultats!$B$2:$AZ$212,AL$2,FALSE)</f>
        <v>1.54299042</v>
      </c>
      <c r="AM47" s="102">
        <f>VLOOKUP($D47,Résultats!$B$2:$AZ$212,AM$2,FALSE)</f>
        <v>1.4625614149999999</v>
      </c>
    </row>
    <row r="48" spans="2:39" x14ac:dyDescent="0.2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34664.492700000003</v>
      </c>
      <c r="J48" s="59">
        <f>VLOOKUP($D48,Résultats!$B$2:$AZ$212,J$2,FALSE)</f>
        <v>34956.187980000002</v>
      </c>
      <c r="K48" s="59">
        <f>VLOOKUP($D48,Résultats!$B$2:$AZ$212,K$2,FALSE)</f>
        <v>35116.030050000001</v>
      </c>
      <c r="L48" s="59">
        <f>VLOOKUP($D48,Résultats!$B$2:$AZ$212,L$2,FALSE)</f>
        <v>35229.844510000003</v>
      </c>
      <c r="M48" s="59">
        <f>VLOOKUP($D48,Résultats!$B$2:$AZ$212,M$2,FALSE)</f>
        <v>35278.953860000001</v>
      </c>
      <c r="N48" s="59">
        <f>VLOOKUP($D48,Résultats!$B$2:$AZ$212,N$2,FALSE)</f>
        <v>35281.81854</v>
      </c>
      <c r="O48" s="59">
        <f>VLOOKUP($D48,Résultats!$B$2:$AZ$212,O$2,FALSE)</f>
        <v>35334.949849999997</v>
      </c>
      <c r="P48" s="59">
        <f>VLOOKUP($D48,Résultats!$B$2:$AZ$212,P$2,FALSE)</f>
        <v>35439.801670000001</v>
      </c>
      <c r="Q48" s="59">
        <f>VLOOKUP($D48,Résultats!$B$2:$AZ$212,Q$2,FALSE)</f>
        <v>35585.84375</v>
      </c>
      <c r="R48" s="59">
        <f>VLOOKUP($D48,Résultats!$B$2:$AZ$212,R$2,FALSE)</f>
        <v>35759.40943</v>
      </c>
      <c r="S48" s="59">
        <f>VLOOKUP($D48,Résultats!$B$2:$AZ$212,S$2,FALSE)</f>
        <v>35951.122750000002</v>
      </c>
      <c r="T48" s="59">
        <f>VLOOKUP($D48,Résultats!$B$2:$AZ$212,T$2,FALSE)</f>
        <v>36149.275889999997</v>
      </c>
      <c r="U48" s="59">
        <f>VLOOKUP($D48,Résultats!$B$2:$AZ$212,U$2,FALSE)</f>
        <v>36349.113899999997</v>
      </c>
      <c r="V48" s="59">
        <f>VLOOKUP($D48,Résultats!$B$2:$AZ$212,V$2,FALSE)</f>
        <v>36547.987860000001</v>
      </c>
      <c r="W48" s="59">
        <f>VLOOKUP($D48,Résultats!$B$2:$AZ$212,W$2,FALSE)</f>
        <v>36745.132689999999</v>
      </c>
      <c r="X48" s="59">
        <f>VLOOKUP($D48,Résultats!$B$2:$AZ$212,X$2,FALSE)</f>
        <v>36941.647129999998</v>
      </c>
      <c r="Y48" s="59">
        <f>VLOOKUP($D48,Résultats!$B$2:$AZ$212,Y$2,FALSE)</f>
        <v>37135.599300000002</v>
      </c>
      <c r="Z48" s="59">
        <f>VLOOKUP($D48,Résultats!$B$2:$AZ$212,Z$2,FALSE)</f>
        <v>37329.307930000003</v>
      </c>
      <c r="AA48" s="59">
        <f>VLOOKUP($D48,Résultats!$B$2:$AZ$212,AA$2,FALSE)</f>
        <v>37524.502480000003</v>
      </c>
      <c r="AB48" s="59">
        <f>VLOOKUP($D48,Résultats!$B$2:$AZ$212,AB$2,FALSE)</f>
        <v>37722.886740000002</v>
      </c>
      <c r="AC48" s="59">
        <f>VLOOKUP($D48,Résultats!$B$2:$AZ$212,AC$2,FALSE)</f>
        <v>37925.231039999999</v>
      </c>
      <c r="AD48" s="59">
        <f>VLOOKUP($D48,Résultats!$B$2:$AZ$212,AD$2,FALSE)</f>
        <v>38138.665560000001</v>
      </c>
      <c r="AE48" s="59">
        <f>VLOOKUP($D48,Résultats!$B$2:$AZ$212,AE$2,FALSE)</f>
        <v>38361.967689999998</v>
      </c>
      <c r="AF48" s="59">
        <f>VLOOKUP($D48,Résultats!$B$2:$AZ$212,AF$2,FALSE)</f>
        <v>38592.47395</v>
      </c>
      <c r="AG48" s="59">
        <f>VLOOKUP($D48,Résultats!$B$2:$AZ$212,AG$2,FALSE)</f>
        <v>38828.622289999999</v>
      </c>
      <c r="AH48" s="59">
        <f>VLOOKUP($D48,Résultats!$B$2:$AZ$212,AH$2,FALSE)</f>
        <v>39068.293060000004</v>
      </c>
      <c r="AI48" s="59">
        <f>VLOOKUP($D48,Résultats!$B$2:$AZ$212,AI$2,FALSE)</f>
        <v>39309.470050000004</v>
      </c>
      <c r="AJ48" s="59">
        <f>VLOOKUP($D48,Résultats!$B$2:$AZ$212,AJ$2,FALSE)</f>
        <v>39551.912880000003</v>
      </c>
      <c r="AK48" s="59">
        <f>VLOOKUP($D48,Résultats!$B$2:$AZ$212,AK$2,FALSE)</f>
        <v>39795.223339999997</v>
      </c>
      <c r="AL48" s="59">
        <f>VLOOKUP($D48,Résultats!$B$2:$AZ$212,AL$2,FALSE)</f>
        <v>40039.092969999998</v>
      </c>
      <c r="AM48" s="103">
        <f>VLOOKUP($D48,Résultats!$B$2:$AZ$212,AM$2,FALSE)</f>
        <v>40285.836439999999</v>
      </c>
    </row>
    <row r="49" spans="2:40" x14ac:dyDescent="0.2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81.931572489999894</v>
      </c>
      <c r="G49" s="61">
        <f>VLOOKUP($D49,Résultats!$B$2:$AZ$212,G$2,FALSE)</f>
        <v>168.46434970000001</v>
      </c>
      <c r="H49" s="61">
        <f>VLOOKUP($D49,Résultats!$B$2:$AZ$212,H$2,FALSE)</f>
        <v>208.71484989999999</v>
      </c>
      <c r="I49" s="61">
        <f>VLOOKUP($D49,Résultats!$B$2:$AZ$212,I$2,FALSE)</f>
        <v>297.07375539999998</v>
      </c>
      <c r="J49" s="61">
        <f>VLOOKUP($D49,Résultats!$B$2:$AZ$212,J$2,FALSE)</f>
        <v>458.82679739999998</v>
      </c>
      <c r="K49" s="61">
        <f>VLOOKUP($D49,Résultats!$B$2:$AZ$212,K$2,FALSE)</f>
        <v>735.26458239999999</v>
      </c>
      <c r="L49" s="61">
        <f>VLOOKUP($D49,Résultats!$B$2:$AZ$212,L$2,FALSE)</f>
        <v>1033.629428</v>
      </c>
      <c r="M49" s="61">
        <f>VLOOKUP($D49,Résultats!$B$2:$AZ$212,M$2,FALSE)</f>
        <v>1353.9655459999999</v>
      </c>
      <c r="N49" s="61">
        <f>VLOOKUP($D49,Résultats!$B$2:$AZ$212,N$2,FALSE)</f>
        <v>1701.0361889999999</v>
      </c>
      <c r="O49" s="61">
        <f>VLOOKUP($D49,Résultats!$B$2:$AZ$212,O$2,FALSE)</f>
        <v>2095.135542</v>
      </c>
      <c r="P49" s="61">
        <f>VLOOKUP($D49,Résultats!$B$2:$AZ$212,P$2,FALSE)</f>
        <v>2543.4786060000001</v>
      </c>
      <c r="Q49" s="61">
        <f>VLOOKUP($D49,Résultats!$B$2:$AZ$212,Q$2,FALSE)</f>
        <v>3050.8747250000001</v>
      </c>
      <c r="R49" s="61">
        <f>VLOOKUP($D49,Résultats!$B$2:$AZ$212,R$2,FALSE)</f>
        <v>3620.5087100000001</v>
      </c>
      <c r="S49" s="61">
        <f>VLOOKUP($D49,Résultats!$B$2:$AZ$212,S$2,FALSE)</f>
        <v>4255.4100900000003</v>
      </c>
      <c r="T49" s="61">
        <f>VLOOKUP($D49,Résultats!$B$2:$AZ$212,T$2,FALSE)</f>
        <v>4956.3283300000003</v>
      </c>
      <c r="U49" s="61">
        <f>VLOOKUP($D49,Résultats!$B$2:$AZ$212,U$2,FALSE)</f>
        <v>5724.5078210000001</v>
      </c>
      <c r="V49" s="61">
        <f>VLOOKUP($D49,Résultats!$B$2:$AZ$212,V$2,FALSE)</f>
        <v>6560.3510910000005</v>
      </c>
      <c r="W49" s="61">
        <f>VLOOKUP($D49,Résultats!$B$2:$AZ$212,W$2,FALSE)</f>
        <v>7463.3953019999999</v>
      </c>
      <c r="X49" s="61">
        <f>VLOOKUP($D49,Résultats!$B$2:$AZ$212,X$2,FALSE)</f>
        <v>8432.4448240000002</v>
      </c>
      <c r="Y49" s="61">
        <f>VLOOKUP($D49,Résultats!$B$2:$AZ$212,Y$2,FALSE)</f>
        <v>9463.1247679999997</v>
      </c>
      <c r="Z49" s="61">
        <f>VLOOKUP($D49,Résultats!$B$2:$AZ$212,Z$2,FALSE)</f>
        <v>10551.693240000001</v>
      </c>
      <c r="AA49" s="61">
        <f>VLOOKUP($D49,Résultats!$B$2:$AZ$212,AA$2,FALSE)</f>
        <v>11692.82179</v>
      </c>
      <c r="AB49" s="61">
        <f>VLOOKUP($D49,Résultats!$B$2:$AZ$212,AB$2,FALSE)</f>
        <v>12880.092329999999</v>
      </c>
      <c r="AC49" s="61">
        <f>VLOOKUP($D49,Résultats!$B$2:$AZ$212,AC$2,FALSE)</f>
        <v>14105.63444</v>
      </c>
      <c r="AD49" s="61">
        <f>VLOOKUP($D49,Résultats!$B$2:$AZ$212,AD$2,FALSE)</f>
        <v>15365.75596</v>
      </c>
      <c r="AE49" s="61">
        <f>VLOOKUP($D49,Résultats!$B$2:$AZ$212,AE$2,FALSE)</f>
        <v>16650.702590000001</v>
      </c>
      <c r="AF49" s="61">
        <f>VLOOKUP($D49,Résultats!$B$2:$AZ$212,AF$2,FALSE)</f>
        <v>17949.474880000002</v>
      </c>
      <c r="AG49" s="61">
        <f>VLOOKUP($D49,Résultats!$B$2:$AZ$212,AG$2,FALSE)</f>
        <v>19252.121210000001</v>
      </c>
      <c r="AH49" s="61">
        <f>VLOOKUP($D49,Résultats!$B$2:$AZ$212,AH$2,FALSE)</f>
        <v>20548.722000000002</v>
      </c>
      <c r="AI49" s="61">
        <f>VLOOKUP($D49,Résultats!$B$2:$AZ$212,AI$2,FALSE)</f>
        <v>21830.13839</v>
      </c>
      <c r="AJ49" s="61">
        <f>VLOOKUP($D49,Résultats!$B$2:$AZ$212,AJ$2,FALSE)</f>
        <v>23089.67209</v>
      </c>
      <c r="AK49" s="61">
        <f>VLOOKUP($D49,Résultats!$B$2:$AZ$212,AK$2,FALSE)</f>
        <v>24321.501680000001</v>
      </c>
      <c r="AL49" s="61">
        <f>VLOOKUP($D49,Résultats!$B$2:$AZ$212,AL$2,FALSE)</f>
        <v>25520.90698</v>
      </c>
      <c r="AM49" s="225">
        <f>VLOOKUP($D49,Résultats!$B$2:$AZ$212,AM$2,FALSE)</f>
        <v>26686.609899999999</v>
      </c>
    </row>
    <row r="50" spans="2:40" x14ac:dyDescent="0.2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1.401691061</v>
      </c>
      <c r="G50" s="25">
        <f>VLOOKUP($D50,Résultats!$B$2:$AZ$212,G$2,FALSE)</f>
        <v>3.8243860139999999</v>
      </c>
      <c r="H50" s="25">
        <f>VLOOKUP($D50,Résultats!$B$2:$AZ$212,H$2,FALSE)</f>
        <v>5.1489475000000002</v>
      </c>
      <c r="I50" s="25">
        <f>VLOOKUP($D50,Résultats!$B$2:$AZ$212,I$2,FALSE)</f>
        <v>8.1787770260000006</v>
      </c>
      <c r="J50" s="25">
        <f>VLOOKUP($D50,Résultats!$B$2:$AZ$212,J$2,FALSE)</f>
        <v>14.086975949999999</v>
      </c>
      <c r="K50" s="25">
        <f>VLOOKUP($D50,Résultats!$B$2:$AZ$212,K$2,FALSE)</f>
        <v>24.911793729999999</v>
      </c>
      <c r="L50" s="25">
        <f>VLOOKUP($D50,Résultats!$B$2:$AZ$212,L$2,FALSE)</f>
        <v>37.599680599999999</v>
      </c>
      <c r="M50" s="25">
        <f>VLOOKUP($D50,Résultats!$B$2:$AZ$212,M$2,FALSE)</f>
        <v>52.3870656</v>
      </c>
      <c r="N50" s="25">
        <f>VLOOKUP($D50,Résultats!$B$2:$AZ$212,N$2,FALSE)</f>
        <v>69.737670359999996</v>
      </c>
      <c r="O50" s="25">
        <f>VLOOKUP($D50,Résultats!$B$2:$AZ$212,O$2,FALSE)</f>
        <v>90.908726979999997</v>
      </c>
      <c r="P50" s="25">
        <f>VLOOKUP($D50,Résultats!$B$2:$AZ$212,P$2,FALSE)</f>
        <v>116.6259372</v>
      </c>
      <c r="Q50" s="25">
        <f>VLOOKUP($D50,Résultats!$B$2:$AZ$212,Q$2,FALSE)</f>
        <v>147.5237501</v>
      </c>
      <c r="R50" s="25">
        <f>VLOOKUP($D50,Résultats!$B$2:$AZ$212,R$2,FALSE)</f>
        <v>184.16757509999999</v>
      </c>
      <c r="S50" s="25">
        <f>VLOOKUP($D50,Résultats!$B$2:$AZ$212,S$2,FALSE)</f>
        <v>227.13039079999999</v>
      </c>
      <c r="T50" s="25">
        <f>VLOOKUP($D50,Résultats!$B$2:$AZ$212,T$2,FALSE)</f>
        <v>276.85954889999999</v>
      </c>
      <c r="U50" s="25">
        <f>VLOOKUP($D50,Résultats!$B$2:$AZ$212,U$2,FALSE)</f>
        <v>333.84735499999999</v>
      </c>
      <c r="V50" s="25">
        <f>VLOOKUP($D50,Résultats!$B$2:$AZ$212,V$2,FALSE)</f>
        <v>398.54730790000002</v>
      </c>
      <c r="W50" s="25">
        <f>VLOOKUP($D50,Résultats!$B$2:$AZ$212,W$2,FALSE)</f>
        <v>471.36624169999999</v>
      </c>
      <c r="X50" s="25">
        <f>VLOOKUP($D50,Résultats!$B$2:$AZ$212,X$2,FALSE)</f>
        <v>552.66926160000003</v>
      </c>
      <c r="Y50" s="25">
        <f>VLOOKUP($D50,Résultats!$B$2:$AZ$212,Y$2,FALSE)</f>
        <v>642.57729989999996</v>
      </c>
      <c r="Z50" s="25">
        <f>VLOOKUP($D50,Résultats!$B$2:$AZ$212,Z$2,FALSE)</f>
        <v>741.23896869999999</v>
      </c>
      <c r="AA50" s="25">
        <f>VLOOKUP($D50,Résultats!$B$2:$AZ$212,AA$2,FALSE)</f>
        <v>848.66178149999996</v>
      </c>
      <c r="AB50" s="25">
        <f>VLOOKUP($D50,Résultats!$B$2:$AZ$212,AB$2,FALSE)</f>
        <v>964.73148960000003</v>
      </c>
      <c r="AC50" s="25">
        <f>VLOOKUP($D50,Résultats!$B$2:$AZ$212,AC$2,FALSE)</f>
        <v>1089.167412</v>
      </c>
      <c r="AD50" s="25">
        <f>VLOOKUP($D50,Résultats!$B$2:$AZ$212,AD$2,FALSE)</f>
        <v>1222.027053</v>
      </c>
      <c r="AE50" s="25">
        <f>VLOOKUP($D50,Résultats!$B$2:$AZ$212,AE$2,FALSE)</f>
        <v>1362.7728529999999</v>
      </c>
      <c r="AF50" s="25">
        <f>VLOOKUP($D50,Résultats!$B$2:$AZ$212,AF$2,FALSE)</f>
        <v>1510.6829749999999</v>
      </c>
      <c r="AG50" s="25">
        <f>VLOOKUP($D50,Résultats!$B$2:$AZ$212,AG$2,FALSE)</f>
        <v>1665.0692570000001</v>
      </c>
      <c r="AH50" s="25">
        <f>VLOOKUP($D50,Résultats!$B$2:$AZ$212,AH$2,FALSE)</f>
        <v>1825.174121</v>
      </c>
      <c r="AI50" s="25">
        <f>VLOOKUP($D50,Résultats!$B$2:$AZ$212,AI$2,FALSE)</f>
        <v>1990.2499780000001</v>
      </c>
      <c r="AJ50" s="25">
        <f>VLOOKUP($D50,Résultats!$B$2:$AZ$212,AJ$2,FALSE)</f>
        <v>2159.7398579999999</v>
      </c>
      <c r="AK50" s="25">
        <f>VLOOKUP($D50,Résultats!$B$2:$AZ$212,AK$2,FALSE)</f>
        <v>2333.121948</v>
      </c>
      <c r="AL50" s="25">
        <f>VLOOKUP($D50,Résultats!$B$2:$AZ$212,AL$2,FALSE)</f>
        <v>2509.9422930000001</v>
      </c>
      <c r="AM50" s="102">
        <f>VLOOKUP($D50,Résultats!$B$2:$AZ$212,AM$2,FALSE)</f>
        <v>2690.1158019999998</v>
      </c>
    </row>
    <row r="51" spans="2:40" x14ac:dyDescent="0.2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1.2351438589999999</v>
      </c>
      <c r="G51" s="25">
        <f>VLOOKUP($D51,Résultats!$B$2:$AZ$212,G$2,FALSE)</f>
        <v>3.062223329</v>
      </c>
      <c r="H51" s="25">
        <f>VLOOKUP($D51,Résultats!$B$2:$AZ$212,H$2,FALSE)</f>
        <v>4.016973589</v>
      </c>
      <c r="I51" s="25">
        <f>VLOOKUP($D51,Résultats!$B$2:$AZ$212,I$2,FALSE)</f>
        <v>6.1741348780000003</v>
      </c>
      <c r="J51" s="25">
        <f>VLOOKUP($D51,Résultats!$B$2:$AZ$212,J$2,FALSE)</f>
        <v>10.30699031</v>
      </c>
      <c r="K51" s="25">
        <f>VLOOKUP($D51,Résultats!$B$2:$AZ$212,K$2,FALSE)</f>
        <v>17.736194229999999</v>
      </c>
      <c r="L51" s="25">
        <f>VLOOKUP($D51,Résultats!$B$2:$AZ$212,L$2,FALSE)</f>
        <v>26.254977360000002</v>
      </c>
      <c r="M51" s="25">
        <f>VLOOKUP($D51,Résultats!$B$2:$AZ$212,M$2,FALSE)</f>
        <v>35.970661800000002</v>
      </c>
      <c r="N51" s="25">
        <f>VLOOKUP($D51,Résultats!$B$2:$AZ$212,N$2,FALSE)</f>
        <v>47.133783450000003</v>
      </c>
      <c r="O51" s="25">
        <f>VLOOKUP($D51,Résultats!$B$2:$AZ$212,O$2,FALSE)</f>
        <v>60.497232390000001</v>
      </c>
      <c r="P51" s="25">
        <f>VLOOKUP($D51,Résultats!$B$2:$AZ$212,P$2,FALSE)</f>
        <v>76.44673933</v>
      </c>
      <c r="Q51" s="25">
        <f>VLOOKUP($D51,Résultats!$B$2:$AZ$212,Q$2,FALSE)</f>
        <v>95.29894204</v>
      </c>
      <c r="R51" s="25">
        <f>VLOOKUP($D51,Résultats!$B$2:$AZ$212,R$2,FALSE)</f>
        <v>117.318659</v>
      </c>
      <c r="S51" s="25">
        <f>VLOOKUP($D51,Résultats!$B$2:$AZ$212,S$2,FALSE)</f>
        <v>142.7674969</v>
      </c>
      <c r="T51" s="25">
        <f>VLOOKUP($D51,Résultats!$B$2:$AZ$212,T$2,FALSE)</f>
        <v>171.82342320000001</v>
      </c>
      <c r="U51" s="25">
        <f>VLOOKUP($D51,Résultats!$B$2:$AZ$212,U$2,FALSE)</f>
        <v>204.6839693</v>
      </c>
      <c r="V51" s="25">
        <f>VLOOKUP($D51,Résultats!$B$2:$AZ$212,V$2,FALSE)</f>
        <v>241.5153727</v>
      </c>
      <c r="W51" s="25">
        <f>VLOOKUP($D51,Résultats!$B$2:$AZ$212,W$2,FALSE)</f>
        <v>282.44863850000002</v>
      </c>
      <c r="X51" s="25">
        <f>VLOOKUP($D51,Résultats!$B$2:$AZ$212,X$2,FALSE)</f>
        <v>327.58278039999999</v>
      </c>
      <c r="Y51" s="25">
        <f>VLOOKUP($D51,Résultats!$B$2:$AZ$212,Y$2,FALSE)</f>
        <v>376.87216669999998</v>
      </c>
      <c r="Z51" s="25">
        <f>VLOOKUP($D51,Résultats!$B$2:$AZ$212,Z$2,FALSE)</f>
        <v>430.284447</v>
      </c>
      <c r="AA51" s="25">
        <f>VLOOKUP($D51,Résultats!$B$2:$AZ$212,AA$2,FALSE)</f>
        <v>487.70453789999999</v>
      </c>
      <c r="AB51" s="25">
        <f>VLOOKUP($D51,Résultats!$B$2:$AZ$212,AB$2,FALSE)</f>
        <v>548.94931059999999</v>
      </c>
      <c r="AC51" s="25">
        <f>VLOOKUP($D51,Résultats!$B$2:$AZ$212,AC$2,FALSE)</f>
        <v>613.74594560000003</v>
      </c>
      <c r="AD51" s="25">
        <f>VLOOKUP($D51,Résultats!$B$2:$AZ$212,AD$2,FALSE)</f>
        <v>682.00408340000001</v>
      </c>
      <c r="AE51" s="25">
        <f>VLOOKUP($D51,Résultats!$B$2:$AZ$212,AE$2,FALSE)</f>
        <v>753.31640019999998</v>
      </c>
      <c r="AF51" s="25">
        <f>VLOOKUP($D51,Résultats!$B$2:$AZ$212,AF$2,FALSE)</f>
        <v>827.18464240000003</v>
      </c>
      <c r="AG51" s="25">
        <f>VLOOKUP($D51,Résultats!$B$2:$AZ$212,AG$2,FALSE)</f>
        <v>903.13523250000003</v>
      </c>
      <c r="AH51" s="25">
        <f>VLOOKUP($D51,Résultats!$B$2:$AZ$212,AH$2,FALSE)</f>
        <v>980.66696090000005</v>
      </c>
      <c r="AI51" s="25">
        <f>VLOOKUP($D51,Résultats!$B$2:$AZ$212,AI$2,FALSE)</f>
        <v>1059.2919509999999</v>
      </c>
      <c r="AJ51" s="25">
        <f>VLOOKUP($D51,Résultats!$B$2:$AZ$212,AJ$2,FALSE)</f>
        <v>1138.6268560000001</v>
      </c>
      <c r="AK51" s="25">
        <f>VLOOKUP($D51,Résultats!$B$2:$AZ$212,AK$2,FALSE)</f>
        <v>1218.3129690000001</v>
      </c>
      <c r="AL51" s="25">
        <f>VLOOKUP($D51,Résultats!$B$2:$AZ$212,AL$2,FALSE)</f>
        <v>1298.031655</v>
      </c>
      <c r="AM51" s="102">
        <f>VLOOKUP($D51,Résultats!$B$2:$AZ$212,AM$2,FALSE)</f>
        <v>1377.645289</v>
      </c>
    </row>
    <row r="52" spans="2:40" x14ac:dyDescent="0.2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2.4065524819999999</v>
      </c>
      <c r="G52" s="25">
        <f>VLOOKUP($D52,Résultats!$B$2:$AZ$212,G$2,FALSE)</f>
        <v>4.9951420969999996</v>
      </c>
      <c r="H52" s="25">
        <f>VLOOKUP($D52,Résultats!$B$2:$AZ$212,H$2,FALSE)</f>
        <v>6.2017008709999999</v>
      </c>
      <c r="I52" s="25">
        <f>VLOOKUP($D52,Résultats!$B$2:$AZ$212,I$2,FALSE)</f>
        <v>8.8465407700000007</v>
      </c>
      <c r="J52" s="25">
        <f>VLOOKUP($D52,Résultats!$B$2:$AZ$212,J$2,FALSE)</f>
        <v>13.6807994</v>
      </c>
      <c r="K52" s="25">
        <f>VLOOKUP($D52,Résultats!$B$2:$AZ$212,K$2,FALSE)</f>
        <v>21.922108890000001</v>
      </c>
      <c r="L52" s="25">
        <f>VLOOKUP($D52,Résultats!$B$2:$AZ$212,L$2,FALSE)</f>
        <v>30.78167208</v>
      </c>
      <c r="M52" s="25">
        <f>VLOOKUP($D52,Résultats!$B$2:$AZ$212,M$2,FALSE)</f>
        <v>40.237196089999998</v>
      </c>
      <c r="N52" s="25">
        <f>VLOOKUP($D52,Résultats!$B$2:$AZ$212,N$2,FALSE)</f>
        <v>50.399041050000001</v>
      </c>
      <c r="O52" s="25">
        <f>VLOOKUP($D52,Résultats!$B$2:$AZ$212,O$2,FALSE)</f>
        <v>61.82402037</v>
      </c>
      <c r="P52" s="25">
        <f>VLOOKUP($D52,Résultats!$B$2:$AZ$212,P$2,FALSE)</f>
        <v>74.671810219999998</v>
      </c>
      <c r="Q52" s="25">
        <f>VLOOKUP($D52,Résultats!$B$2:$AZ$212,Q$2,FALSE)</f>
        <v>89.022653289999994</v>
      </c>
      <c r="R52" s="25">
        <f>VLOOKUP($D52,Résultats!$B$2:$AZ$212,R$2,FALSE)</f>
        <v>104.901714</v>
      </c>
      <c r="S52" s="25">
        <f>VLOOKUP($D52,Résultats!$B$2:$AZ$212,S$2,FALSE)</f>
        <v>122.3218117</v>
      </c>
      <c r="T52" s="25">
        <f>VLOOKUP($D52,Résultats!$B$2:$AZ$212,T$2,FALSE)</f>
        <v>141.22415720000001</v>
      </c>
      <c r="U52" s="25">
        <f>VLOOKUP($D52,Résultats!$B$2:$AZ$212,U$2,FALSE)</f>
        <v>161.55598760000001</v>
      </c>
      <c r="V52" s="25">
        <f>VLOOKUP($D52,Résultats!$B$2:$AZ$212,V$2,FALSE)</f>
        <v>183.2329885</v>
      </c>
      <c r="W52" s="25">
        <f>VLOOKUP($D52,Résultats!$B$2:$AZ$212,W$2,FALSE)</f>
        <v>206.13922299999999</v>
      </c>
      <c r="X52" s="25">
        <f>VLOOKUP($D52,Résultats!$B$2:$AZ$212,X$2,FALSE)</f>
        <v>230.13102950000001</v>
      </c>
      <c r="Y52" s="25">
        <f>VLOOKUP($D52,Résultats!$B$2:$AZ$212,Y$2,FALSE)</f>
        <v>254.9763853</v>
      </c>
      <c r="Z52" s="25">
        <f>VLOOKUP($D52,Résultats!$B$2:$AZ$212,Z$2,FALSE)</f>
        <v>280.4567988</v>
      </c>
      <c r="AA52" s="25">
        <f>VLOOKUP($D52,Résultats!$B$2:$AZ$212,AA$2,FALSE)</f>
        <v>306.31016</v>
      </c>
      <c r="AB52" s="25">
        <f>VLOOKUP($D52,Résultats!$B$2:$AZ$212,AB$2,FALSE)</f>
        <v>332.24747109999998</v>
      </c>
      <c r="AC52" s="25">
        <f>VLOOKUP($D52,Résultats!$B$2:$AZ$212,AC$2,FALSE)</f>
        <v>357.94749669999999</v>
      </c>
      <c r="AD52" s="25">
        <f>VLOOKUP($D52,Résultats!$B$2:$AZ$212,AD$2,FALSE)</f>
        <v>383.18750080000001</v>
      </c>
      <c r="AE52" s="25">
        <f>VLOOKUP($D52,Résultats!$B$2:$AZ$212,AE$2,FALSE)</f>
        <v>407.61054849999999</v>
      </c>
      <c r="AF52" s="25">
        <f>VLOOKUP($D52,Résultats!$B$2:$AZ$212,AF$2,FALSE)</f>
        <v>430.84257170000001</v>
      </c>
      <c r="AG52" s="25">
        <f>VLOOKUP($D52,Résultats!$B$2:$AZ$212,AG$2,FALSE)</f>
        <v>452.54341929999998</v>
      </c>
      <c r="AH52" s="25">
        <f>VLOOKUP($D52,Résultats!$B$2:$AZ$212,AH$2,FALSE)</f>
        <v>472.3872432</v>
      </c>
      <c r="AI52" s="25">
        <f>VLOOKUP($D52,Résultats!$B$2:$AZ$212,AI$2,FALSE)</f>
        <v>490.07782259999999</v>
      </c>
      <c r="AJ52" s="25">
        <f>VLOOKUP($D52,Résultats!$B$2:$AZ$212,AJ$2,FALSE)</f>
        <v>505.37998549999998</v>
      </c>
      <c r="AK52" s="25">
        <f>VLOOKUP($D52,Résultats!$B$2:$AZ$212,AK$2,FALSE)</f>
        <v>518.08803820000003</v>
      </c>
      <c r="AL52" s="25">
        <f>VLOOKUP($D52,Résultats!$B$2:$AZ$212,AL$2,FALSE)</f>
        <v>528.02855069999998</v>
      </c>
      <c r="AM52" s="102">
        <f>VLOOKUP($D52,Résultats!$B$2:$AZ$212,AM$2,FALSE)</f>
        <v>535.09048689999997</v>
      </c>
    </row>
    <row r="53" spans="2:40" x14ac:dyDescent="0.2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53.330714229999998</v>
      </c>
      <c r="G53" s="25">
        <f>VLOOKUP($D53,Résultats!$B$2:$AZ$212,G$2,FALSE)</f>
        <v>109.12743</v>
      </c>
      <c r="H53" s="25">
        <f>VLOOKUP($D53,Résultats!$B$2:$AZ$212,H$2,FALSE)</f>
        <v>134.96734649999999</v>
      </c>
      <c r="I53" s="25">
        <f>VLOOKUP($D53,Résultats!$B$2:$AZ$212,I$2,FALSE)</f>
        <v>191.62054130000001</v>
      </c>
      <c r="J53" s="25">
        <f>VLOOKUP($D53,Résultats!$B$2:$AZ$212,J$2,FALSE)</f>
        <v>295.12266290000002</v>
      </c>
      <c r="K53" s="25">
        <f>VLOOKUP($D53,Résultats!$B$2:$AZ$212,K$2,FALSE)</f>
        <v>471.58801890000001</v>
      </c>
      <c r="L53" s="25">
        <f>VLOOKUP($D53,Résultats!$B$2:$AZ$212,L$2,FALSE)</f>
        <v>661.46957320000001</v>
      </c>
      <c r="M53" s="25">
        <f>VLOOKUP($D53,Résultats!$B$2:$AZ$212,M$2,FALSE)</f>
        <v>864.65904330000001</v>
      </c>
      <c r="N53" s="25">
        <f>VLOOKUP($D53,Résultats!$B$2:$AZ$212,N$2,FALSE)</f>
        <v>1084.0359249999999</v>
      </c>
      <c r="O53" s="25">
        <f>VLOOKUP($D53,Résultats!$B$2:$AZ$212,O$2,FALSE)</f>
        <v>1332.2866570000001</v>
      </c>
      <c r="P53" s="25">
        <f>VLOOKUP($D53,Résultats!$B$2:$AZ$212,P$2,FALSE)</f>
        <v>1613.759955</v>
      </c>
      <c r="Q53" s="25">
        <f>VLOOKUP($D53,Résultats!$B$2:$AZ$212,Q$2,FALSE)</f>
        <v>1931.2674959999999</v>
      </c>
      <c r="R53" s="25">
        <f>VLOOKUP($D53,Résultats!$B$2:$AZ$212,R$2,FALSE)</f>
        <v>2286.5875230000001</v>
      </c>
      <c r="S53" s="25">
        <f>VLOOKUP($D53,Résultats!$B$2:$AZ$212,S$2,FALSE)</f>
        <v>2681.391787</v>
      </c>
      <c r="T53" s="25">
        <f>VLOOKUP($D53,Résultats!$B$2:$AZ$212,T$2,FALSE)</f>
        <v>3115.9182409999999</v>
      </c>
      <c r="U53" s="25">
        <f>VLOOKUP($D53,Résultats!$B$2:$AZ$212,U$2,FALSE)</f>
        <v>3590.7066880000002</v>
      </c>
      <c r="V53" s="25">
        <f>VLOOKUP($D53,Résultats!$B$2:$AZ$212,V$2,FALSE)</f>
        <v>4105.7637409999998</v>
      </c>
      <c r="W53" s="25">
        <f>VLOOKUP($D53,Résultats!$B$2:$AZ$212,W$2,FALSE)</f>
        <v>4660.551958</v>
      </c>
      <c r="X53" s="25">
        <f>VLOOKUP($D53,Résultats!$B$2:$AZ$212,X$2,FALSE)</f>
        <v>5254.0747339999998</v>
      </c>
      <c r="Y53" s="25">
        <f>VLOOKUP($D53,Résultats!$B$2:$AZ$212,Y$2,FALSE)</f>
        <v>5883.3763689999996</v>
      </c>
      <c r="Z53" s="25">
        <f>VLOOKUP($D53,Résultats!$B$2:$AZ$212,Z$2,FALSE)</f>
        <v>6545.9047499999997</v>
      </c>
      <c r="AA53" s="25">
        <f>VLOOKUP($D53,Résultats!$B$2:$AZ$212,AA$2,FALSE)</f>
        <v>7238.1419569999998</v>
      </c>
      <c r="AB53" s="25">
        <f>VLOOKUP($D53,Résultats!$B$2:$AZ$212,AB$2,FALSE)</f>
        <v>7955.9215009999998</v>
      </c>
      <c r="AC53" s="25">
        <f>VLOOKUP($D53,Résultats!$B$2:$AZ$212,AC$2,FALSE)</f>
        <v>8694.2143539999997</v>
      </c>
      <c r="AD53" s="25">
        <f>VLOOKUP($D53,Résultats!$B$2:$AZ$212,AD$2,FALSE)</f>
        <v>9450.5594710000005</v>
      </c>
      <c r="AE53" s="25">
        <f>VLOOKUP($D53,Résultats!$B$2:$AZ$212,AE$2,FALSE)</f>
        <v>10218.83361</v>
      </c>
      <c r="AF53" s="25">
        <f>VLOOKUP($D53,Résultats!$B$2:$AZ$212,AF$2,FALSE)</f>
        <v>10992.19794</v>
      </c>
      <c r="AG53" s="25">
        <f>VLOOKUP($D53,Résultats!$B$2:$AZ$212,AG$2,FALSE)</f>
        <v>11764.487940000001</v>
      </c>
      <c r="AH53" s="25">
        <f>VLOOKUP($D53,Résultats!$B$2:$AZ$212,AH$2,FALSE)</f>
        <v>12529.60133</v>
      </c>
      <c r="AI53" s="25">
        <f>VLOOKUP($D53,Résultats!$B$2:$AZ$212,AI$2,FALSE)</f>
        <v>13281.947120000001</v>
      </c>
      <c r="AJ53" s="25">
        <f>VLOOKUP($D53,Résultats!$B$2:$AZ$212,AJ$2,FALSE)</f>
        <v>14017.43895</v>
      </c>
      <c r="AK53" s="25">
        <f>VLOOKUP($D53,Résultats!$B$2:$AZ$212,AK$2,FALSE)</f>
        <v>14732.55091</v>
      </c>
      <c r="AL53" s="25">
        <f>VLOOKUP($D53,Résultats!$B$2:$AZ$212,AL$2,FALSE)</f>
        <v>15424.447169999999</v>
      </c>
      <c r="AM53" s="102">
        <f>VLOOKUP($D53,Résultats!$B$2:$AZ$212,AM$2,FALSE)</f>
        <v>16092.35728</v>
      </c>
    </row>
    <row r="54" spans="2:40" x14ac:dyDescent="0.2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20.415936129999999</v>
      </c>
      <c r="G54" s="25">
        <f>VLOOKUP($D54,Résultats!$B$2:$AZ$212,G$2,FALSE)</f>
        <v>41.294973970000001</v>
      </c>
      <c r="H54" s="25">
        <f>VLOOKUP($D54,Résultats!$B$2:$AZ$212,H$2,FALSE)</f>
        <v>50.865890659999998</v>
      </c>
      <c r="I54" s="25">
        <f>VLOOKUP($D54,Résultats!$B$2:$AZ$212,I$2,FALSE)</f>
        <v>71.791692679999997</v>
      </c>
      <c r="J54" s="25">
        <f>VLOOKUP($D54,Résultats!$B$2:$AZ$212,J$2,FALSE)</f>
        <v>109.8479767</v>
      </c>
      <c r="K54" s="25">
        <f>VLOOKUP($D54,Résultats!$B$2:$AZ$212,K$2,FALSE)</f>
        <v>174.3850004</v>
      </c>
      <c r="L54" s="25">
        <f>VLOOKUP($D54,Résultats!$B$2:$AZ$212,L$2,FALSE)</f>
        <v>243.35396069999999</v>
      </c>
      <c r="M54" s="25">
        <f>VLOOKUP($D54,Résultats!$B$2:$AZ$212,M$2,FALSE)</f>
        <v>316.61508099999998</v>
      </c>
      <c r="N54" s="25">
        <f>VLOOKUP($D54,Résultats!$B$2:$AZ$212,N$2,FALSE)</f>
        <v>395.10639650000002</v>
      </c>
      <c r="O54" s="25">
        <f>VLOOKUP($D54,Résultats!$B$2:$AZ$212,O$2,FALSE)</f>
        <v>483.27297650000003</v>
      </c>
      <c r="P54" s="25">
        <f>VLOOKUP($D54,Résultats!$B$2:$AZ$212,P$2,FALSE)</f>
        <v>582.52672670000004</v>
      </c>
      <c r="Q54" s="25">
        <f>VLOOKUP($D54,Résultats!$B$2:$AZ$212,Q$2,FALSE)</f>
        <v>693.72303750000003</v>
      </c>
      <c r="R54" s="25">
        <f>VLOOKUP($D54,Résultats!$B$2:$AZ$212,R$2,FALSE)</f>
        <v>817.3485756</v>
      </c>
      <c r="S54" s="25">
        <f>VLOOKUP($D54,Résultats!$B$2:$AZ$212,S$2,FALSE)</f>
        <v>953.85176890000002</v>
      </c>
      <c r="T54" s="25">
        <f>VLOOKUP($D54,Résultats!$B$2:$AZ$212,T$2,FALSE)</f>
        <v>1103.179435</v>
      </c>
      <c r="U54" s="25">
        <f>VLOOKUP($D54,Résultats!$B$2:$AZ$212,U$2,FALSE)</f>
        <v>1265.3847209999999</v>
      </c>
      <c r="V54" s="25">
        <f>VLOOKUP($D54,Résultats!$B$2:$AZ$212,V$2,FALSE)</f>
        <v>1440.335914</v>
      </c>
      <c r="W54" s="25">
        <f>VLOOKUP($D54,Résultats!$B$2:$AZ$212,W$2,FALSE)</f>
        <v>1627.715672</v>
      </c>
      <c r="X54" s="25">
        <f>VLOOKUP($D54,Résultats!$B$2:$AZ$212,X$2,FALSE)</f>
        <v>1827.0524989999999</v>
      </c>
      <c r="Y54" s="25">
        <f>VLOOKUP($D54,Résultats!$B$2:$AZ$212,Y$2,FALSE)</f>
        <v>2037.2157749999999</v>
      </c>
      <c r="Z54" s="25">
        <f>VLOOKUP($D54,Résultats!$B$2:$AZ$212,Z$2,FALSE)</f>
        <v>2257.227965</v>
      </c>
      <c r="AA54" s="25">
        <f>VLOOKUP($D54,Résultats!$B$2:$AZ$212,AA$2,FALSE)</f>
        <v>2485.7976570000001</v>
      </c>
      <c r="AB54" s="25">
        <f>VLOOKUP($D54,Résultats!$B$2:$AZ$212,AB$2,FALSE)</f>
        <v>2721.4339359999999</v>
      </c>
      <c r="AC54" s="25">
        <f>VLOOKUP($D54,Résultats!$B$2:$AZ$212,AC$2,FALSE)</f>
        <v>2962.378694</v>
      </c>
      <c r="AD54" s="25">
        <f>VLOOKUP($D54,Résultats!$B$2:$AZ$212,AD$2,FALSE)</f>
        <v>3207.7502439999998</v>
      </c>
      <c r="AE54" s="25">
        <f>VLOOKUP($D54,Résultats!$B$2:$AZ$212,AE$2,FALSE)</f>
        <v>3455.4699169999999</v>
      </c>
      <c r="AF54" s="25">
        <f>VLOOKUP($D54,Résultats!$B$2:$AZ$212,AF$2,FALSE)</f>
        <v>3703.2502439999998</v>
      </c>
      <c r="AG54" s="25">
        <f>VLOOKUP($D54,Résultats!$B$2:$AZ$212,AG$2,FALSE)</f>
        <v>3949.053723</v>
      </c>
      <c r="AH54" s="25">
        <f>VLOOKUP($D54,Résultats!$B$2:$AZ$212,AH$2,FALSE)</f>
        <v>4190.8911410000001</v>
      </c>
      <c r="AI54" s="25">
        <f>VLOOKUP($D54,Résultats!$B$2:$AZ$212,AI$2,FALSE)</f>
        <v>4426.9666390000002</v>
      </c>
      <c r="AJ54" s="25">
        <f>VLOOKUP($D54,Résultats!$B$2:$AZ$212,AJ$2,FALSE)</f>
        <v>4655.9988089999997</v>
      </c>
      <c r="AK54" s="25">
        <f>VLOOKUP($D54,Résultats!$B$2:$AZ$212,AK$2,FALSE)</f>
        <v>4876.9092479999999</v>
      </c>
      <c r="AL54" s="25">
        <f>VLOOKUP($D54,Résultats!$B$2:$AZ$212,AL$2,FALSE)</f>
        <v>5088.8612979999998</v>
      </c>
      <c r="AM54" s="102">
        <f>VLOOKUP($D54,Résultats!$B$2:$AZ$212,AM$2,FALSE)</f>
        <v>5291.6947149999996</v>
      </c>
    </row>
    <row r="55" spans="2:40" x14ac:dyDescent="0.2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8.8297158099999995E-3</v>
      </c>
      <c r="G55" s="25">
        <f>VLOOKUP($D55,Résultats!$B$2:$AZ$212,G$2,FALSE)</f>
        <v>6.9245633700000002E-3</v>
      </c>
      <c r="H55" s="25">
        <f>VLOOKUP($D55,Résultats!$B$2:$AZ$212,H$2,FALSE)</f>
        <v>6.3856868399999999E-3</v>
      </c>
      <c r="I55" s="25">
        <f>VLOOKUP($D55,Résultats!$B$2:$AZ$212,I$2,FALSE)</f>
        <v>5.8887462300000002E-3</v>
      </c>
      <c r="J55" s="25">
        <f>VLOOKUP($D55,Résultats!$B$2:$AZ$212,J$2,FALSE)</f>
        <v>5.4304780399999997E-3</v>
      </c>
      <c r="K55" s="25">
        <f>VLOOKUP($D55,Résultats!$B$2:$AZ$212,K$2,FALSE)</f>
        <v>5.0078727399999997E-3</v>
      </c>
      <c r="L55" s="25">
        <f>VLOOKUP($D55,Résultats!$B$2:$AZ$212,L$2,FALSE)</f>
        <v>4.6181550199999996E-3</v>
      </c>
      <c r="M55" s="25">
        <f>VLOOKUP($D55,Résultats!$B$2:$AZ$212,M$2,FALSE)</f>
        <v>4.2587655299999999E-3</v>
      </c>
      <c r="N55" s="25">
        <f>VLOOKUP($D55,Résultats!$B$2:$AZ$212,N$2,FALSE)</f>
        <v>3.9273440799999998E-3</v>
      </c>
      <c r="O55" s="25">
        <f>VLOOKUP($D55,Résultats!$B$2:$AZ$212,O$2,FALSE)</f>
        <v>3.6217141899999999E-3</v>
      </c>
      <c r="P55" s="25">
        <f>VLOOKUP($D55,Résultats!$B$2:$AZ$212,P$2,FALSE)</f>
        <v>3.3398687299999999E-3</v>
      </c>
      <c r="Q55" s="25">
        <f>VLOOKUP($D55,Résultats!$B$2:$AZ$212,Q$2,FALSE)</f>
        <v>3.07995677E-3</v>
      </c>
      <c r="R55" s="25">
        <f>VLOOKUP($D55,Résultats!$B$2:$AZ$212,R$2,FALSE)</f>
        <v>2.8402714200000002E-3</v>
      </c>
      <c r="S55" s="25">
        <f>VLOOKUP($D55,Résultats!$B$2:$AZ$212,S$2,FALSE)</f>
        <v>2.61923862E-3</v>
      </c>
      <c r="T55" s="25">
        <f>VLOOKUP($D55,Résultats!$B$2:$AZ$212,T$2,FALSE)</f>
        <v>2.4154068199999999E-3</v>
      </c>
      <c r="U55" s="25">
        <f>VLOOKUP($D55,Résultats!$B$2:$AZ$212,U$2,FALSE)</f>
        <v>2.2274374200000001E-3</v>
      </c>
      <c r="V55" s="25">
        <f>VLOOKUP($D55,Résultats!$B$2:$AZ$212,V$2,FALSE)</f>
        <v>2.0540959900000001E-3</v>
      </c>
      <c r="W55" s="25">
        <f>VLOOKUP($D55,Résultats!$B$2:$AZ$212,W$2,FALSE)</f>
        <v>1.89424416E-3</v>
      </c>
      <c r="X55" s="25">
        <f>VLOOKUP($D55,Résultats!$B$2:$AZ$212,X$2,FALSE)</f>
        <v>1.74683216E-3</v>
      </c>
      <c r="Y55" s="25">
        <f>VLOOKUP($D55,Résultats!$B$2:$AZ$212,Y$2,FALSE)</f>
        <v>1.6108919199999999E-3</v>
      </c>
      <c r="Z55" s="25">
        <f>VLOOKUP($D55,Résultats!$B$2:$AZ$212,Z$2,FALSE)</f>
        <v>1.48553068E-3</v>
      </c>
      <c r="AA55" s="25">
        <f>VLOOKUP($D55,Résultats!$B$2:$AZ$212,AA$2,FALSE)</f>
        <v>1.3699251800000001E-3</v>
      </c>
      <c r="AB55" s="25">
        <f>VLOOKUP($D55,Résultats!$B$2:$AZ$212,AB$2,FALSE)</f>
        <v>1.26331621E-3</v>
      </c>
      <c r="AC55" s="25">
        <f>VLOOKUP($D55,Résultats!$B$2:$AZ$212,AC$2,FALSE)</f>
        <v>1.1650036700000001E-3</v>
      </c>
      <c r="AD55" s="25">
        <f>VLOOKUP($D55,Résultats!$B$2:$AZ$212,AD$2,FALSE)</f>
        <v>1.0743419E-3</v>
      </c>
      <c r="AE55" s="25">
        <f>VLOOKUP($D55,Résultats!$B$2:$AZ$212,AE$2,FALSE)</f>
        <v>9.9073553000000002E-4</v>
      </c>
      <c r="AF55" s="25">
        <f>VLOOKUP($D55,Résultats!$B$2:$AZ$212,AF$2,FALSE)</f>
        <v>9.13635487E-4</v>
      </c>
      <c r="AG55" s="25">
        <f>VLOOKUP($D55,Résultats!$B$2:$AZ$212,AG$2,FALSE)</f>
        <v>8.4253544799999999E-4</v>
      </c>
      <c r="AH55" s="25">
        <f>VLOOKUP($D55,Résultats!$B$2:$AZ$212,AH$2,FALSE)</f>
        <v>7.7696849000000005E-4</v>
      </c>
      <c r="AI55" s="25">
        <f>VLOOKUP($D55,Résultats!$B$2:$AZ$212,AI$2,FALSE)</f>
        <v>7.1650401600000001E-4</v>
      </c>
      <c r="AJ55" s="25">
        <f>VLOOKUP($D55,Résultats!$B$2:$AZ$212,AJ$2,FALSE)</f>
        <v>6.60744949E-4</v>
      </c>
      <c r="AK55" s="25">
        <f>VLOOKUP($D55,Résultats!$B$2:$AZ$212,AK$2,FALSE)</f>
        <v>6.0932510799999997E-4</v>
      </c>
      <c r="AL55" s="25">
        <f>VLOOKUP($D55,Résultats!$B$2:$AZ$212,AL$2,FALSE)</f>
        <v>5.6190681100000005E-4</v>
      </c>
      <c r="AM55" s="102">
        <f>VLOOKUP($D55,Résultats!$B$2:$AZ$212,AM$2,FALSE)</f>
        <v>5.1817865399999999E-4</v>
      </c>
    </row>
    <row r="56" spans="2:40" x14ac:dyDescent="0.2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3.132705015</v>
      </c>
      <c r="G56" s="25">
        <f>VLOOKUP($D56,Résultats!$B$2:$AZ$212,G$2,FALSE)</f>
        <v>6.1532696920000003</v>
      </c>
      <c r="H56" s="25">
        <f>VLOOKUP($D56,Résultats!$B$2:$AZ$212,H$2,FALSE)</f>
        <v>7.5076051599999998</v>
      </c>
      <c r="I56" s="25">
        <f>VLOOKUP($D56,Résultats!$B$2:$AZ$212,I$2,FALSE)</f>
        <v>10.45617998</v>
      </c>
      <c r="J56" s="25">
        <f>VLOOKUP($D56,Résultats!$B$2:$AZ$212,J$2,FALSE)</f>
        <v>15.775961669999999</v>
      </c>
      <c r="K56" s="25">
        <f>VLOOKUP($D56,Résultats!$B$2:$AZ$212,K$2,FALSE)</f>
        <v>24.716458410000001</v>
      </c>
      <c r="L56" s="25">
        <f>VLOOKUP($D56,Résultats!$B$2:$AZ$212,L$2,FALSE)</f>
        <v>34.164945899999999</v>
      </c>
      <c r="M56" s="25">
        <f>VLOOKUP($D56,Résultats!$B$2:$AZ$212,M$2,FALSE)</f>
        <v>44.092239079999999</v>
      </c>
      <c r="N56" s="25">
        <f>VLOOKUP($D56,Résultats!$B$2:$AZ$212,N$2,FALSE)</f>
        <v>54.619445839999997</v>
      </c>
      <c r="O56" s="25">
        <f>VLOOKUP($D56,Résultats!$B$2:$AZ$212,O$2,FALSE)</f>
        <v>66.342307099999999</v>
      </c>
      <c r="P56" s="25">
        <f>VLOOKUP($D56,Résultats!$B$2:$AZ$212,P$2,FALSE)</f>
        <v>79.444097979999995</v>
      </c>
      <c r="Q56" s="25">
        <f>VLOOKUP($D56,Résultats!$B$2:$AZ$212,Q$2,FALSE)</f>
        <v>94.035766109999997</v>
      </c>
      <c r="R56" s="25">
        <f>VLOOKUP($D56,Résultats!$B$2:$AZ$212,R$2,FALSE)</f>
        <v>110.18182280000001</v>
      </c>
      <c r="S56" s="25">
        <f>VLOOKUP($D56,Résultats!$B$2:$AZ$212,S$2,FALSE)</f>
        <v>127.94421579999999</v>
      </c>
      <c r="T56" s="25">
        <f>VLOOKUP($D56,Résultats!$B$2:$AZ$212,T$2,FALSE)</f>
        <v>147.3211091</v>
      </c>
      <c r="U56" s="25">
        <f>VLOOKUP($D56,Résultats!$B$2:$AZ$212,U$2,FALSE)</f>
        <v>168.32687300000001</v>
      </c>
      <c r="V56" s="25">
        <f>VLOOKUP($D56,Résultats!$B$2:$AZ$212,V$2,FALSE)</f>
        <v>190.95371259999999</v>
      </c>
      <c r="W56" s="25">
        <f>VLOOKUP($D56,Résultats!$B$2:$AZ$212,W$2,FALSE)</f>
        <v>215.171674</v>
      </c>
      <c r="X56" s="25">
        <f>VLOOKUP($D56,Résultats!$B$2:$AZ$212,X$2,FALSE)</f>
        <v>240.932772</v>
      </c>
      <c r="Y56" s="25">
        <f>VLOOKUP($D56,Résultats!$B$2:$AZ$212,Y$2,FALSE)</f>
        <v>268.1051612</v>
      </c>
      <c r="Z56" s="25">
        <f>VLOOKUP($D56,Résultats!$B$2:$AZ$212,Z$2,FALSE)</f>
        <v>296.57882110000003</v>
      </c>
      <c r="AA56" s="25">
        <f>VLOOKUP($D56,Résultats!$B$2:$AZ$212,AA$2,FALSE)</f>
        <v>326.20432549999998</v>
      </c>
      <c r="AB56" s="25">
        <f>VLOOKUP($D56,Résultats!$B$2:$AZ$212,AB$2,FALSE)</f>
        <v>356.80736200000001</v>
      </c>
      <c r="AC56" s="25">
        <f>VLOOKUP($D56,Résultats!$B$2:$AZ$212,AC$2,FALSE)</f>
        <v>388.17937180000001</v>
      </c>
      <c r="AD56" s="25">
        <f>VLOOKUP($D56,Résultats!$B$2:$AZ$212,AD$2,FALSE)</f>
        <v>420.22652970000001</v>
      </c>
      <c r="AE56" s="25">
        <f>VLOOKUP($D56,Résultats!$B$2:$AZ$212,AE$2,FALSE)</f>
        <v>452.6982678</v>
      </c>
      <c r="AF56" s="25">
        <f>VLOOKUP($D56,Résultats!$B$2:$AZ$212,AF$2,FALSE)</f>
        <v>485.31559779999998</v>
      </c>
      <c r="AG56" s="25">
        <f>VLOOKUP($D56,Résultats!$B$2:$AZ$212,AG$2,FALSE)</f>
        <v>517.83079699999996</v>
      </c>
      <c r="AH56" s="25">
        <f>VLOOKUP($D56,Résultats!$B$2:$AZ$212,AH$2,FALSE)</f>
        <v>550.00043300000004</v>
      </c>
      <c r="AI56" s="25">
        <f>VLOOKUP($D56,Résultats!$B$2:$AZ$212,AI$2,FALSE)</f>
        <v>581.60416120000002</v>
      </c>
      <c r="AJ56" s="25">
        <f>VLOOKUP($D56,Résultats!$B$2:$AZ$212,AJ$2,FALSE)</f>
        <v>612.48697130000005</v>
      </c>
      <c r="AK56" s="25">
        <f>VLOOKUP($D56,Résultats!$B$2:$AZ$212,AK$2,FALSE)</f>
        <v>642.51795919999995</v>
      </c>
      <c r="AL56" s="25">
        <f>VLOOKUP($D56,Résultats!$B$2:$AZ$212,AL$2,FALSE)</f>
        <v>671.59544800000003</v>
      </c>
      <c r="AM56" s="102">
        <f>VLOOKUP($D56,Résultats!$B$2:$AZ$212,AM$2,FALSE)</f>
        <v>699.70580470000004</v>
      </c>
    </row>
    <row r="57" spans="2:40" x14ac:dyDescent="0.2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33881.998169999999</v>
      </c>
      <c r="G57" s="61">
        <f>VLOOKUP($D57,Résultats!$B$2:$AZ$212,G$2,FALSE)</f>
        <v>34086.926659999997</v>
      </c>
      <c r="H57" s="61">
        <f>VLOOKUP($D57,Résultats!$B$2:$AZ$212,H$2,FALSE)</f>
        <v>34124.399160000001</v>
      </c>
      <c r="I57" s="61">
        <f>VLOOKUP($D57,Résultats!$B$2:$AZ$212,I$2,FALSE)</f>
        <v>34367.418949999999</v>
      </c>
      <c r="J57" s="61">
        <f>VLOOKUP($D57,Résultats!$B$2:$AZ$212,J$2,FALSE)</f>
        <v>34497.361190000003</v>
      </c>
      <c r="K57" s="61">
        <f>VLOOKUP($D57,Résultats!$B$2:$AZ$212,K$2,FALSE)</f>
        <v>34380.765469999998</v>
      </c>
      <c r="L57" s="61">
        <f>VLOOKUP($D57,Résultats!$B$2:$AZ$212,L$2,FALSE)</f>
        <v>34196.215080000002</v>
      </c>
      <c r="M57" s="61">
        <f>VLOOKUP($D57,Résultats!$B$2:$AZ$212,M$2,FALSE)</f>
        <v>33924.988319999997</v>
      </c>
      <c r="N57" s="61">
        <f>VLOOKUP($D57,Résultats!$B$2:$AZ$212,N$2,FALSE)</f>
        <v>33580.782350000001</v>
      </c>
      <c r="O57" s="61">
        <f>VLOOKUP($D57,Résultats!$B$2:$AZ$212,O$2,FALSE)</f>
        <v>33239.814310000002</v>
      </c>
      <c r="P57" s="61">
        <f>VLOOKUP($D57,Résultats!$B$2:$AZ$212,P$2,FALSE)</f>
        <v>32896.323060000002</v>
      </c>
      <c r="Q57" s="61">
        <f>VLOOKUP($D57,Résultats!$B$2:$AZ$212,Q$2,FALSE)</f>
        <v>32534.96902</v>
      </c>
      <c r="R57" s="61">
        <f>VLOOKUP($D57,Résultats!$B$2:$AZ$212,R$2,FALSE)</f>
        <v>32138.900720000001</v>
      </c>
      <c r="S57" s="61">
        <f>VLOOKUP($D57,Résultats!$B$2:$AZ$212,S$2,FALSE)</f>
        <v>31695.712660000001</v>
      </c>
      <c r="T57" s="61">
        <f>VLOOKUP($D57,Résultats!$B$2:$AZ$212,T$2,FALSE)</f>
        <v>31192.947560000001</v>
      </c>
      <c r="U57" s="61">
        <f>VLOOKUP($D57,Résultats!$B$2:$AZ$212,U$2,FALSE)</f>
        <v>30624.606080000001</v>
      </c>
      <c r="V57" s="61">
        <f>VLOOKUP($D57,Résultats!$B$2:$AZ$212,V$2,FALSE)</f>
        <v>29987.636770000001</v>
      </c>
      <c r="W57" s="61">
        <f>VLOOKUP($D57,Résultats!$B$2:$AZ$212,W$2,FALSE)</f>
        <v>29281.737389999998</v>
      </c>
      <c r="X57" s="61">
        <f>VLOOKUP($D57,Résultats!$B$2:$AZ$212,X$2,FALSE)</f>
        <v>28509.202300000001</v>
      </c>
      <c r="Y57" s="61">
        <f>VLOOKUP($D57,Résultats!$B$2:$AZ$212,Y$2,FALSE)</f>
        <v>27672.474539999999</v>
      </c>
      <c r="Z57" s="61">
        <f>VLOOKUP($D57,Résultats!$B$2:$AZ$212,Z$2,FALSE)</f>
        <v>26777.614689999999</v>
      </c>
      <c r="AA57" s="61">
        <f>VLOOKUP($D57,Résultats!$B$2:$AZ$212,AA$2,FALSE)</f>
        <v>25831.680690000001</v>
      </c>
      <c r="AB57" s="61">
        <f>VLOOKUP($D57,Résultats!$B$2:$AZ$212,AB$2,FALSE)</f>
        <v>24842.794409999999</v>
      </c>
      <c r="AC57" s="61">
        <f>VLOOKUP($D57,Résultats!$B$2:$AZ$212,AC$2,FALSE)</f>
        <v>23819.596600000001</v>
      </c>
      <c r="AD57" s="61">
        <f>VLOOKUP($D57,Résultats!$B$2:$AZ$212,AD$2,FALSE)</f>
        <v>22772.909599999999</v>
      </c>
      <c r="AE57" s="61">
        <f>VLOOKUP($D57,Résultats!$B$2:$AZ$212,AE$2,FALSE)</f>
        <v>21711.26511</v>
      </c>
      <c r="AF57" s="61">
        <f>VLOOKUP($D57,Résultats!$B$2:$AZ$212,AF$2,FALSE)</f>
        <v>20642.999070000002</v>
      </c>
      <c r="AG57" s="61">
        <f>VLOOKUP($D57,Résultats!$B$2:$AZ$212,AG$2,FALSE)</f>
        <v>19576.501079999998</v>
      </c>
      <c r="AH57" s="61">
        <f>VLOOKUP($D57,Résultats!$B$2:$AZ$212,AH$2,FALSE)</f>
        <v>18519.571059999998</v>
      </c>
      <c r="AI57" s="61">
        <f>VLOOKUP($D57,Résultats!$B$2:$AZ$212,AI$2,FALSE)</f>
        <v>17479.33166</v>
      </c>
      <c r="AJ57" s="61">
        <f>VLOOKUP($D57,Résultats!$B$2:$AZ$212,AJ$2,FALSE)</f>
        <v>16462.24079</v>
      </c>
      <c r="AK57" s="61">
        <f>VLOOKUP($D57,Résultats!$B$2:$AZ$212,AK$2,FALSE)</f>
        <v>15473.721659999999</v>
      </c>
      <c r="AL57" s="61">
        <f>VLOOKUP($D57,Résultats!$B$2:$AZ$212,AL$2,FALSE)</f>
        <v>14518.18599</v>
      </c>
      <c r="AM57" s="225">
        <f>VLOOKUP($D57,Résultats!$B$2:$AZ$212,AM$2,FALSE)</f>
        <v>13599.22654</v>
      </c>
      <c r="AN57" s="212"/>
    </row>
    <row r="58" spans="2:40" x14ac:dyDescent="0.2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526.77125779999994</v>
      </c>
      <c r="G58" s="65">
        <f>VLOOKUP($D58,Résultats!$B$2:$AZ$212,G$2,FALSE)</f>
        <v>689.45510449999995</v>
      </c>
      <c r="H58" s="65">
        <f>VLOOKUP($D58,Résultats!$B$2:$AZ$212,H$2,FALSE)</f>
        <v>762.64473680000003</v>
      </c>
      <c r="I58" s="65">
        <f>VLOOKUP($D58,Résultats!$B$2:$AZ$212,I$2,FALSE)</f>
        <v>868.60220170000002</v>
      </c>
      <c r="J58" s="65">
        <f>VLOOKUP($D58,Résultats!$B$2:$AZ$212,J$2,FALSE)</f>
        <v>946.30706740000005</v>
      </c>
      <c r="K58" s="65">
        <f>VLOOKUP($D58,Résultats!$B$2:$AZ$212,K$2,FALSE)</f>
        <v>1030.547462</v>
      </c>
      <c r="L58" s="65">
        <f>VLOOKUP($D58,Résultats!$B$2:$AZ$212,L$2,FALSE)</f>
        <v>1121.7233859999999</v>
      </c>
      <c r="M58" s="65">
        <f>VLOOKUP($D58,Résultats!$B$2:$AZ$212,M$2,FALSE)</f>
        <v>1219.1246430000001</v>
      </c>
      <c r="N58" s="65">
        <f>VLOOKUP($D58,Résultats!$B$2:$AZ$212,N$2,FALSE)</f>
        <v>1322.421186</v>
      </c>
      <c r="O58" s="65">
        <f>VLOOKUP($D58,Résultats!$B$2:$AZ$212,O$2,FALSE)</f>
        <v>1427.0345199999999</v>
      </c>
      <c r="P58" s="65">
        <f>VLOOKUP($D58,Résultats!$B$2:$AZ$212,P$2,FALSE)</f>
        <v>1528.2973199999999</v>
      </c>
      <c r="Q58" s="65">
        <f>VLOOKUP($D58,Résultats!$B$2:$AZ$212,Q$2,FALSE)</f>
        <v>1623.5258980000001</v>
      </c>
      <c r="R58" s="65">
        <f>VLOOKUP($D58,Résultats!$B$2:$AZ$212,R$2,FALSE)</f>
        <v>1710.3422290000001</v>
      </c>
      <c r="S58" s="65">
        <f>VLOOKUP($D58,Résultats!$B$2:$AZ$212,S$2,FALSE)</f>
        <v>1787.179331</v>
      </c>
      <c r="T58" s="65">
        <f>VLOOKUP($D58,Résultats!$B$2:$AZ$212,T$2,FALSE)</f>
        <v>1852.7630099999999</v>
      </c>
      <c r="U58" s="65">
        <f>VLOOKUP($D58,Résultats!$B$2:$AZ$212,U$2,FALSE)</f>
        <v>1906.541375</v>
      </c>
      <c r="V58" s="65">
        <f>VLOOKUP($D58,Résultats!$B$2:$AZ$212,V$2,FALSE)</f>
        <v>1948.2303870000001</v>
      </c>
      <c r="W58" s="65">
        <f>VLOOKUP($D58,Résultats!$B$2:$AZ$212,W$2,FALSE)</f>
        <v>1977.7845789999999</v>
      </c>
      <c r="X58" s="65">
        <f>VLOOKUP($D58,Résultats!$B$2:$AZ$212,X$2,FALSE)</f>
        <v>1995.3597970000001</v>
      </c>
      <c r="Y58" s="65">
        <f>VLOOKUP($D58,Résultats!$B$2:$AZ$212,Y$2,FALSE)</f>
        <v>2001.4007939999999</v>
      </c>
      <c r="Z58" s="65">
        <f>VLOOKUP($D58,Résultats!$B$2:$AZ$212,Z$2,FALSE)</f>
        <v>1996.290573</v>
      </c>
      <c r="AA58" s="65">
        <f>VLOOKUP($D58,Résultats!$B$2:$AZ$212,AA$2,FALSE)</f>
        <v>1980.4796699999999</v>
      </c>
      <c r="AB58" s="65">
        <f>VLOOKUP($D58,Résultats!$B$2:$AZ$212,AB$2,FALSE)</f>
        <v>1954.6487050000001</v>
      </c>
      <c r="AC58" s="65">
        <f>VLOOKUP($D58,Résultats!$B$2:$AZ$212,AC$2,FALSE)</f>
        <v>1919.5854320000001</v>
      </c>
      <c r="AD58" s="65">
        <f>VLOOKUP($D58,Résultats!$B$2:$AZ$212,AD$2,FALSE)</f>
        <v>1876.5447200000001</v>
      </c>
      <c r="AE58" s="65">
        <f>VLOOKUP($D58,Résultats!$B$2:$AZ$212,AE$2,FALSE)</f>
        <v>1826.4561000000001</v>
      </c>
      <c r="AF58" s="65">
        <f>VLOOKUP($D58,Résultats!$B$2:$AZ$212,AF$2,FALSE)</f>
        <v>1770.2736669999999</v>
      </c>
      <c r="AG58" s="65">
        <f>VLOOKUP($D58,Résultats!$B$2:$AZ$212,AG$2,FALSE)</f>
        <v>1709.054228</v>
      </c>
      <c r="AH58" s="65">
        <f>VLOOKUP($D58,Résultats!$B$2:$AZ$212,AH$2,FALSE)</f>
        <v>1643.8571449999999</v>
      </c>
      <c r="AI58" s="65">
        <f>VLOOKUP($D58,Résultats!$B$2:$AZ$212,AI$2,FALSE)</f>
        <v>1575.7444889999999</v>
      </c>
      <c r="AJ58" s="65">
        <f>VLOOKUP($D58,Résultats!$B$2:$AZ$212,AJ$2,FALSE)</f>
        <v>1505.69271</v>
      </c>
      <c r="AK58" s="65">
        <f>VLOOKUP($D58,Résultats!$B$2:$AZ$212,AK$2,FALSE)</f>
        <v>1434.5731740000001</v>
      </c>
      <c r="AL58" s="65">
        <f>VLOOKUP($D58,Résultats!$B$2:$AZ$212,AL$2,FALSE)</f>
        <v>1363.1514689999999</v>
      </c>
      <c r="AM58" s="226">
        <f>VLOOKUP($D58,Résultats!$B$2:$AZ$212,AM$2,FALSE)</f>
        <v>1292.1220089999999</v>
      </c>
    </row>
    <row r="59" spans="2:40" x14ac:dyDescent="0.2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4285.2968799999999</v>
      </c>
      <c r="G59" s="65">
        <f>VLOOKUP($D59,Résultats!$B$2:$AZ$212,G$2,FALSE)</f>
        <v>4851.9471249999997</v>
      </c>
      <c r="H59" s="65">
        <f>VLOOKUP($D59,Résultats!$B$2:$AZ$212,H$2,FALSE)</f>
        <v>5018.1849579999998</v>
      </c>
      <c r="I59" s="65">
        <f>VLOOKUP($D59,Résultats!$B$2:$AZ$212,I$2,FALSE)</f>
        <v>5239.8968109999996</v>
      </c>
      <c r="J59" s="65">
        <f>VLOOKUP($D59,Résultats!$B$2:$AZ$212,J$2,FALSE)</f>
        <v>5404.3965770000004</v>
      </c>
      <c r="K59" s="65">
        <f>VLOOKUP($D59,Résultats!$B$2:$AZ$212,K$2,FALSE)</f>
        <v>5519.3260920000002</v>
      </c>
      <c r="L59" s="65">
        <f>VLOOKUP($D59,Résultats!$B$2:$AZ$212,L$2,FALSE)</f>
        <v>5611.0525369999996</v>
      </c>
      <c r="M59" s="65">
        <f>VLOOKUP($D59,Résultats!$B$2:$AZ$212,M$2,FALSE)</f>
        <v>5675.8454899999997</v>
      </c>
      <c r="N59" s="65">
        <f>VLOOKUP($D59,Résultats!$B$2:$AZ$212,N$2,FALSE)</f>
        <v>5716.1707509999997</v>
      </c>
      <c r="O59" s="65">
        <f>VLOOKUP($D59,Résultats!$B$2:$AZ$212,O$2,FALSE)</f>
        <v>5750.40661</v>
      </c>
      <c r="P59" s="65">
        <f>VLOOKUP($D59,Résultats!$B$2:$AZ$212,P$2,FALSE)</f>
        <v>5777.3102749999998</v>
      </c>
      <c r="Q59" s="65">
        <f>VLOOKUP($D59,Résultats!$B$2:$AZ$212,Q$2,FALSE)</f>
        <v>5794.0279099999998</v>
      </c>
      <c r="R59" s="65">
        <f>VLOOKUP($D59,Résultats!$B$2:$AZ$212,R$2,FALSE)</f>
        <v>5797.2833270000001</v>
      </c>
      <c r="S59" s="65">
        <f>VLOOKUP($D59,Résultats!$B$2:$AZ$212,S$2,FALSE)</f>
        <v>5784.7368880000004</v>
      </c>
      <c r="T59" s="65">
        <f>VLOOKUP($D59,Résultats!$B$2:$AZ$212,T$2,FALSE)</f>
        <v>5754.0234819999996</v>
      </c>
      <c r="U59" s="65">
        <f>VLOOKUP($D59,Résultats!$B$2:$AZ$212,U$2,FALSE)</f>
        <v>5704.1800199999998</v>
      </c>
      <c r="V59" s="65">
        <f>VLOOKUP($D59,Résultats!$B$2:$AZ$212,V$2,FALSE)</f>
        <v>5634.8579239999999</v>
      </c>
      <c r="W59" s="65">
        <f>VLOOKUP($D59,Résultats!$B$2:$AZ$212,W$2,FALSE)</f>
        <v>5546.2729849999996</v>
      </c>
      <c r="X59" s="65">
        <f>VLOOKUP($D59,Résultats!$B$2:$AZ$212,X$2,FALSE)</f>
        <v>5439.1637680000003</v>
      </c>
      <c r="Y59" s="65">
        <f>VLOOKUP($D59,Résultats!$B$2:$AZ$212,Y$2,FALSE)</f>
        <v>5314.1766950000001</v>
      </c>
      <c r="Z59" s="65">
        <f>VLOOKUP($D59,Résultats!$B$2:$AZ$212,Z$2,FALSE)</f>
        <v>5172.8066760000002</v>
      </c>
      <c r="AA59" s="65">
        <f>VLOOKUP($D59,Résultats!$B$2:$AZ$212,AA$2,FALSE)</f>
        <v>5016.7518700000001</v>
      </c>
      <c r="AB59" s="65">
        <f>VLOOKUP($D59,Résultats!$B$2:$AZ$212,AB$2,FALSE)</f>
        <v>4847.9516610000001</v>
      </c>
      <c r="AC59" s="65">
        <f>VLOOKUP($D59,Résultats!$B$2:$AZ$212,AC$2,FALSE)</f>
        <v>4668.4519920000002</v>
      </c>
      <c r="AD59" s="65">
        <f>VLOOKUP($D59,Résultats!$B$2:$AZ$212,AD$2,FALSE)</f>
        <v>4480.7412320000003</v>
      </c>
      <c r="AE59" s="65">
        <f>VLOOKUP($D59,Résultats!$B$2:$AZ$212,AE$2,FALSE)</f>
        <v>4286.8473770000001</v>
      </c>
      <c r="AF59" s="65">
        <f>VLOOKUP($D59,Résultats!$B$2:$AZ$212,AF$2,FALSE)</f>
        <v>4088.7526870000002</v>
      </c>
      <c r="AG59" s="65">
        <f>VLOOKUP($D59,Résultats!$B$2:$AZ$212,AG$2,FALSE)</f>
        <v>3888.4524099999999</v>
      </c>
      <c r="AH59" s="65">
        <f>VLOOKUP($D59,Résultats!$B$2:$AZ$212,AH$2,FALSE)</f>
        <v>3687.8110200000001</v>
      </c>
      <c r="AI59" s="65">
        <f>VLOOKUP($D59,Résultats!$B$2:$AZ$212,AI$2,FALSE)</f>
        <v>3488.521804</v>
      </c>
      <c r="AJ59" s="65">
        <f>VLOOKUP($D59,Résultats!$B$2:$AZ$212,AJ$2,FALSE)</f>
        <v>3292.1471740000002</v>
      </c>
      <c r="AK59" s="65">
        <f>VLOOKUP($D59,Résultats!$B$2:$AZ$212,AK$2,FALSE)</f>
        <v>3100.018039</v>
      </c>
      <c r="AL59" s="65">
        <f>VLOOKUP($D59,Résultats!$B$2:$AZ$212,AL$2,FALSE)</f>
        <v>2913.2377740000002</v>
      </c>
      <c r="AM59" s="226">
        <f>VLOOKUP($D59,Résultats!$B$2:$AZ$212,AM$2,FALSE)</f>
        <v>2732.724929</v>
      </c>
    </row>
    <row r="60" spans="2:40" x14ac:dyDescent="0.2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7040.4805470000001</v>
      </c>
      <c r="G60" s="65">
        <f>VLOOKUP($D60,Résultats!$B$2:$AZ$212,G$2,FALSE)</f>
        <v>7691.9766550000004</v>
      </c>
      <c r="H60" s="65">
        <f>VLOOKUP($D60,Résultats!$B$2:$AZ$212,H$2,FALSE)</f>
        <v>7870.6246810000002</v>
      </c>
      <c r="I60" s="65">
        <f>VLOOKUP($D60,Résultats!$B$2:$AZ$212,I$2,FALSE)</f>
        <v>8104.5500529999999</v>
      </c>
      <c r="J60" s="65">
        <f>VLOOKUP($D60,Résultats!$B$2:$AZ$212,J$2,FALSE)</f>
        <v>8286.2721880000008</v>
      </c>
      <c r="K60" s="65">
        <f>VLOOKUP($D60,Résultats!$B$2:$AZ$212,K$2,FALSE)</f>
        <v>8387.4741009999998</v>
      </c>
      <c r="L60" s="65">
        <f>VLOOKUP($D60,Résultats!$B$2:$AZ$212,L$2,FALSE)</f>
        <v>8454.4442629999994</v>
      </c>
      <c r="M60" s="65">
        <f>VLOOKUP($D60,Résultats!$B$2:$AZ$212,M$2,FALSE)</f>
        <v>8482.2608409999903</v>
      </c>
      <c r="N60" s="65">
        <f>VLOOKUP($D60,Résultats!$B$2:$AZ$212,N$2,FALSE)</f>
        <v>8475.6869210000004</v>
      </c>
      <c r="O60" s="65">
        <f>VLOOKUP($D60,Résultats!$B$2:$AZ$212,O$2,FALSE)</f>
        <v>8460.2019020000007</v>
      </c>
      <c r="P60" s="65">
        <f>VLOOKUP($D60,Résultats!$B$2:$AZ$212,P$2,FALSE)</f>
        <v>8435.8626210000002</v>
      </c>
      <c r="Q60" s="65">
        <f>VLOOKUP($D60,Résultats!$B$2:$AZ$212,Q$2,FALSE)</f>
        <v>8399.3024710000009</v>
      </c>
      <c r="R60" s="65">
        <f>VLOOKUP($D60,Résultats!$B$2:$AZ$212,R$2,FALSE)</f>
        <v>8346.5674409999901</v>
      </c>
      <c r="S60" s="65">
        <f>VLOOKUP($D60,Résultats!$B$2:$AZ$212,S$2,FALSE)</f>
        <v>8274.8208350000004</v>
      </c>
      <c r="T60" s="65">
        <f>VLOOKUP($D60,Résultats!$B$2:$AZ$212,T$2,FALSE)</f>
        <v>8181.0924869999999</v>
      </c>
      <c r="U60" s="65">
        <f>VLOOKUP($D60,Résultats!$B$2:$AZ$212,U$2,FALSE)</f>
        <v>8064.1739109999999</v>
      </c>
      <c r="V60" s="65">
        <f>VLOOKUP($D60,Résultats!$B$2:$AZ$212,V$2,FALSE)</f>
        <v>7923.6582390000003</v>
      </c>
      <c r="W60" s="65">
        <f>VLOOKUP($D60,Résultats!$B$2:$AZ$212,W$2,FALSE)</f>
        <v>7759.8890819999997</v>
      </c>
      <c r="X60" s="65">
        <f>VLOOKUP($D60,Résultats!$B$2:$AZ$212,X$2,FALSE)</f>
        <v>7573.9268179999999</v>
      </c>
      <c r="Y60" s="65">
        <f>VLOOKUP($D60,Résultats!$B$2:$AZ$212,Y$2,FALSE)</f>
        <v>7366.760241</v>
      </c>
      <c r="Z60" s="65">
        <f>VLOOKUP($D60,Résultats!$B$2:$AZ$212,Z$2,FALSE)</f>
        <v>7140.5026319999997</v>
      </c>
      <c r="AA60" s="65">
        <f>VLOOKUP($D60,Résultats!$B$2:$AZ$212,AA$2,FALSE)</f>
        <v>6897.5379279999997</v>
      </c>
      <c r="AB60" s="65">
        <f>VLOOKUP($D60,Résultats!$B$2:$AZ$212,AB$2,FALSE)</f>
        <v>6640.4933129999999</v>
      </c>
      <c r="AC60" s="65">
        <f>VLOOKUP($D60,Résultats!$B$2:$AZ$212,AC$2,FALSE)</f>
        <v>6372.1073189999997</v>
      </c>
      <c r="AD60" s="65">
        <f>VLOOKUP($D60,Résultats!$B$2:$AZ$212,AD$2,FALSE)</f>
        <v>6095.6383239999996</v>
      </c>
      <c r="AE60" s="65">
        <f>VLOOKUP($D60,Résultats!$B$2:$AZ$212,AE$2,FALSE)</f>
        <v>5813.7126630000002</v>
      </c>
      <c r="AF60" s="65">
        <f>VLOOKUP($D60,Résultats!$B$2:$AZ$212,AF$2,FALSE)</f>
        <v>5528.8722049999997</v>
      </c>
      <c r="AG60" s="65">
        <f>VLOOKUP($D60,Résultats!$B$2:$AZ$212,AG$2,FALSE)</f>
        <v>5243.627579</v>
      </c>
      <c r="AH60" s="65">
        <f>VLOOKUP($D60,Résultats!$B$2:$AZ$212,AH$2,FALSE)</f>
        <v>4960.2885399999996</v>
      </c>
      <c r="AI60" s="65">
        <f>VLOOKUP($D60,Résultats!$B$2:$AZ$212,AI$2,FALSE)</f>
        <v>4680.9378059999999</v>
      </c>
      <c r="AJ60" s="65">
        <f>VLOOKUP($D60,Résultats!$B$2:$AZ$212,AJ$2,FALSE)</f>
        <v>4407.4632170000004</v>
      </c>
      <c r="AK60" s="65">
        <f>VLOOKUP($D60,Résultats!$B$2:$AZ$212,AK$2,FALSE)</f>
        <v>4141.4490930000002</v>
      </c>
      <c r="AL60" s="65">
        <f>VLOOKUP($D60,Résultats!$B$2:$AZ$212,AL$2,FALSE)</f>
        <v>3884.18451</v>
      </c>
      <c r="AM60" s="226">
        <f>VLOOKUP($D60,Résultats!$B$2:$AZ$212,AM$2,FALSE)</f>
        <v>3636.712661</v>
      </c>
    </row>
    <row r="61" spans="2:40" x14ac:dyDescent="0.2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7628.1928989999997</v>
      </c>
      <c r="G61" s="65">
        <f>VLOOKUP($D61,Résultats!$B$2:$AZ$212,G$2,FALSE)</f>
        <v>8010.4348680000003</v>
      </c>
      <c r="H61" s="65">
        <f>VLOOKUP($D61,Résultats!$B$2:$AZ$212,H$2,FALSE)</f>
        <v>8107.6214440000003</v>
      </c>
      <c r="I61" s="65">
        <f>VLOOKUP($D61,Résultats!$B$2:$AZ$212,I$2,FALSE)</f>
        <v>8236.9530950000008</v>
      </c>
      <c r="J61" s="65">
        <f>VLOOKUP($D61,Résultats!$B$2:$AZ$212,J$2,FALSE)</f>
        <v>8357.4272369999999</v>
      </c>
      <c r="K61" s="65">
        <f>VLOOKUP($D61,Résultats!$B$2:$AZ$212,K$2,FALSE)</f>
        <v>8397.6984219999995</v>
      </c>
      <c r="L61" s="65">
        <f>VLOOKUP($D61,Résultats!$B$2:$AZ$212,L$2,FALSE)</f>
        <v>8407.0160149999901</v>
      </c>
      <c r="M61" s="65">
        <f>VLOOKUP($D61,Résultats!$B$2:$AZ$212,M$2,FALSE)</f>
        <v>8380.81397499999</v>
      </c>
      <c r="N61" s="65">
        <f>VLOOKUP($D61,Résultats!$B$2:$AZ$212,N$2,FALSE)</f>
        <v>8323.9748870000003</v>
      </c>
      <c r="O61" s="65">
        <f>VLOOKUP($D61,Résultats!$B$2:$AZ$212,O$2,FALSE)</f>
        <v>8260.4422379999996</v>
      </c>
      <c r="P61" s="65">
        <f>VLOOKUP($D61,Résultats!$B$2:$AZ$212,P$2,FALSE)</f>
        <v>8191.0016930000002</v>
      </c>
      <c r="Q61" s="65">
        <f>VLOOKUP($D61,Résultats!$B$2:$AZ$212,Q$2,FALSE)</f>
        <v>8112.7252500000004</v>
      </c>
      <c r="R61" s="65">
        <f>VLOOKUP($D61,Résultats!$B$2:$AZ$212,R$2,FALSE)</f>
        <v>8022.1235859999997</v>
      </c>
      <c r="S61" s="65">
        <f>VLOOKUP($D61,Résultats!$B$2:$AZ$212,S$2,FALSE)</f>
        <v>7916.6542769999996</v>
      </c>
      <c r="T61" s="65">
        <f>VLOOKUP($D61,Résultats!$B$2:$AZ$212,T$2,FALSE)</f>
        <v>7793.6100079999997</v>
      </c>
      <c r="U61" s="65">
        <f>VLOOKUP($D61,Résultats!$B$2:$AZ$212,U$2,FALSE)</f>
        <v>7651.8382410000004</v>
      </c>
      <c r="V61" s="65">
        <f>VLOOKUP($D61,Résultats!$B$2:$AZ$212,V$2,FALSE)</f>
        <v>7490.9110710000004</v>
      </c>
      <c r="W61" s="65">
        <f>VLOOKUP($D61,Résultats!$B$2:$AZ$212,W$2,FALSE)</f>
        <v>7311.0844520000001</v>
      </c>
      <c r="X61" s="65">
        <f>VLOOKUP($D61,Résultats!$B$2:$AZ$212,X$2,FALSE)</f>
        <v>7113.2753149999999</v>
      </c>
      <c r="Y61" s="65">
        <f>VLOOKUP($D61,Résultats!$B$2:$AZ$212,Y$2,FALSE)</f>
        <v>6898.346141</v>
      </c>
      <c r="Z61" s="65">
        <f>VLOOKUP($D61,Résultats!$B$2:$AZ$212,Z$2,FALSE)</f>
        <v>6668.1925270000002</v>
      </c>
      <c r="AA61" s="65">
        <f>VLOOKUP($D61,Résultats!$B$2:$AZ$212,AA$2,FALSE)</f>
        <v>6424.956897</v>
      </c>
      <c r="AB61" s="65">
        <f>VLOOKUP($D61,Résultats!$B$2:$AZ$212,AB$2,FALSE)</f>
        <v>6170.9717680000003</v>
      </c>
      <c r="AC61" s="65">
        <f>VLOOKUP($D61,Résultats!$B$2:$AZ$212,AC$2,FALSE)</f>
        <v>5908.6592330000003</v>
      </c>
      <c r="AD61" s="65">
        <f>VLOOKUP($D61,Résultats!$B$2:$AZ$212,AD$2,FALSE)</f>
        <v>5640.8795440000004</v>
      </c>
      <c r="AE61" s="65">
        <f>VLOOKUP($D61,Résultats!$B$2:$AZ$212,AE$2,FALSE)</f>
        <v>5369.9227559999999</v>
      </c>
      <c r="AF61" s="65">
        <f>VLOOKUP($D61,Résultats!$B$2:$AZ$212,AF$2,FALSE)</f>
        <v>5097.9951389999997</v>
      </c>
      <c r="AG61" s="65">
        <f>VLOOKUP($D61,Résultats!$B$2:$AZ$212,AG$2,FALSE)</f>
        <v>4827.2578780000003</v>
      </c>
      <c r="AH61" s="65">
        <f>VLOOKUP($D61,Résultats!$B$2:$AZ$212,AH$2,FALSE)</f>
        <v>4559.6829230000003</v>
      </c>
      <c r="AI61" s="65">
        <f>VLOOKUP($D61,Résultats!$B$2:$AZ$212,AI$2,FALSE)</f>
        <v>4297.0379139999995</v>
      </c>
      <c r="AJ61" s="65">
        <f>VLOOKUP($D61,Résultats!$B$2:$AZ$212,AJ$2,FALSE)</f>
        <v>4040.9112839999998</v>
      </c>
      <c r="AK61" s="65">
        <f>VLOOKUP($D61,Résultats!$B$2:$AZ$212,AK$2,FALSE)</f>
        <v>3792.621807</v>
      </c>
      <c r="AL61" s="65">
        <f>VLOOKUP($D61,Résultats!$B$2:$AZ$212,AL$2,FALSE)</f>
        <v>3553.2270389999999</v>
      </c>
      <c r="AM61" s="226">
        <f>VLOOKUP($D61,Résultats!$B$2:$AZ$212,AM$2,FALSE)</f>
        <v>3323.5653080000002</v>
      </c>
    </row>
    <row r="62" spans="2:40" x14ac:dyDescent="0.2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9832.991403</v>
      </c>
      <c r="G62" s="65">
        <f>VLOOKUP($D62,Résultats!$B$2:$AZ$212,G$2,FALSE)</f>
        <v>8882.8848199999902</v>
      </c>
      <c r="H62" s="65">
        <f>VLOOKUP($D62,Résultats!$B$2:$AZ$212,H$2,FALSE)</f>
        <v>8589.6904340000001</v>
      </c>
      <c r="I62" s="65">
        <f>VLOOKUP($D62,Résultats!$B$2:$AZ$212,I$2,FALSE)</f>
        <v>8317.8716910000003</v>
      </c>
      <c r="J62" s="65">
        <f>VLOOKUP($D62,Résultats!$B$2:$AZ$212,J$2,FALSE)</f>
        <v>8086.1679649999996</v>
      </c>
      <c r="K62" s="65">
        <f>VLOOKUP($D62,Résultats!$B$2:$AZ$212,K$2,FALSE)</f>
        <v>7812.0081710000004</v>
      </c>
      <c r="L62" s="65">
        <f>VLOOKUP($D62,Résultats!$B$2:$AZ$212,L$2,FALSE)</f>
        <v>7541.8545359999998</v>
      </c>
      <c r="M62" s="65">
        <f>VLOOKUP($D62,Résultats!$B$2:$AZ$212,M$2,FALSE)</f>
        <v>7272.1569129999998</v>
      </c>
      <c r="N62" s="65">
        <f>VLOOKUP($D62,Résultats!$B$2:$AZ$212,N$2,FALSE)</f>
        <v>7004.7549840000001</v>
      </c>
      <c r="O62" s="65">
        <f>VLOOKUP($D62,Résultats!$B$2:$AZ$212,O$2,FALSE)</f>
        <v>6750.6006450000004</v>
      </c>
      <c r="P62" s="65">
        <f>VLOOKUP($D62,Résultats!$B$2:$AZ$212,P$2,FALSE)</f>
        <v>6509.5176309999997</v>
      </c>
      <c r="Q62" s="65">
        <f>VLOOKUP($D62,Résultats!$B$2:$AZ$212,Q$2,FALSE)</f>
        <v>6279.0556710000001</v>
      </c>
      <c r="R62" s="65">
        <f>VLOOKUP($D62,Résultats!$B$2:$AZ$212,R$2,FALSE)</f>
        <v>6056.5438210000002</v>
      </c>
      <c r="S62" s="65">
        <f>VLOOKUP($D62,Résultats!$B$2:$AZ$212,S$2,FALSE)</f>
        <v>5839.8044159999999</v>
      </c>
      <c r="T62" s="65">
        <f>VLOOKUP($D62,Résultats!$B$2:$AZ$212,T$2,FALSE)</f>
        <v>5626.617585</v>
      </c>
      <c r="U62" s="65">
        <f>VLOOKUP($D62,Résultats!$B$2:$AZ$212,U$2,FALSE)</f>
        <v>5415.5671249999996</v>
      </c>
      <c r="V62" s="65">
        <f>VLOOKUP($D62,Résultats!$B$2:$AZ$212,V$2,FALSE)</f>
        <v>5205.6534830000001</v>
      </c>
      <c r="W62" s="65">
        <f>VLOOKUP($D62,Résultats!$B$2:$AZ$212,W$2,FALSE)</f>
        <v>4996.2733239999998</v>
      </c>
      <c r="X62" s="65">
        <f>VLOOKUP($D62,Résultats!$B$2:$AZ$212,X$2,FALSE)</f>
        <v>4787.2079190000004</v>
      </c>
      <c r="Y62" s="65">
        <f>VLOOKUP($D62,Résultats!$B$2:$AZ$212,Y$2,FALSE)</f>
        <v>4578.282459</v>
      </c>
      <c r="Z62" s="65">
        <f>VLOOKUP($D62,Résultats!$B$2:$AZ$212,Z$2,FALSE)</f>
        <v>4369.8591210000004</v>
      </c>
      <c r="AA62" s="65">
        <f>VLOOKUP($D62,Résultats!$B$2:$AZ$212,AA$2,FALSE)</f>
        <v>4162.4565220000004</v>
      </c>
      <c r="AB62" s="65">
        <f>VLOOKUP($D62,Résultats!$B$2:$AZ$212,AB$2,FALSE)</f>
        <v>3956.706455</v>
      </c>
      <c r="AC62" s="65">
        <f>VLOOKUP($D62,Résultats!$B$2:$AZ$212,AC$2,FALSE)</f>
        <v>3753.3115130000001</v>
      </c>
      <c r="AD62" s="65">
        <f>VLOOKUP($D62,Résultats!$B$2:$AZ$212,AD$2,FALSE)</f>
        <v>3553.213557</v>
      </c>
      <c r="AE62" s="65">
        <f>VLOOKUP($D62,Résultats!$B$2:$AZ$212,AE$2,FALSE)</f>
        <v>3357.0966100000001</v>
      </c>
      <c r="AF62" s="65">
        <f>VLOOKUP($D62,Résultats!$B$2:$AZ$212,AF$2,FALSE)</f>
        <v>3165.6275129999999</v>
      </c>
      <c r="AG62" s="65">
        <f>VLOOKUP($D62,Résultats!$B$2:$AZ$212,AG$2,FALSE)</f>
        <v>2979.471963</v>
      </c>
      <c r="AH62" s="65">
        <f>VLOOKUP($D62,Résultats!$B$2:$AZ$212,AH$2,FALSE)</f>
        <v>2799.2262580000001</v>
      </c>
      <c r="AI62" s="65">
        <f>VLOOKUP($D62,Résultats!$B$2:$AZ$212,AI$2,FALSE)</f>
        <v>2625.413665</v>
      </c>
      <c r="AJ62" s="65">
        <f>VLOOKUP($D62,Résultats!$B$2:$AZ$212,AJ$2,FALSE)</f>
        <v>2458.4881340000002</v>
      </c>
      <c r="AK62" s="65">
        <f>VLOOKUP($D62,Résultats!$B$2:$AZ$212,AK$2,FALSE)</f>
        <v>2298.7939660000002</v>
      </c>
      <c r="AL62" s="65">
        <f>VLOOKUP($D62,Résultats!$B$2:$AZ$212,AL$2,FALSE)</f>
        <v>2146.5690850000001</v>
      </c>
      <c r="AM62" s="226">
        <f>VLOOKUP($D62,Résultats!$B$2:$AZ$212,AM$2,FALSE)</f>
        <v>2001.9645760000001</v>
      </c>
    </row>
    <row r="63" spans="2:40" x14ac:dyDescent="0.2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3292.8042610000002</v>
      </c>
      <c r="G63" s="65">
        <f>VLOOKUP($D63,Résultats!$B$2:$AZ$212,G$2,FALSE)</f>
        <v>2901.0513089999999</v>
      </c>
      <c r="H63" s="65">
        <f>VLOOKUP($D63,Résultats!$B$2:$AZ$212,H$2,FALSE)</f>
        <v>2781.2904389999999</v>
      </c>
      <c r="I63" s="65">
        <f>VLOOKUP($D63,Résultats!$B$2:$AZ$212,I$2,FALSE)</f>
        <v>2665.6618050000002</v>
      </c>
      <c r="J63" s="65">
        <f>VLOOKUP($D63,Résultats!$B$2:$AZ$212,J$2,FALSE)</f>
        <v>2541.8861310000002</v>
      </c>
      <c r="K63" s="65">
        <f>VLOOKUP($D63,Résultats!$B$2:$AZ$212,K$2,FALSE)</f>
        <v>2415.6422130000001</v>
      </c>
      <c r="L63" s="65">
        <f>VLOOKUP($D63,Résultats!$B$2:$AZ$212,L$2,FALSE)</f>
        <v>2295.537793</v>
      </c>
      <c r="M63" s="65">
        <f>VLOOKUP($D63,Résultats!$B$2:$AZ$212,M$2,FALSE)</f>
        <v>2180.5877460000002</v>
      </c>
      <c r="N63" s="65">
        <f>VLOOKUP($D63,Résultats!$B$2:$AZ$212,N$2,FALSE)</f>
        <v>2070.9111330000001</v>
      </c>
      <c r="O63" s="65">
        <f>VLOOKUP($D63,Résultats!$B$2:$AZ$212,O$2,FALSE)</f>
        <v>1968.3145629999999</v>
      </c>
      <c r="P63" s="65">
        <f>VLOOKUP($D63,Résultats!$B$2:$AZ$212,P$2,FALSE)</f>
        <v>1872.4276560000001</v>
      </c>
      <c r="Q63" s="65">
        <f>VLOOKUP($D63,Résultats!$B$2:$AZ$212,Q$2,FALSE)</f>
        <v>1782.4447660000001</v>
      </c>
      <c r="R63" s="65">
        <f>VLOOKUP($D63,Résultats!$B$2:$AZ$212,R$2,FALSE)</f>
        <v>1697.5343539999999</v>
      </c>
      <c r="S63" s="65">
        <f>VLOOKUP($D63,Résultats!$B$2:$AZ$212,S$2,FALSE)</f>
        <v>1616.9854929999999</v>
      </c>
      <c r="T63" s="65">
        <f>VLOOKUP($D63,Résultats!$B$2:$AZ$212,T$2,FALSE)</f>
        <v>1540.1004800000001</v>
      </c>
      <c r="U63" s="65">
        <f>VLOOKUP($D63,Résultats!$B$2:$AZ$212,U$2,FALSE)</f>
        <v>1466.3634939999999</v>
      </c>
      <c r="V63" s="65">
        <f>VLOOKUP($D63,Résultats!$B$2:$AZ$212,V$2,FALSE)</f>
        <v>1395.3592269999999</v>
      </c>
      <c r="W63" s="65">
        <f>VLOOKUP($D63,Résultats!$B$2:$AZ$212,W$2,FALSE)</f>
        <v>1326.7671849999999</v>
      </c>
      <c r="X63" s="65">
        <f>VLOOKUP($D63,Résultats!$B$2:$AZ$212,X$2,FALSE)</f>
        <v>1260.357219</v>
      </c>
      <c r="Y63" s="65">
        <f>VLOOKUP($D63,Résultats!$B$2:$AZ$212,Y$2,FALSE)</f>
        <v>1195.923567</v>
      </c>
      <c r="Z63" s="65">
        <f>VLOOKUP($D63,Résultats!$B$2:$AZ$212,Z$2,FALSE)</f>
        <v>1133.3741379999999</v>
      </c>
      <c r="AA63" s="65">
        <f>VLOOKUP($D63,Résultats!$B$2:$AZ$212,AA$2,FALSE)</f>
        <v>1072.6583499999999</v>
      </c>
      <c r="AB63" s="65">
        <f>VLOOKUP($D63,Résultats!$B$2:$AZ$212,AB$2,FALSE)</f>
        <v>1013.762459</v>
      </c>
      <c r="AC63" s="65">
        <f>VLOOKUP($D63,Résultats!$B$2:$AZ$212,AC$2,FALSE)</f>
        <v>956.69817909999995</v>
      </c>
      <c r="AD63" s="65">
        <f>VLOOKUP($D63,Résultats!$B$2:$AZ$212,AD$2,FALSE)</f>
        <v>901.54010530000005</v>
      </c>
      <c r="AE63" s="65">
        <f>VLOOKUP($D63,Résultats!$B$2:$AZ$212,AE$2,FALSE)</f>
        <v>848.31883200000004</v>
      </c>
      <c r="AF63" s="65">
        <f>VLOOKUP($D63,Résultats!$B$2:$AZ$212,AF$2,FALSE)</f>
        <v>797.0709554</v>
      </c>
      <c r="AG63" s="65">
        <f>VLOOKUP($D63,Résultats!$B$2:$AZ$212,AG$2,FALSE)</f>
        <v>747.84350710000001</v>
      </c>
      <c r="AH63" s="65">
        <f>VLOOKUP($D63,Résultats!$B$2:$AZ$212,AH$2,FALSE)</f>
        <v>700.67856340000003</v>
      </c>
      <c r="AI63" s="65">
        <f>VLOOKUP($D63,Résultats!$B$2:$AZ$212,AI$2,FALSE)</f>
        <v>655.61121560000004</v>
      </c>
      <c r="AJ63" s="65">
        <f>VLOOKUP($D63,Résultats!$B$2:$AZ$212,AJ$2,FALSE)</f>
        <v>612.66929909999999</v>
      </c>
      <c r="AK63" s="65">
        <f>VLOOKUP($D63,Résultats!$B$2:$AZ$212,AK$2,FALSE)</f>
        <v>571.86428309999997</v>
      </c>
      <c r="AL63" s="65">
        <f>VLOOKUP($D63,Résultats!$B$2:$AZ$212,AL$2,FALSE)</f>
        <v>533.19138969999995</v>
      </c>
      <c r="AM63" s="226">
        <f>VLOOKUP($D63,Résultats!$B$2:$AZ$212,AM$2,FALSE)</f>
        <v>496.63361980000002</v>
      </c>
    </row>
    <row r="64" spans="2:40" x14ac:dyDescent="0.2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1275.4609230000001</v>
      </c>
      <c r="G64" s="224">
        <f>VLOOKUP($D64,Résultats!$B$2:$AZ$212,G$2,FALSE)</f>
        <v>1059.1767749999999</v>
      </c>
      <c r="H64" s="224">
        <f>VLOOKUP($D64,Résultats!$B$2:$AZ$212,H$2,FALSE)</f>
        <v>994.34246559999997</v>
      </c>
      <c r="I64" s="224">
        <f>VLOOKUP($D64,Résultats!$B$2:$AZ$212,I$2,FALSE)</f>
        <v>933.88328850000005</v>
      </c>
      <c r="J64" s="224">
        <f>VLOOKUP($D64,Résultats!$B$2:$AZ$212,J$2,FALSE)</f>
        <v>874.90402129999995</v>
      </c>
      <c r="K64" s="224">
        <f>VLOOKUP($D64,Résultats!$B$2:$AZ$212,K$2,FALSE)</f>
        <v>818.06900529999996</v>
      </c>
      <c r="L64" s="224">
        <f>VLOOKUP($D64,Résultats!$B$2:$AZ$212,L$2,FALSE)</f>
        <v>764.58655450000003</v>
      </c>
      <c r="M64" s="224">
        <f>VLOOKUP($D64,Résultats!$B$2:$AZ$212,M$2,FALSE)</f>
        <v>714.19870809999998</v>
      </c>
      <c r="N64" s="224">
        <f>VLOOKUP($D64,Résultats!$B$2:$AZ$212,N$2,FALSE)</f>
        <v>666.86248880000005</v>
      </c>
      <c r="O64" s="224">
        <f>VLOOKUP($D64,Résultats!$B$2:$AZ$212,O$2,FALSE)</f>
        <v>622.81383430000005</v>
      </c>
      <c r="P64" s="224">
        <f>VLOOKUP($D64,Résultats!$B$2:$AZ$212,P$2,FALSE)</f>
        <v>581.90586199999996</v>
      </c>
      <c r="Q64" s="224">
        <f>VLOOKUP($D64,Résultats!$B$2:$AZ$212,Q$2,FALSE)</f>
        <v>543.88705730000004</v>
      </c>
      <c r="R64" s="224">
        <f>VLOOKUP($D64,Résultats!$B$2:$AZ$212,R$2,FALSE)</f>
        <v>508.50596239999999</v>
      </c>
      <c r="S64" s="224">
        <f>VLOOKUP($D64,Résultats!$B$2:$AZ$212,S$2,FALSE)</f>
        <v>475.53142320000001</v>
      </c>
      <c r="T64" s="224">
        <f>VLOOKUP($D64,Résultats!$B$2:$AZ$212,T$2,FALSE)</f>
        <v>444.74050990000001</v>
      </c>
      <c r="U64" s="224">
        <f>VLOOKUP($D64,Résultats!$B$2:$AZ$212,U$2,FALSE)</f>
        <v>415.94191130000002</v>
      </c>
      <c r="V64" s="224">
        <f>VLOOKUP($D64,Résultats!$B$2:$AZ$212,V$2,FALSE)</f>
        <v>388.96643549999999</v>
      </c>
      <c r="W64" s="224">
        <f>VLOOKUP($D64,Résultats!$B$2:$AZ$212,W$2,FALSE)</f>
        <v>363.66578010000001</v>
      </c>
      <c r="X64" s="224">
        <f>VLOOKUP($D64,Résultats!$B$2:$AZ$212,X$2,FALSE)</f>
        <v>339.91146559999999</v>
      </c>
      <c r="Y64" s="224">
        <f>VLOOKUP($D64,Résultats!$B$2:$AZ$212,Y$2,FALSE)</f>
        <v>317.58463870000003</v>
      </c>
      <c r="Z64" s="224">
        <f>VLOOKUP($D64,Résultats!$B$2:$AZ$212,Z$2,FALSE)</f>
        <v>296.58902230000001</v>
      </c>
      <c r="AA64" s="224">
        <f>VLOOKUP($D64,Résultats!$B$2:$AZ$212,AA$2,FALSE)</f>
        <v>276.83945110000002</v>
      </c>
      <c r="AB64" s="224">
        <f>VLOOKUP($D64,Résultats!$B$2:$AZ$212,AB$2,FALSE)</f>
        <v>258.26004390000003</v>
      </c>
      <c r="AC64" s="224">
        <f>VLOOKUP($D64,Résultats!$B$2:$AZ$212,AC$2,FALSE)</f>
        <v>240.7829361</v>
      </c>
      <c r="AD64" s="224">
        <f>VLOOKUP($D64,Résultats!$B$2:$AZ$212,AD$2,FALSE)</f>
        <v>224.3521183</v>
      </c>
      <c r="AE64" s="224">
        <f>VLOOKUP($D64,Résultats!$B$2:$AZ$212,AE$2,FALSE)</f>
        <v>208.9107698</v>
      </c>
      <c r="AF64" s="224">
        <f>VLOOKUP($D64,Résultats!$B$2:$AZ$212,AF$2,FALSE)</f>
        <v>194.40690169999999</v>
      </c>
      <c r="AG64" s="224">
        <f>VLOOKUP($D64,Résultats!$B$2:$AZ$212,AG$2,FALSE)</f>
        <v>180.79351410000001</v>
      </c>
      <c r="AH64" s="224">
        <f>VLOOKUP($D64,Résultats!$B$2:$AZ$212,AH$2,FALSE)</f>
        <v>168.02660760000001</v>
      </c>
      <c r="AI64" s="224">
        <f>VLOOKUP($D64,Résultats!$B$2:$AZ$212,AI$2,FALSE)</f>
        <v>156.06476720000001</v>
      </c>
      <c r="AJ64" s="224">
        <f>VLOOKUP($D64,Résultats!$B$2:$AZ$212,AJ$2,FALSE)</f>
        <v>144.86897440000001</v>
      </c>
      <c r="AK64" s="224">
        <f>VLOOKUP($D64,Résultats!$B$2:$AZ$212,AK$2,FALSE)</f>
        <v>134.4013003</v>
      </c>
      <c r="AL64" s="224">
        <f>VLOOKUP($D64,Résultats!$B$2:$AZ$212,AL$2,FALSE)</f>
        <v>124.62472769999999</v>
      </c>
      <c r="AM64" s="227">
        <f>VLOOKUP($D64,Résultats!$B$2:$AZ$212,AM$2,FALSE)</f>
        <v>115.5034374</v>
      </c>
    </row>
    <row r="65" spans="2:39" s="3" customFormat="1" x14ac:dyDescent="0.25"/>
    <row r="66" spans="2:39" s="3" customFormat="1" x14ac:dyDescent="0.25"/>
    <row r="67" spans="2:39" x14ac:dyDescent="0.2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2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3003.2163580000001</v>
      </c>
      <c r="J68" s="51">
        <f t="shared" si="11"/>
        <v>2989.3211740000002</v>
      </c>
      <c r="K68" s="51">
        <f t="shared" si="11"/>
        <v>2880.1679779999999</v>
      </c>
      <c r="L68" s="51">
        <f t="shared" si="11"/>
        <v>2846.579448</v>
      </c>
      <c r="M68" s="51">
        <f t="shared" si="11"/>
        <v>2790.7314919999999</v>
      </c>
      <c r="N68" s="51">
        <f t="shared" si="11"/>
        <v>2748.3085580000002</v>
      </c>
      <c r="O68" s="51">
        <f t="shared" si="11"/>
        <v>2798.7981260000001</v>
      </c>
      <c r="P68" s="51">
        <f t="shared" si="11"/>
        <v>2854.6533559999998</v>
      </c>
      <c r="Q68" s="51">
        <f t="shared" si="11"/>
        <v>2904.0033039999998</v>
      </c>
      <c r="R68" s="51">
        <f t="shared" si="11"/>
        <v>2942.8920419999999</v>
      </c>
      <c r="S68" s="51">
        <f t="shared" si="11"/>
        <v>2974.546742</v>
      </c>
      <c r="T68" s="51">
        <f t="shared" si="11"/>
        <v>2995.9058829999999</v>
      </c>
      <c r="U68" s="51">
        <f t="shared" si="11"/>
        <v>3013.0112279999998</v>
      </c>
      <c r="V68" s="51">
        <f t="shared" si="11"/>
        <v>3027.5987749999999</v>
      </c>
      <c r="W68" s="51">
        <f t="shared" si="11"/>
        <v>3041.346223</v>
      </c>
      <c r="X68" s="51">
        <f t="shared" si="11"/>
        <v>3056.0578369999998</v>
      </c>
      <c r="Y68" s="51">
        <f t="shared" si="11"/>
        <v>3068.7885289999999</v>
      </c>
      <c r="Z68" s="51">
        <f t="shared" si="11"/>
        <v>3083.6385289999998</v>
      </c>
      <c r="AA68" s="51">
        <f t="shared" si="11"/>
        <v>3100.199059</v>
      </c>
      <c r="AB68" s="51">
        <f t="shared" si="11"/>
        <v>3118.5790080000002</v>
      </c>
      <c r="AC68" s="51">
        <f t="shared" si="11"/>
        <v>3137.9775129999998</v>
      </c>
      <c r="AD68" s="51">
        <f t="shared" si="11"/>
        <v>3164.8143610000002</v>
      </c>
      <c r="AE68" s="51">
        <f t="shared" si="11"/>
        <v>3191.2916759999998</v>
      </c>
      <c r="AF68" s="51">
        <f t="shared" si="11"/>
        <v>3215.8733910000001</v>
      </c>
      <c r="AG68" s="51">
        <f t="shared" si="11"/>
        <v>3239.4537089999999</v>
      </c>
      <c r="AH68" s="51">
        <f t="shared" si="11"/>
        <v>3261.3534370000002</v>
      </c>
      <c r="AI68" s="51">
        <f t="shared" si="11"/>
        <v>3281.5110810000001</v>
      </c>
      <c r="AJ68" s="51">
        <f t="shared" si="11"/>
        <v>3301.5455550000001</v>
      </c>
      <c r="AK68" s="51">
        <f t="shared" si="11"/>
        <v>3321.2803370000001</v>
      </c>
      <c r="AL68" s="51">
        <f t="shared" si="11"/>
        <v>3340.774167</v>
      </c>
      <c r="AM68" s="100">
        <f t="shared" si="11"/>
        <v>3362.6261869999998</v>
      </c>
    </row>
    <row r="69" spans="2:39" x14ac:dyDescent="0.2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8.772485630556541E-3</v>
      </c>
      <c r="G69" s="124">
        <f t="shared" si="12"/>
        <v>1.6148784118692191E-2</v>
      </c>
      <c r="H69" s="124">
        <f t="shared" si="12"/>
        <v>1.9449728203449021E-2</v>
      </c>
      <c r="I69" s="124">
        <f t="shared" si="12"/>
        <v>3.482976040715878E-2</v>
      </c>
      <c r="J69" s="123">
        <f t="shared" si="12"/>
        <v>6.1844014556864738E-2</v>
      </c>
      <c r="K69" s="67">
        <f t="shared" si="12"/>
        <v>0.10837706445745367</v>
      </c>
      <c r="L69" s="67">
        <f t="shared" si="12"/>
        <v>0.12491619703424488</v>
      </c>
      <c r="M69" s="67">
        <f t="shared" si="12"/>
        <v>0.14360901672155568</v>
      </c>
      <c r="N69" s="124">
        <f t="shared" si="12"/>
        <v>0.1646240232316738</v>
      </c>
      <c r="O69" s="123">
        <f t="shared" si="12"/>
        <v>0.18810778273330886</v>
      </c>
      <c r="P69" s="67">
        <f t="shared" si="12"/>
        <v>0.21417263525708446</v>
      </c>
      <c r="Q69" s="67">
        <f t="shared" si="12"/>
        <v>0.24288271181663917</v>
      </c>
      <c r="R69" s="67">
        <f t="shared" si="12"/>
        <v>0.27423912616635499</v>
      </c>
      <c r="S69" s="124">
        <f t="shared" si="12"/>
        <v>0.30816561671633669</v>
      </c>
      <c r="T69" s="124">
        <f t="shared" si="12"/>
        <v>0.34449632208289233</v>
      </c>
      <c r="U69" s="124">
        <f t="shared" si="12"/>
        <v>0.38296769865206759</v>
      </c>
      <c r="V69" s="124">
        <f t="shared" si="12"/>
        <v>0.42321666615154446</v>
      </c>
      <c r="W69" s="124">
        <f t="shared" si="12"/>
        <v>0.46478673138556376</v>
      </c>
      <c r="X69" s="118">
        <f t="shared" si="12"/>
        <v>0.50714305084010758</v>
      </c>
      <c r="Y69" s="118">
        <f t="shared" si="12"/>
        <v>0.54969617979825292</v>
      </c>
      <c r="Z69" s="118">
        <f t="shared" si="12"/>
        <v>0.59183279552283741</v>
      </c>
      <c r="AA69" s="118">
        <f t="shared" si="12"/>
        <v>0.63295032307794785</v>
      </c>
      <c r="AB69" s="118">
        <f t="shared" si="12"/>
        <v>0.67249146474085408</v>
      </c>
      <c r="AC69" s="118">
        <f t="shared" si="12"/>
        <v>0.70997446978836909</v>
      </c>
      <c r="AD69" s="118">
        <f t="shared" si="12"/>
        <v>0.74501566001962405</v>
      </c>
      <c r="AE69" s="118">
        <f t="shared" si="12"/>
        <v>0.77734207833655888</v>
      </c>
      <c r="AF69" s="118">
        <f t="shared" si="12"/>
        <v>0.80679383126871362</v>
      </c>
      <c r="AG69" s="118">
        <f t="shared" si="12"/>
        <v>0.83331724095953119</v>
      </c>
      <c r="AH69" s="118">
        <f t="shared" si="12"/>
        <v>0.85695107690347516</v>
      </c>
      <c r="AI69" s="118">
        <f t="shared" si="12"/>
        <v>0.87780862288668282</v>
      </c>
      <c r="AJ69" s="118">
        <f t="shared" si="12"/>
        <v>0.89605825535852701</v>
      </c>
      <c r="AK69" s="118">
        <f t="shared" si="12"/>
        <v>0.91190472609599527</v>
      </c>
      <c r="AL69" s="118">
        <f t="shared" si="12"/>
        <v>0.92557263838540693</v>
      </c>
      <c r="AM69" s="118">
        <f t="shared" si="12"/>
        <v>0.9372929206894326</v>
      </c>
    </row>
    <row r="70" spans="2:39" x14ac:dyDescent="0.2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1.8914602655480231E-4</v>
      </c>
      <c r="G70" s="111">
        <f t="shared" si="13"/>
        <v>4.5205551231180342E-4</v>
      </c>
      <c r="H70" s="111">
        <f t="shared" si="13"/>
        <v>5.9127824643412093E-4</v>
      </c>
      <c r="I70" s="111">
        <f t="shared" si="13"/>
        <v>1.1422839452980896E-3</v>
      </c>
      <c r="J70" s="110">
        <f t="shared" si="13"/>
        <v>2.1893531143201274E-3</v>
      </c>
      <c r="K70" s="68">
        <f t="shared" si="13"/>
        <v>4.1390226511295522E-3</v>
      </c>
      <c r="L70" s="68">
        <f t="shared" si="13"/>
        <v>5.1382889981435717E-3</v>
      </c>
      <c r="M70" s="68">
        <f t="shared" si="13"/>
        <v>6.3472355691609481E-3</v>
      </c>
      <c r="N70" s="111">
        <f t="shared" si="13"/>
        <v>7.7965842436531823E-3</v>
      </c>
      <c r="O70" s="110">
        <f t="shared" si="13"/>
        <v>9.5034052055814472E-3</v>
      </c>
      <c r="P70" s="68">
        <f t="shared" si="13"/>
        <v>1.1487145814421609E-2</v>
      </c>
      <c r="Q70" s="68">
        <f t="shared" si="13"/>
        <v>1.3765053646784693E-2</v>
      </c>
      <c r="R70" s="68">
        <f t="shared" si="13"/>
        <v>1.6352714195147496E-2</v>
      </c>
      <c r="S70" s="111">
        <f t="shared" si="13"/>
        <v>1.9261732196373733E-2</v>
      </c>
      <c r="T70" s="111">
        <f t="shared" si="13"/>
        <v>2.2498929383089703E-2</v>
      </c>
      <c r="U70" s="111">
        <f t="shared" si="13"/>
        <v>2.6064720741890316E-2</v>
      </c>
      <c r="V70" s="111">
        <f t="shared" si="13"/>
        <v>2.9951224894388461E-2</v>
      </c>
      <c r="W70" s="111">
        <f t="shared" si="13"/>
        <v>3.4140897150991674E-2</v>
      </c>
      <c r="X70" s="116">
        <f t="shared" si="13"/>
        <v>3.86069976397505E-2</v>
      </c>
      <c r="Y70" s="116">
        <f t="shared" si="13"/>
        <v>4.3312635603246552E-2</v>
      </c>
      <c r="Z70" s="116">
        <f t="shared" si="13"/>
        <v>4.8211774175818137E-2</v>
      </c>
      <c r="AA70" s="116">
        <f t="shared" si="13"/>
        <v>5.3256831628500922E-2</v>
      </c>
      <c r="AB70" s="116">
        <f t="shared" si="13"/>
        <v>5.8396284343872555E-2</v>
      </c>
      <c r="AC70" s="116">
        <f t="shared" si="13"/>
        <v>6.357990201442211E-2</v>
      </c>
      <c r="AD70" s="116">
        <f t="shared" si="13"/>
        <v>6.8762248390214498E-2</v>
      </c>
      <c r="AE70" s="116">
        <f t="shared" si="13"/>
        <v>7.3902734392367081E-2</v>
      </c>
      <c r="AF70" s="116">
        <f t="shared" si="13"/>
        <v>7.8971543317203935E-2</v>
      </c>
      <c r="AG70" s="116">
        <f t="shared" si="13"/>
        <v>8.3949080070031046E-2</v>
      </c>
      <c r="AH70" s="116">
        <f t="shared" si="13"/>
        <v>8.8822706123647899E-2</v>
      </c>
      <c r="AI70" s="116">
        <f t="shared" si="13"/>
        <v>9.3588821314115792E-2</v>
      </c>
      <c r="AJ70" s="116">
        <f t="shared" si="13"/>
        <v>9.8248878016768723E-2</v>
      </c>
      <c r="AK70" s="116">
        <f t="shared" si="13"/>
        <v>0.10280831355790487</v>
      </c>
      <c r="AL70" s="116">
        <f t="shared" si="13"/>
        <v>0.10727640905515899</v>
      </c>
      <c r="AM70" s="116">
        <f t="shared" si="13"/>
        <v>0.11166859957603727</v>
      </c>
    </row>
    <row r="71" spans="2:39" x14ac:dyDescent="0.2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1.5431846782062845E-4</v>
      </c>
      <c r="G71" s="111">
        <f t="shared" si="14"/>
        <v>3.4045894569036372E-4</v>
      </c>
      <c r="H71" s="111">
        <f t="shared" si="14"/>
        <v>4.348643256090628E-4</v>
      </c>
      <c r="I71" s="111">
        <f t="shared" si="14"/>
        <v>8.223737298916244E-4</v>
      </c>
      <c r="J71" s="110">
        <f t="shared" si="14"/>
        <v>1.5432710600403353E-3</v>
      </c>
      <c r="K71" s="68">
        <f t="shared" si="14"/>
        <v>2.8579250921732182E-3</v>
      </c>
      <c r="L71" s="68">
        <f t="shared" si="14"/>
        <v>3.4775181518137627E-3</v>
      </c>
      <c r="M71" s="68">
        <f t="shared" si="14"/>
        <v>4.2135452205661356E-3</v>
      </c>
      <c r="N71" s="111">
        <f t="shared" si="14"/>
        <v>5.0803592993068861E-3</v>
      </c>
      <c r="O71" s="110">
        <f t="shared" si="14"/>
        <v>6.0852719250391553E-3</v>
      </c>
      <c r="P71" s="68">
        <f t="shared" si="14"/>
        <v>7.2364172436493899E-3</v>
      </c>
      <c r="Q71" s="68">
        <f t="shared" si="14"/>
        <v>8.5404053314396648E-3</v>
      </c>
      <c r="R71" s="68">
        <f t="shared" si="14"/>
        <v>1.0002397841952504E-2</v>
      </c>
      <c r="S71" s="111">
        <f t="shared" si="14"/>
        <v>1.1624861765241678E-2</v>
      </c>
      <c r="T71" s="111">
        <f t="shared" si="14"/>
        <v>1.3407042453476166E-2</v>
      </c>
      <c r="U71" s="111">
        <f t="shared" si="14"/>
        <v>1.5344124263582067E-2</v>
      </c>
      <c r="V71" s="111">
        <f t="shared" si="14"/>
        <v>1.7426389974675559E-2</v>
      </c>
      <c r="W71" s="111">
        <f t="shared" si="14"/>
        <v>1.9638749455194796E-2</v>
      </c>
      <c r="X71" s="116">
        <f t="shared" si="14"/>
        <v>2.1961161820119049E-2</v>
      </c>
      <c r="Y71" s="116">
        <f t="shared" si="14"/>
        <v>2.4368642199783196E-2</v>
      </c>
      <c r="Z71" s="116">
        <f t="shared" si="14"/>
        <v>2.6832215518085456E-2</v>
      </c>
      <c r="AA71" s="116">
        <f t="shared" si="14"/>
        <v>2.9322395143014591E-2</v>
      </c>
      <c r="AB71" s="116">
        <f t="shared" si="14"/>
        <v>3.1808856865748518E-2</v>
      </c>
      <c r="AC71" s="116">
        <f t="shared" si="14"/>
        <v>3.4262968824531538E-2</v>
      </c>
      <c r="AD71" s="116">
        <f t="shared" si="14"/>
        <v>3.6659486139130289E-2</v>
      </c>
      <c r="AE71" s="116">
        <f t="shared" si="14"/>
        <v>3.8976871194646642E-2</v>
      </c>
      <c r="AF71" s="116">
        <f t="shared" si="14"/>
        <v>4.1199410079636428E-2</v>
      </c>
      <c r="AG71" s="116">
        <f t="shared" si="14"/>
        <v>4.3316851668584844E-2</v>
      </c>
      <c r="AH71" s="116">
        <f t="shared" si="14"/>
        <v>4.5323093205123226E-2</v>
      </c>
      <c r="AI71" s="116">
        <f t="shared" si="14"/>
        <v>4.7216505254885036E-2</v>
      </c>
      <c r="AJ71" s="116">
        <f t="shared" si="14"/>
        <v>4.8998286955334765E-2</v>
      </c>
      <c r="AK71" s="116">
        <f t="shared" si="14"/>
        <v>5.067178594505977E-2</v>
      </c>
      <c r="AL71" s="116">
        <f t="shared" si="14"/>
        <v>5.2242092843026944E-2</v>
      </c>
      <c r="AM71" s="116">
        <f t="shared" si="14"/>
        <v>5.3716280209293456E-2</v>
      </c>
    </row>
    <row r="72" spans="2:39" x14ac:dyDescent="0.2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2.6025976123880576E-4</v>
      </c>
      <c r="G72" s="111">
        <f t="shared" si="15"/>
        <v>4.8233795900513393E-4</v>
      </c>
      <c r="H72" s="111">
        <f t="shared" si="15"/>
        <v>5.8147574250232419E-4</v>
      </c>
      <c r="I72" s="111">
        <f t="shared" si="15"/>
        <v>1.0413710373110587E-3</v>
      </c>
      <c r="J72" s="110">
        <f t="shared" si="15"/>
        <v>1.8474780926969073E-3</v>
      </c>
      <c r="K72" s="68">
        <f t="shared" si="15"/>
        <v>3.2310487482268614E-3</v>
      </c>
      <c r="L72" s="68">
        <f t="shared" si="15"/>
        <v>3.7116701230395449E-3</v>
      </c>
      <c r="M72" s="68">
        <f t="shared" si="15"/>
        <v>4.2465514521810542E-3</v>
      </c>
      <c r="N72" s="111">
        <f t="shared" si="15"/>
        <v>4.8368456414055964E-3</v>
      </c>
      <c r="O72" s="110">
        <f t="shared" si="15"/>
        <v>5.4834550400152723E-3</v>
      </c>
      <c r="P72" s="68">
        <f t="shared" si="15"/>
        <v>6.1860392341100776E-3</v>
      </c>
      <c r="Q72" s="68">
        <f t="shared" si="15"/>
        <v>6.942787861924554E-3</v>
      </c>
      <c r="R72" s="68">
        <f t="shared" si="15"/>
        <v>7.74982340313794E-3</v>
      </c>
      <c r="S72" s="111">
        <f t="shared" si="15"/>
        <v>8.6008583623057421E-3</v>
      </c>
      <c r="T72" s="111">
        <f t="shared" si="15"/>
        <v>9.4867975797489363E-3</v>
      </c>
      <c r="U72" s="111">
        <f t="shared" si="15"/>
        <v>1.0395592574937461E-2</v>
      </c>
      <c r="V72" s="111">
        <f t="shared" si="15"/>
        <v>1.1312414178790912E-2</v>
      </c>
      <c r="W72" s="111">
        <f t="shared" si="15"/>
        <v>1.2220118426155259E-2</v>
      </c>
      <c r="X72" s="116">
        <f t="shared" si="15"/>
        <v>1.3099807489016447E-2</v>
      </c>
      <c r="Y72" s="116">
        <f t="shared" si="15"/>
        <v>1.3932007694884081E-2</v>
      </c>
      <c r="Z72" s="116">
        <f t="shared" si="15"/>
        <v>1.4697875027751025E-2</v>
      </c>
      <c r="AA72" s="116">
        <f t="shared" si="15"/>
        <v>1.5379268273624749E-2</v>
      </c>
      <c r="AB72" s="116">
        <f t="shared" si="15"/>
        <v>1.5960691562507946E-2</v>
      </c>
      <c r="AC72" s="116">
        <f t="shared" si="15"/>
        <v>1.642964604953815E-2</v>
      </c>
      <c r="AD72" s="116">
        <f t="shared" si="15"/>
        <v>1.6776920979726304E-2</v>
      </c>
      <c r="AE72" s="116">
        <f t="shared" si="15"/>
        <v>1.6997219983974916E-2</v>
      </c>
      <c r="AF72" s="116">
        <f t="shared" si="15"/>
        <v>1.7087951492055491E-2</v>
      </c>
      <c r="AG72" s="116">
        <f t="shared" si="15"/>
        <v>1.7049001890830848E-2</v>
      </c>
      <c r="AH72" s="116">
        <f t="shared" si="15"/>
        <v>1.6882932709877892E-2</v>
      </c>
      <c r="AI72" s="116">
        <f t="shared" si="15"/>
        <v>1.6593645776568994E-2</v>
      </c>
      <c r="AJ72" s="116">
        <f t="shared" si="15"/>
        <v>1.6186514476248078E-2</v>
      </c>
      <c r="AK72" s="116">
        <f t="shared" si="15"/>
        <v>1.5667823604135586E-2</v>
      </c>
      <c r="AL72" s="116">
        <f t="shared" si="15"/>
        <v>1.5044012332965338E-2</v>
      </c>
      <c r="AM72" s="116">
        <f t="shared" si="15"/>
        <v>1.4320251339909048E-2</v>
      </c>
    </row>
    <row r="73" spans="2:39" x14ac:dyDescent="0.2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5.6886522628185601E-3</v>
      </c>
      <c r="G73" s="111">
        <f t="shared" si="16"/>
        <v>1.0412501866237753E-2</v>
      </c>
      <c r="H73" s="111">
        <f t="shared" si="16"/>
        <v>1.2514004349126664E-2</v>
      </c>
      <c r="I73" s="111">
        <f t="shared" si="16"/>
        <v>2.2361522542692507E-2</v>
      </c>
      <c r="J73" s="110">
        <f t="shared" si="16"/>
        <v>3.961241332310584E-2</v>
      </c>
      <c r="K73" s="68">
        <f t="shared" si="16"/>
        <v>6.924321835509277E-2</v>
      </c>
      <c r="L73" s="68">
        <f t="shared" si="16"/>
        <v>7.9597641709665004E-2</v>
      </c>
      <c r="M73" s="68">
        <f t="shared" si="16"/>
        <v>9.1254103889977539E-2</v>
      </c>
      <c r="N73" s="111">
        <f t="shared" si="16"/>
        <v>0.10430616382776624</v>
      </c>
      <c r="O73" s="110">
        <f t="shared" si="16"/>
        <v>0.11884083439607104</v>
      </c>
      <c r="P73" s="68">
        <f t="shared" si="16"/>
        <v>0.13492117800939751</v>
      </c>
      <c r="Q73" s="68">
        <f t="shared" si="16"/>
        <v>0.15257970718892819</v>
      </c>
      <c r="R73" s="68">
        <f t="shared" si="16"/>
        <v>0.17180827902758655</v>
      </c>
      <c r="S73" s="111">
        <f t="shared" si="16"/>
        <v>0.19254994722822882</v>
      </c>
      <c r="T73" s="111">
        <f t="shared" si="16"/>
        <v>0.21469134903394427</v>
      </c>
      <c r="U73" s="111">
        <f t="shared" si="16"/>
        <v>0.23805830842393397</v>
      </c>
      <c r="V73" s="111">
        <f t="shared" si="16"/>
        <v>0.26241570949241777</v>
      </c>
      <c r="W73" s="111">
        <f t="shared" si="16"/>
        <v>0.28747233658836219</v>
      </c>
      <c r="X73" s="116">
        <f t="shared" si="16"/>
        <v>0.31289055881830813</v>
      </c>
      <c r="Y73" s="116">
        <f t="shared" si="16"/>
        <v>0.33830256995202684</v>
      </c>
      <c r="Z73" s="116">
        <f t="shared" si="16"/>
        <v>0.36333009575001329</v>
      </c>
      <c r="AA73" s="116">
        <f t="shared" si="16"/>
        <v>0.3876028971467409</v>
      </c>
      <c r="AB73" s="116">
        <f t="shared" si="16"/>
        <v>0.41078294624370149</v>
      </c>
      <c r="AC73" s="116">
        <f t="shared" si="16"/>
        <v>0.43258140231293624</v>
      </c>
      <c r="AD73" s="116">
        <f t="shared" si="16"/>
        <v>0.45277147742315871</v>
      </c>
      <c r="AE73" s="116">
        <f t="shared" si="16"/>
        <v>0.47119674121570332</v>
      </c>
      <c r="AF73" s="116">
        <f t="shared" si="16"/>
        <v>0.4877692947707219</v>
      </c>
      <c r="AG73" s="116">
        <f t="shared" si="16"/>
        <v>0.50246557482139964</v>
      </c>
      <c r="AH73" s="116">
        <f t="shared" si="16"/>
        <v>0.51531910645843926</v>
      </c>
      <c r="AI73" s="116">
        <f t="shared" si="16"/>
        <v>0.52640750080100063</v>
      </c>
      <c r="AJ73" s="116">
        <f t="shared" si="16"/>
        <v>0.53584188269666322</v>
      </c>
      <c r="AK73" s="116">
        <f t="shared" si="16"/>
        <v>0.54375513680102816</v>
      </c>
      <c r="AL73" s="116">
        <f t="shared" si="16"/>
        <v>0.55029109514782715</v>
      </c>
      <c r="AM73" s="116">
        <f t="shared" si="16"/>
        <v>0.55559437478442508</v>
      </c>
    </row>
    <row r="74" spans="2:39" x14ac:dyDescent="0.25">
      <c r="B74" s="230"/>
      <c r="C74" s="35" t="s">
        <v>31</v>
      </c>
      <c r="D74" s="54" t="s">
        <v>458</v>
      </c>
      <c r="E74" s="111">
        <f t="shared" ref="E74:AM74" si="17">E32/E$26</f>
        <v>1.9412443767383058E-4</v>
      </c>
      <c r="F74" s="111">
        <f t="shared" si="17"/>
        <v>2.1574981305238876E-3</v>
      </c>
      <c r="G74" s="111">
        <f t="shared" si="17"/>
        <v>3.8967151944573415E-3</v>
      </c>
      <c r="H74" s="111">
        <f t="shared" si="17"/>
        <v>4.6599149078246837E-3</v>
      </c>
      <c r="I74" s="111">
        <f t="shared" si="17"/>
        <v>8.2858622635405867E-3</v>
      </c>
      <c r="J74" s="110">
        <f t="shared" si="17"/>
        <v>1.4599697931286923E-2</v>
      </c>
      <c r="K74" s="68">
        <f t="shared" si="17"/>
        <v>2.5375431196464751E-2</v>
      </c>
      <c r="L74" s="68">
        <f t="shared" si="17"/>
        <v>2.8996126406375992E-2</v>
      </c>
      <c r="M74" s="68">
        <f t="shared" si="17"/>
        <v>3.303763619477585E-2</v>
      </c>
      <c r="N74" s="111">
        <f t="shared" si="17"/>
        <v>3.7525124717091532E-2</v>
      </c>
      <c r="O74" s="110">
        <f t="shared" si="17"/>
        <v>4.248758004206267E-2</v>
      </c>
      <c r="P74" s="68">
        <f t="shared" si="17"/>
        <v>4.7943664302475826E-2</v>
      </c>
      <c r="Q74" s="68">
        <f t="shared" si="17"/>
        <v>5.3901154239182646E-2</v>
      </c>
      <c r="R74" s="68">
        <f t="shared" si="17"/>
        <v>6.035279720260972E-2</v>
      </c>
      <c r="S74" s="111">
        <f t="shared" si="17"/>
        <v>6.7274144182871948E-2</v>
      </c>
      <c r="T74" s="111">
        <f t="shared" si="17"/>
        <v>7.4620960948258208E-2</v>
      </c>
      <c r="U74" s="111">
        <f t="shared" si="17"/>
        <v>8.2328211589392727E-2</v>
      </c>
      <c r="V74" s="111">
        <f t="shared" si="17"/>
        <v>9.0310748556832798E-2</v>
      </c>
      <c r="W74" s="111">
        <f t="shared" si="17"/>
        <v>9.8465657719364497E-2</v>
      </c>
      <c r="X74" s="116">
        <f t="shared" si="17"/>
        <v>0.10667576501759775</v>
      </c>
      <c r="Y74" s="116">
        <f t="shared" si="17"/>
        <v>0.11481610608562073</v>
      </c>
      <c r="Z74" s="116">
        <f t="shared" si="17"/>
        <v>0.12276094601878028</v>
      </c>
      <c r="AA74" s="116">
        <f t="shared" si="17"/>
        <v>0.13038822611293491</v>
      </c>
      <c r="AB74" s="116">
        <f t="shared" si="17"/>
        <v>0.13758944881604232</v>
      </c>
      <c r="AC74" s="116">
        <f t="shared" si="17"/>
        <v>0.14427429722629756</v>
      </c>
      <c r="AD74" s="116">
        <f t="shared" si="17"/>
        <v>0.15037433558966334</v>
      </c>
      <c r="AE74" s="116">
        <f t="shared" si="17"/>
        <v>0.15584600005079574</v>
      </c>
      <c r="AF74" s="116">
        <f t="shared" si="17"/>
        <v>0.16066816950754761</v>
      </c>
      <c r="AG74" s="116">
        <f t="shared" si="17"/>
        <v>0.16484080572487664</v>
      </c>
      <c r="AH74" s="116">
        <f t="shared" si="17"/>
        <v>0.16838309150116193</v>
      </c>
      <c r="AI74" s="116">
        <f t="shared" si="17"/>
        <v>0.17132804745205124</v>
      </c>
      <c r="AJ74" s="116">
        <f t="shared" si="17"/>
        <v>0.17371960575597753</v>
      </c>
      <c r="AK74" s="116">
        <f t="shared" si="17"/>
        <v>0.17560847565394777</v>
      </c>
      <c r="AL74" s="116">
        <f t="shared" si="17"/>
        <v>0.17704820240248223</v>
      </c>
      <c r="AM74" s="116">
        <f t="shared" si="17"/>
        <v>0.1780910867866265</v>
      </c>
    </row>
    <row r="75" spans="2:39" x14ac:dyDescent="0.2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25">
      <c r="B76" s="230"/>
      <c r="C76" s="35" t="s">
        <v>33</v>
      </c>
      <c r="D76" s="54" t="s">
        <v>460</v>
      </c>
      <c r="E76" s="126">
        <f t="shared" ref="E76:AM76" si="19">E34/E$26</f>
        <v>3.251446847871892E-5</v>
      </c>
      <c r="F76" s="126">
        <f t="shared" si="19"/>
        <v>3.2261098199852365E-4</v>
      </c>
      <c r="G76" s="126">
        <f t="shared" si="19"/>
        <v>5.6471464146155685E-4</v>
      </c>
      <c r="H76" s="126">
        <f t="shared" si="19"/>
        <v>6.6819063158767011E-4</v>
      </c>
      <c r="I76" s="126">
        <f t="shared" si="19"/>
        <v>1.1763468994130991E-3</v>
      </c>
      <c r="J76" s="125">
        <f t="shared" si="19"/>
        <v>2.0518010046383863E-3</v>
      </c>
      <c r="K76" s="69">
        <f t="shared" si="19"/>
        <v>3.5304184053392739E-3</v>
      </c>
      <c r="L76" s="69">
        <f t="shared" si="19"/>
        <v>3.9949516596102397E-3</v>
      </c>
      <c r="M76" s="69">
        <f t="shared" si="19"/>
        <v>4.5099443877275741E-3</v>
      </c>
      <c r="N76" s="126">
        <f t="shared" si="19"/>
        <v>5.078945509727587E-3</v>
      </c>
      <c r="O76" s="125">
        <f t="shared" si="19"/>
        <v>5.7072361316851906E-3</v>
      </c>
      <c r="P76" s="69">
        <f t="shared" si="19"/>
        <v>6.3981906250056095E-3</v>
      </c>
      <c r="Q76" s="69">
        <f t="shared" si="19"/>
        <v>7.1536035036136444E-3</v>
      </c>
      <c r="R76" s="69">
        <f t="shared" si="19"/>
        <v>7.9731144619405656E-3</v>
      </c>
      <c r="S76" s="126">
        <f t="shared" si="19"/>
        <v>8.8540729745910304E-3</v>
      </c>
      <c r="T76" s="126">
        <f t="shared" si="19"/>
        <v>9.7912427244297388E-3</v>
      </c>
      <c r="U76" s="126">
        <f t="shared" si="19"/>
        <v>1.0776741011865888E-2</v>
      </c>
      <c r="V76" s="126">
        <f t="shared" si="19"/>
        <v>1.1800178876079773E-2</v>
      </c>
      <c r="W76" s="126">
        <f t="shared" si="19"/>
        <v>1.2848972015903235E-2</v>
      </c>
      <c r="X76" s="119">
        <f t="shared" si="19"/>
        <v>1.3908760124031647E-2</v>
      </c>
      <c r="Y76" s="119">
        <f t="shared" si="19"/>
        <v>1.4964218236622587E-2</v>
      </c>
      <c r="Z76" s="119">
        <f t="shared" si="19"/>
        <v>1.5999889175077824E-2</v>
      </c>
      <c r="AA76" s="119">
        <f t="shared" si="19"/>
        <v>1.7000704573144634E-2</v>
      </c>
      <c r="AB76" s="119">
        <f t="shared" si="19"/>
        <v>1.7953236713379429E-2</v>
      </c>
      <c r="AC76" s="119">
        <f t="shared" si="19"/>
        <v>1.8846253494487677E-2</v>
      </c>
      <c r="AD76" s="119">
        <f t="shared" si="19"/>
        <v>1.9671191485091975E-2</v>
      </c>
      <c r="AE76" s="119">
        <f t="shared" si="19"/>
        <v>2.0422511749753333E-2</v>
      </c>
      <c r="AF76" s="119">
        <f t="shared" si="19"/>
        <v>2.1097462173068491E-2</v>
      </c>
      <c r="AG76" s="119">
        <f t="shared" si="19"/>
        <v>2.1695926632548157E-2</v>
      </c>
      <c r="AH76" s="119">
        <f t="shared" si="19"/>
        <v>2.2220146914423488E-2</v>
      </c>
      <c r="AI76" s="119">
        <f t="shared" si="19"/>
        <v>2.2674102425193059E-2</v>
      </c>
      <c r="AJ76" s="119">
        <f t="shared" si="19"/>
        <v>2.306308756960344E-2</v>
      </c>
      <c r="AK76" s="119">
        <f t="shared" si="19"/>
        <v>2.3393190512842877E-2</v>
      </c>
      <c r="AL76" s="119">
        <f t="shared" si="19"/>
        <v>2.3670826699732441E-2</v>
      </c>
      <c r="AM76" s="119">
        <f t="shared" si="19"/>
        <v>2.3902327951507117E-2</v>
      </c>
    </row>
    <row r="77" spans="2:39" x14ac:dyDescent="0.2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0.99122751416648613</v>
      </c>
      <c r="G77" s="124">
        <f t="shared" si="20"/>
        <v>0.98385121602283576</v>
      </c>
      <c r="H77" s="124">
        <f t="shared" si="20"/>
        <v>0.98055027156327346</v>
      </c>
      <c r="I77" s="124">
        <f t="shared" si="20"/>
        <v>0.96517023965943649</v>
      </c>
      <c r="J77" s="123">
        <f t="shared" si="20"/>
        <v>0.93815598517551602</v>
      </c>
      <c r="K77" s="67">
        <f t="shared" si="20"/>
        <v>0.89162293540366555</v>
      </c>
      <c r="L77" s="67">
        <f t="shared" si="20"/>
        <v>0.87508380303601496</v>
      </c>
      <c r="M77" s="67">
        <f t="shared" si="20"/>
        <v>0.85639098309927986</v>
      </c>
      <c r="N77" s="124">
        <f t="shared" si="20"/>
        <v>0.83537597673194008</v>
      </c>
      <c r="O77" s="123">
        <f t="shared" si="20"/>
        <v>0.81189221755252805</v>
      </c>
      <c r="P77" s="67">
        <f t="shared" si="20"/>
        <v>0.7858273647429157</v>
      </c>
      <c r="Q77" s="67">
        <f t="shared" si="20"/>
        <v>0.75711728804561995</v>
      </c>
      <c r="R77" s="67">
        <f t="shared" si="20"/>
        <v>0.72576087417344681</v>
      </c>
      <c r="S77" s="124">
        <f t="shared" si="20"/>
        <v>0.69183438301471478</v>
      </c>
      <c r="T77" s="124">
        <f t="shared" si="20"/>
        <v>0.65550367791710762</v>
      </c>
      <c r="U77" s="124">
        <f t="shared" si="20"/>
        <v>0.61703230134793252</v>
      </c>
      <c r="V77" s="124">
        <f t="shared" si="20"/>
        <v>0.57678333384845548</v>
      </c>
      <c r="W77" s="124">
        <f t="shared" si="20"/>
        <v>0.53521326861443619</v>
      </c>
      <c r="X77" s="118">
        <f t="shared" si="20"/>
        <v>0.49285694915989248</v>
      </c>
      <c r="Y77" s="118">
        <f t="shared" si="20"/>
        <v>0.45030382020174708</v>
      </c>
      <c r="Z77" s="118">
        <f t="shared" si="20"/>
        <v>0.40816720447716265</v>
      </c>
      <c r="AA77" s="118">
        <f t="shared" si="20"/>
        <v>0.36704967692205215</v>
      </c>
      <c r="AB77" s="118">
        <f t="shared" si="20"/>
        <v>0.32750853525914581</v>
      </c>
      <c r="AC77" s="118">
        <f t="shared" si="20"/>
        <v>0.290025529924822</v>
      </c>
      <c r="AD77" s="118">
        <f t="shared" si="20"/>
        <v>0.25498434020155786</v>
      </c>
      <c r="AE77" s="118">
        <f t="shared" si="20"/>
        <v>0.2226579214440943</v>
      </c>
      <c r="AF77" s="118">
        <f t="shared" si="20"/>
        <v>0.19320616854471184</v>
      </c>
      <c r="AG77" s="118">
        <f t="shared" si="20"/>
        <v>0.16668275910220762</v>
      </c>
      <c r="AH77" s="118">
        <f t="shared" si="20"/>
        <v>0.14304892306586273</v>
      </c>
      <c r="AI77" s="118">
        <f t="shared" si="20"/>
        <v>0.12219137726568596</v>
      </c>
      <c r="AJ77" s="118">
        <f t="shared" si="20"/>
        <v>0.10394174479291714</v>
      </c>
      <c r="AK77" s="118">
        <f t="shared" si="20"/>
        <v>8.8095274084657907E-2</v>
      </c>
      <c r="AL77" s="118">
        <f t="shared" si="20"/>
        <v>7.4427361674459458E-2</v>
      </c>
      <c r="AM77" s="118">
        <f t="shared" si="20"/>
        <v>6.2707079459260753E-2</v>
      </c>
    </row>
    <row r="78" spans="2:39" x14ac:dyDescent="0.2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2.9870497928616145E-2</v>
      </c>
      <c r="G78" s="111">
        <f t="shared" si="21"/>
        <v>4.4988974170791937E-2</v>
      </c>
      <c r="H78" s="111">
        <f t="shared" si="21"/>
        <v>4.6234066938372967E-2</v>
      </c>
      <c r="I78" s="111">
        <f t="shared" si="21"/>
        <v>5.5043403502932034E-2</v>
      </c>
      <c r="J78" s="110">
        <f t="shared" si="21"/>
        <v>4.8606475966439598E-2</v>
      </c>
      <c r="K78" s="68">
        <f t="shared" si="21"/>
        <v>5.4817277778928211E-2</v>
      </c>
      <c r="L78" s="68">
        <f t="shared" si="21"/>
        <v>6.0203543526742981E-2</v>
      </c>
      <c r="M78" s="68">
        <f t="shared" si="21"/>
        <v>6.6181539295146211E-2</v>
      </c>
      <c r="N78" s="111">
        <f t="shared" si="21"/>
        <v>7.2106188813170366E-2</v>
      </c>
      <c r="O78" s="110">
        <f t="shared" si="21"/>
        <v>7.4148073336247469E-2</v>
      </c>
      <c r="P78" s="68">
        <f t="shared" si="21"/>
        <v>7.4375429911217567E-2</v>
      </c>
      <c r="Q78" s="68">
        <f t="shared" si="21"/>
        <v>7.3747237547908795E-2</v>
      </c>
      <c r="R78" s="68">
        <f t="shared" si="21"/>
        <v>7.2432408446466548E-2</v>
      </c>
      <c r="S78" s="111">
        <f t="shared" si="21"/>
        <v>7.0578035280374818E-2</v>
      </c>
      <c r="T78" s="111">
        <f t="shared" si="21"/>
        <v>6.8314490038337422E-2</v>
      </c>
      <c r="U78" s="111">
        <f t="shared" si="21"/>
        <v>6.5702462393877281E-2</v>
      </c>
      <c r="V78" s="111">
        <f t="shared" si="21"/>
        <v>6.2775157715539778E-2</v>
      </c>
      <c r="W78" s="111">
        <f t="shared" si="21"/>
        <v>5.9568177516236692E-2</v>
      </c>
      <c r="X78" s="116">
        <f t="shared" si="21"/>
        <v>5.6114257041791717E-2</v>
      </c>
      <c r="Y78" s="116">
        <f t="shared" si="21"/>
        <v>5.2568599229145516E-2</v>
      </c>
      <c r="Z78" s="116">
        <f t="shared" si="21"/>
        <v>4.8851644861517426E-2</v>
      </c>
      <c r="AA78" s="116">
        <f t="shared" si="21"/>
        <v>4.5010802675687155E-2</v>
      </c>
      <c r="AB78" s="116">
        <f t="shared" si="21"/>
        <v>4.1137956348354918E-2</v>
      </c>
      <c r="AC78" s="116">
        <f t="shared" si="21"/>
        <v>3.7300925839999798E-2</v>
      </c>
      <c r="AD78" s="116">
        <f t="shared" si="21"/>
        <v>3.360177124777651E-2</v>
      </c>
      <c r="AE78" s="116">
        <f t="shared" si="21"/>
        <v>3.0064938771206196E-2</v>
      </c>
      <c r="AF78" s="116">
        <f t="shared" si="21"/>
        <v>2.6728113466952093E-2</v>
      </c>
      <c r="AG78" s="116">
        <f t="shared" si="21"/>
        <v>2.3628999077016908E-2</v>
      </c>
      <c r="AH78" s="116">
        <f t="shared" si="21"/>
        <v>2.0789910397558668E-2</v>
      </c>
      <c r="AI78" s="116">
        <f t="shared" si="21"/>
        <v>1.8227569014264134E-2</v>
      </c>
      <c r="AJ78" s="116">
        <f t="shared" si="21"/>
        <v>1.5924133310951695E-2</v>
      </c>
      <c r="AK78" s="116">
        <f t="shared" si="21"/>
        <v>1.3866638412582755E-2</v>
      </c>
      <c r="AL78" s="116">
        <f t="shared" si="21"/>
        <v>1.203859620242328E-2</v>
      </c>
      <c r="AM78" s="116">
        <f t="shared" si="21"/>
        <v>1.0424104417408439E-2</v>
      </c>
    </row>
    <row r="79" spans="2:39" x14ac:dyDescent="0.2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0.19267217545697385</v>
      </c>
      <c r="G79" s="111">
        <f t="shared" si="22"/>
        <v>0.19815561490286826</v>
      </c>
      <c r="H79" s="111">
        <f t="shared" si="22"/>
        <v>0.19822083141342359</v>
      </c>
      <c r="I79" s="111">
        <f t="shared" si="22"/>
        <v>0.20385880020569602</v>
      </c>
      <c r="J79" s="110">
        <f t="shared" si="22"/>
        <v>0.19143939486242703</v>
      </c>
      <c r="K79" s="68">
        <f t="shared" si="22"/>
        <v>0.18592843462271147</v>
      </c>
      <c r="L79" s="68">
        <f t="shared" si="22"/>
        <v>0.18311309939591752</v>
      </c>
      <c r="M79" s="68">
        <f t="shared" si="22"/>
        <v>0.17968433711285903</v>
      </c>
      <c r="N79" s="111">
        <f t="shared" si="22"/>
        <v>0.17538980406580679</v>
      </c>
      <c r="O79" s="110">
        <f t="shared" si="22"/>
        <v>0.1711713485690679</v>
      </c>
      <c r="P79" s="68">
        <f t="shared" si="22"/>
        <v>0.16618694662274086</v>
      </c>
      <c r="Q79" s="68">
        <f t="shared" si="22"/>
        <v>0.16057618280175348</v>
      </c>
      <c r="R79" s="68">
        <f t="shared" si="22"/>
        <v>0.15432184528636542</v>
      </c>
      <c r="S79" s="111">
        <f t="shared" si="22"/>
        <v>0.14745238597430654</v>
      </c>
      <c r="T79" s="111">
        <f t="shared" si="22"/>
        <v>0.14001129794503628</v>
      </c>
      <c r="U79" s="111">
        <f t="shared" si="22"/>
        <v>0.13207400702723168</v>
      </c>
      <c r="V79" s="111">
        <f t="shared" si="22"/>
        <v>0.12372278892866179</v>
      </c>
      <c r="W79" s="111">
        <f t="shared" si="22"/>
        <v>0.11505609024507303</v>
      </c>
      <c r="X79" s="116">
        <f t="shared" si="22"/>
        <v>0.10618495300421241</v>
      </c>
      <c r="Y79" s="116">
        <f t="shared" si="22"/>
        <v>9.720257719980549E-2</v>
      </c>
      <c r="Z79" s="116">
        <f t="shared" si="22"/>
        <v>8.8267345585498105E-2</v>
      </c>
      <c r="AA79" s="116">
        <f t="shared" si="22"/>
        <v>7.951045652517244E-2</v>
      </c>
      <c r="AB79" s="116">
        <f t="shared" si="22"/>
        <v>7.1060728886943106E-2</v>
      </c>
      <c r="AC79" s="116">
        <f t="shared" si="22"/>
        <v>6.3025573822842115E-2</v>
      </c>
      <c r="AD79" s="116">
        <f t="shared" si="22"/>
        <v>5.5482842457943451E-2</v>
      </c>
      <c r="AE79" s="116">
        <f t="shared" si="22"/>
        <v>4.8507619176330029E-2</v>
      </c>
      <c r="AF79" s="116">
        <f t="shared" si="22"/>
        <v>4.2138508866439391E-2</v>
      </c>
      <c r="AG79" s="116">
        <f t="shared" si="22"/>
        <v>3.6392121755736445E-2</v>
      </c>
      <c r="AH79" s="116">
        <f t="shared" si="22"/>
        <v>3.1263680177451431E-2</v>
      </c>
      <c r="AI79" s="116">
        <f t="shared" si="22"/>
        <v>2.6725482789859884E-2</v>
      </c>
      <c r="AJ79" s="116">
        <f t="shared" si="22"/>
        <v>2.2748638550892264E-2</v>
      </c>
      <c r="AK79" s="116">
        <f t="shared" si="22"/>
        <v>1.9290478866313174E-2</v>
      </c>
      <c r="AL79" s="116">
        <f t="shared" si="22"/>
        <v>1.6303489226543698E-2</v>
      </c>
      <c r="AM79" s="116">
        <f t="shared" si="22"/>
        <v>1.3738745364740124E-2</v>
      </c>
    </row>
    <row r="80" spans="2:39" x14ac:dyDescent="0.2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0.28544685476186626</v>
      </c>
      <c r="G80" s="111">
        <f t="shared" si="23"/>
        <v>0.28379891876219332</v>
      </c>
      <c r="H80" s="111">
        <f t="shared" si="23"/>
        <v>0.28330307227463397</v>
      </c>
      <c r="I80" s="111">
        <f t="shared" si="23"/>
        <v>0.28183961636506244</v>
      </c>
      <c r="J80" s="110">
        <f t="shared" si="23"/>
        <v>0.27177622346711411</v>
      </c>
      <c r="K80" s="68">
        <f t="shared" si="23"/>
        <v>0.25902933561467434</v>
      </c>
      <c r="L80" s="68">
        <f t="shared" si="23"/>
        <v>0.25282690862735407</v>
      </c>
      <c r="M80" s="68">
        <f t="shared" si="23"/>
        <v>0.24572409988771501</v>
      </c>
      <c r="N80" s="111">
        <f t="shared" si="23"/>
        <v>0.23779142203580766</v>
      </c>
      <c r="O80" s="110">
        <f t="shared" si="23"/>
        <v>0.23013503754218248</v>
      </c>
      <c r="P80" s="68">
        <f t="shared" si="23"/>
        <v>0.22210829495894846</v>
      </c>
      <c r="Q80" s="68">
        <f t="shared" si="23"/>
        <v>0.21347331555928561</v>
      </c>
      <c r="R80" s="68">
        <f t="shared" si="23"/>
        <v>0.2041893405955936</v>
      </c>
      <c r="S80" s="111">
        <f t="shared" si="23"/>
        <v>0.19424529725544318</v>
      </c>
      <c r="T80" s="111">
        <f t="shared" si="23"/>
        <v>0.18365950136224624</v>
      </c>
      <c r="U80" s="111">
        <f t="shared" si="23"/>
        <v>0.17249929700560682</v>
      </c>
      <c r="V80" s="111">
        <f t="shared" si="23"/>
        <v>0.16086890499551085</v>
      </c>
      <c r="W80" s="111">
        <f t="shared" si="23"/>
        <v>0.14890049017612292</v>
      </c>
      <c r="X80" s="116">
        <f t="shared" si="23"/>
        <v>0.13675138936842052</v>
      </c>
      <c r="Y80" s="116">
        <f t="shared" si="23"/>
        <v>0.12455862177787749</v>
      </c>
      <c r="Z80" s="116">
        <f t="shared" si="23"/>
        <v>0.11253949603248066</v>
      </c>
      <c r="AA80" s="116">
        <f t="shared" si="23"/>
        <v>0.10086979218065752</v>
      </c>
      <c r="AB80" s="116">
        <f t="shared" si="23"/>
        <v>8.9697507769538609E-2</v>
      </c>
      <c r="AC80" s="116">
        <f t="shared" si="23"/>
        <v>7.9154140707189957E-2</v>
      </c>
      <c r="AD80" s="116">
        <f t="shared" si="23"/>
        <v>6.9329451105836909E-2</v>
      </c>
      <c r="AE80" s="116">
        <f t="shared" si="23"/>
        <v>6.0302567216673306E-2</v>
      </c>
      <c r="AF80" s="116">
        <f t="shared" si="23"/>
        <v>5.2112916997608255E-2</v>
      </c>
      <c r="AG80" s="116">
        <f t="shared" si="23"/>
        <v>4.4766128775695989E-2</v>
      </c>
      <c r="AH80" s="116">
        <f t="shared" si="23"/>
        <v>3.8243436968527493E-2</v>
      </c>
      <c r="AI80" s="116">
        <f t="shared" si="23"/>
        <v>3.2504518640081956E-2</v>
      </c>
      <c r="AJ80" s="116">
        <f t="shared" si="23"/>
        <v>2.7502490832660945E-2</v>
      </c>
      <c r="AK80" s="116">
        <f t="shared" si="23"/>
        <v>2.3177544569915057E-2</v>
      </c>
      <c r="AL80" s="116">
        <f t="shared" si="23"/>
        <v>1.9464702269412631E-2</v>
      </c>
      <c r="AM80" s="116">
        <f t="shared" si="23"/>
        <v>1.6296583864080876E-2</v>
      </c>
    </row>
    <row r="81" spans="2:39" x14ac:dyDescent="0.2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0.26956353192688687</v>
      </c>
      <c r="G81" s="111">
        <f t="shared" si="24"/>
        <v>0.26176554660375045</v>
      </c>
      <c r="H81" s="111">
        <f t="shared" si="24"/>
        <v>0.26264389307777475</v>
      </c>
      <c r="I81" s="111">
        <f t="shared" si="24"/>
        <v>0.25315357402565131</v>
      </c>
      <c r="J81" s="110">
        <f t="shared" si="24"/>
        <v>0.25473414202631944</v>
      </c>
      <c r="K81" s="68">
        <f t="shared" si="24"/>
        <v>0.2397966483467375</v>
      </c>
      <c r="L81" s="68">
        <f t="shared" si="24"/>
        <v>0.23285314610337202</v>
      </c>
      <c r="M81" s="68">
        <f t="shared" si="24"/>
        <v>0.22504510136512984</v>
      </c>
      <c r="N81" s="111">
        <f t="shared" si="24"/>
        <v>0.216629363565079</v>
      </c>
      <c r="O81" s="110">
        <f t="shared" si="24"/>
        <v>0.20874942453780962</v>
      </c>
      <c r="P81" s="68">
        <f t="shared" si="24"/>
        <v>0.20086341670690752</v>
      </c>
      <c r="Q81" s="68">
        <f t="shared" si="24"/>
        <v>0.19254647366613328</v>
      </c>
      <c r="R81" s="68">
        <f t="shared" si="24"/>
        <v>0.18374402277852911</v>
      </c>
      <c r="S81" s="111">
        <f t="shared" si="24"/>
        <v>0.17442000701295418</v>
      </c>
      <c r="T81" s="111">
        <f t="shared" si="24"/>
        <v>0.16457051564860525</v>
      </c>
      <c r="U81" s="111">
        <f t="shared" si="24"/>
        <v>0.15424265421954148</v>
      </c>
      <c r="V81" s="111">
        <f t="shared" si="24"/>
        <v>0.14352847084237574</v>
      </c>
      <c r="W81" s="111">
        <f t="shared" si="24"/>
        <v>0.13254776988275827</v>
      </c>
      <c r="X81" s="116">
        <f t="shared" si="24"/>
        <v>0.12144627860326716</v>
      </c>
      <c r="Y81" s="116">
        <f t="shared" si="24"/>
        <v>0.11034748856101451</v>
      </c>
      <c r="Z81" s="116">
        <f t="shared" si="24"/>
        <v>9.9454802602772896E-2</v>
      </c>
      <c r="AA81" s="116">
        <f t="shared" si="24"/>
        <v>8.8926502412695549E-2</v>
      </c>
      <c r="AB81" s="116">
        <f t="shared" si="24"/>
        <v>7.888577328613891E-2</v>
      </c>
      <c r="AC81" s="116">
        <f t="shared" si="24"/>
        <v>6.9445599720586657E-2</v>
      </c>
      <c r="AD81" s="116">
        <f t="shared" si="24"/>
        <v>6.0679120193110114E-2</v>
      </c>
      <c r="AE81" s="116">
        <f t="shared" si="24"/>
        <v>5.2650205953785091E-2</v>
      </c>
      <c r="AF81" s="116">
        <f t="shared" si="24"/>
        <v>4.5388977535154459E-2</v>
      </c>
      <c r="AG81" s="116">
        <f t="shared" si="24"/>
        <v>3.8893557314913306E-2</v>
      </c>
      <c r="AH81" s="116">
        <f t="shared" si="24"/>
        <v>3.3141803943649052E-2</v>
      </c>
      <c r="AI81" s="116">
        <f t="shared" si="24"/>
        <v>2.8095022955675945E-2</v>
      </c>
      <c r="AJ81" s="116">
        <f t="shared" si="24"/>
        <v>2.3708050092315022E-2</v>
      </c>
      <c r="AK81" s="116">
        <f t="shared" si="24"/>
        <v>1.9925546838896666E-2</v>
      </c>
      <c r="AL81" s="116">
        <f t="shared" si="24"/>
        <v>1.6688017583081364E-2</v>
      </c>
      <c r="AM81" s="116">
        <f t="shared" si="24"/>
        <v>1.3933749862276915E-2</v>
      </c>
    </row>
    <row r="82" spans="2:39" x14ac:dyDescent="0.2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0.16076519030941078</v>
      </c>
      <c r="G82" s="111">
        <f t="shared" si="25"/>
        <v>0.14796398557107529</v>
      </c>
      <c r="H82" s="111">
        <f t="shared" si="25"/>
        <v>0.14509893543986652</v>
      </c>
      <c r="I82" s="111">
        <f t="shared" si="25"/>
        <v>0.13207162232698522</v>
      </c>
      <c r="J82" s="110">
        <f t="shared" si="25"/>
        <v>0.13902870893055802</v>
      </c>
      <c r="K82" s="68">
        <f t="shared" si="25"/>
        <v>0.12329627313841347</v>
      </c>
      <c r="L82" s="68">
        <f t="shared" si="25"/>
        <v>0.11866338181332925</v>
      </c>
      <c r="M82" s="68">
        <f t="shared" si="25"/>
        <v>0.1136680932971677</v>
      </c>
      <c r="N82" s="111">
        <f t="shared" si="25"/>
        <v>0.10862123819067916</v>
      </c>
      <c r="O82" s="110">
        <f t="shared" si="25"/>
        <v>0.10395990246564857</v>
      </c>
      <c r="P82" s="68">
        <f t="shared" si="25"/>
        <v>9.9576208719893353E-2</v>
      </c>
      <c r="Q82" s="68">
        <f t="shared" si="25"/>
        <v>9.5080913620062463E-2</v>
      </c>
      <c r="R82" s="68">
        <f t="shared" si="25"/>
        <v>9.0431660829507238E-2</v>
      </c>
      <c r="S82" s="111">
        <f t="shared" si="25"/>
        <v>8.5588489299994339E-2</v>
      </c>
      <c r="T82" s="111">
        <f t="shared" si="25"/>
        <v>8.0534124375895827E-2</v>
      </c>
      <c r="U82" s="111">
        <f t="shared" si="25"/>
        <v>7.5279710341656925E-2</v>
      </c>
      <c r="V82" s="111">
        <f t="shared" si="25"/>
        <v>6.9867669371084351E-2</v>
      </c>
      <c r="W82" s="111">
        <f t="shared" si="25"/>
        <v>6.4356060490519174E-2</v>
      </c>
      <c r="X82" s="116">
        <f t="shared" si="25"/>
        <v>5.881748618228131E-2</v>
      </c>
      <c r="Y82" s="116">
        <f t="shared" si="25"/>
        <v>5.3317425509706737E-2</v>
      </c>
      <c r="Z82" s="116">
        <f t="shared" si="25"/>
        <v>4.795089745747564E-2</v>
      </c>
      <c r="AA82" s="116">
        <f t="shared" si="25"/>
        <v>4.2792174365342904E-2</v>
      </c>
      <c r="AB82" s="116">
        <f t="shared" si="25"/>
        <v>3.7894345436445646E-2</v>
      </c>
      <c r="AC82" s="116">
        <f t="shared" si="25"/>
        <v>3.3308064531053894E-2</v>
      </c>
      <c r="AD82" s="116">
        <f t="shared" si="25"/>
        <v>2.9066015512181249E-2</v>
      </c>
      <c r="AE82" s="116">
        <f t="shared" si="25"/>
        <v>2.5192848047901218E-2</v>
      </c>
      <c r="AF82" s="116">
        <f t="shared" si="25"/>
        <v>2.1699721697781227E-2</v>
      </c>
      <c r="AG82" s="116">
        <f t="shared" si="25"/>
        <v>1.8582387821365839E-2</v>
      </c>
      <c r="AH82" s="116">
        <f t="shared" si="25"/>
        <v>1.5827728710532882E-2</v>
      </c>
      <c r="AI82" s="116">
        <f t="shared" si="25"/>
        <v>1.3416388198385606E-2</v>
      </c>
      <c r="AJ82" s="116">
        <f t="shared" si="25"/>
        <v>1.1324034851913471E-2</v>
      </c>
      <c r="AK82" s="116">
        <f t="shared" si="25"/>
        <v>9.5227930318487891E-3</v>
      </c>
      <c r="AL82" s="116">
        <f t="shared" si="25"/>
        <v>7.9830572875715135E-3</v>
      </c>
      <c r="AM82" s="116">
        <f t="shared" si="25"/>
        <v>6.6744465699957387E-3</v>
      </c>
    </row>
    <row r="83" spans="2:39" x14ac:dyDescent="0.2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4.4145192349479771E-2</v>
      </c>
      <c r="G83" s="111">
        <f t="shared" si="26"/>
        <v>4.0071321467309233E-2</v>
      </c>
      <c r="H83" s="111">
        <f t="shared" si="26"/>
        <v>3.863729080639218E-2</v>
      </c>
      <c r="I83" s="111">
        <f t="shared" si="26"/>
        <v>3.3568744133751813E-2</v>
      </c>
      <c r="J83" s="110">
        <f t="shared" si="26"/>
        <v>2.7989238880626214E-2</v>
      </c>
      <c r="K83" s="68">
        <f t="shared" si="26"/>
        <v>2.4848631231466321E-2</v>
      </c>
      <c r="L83" s="68">
        <f t="shared" si="26"/>
        <v>2.3847323600152685E-2</v>
      </c>
      <c r="M83" s="68">
        <f t="shared" si="26"/>
        <v>2.2822341311795398E-2</v>
      </c>
      <c r="N83" s="111">
        <f t="shared" si="26"/>
        <v>2.1838498088321275E-2</v>
      </c>
      <c r="O83" s="110">
        <f t="shared" si="26"/>
        <v>2.09246349230977E-2</v>
      </c>
      <c r="P83" s="68">
        <f t="shared" si="26"/>
        <v>2.0068749723880661E-2</v>
      </c>
      <c r="Q83" s="68">
        <f t="shared" si="26"/>
        <v>1.9191205582733042E-2</v>
      </c>
      <c r="R83" s="68">
        <f t="shared" si="26"/>
        <v>1.8281758882815316E-2</v>
      </c>
      <c r="S83" s="111">
        <f t="shared" si="26"/>
        <v>1.7332045791062577E-2</v>
      </c>
      <c r="T83" s="111">
        <f t="shared" si="26"/>
        <v>1.6339109441910329E-2</v>
      </c>
      <c r="U83" s="111">
        <f t="shared" si="26"/>
        <v>1.5305349894301823E-2</v>
      </c>
      <c r="V83" s="111">
        <f t="shared" si="26"/>
        <v>1.4238882521677597E-2</v>
      </c>
      <c r="W83" s="111">
        <f t="shared" si="26"/>
        <v>1.3150829437809784E-2</v>
      </c>
      <c r="X83" s="116">
        <f t="shared" si="26"/>
        <v>1.2054876038002156E-2</v>
      </c>
      <c r="Y83" s="116">
        <f t="shared" si="26"/>
        <v>1.0964790057060331E-2</v>
      </c>
      <c r="Z83" s="116">
        <f t="shared" si="26"/>
        <v>9.8969293589339508E-3</v>
      </c>
      <c r="AA83" s="116">
        <f t="shared" si="26"/>
        <v>8.8654092549997118E-3</v>
      </c>
      <c r="AB83" s="116">
        <f t="shared" si="26"/>
        <v>7.8816242483987116E-3</v>
      </c>
      <c r="AC83" s="116">
        <f t="shared" si="26"/>
        <v>6.9559898755080724E-3</v>
      </c>
      <c r="AD83" s="116">
        <f t="shared" si="26"/>
        <v>6.0961384142303567E-3</v>
      </c>
      <c r="AE83" s="116">
        <f t="shared" si="26"/>
        <v>5.3074088612387934E-3</v>
      </c>
      <c r="AF83" s="116">
        <f t="shared" si="26"/>
        <v>4.5925791548054136E-3</v>
      </c>
      <c r="AG83" s="116">
        <f t="shared" si="26"/>
        <v>3.9517218086600539E-3</v>
      </c>
      <c r="AH83" s="116">
        <f t="shared" si="26"/>
        <v>3.3829496720075973E-3</v>
      </c>
      <c r="AI83" s="116">
        <f t="shared" si="26"/>
        <v>2.8828690997798278E-3</v>
      </c>
      <c r="AJ83" s="116">
        <f t="shared" si="26"/>
        <v>2.4468575094369702E-3</v>
      </c>
      <c r="AK83" s="116">
        <f t="shared" si="26"/>
        <v>2.0695418680642371E-3</v>
      </c>
      <c r="AL83" s="116">
        <f t="shared" si="26"/>
        <v>1.7451534840606901E-3</v>
      </c>
      <c r="AM83" s="116">
        <f t="shared" si="26"/>
        <v>1.4678180396862531E-3</v>
      </c>
    </row>
    <row r="84" spans="2:39" x14ac:dyDescent="0.2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8.7640715492281057E-3</v>
      </c>
      <c r="G84" s="113">
        <f t="shared" si="27"/>
        <v>7.1068545339605278E-3</v>
      </c>
      <c r="H84" s="113">
        <f t="shared" si="27"/>
        <v>6.4121816820637296E-3</v>
      </c>
      <c r="I84" s="113">
        <f t="shared" si="27"/>
        <v>5.6344789794861658E-3</v>
      </c>
      <c r="J84" s="112">
        <f t="shared" si="27"/>
        <v>4.5818011256625176E-3</v>
      </c>
      <c r="K84" s="70">
        <f t="shared" si="27"/>
        <v>3.9063346985104214E-3</v>
      </c>
      <c r="L84" s="70">
        <f t="shared" si="27"/>
        <v>3.5764000183282434E-3</v>
      </c>
      <c r="M84" s="70">
        <f t="shared" si="27"/>
        <v>3.2654710161560754E-3</v>
      </c>
      <c r="N84" s="113">
        <f t="shared" si="27"/>
        <v>2.999461838447617E-3</v>
      </c>
      <c r="O84" s="112">
        <f t="shared" si="27"/>
        <v>2.8037960059002841E-3</v>
      </c>
      <c r="P84" s="70">
        <f t="shared" si="27"/>
        <v>2.6483181823495632E-3</v>
      </c>
      <c r="Q84" s="70">
        <f t="shared" si="27"/>
        <v>2.5019593362694053E-3</v>
      </c>
      <c r="R84" s="70">
        <f t="shared" si="27"/>
        <v>2.3598372083946124E-3</v>
      </c>
      <c r="S84" s="113">
        <f t="shared" si="27"/>
        <v>2.2181225696805674E-3</v>
      </c>
      <c r="T84" s="113">
        <f t="shared" si="27"/>
        <v>2.0746389742310875E-3</v>
      </c>
      <c r="U84" s="113">
        <f t="shared" si="27"/>
        <v>1.9288204879533892E-3</v>
      </c>
      <c r="V84" s="113">
        <f t="shared" si="27"/>
        <v>1.7814594973866707E-3</v>
      </c>
      <c r="W84" s="113">
        <f t="shared" si="27"/>
        <v>1.6338508429002364E-3</v>
      </c>
      <c r="X84" s="117">
        <f t="shared" si="27"/>
        <v>1.4877088882136885E-3</v>
      </c>
      <c r="Y84" s="117">
        <f t="shared" si="27"/>
        <v>1.344317860293983E-3</v>
      </c>
      <c r="Z84" s="117">
        <f t="shared" si="27"/>
        <v>1.2060886595570231E-3</v>
      </c>
      <c r="AA84" s="117">
        <f t="shared" si="27"/>
        <v>1.0745395923300936E-3</v>
      </c>
      <c r="AB84" s="117">
        <f t="shared" si="27"/>
        <v>9.5059927947799489E-4</v>
      </c>
      <c r="AC84" s="117">
        <f t="shared" si="27"/>
        <v>8.3523546301461345E-4</v>
      </c>
      <c r="AD84" s="117">
        <f t="shared" si="27"/>
        <v>7.290013238789142E-4</v>
      </c>
      <c r="AE84" s="117">
        <f t="shared" si="27"/>
        <v>6.3233340223208109E-4</v>
      </c>
      <c r="AF84" s="117">
        <f t="shared" si="27"/>
        <v>5.4535085146951295E-4</v>
      </c>
      <c r="AG84" s="117">
        <f t="shared" si="27"/>
        <v>4.6784253369307833E-4</v>
      </c>
      <c r="AH84" s="117">
        <f t="shared" si="27"/>
        <v>3.9941321821232586E-4</v>
      </c>
      <c r="AI84" s="117">
        <f t="shared" si="27"/>
        <v>3.3952656062964545E-4</v>
      </c>
      <c r="AJ84" s="117">
        <f t="shared" si="27"/>
        <v>2.8753965622624886E-4</v>
      </c>
      <c r="AK84" s="117">
        <f t="shared" si="27"/>
        <v>2.427304924004673E-4</v>
      </c>
      <c r="AL84" s="117">
        <f t="shared" si="27"/>
        <v>2.0434562609571329E-4</v>
      </c>
      <c r="AM84" s="117">
        <f t="shared" si="27"/>
        <v>1.7163135198649426E-4</v>
      </c>
    </row>
    <row r="85" spans="2:39" x14ac:dyDescent="0.2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34664.492700000003</v>
      </c>
      <c r="J85" s="99">
        <f t="shared" si="28"/>
        <v>34956.187980000002</v>
      </c>
      <c r="K85" s="51">
        <f t="shared" si="28"/>
        <v>35116.030050000001</v>
      </c>
      <c r="L85" s="51">
        <f t="shared" si="28"/>
        <v>35229.844510000003</v>
      </c>
      <c r="M85" s="51">
        <f t="shared" si="28"/>
        <v>35278.953860000001</v>
      </c>
      <c r="N85" s="100">
        <f t="shared" si="28"/>
        <v>35281.81854</v>
      </c>
      <c r="O85" s="99">
        <f t="shared" si="28"/>
        <v>35334.949849999997</v>
      </c>
      <c r="P85" s="51">
        <f t="shared" si="28"/>
        <v>35439.801670000001</v>
      </c>
      <c r="Q85" s="51">
        <f t="shared" si="28"/>
        <v>35585.84375</v>
      </c>
      <c r="R85" s="51">
        <f t="shared" si="28"/>
        <v>35759.40943</v>
      </c>
      <c r="S85" s="100">
        <f t="shared" si="28"/>
        <v>35951.122750000002</v>
      </c>
      <c r="T85" s="100">
        <f t="shared" si="28"/>
        <v>36149.275889999997</v>
      </c>
      <c r="U85" s="100">
        <f t="shared" si="28"/>
        <v>36349.113899999997</v>
      </c>
      <c r="V85" s="100">
        <f t="shared" si="28"/>
        <v>36547.987860000001</v>
      </c>
      <c r="W85" s="100">
        <f t="shared" si="28"/>
        <v>36745.132689999999</v>
      </c>
      <c r="X85" s="104">
        <f t="shared" si="28"/>
        <v>36941.647129999998</v>
      </c>
      <c r="Y85" s="104">
        <f t="shared" si="28"/>
        <v>37135.599300000002</v>
      </c>
      <c r="Z85" s="104">
        <f t="shared" si="28"/>
        <v>37329.307930000003</v>
      </c>
      <c r="AA85" s="104">
        <f t="shared" si="28"/>
        <v>37524.502480000003</v>
      </c>
      <c r="AB85" s="104">
        <f t="shared" si="28"/>
        <v>37722.886740000002</v>
      </c>
      <c r="AC85" s="104">
        <f t="shared" si="28"/>
        <v>37925.231039999999</v>
      </c>
      <c r="AD85" s="104">
        <f t="shared" si="28"/>
        <v>38138.665560000001</v>
      </c>
      <c r="AE85" s="104">
        <f t="shared" si="28"/>
        <v>38361.967689999998</v>
      </c>
      <c r="AF85" s="104">
        <f t="shared" si="28"/>
        <v>38592.47395</v>
      </c>
      <c r="AG85" s="104">
        <f t="shared" si="28"/>
        <v>38828.622289999999</v>
      </c>
      <c r="AH85" s="104">
        <f t="shared" si="28"/>
        <v>39068.293060000004</v>
      </c>
      <c r="AI85" s="104">
        <f t="shared" si="28"/>
        <v>39309.470050000004</v>
      </c>
      <c r="AJ85" s="104">
        <f t="shared" si="28"/>
        <v>39551.912880000003</v>
      </c>
      <c r="AK85" s="104">
        <f t="shared" si="28"/>
        <v>39795.223339999997</v>
      </c>
      <c r="AL85" s="104">
        <f t="shared" si="28"/>
        <v>40039.092969999998</v>
      </c>
      <c r="AM85" s="104">
        <f t="shared" si="28"/>
        <v>40285.836439999999</v>
      </c>
    </row>
    <row r="86" spans="2:39" x14ac:dyDescent="0.2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2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0.99758768874428838</v>
      </c>
      <c r="G87" s="111">
        <f t="shared" si="29"/>
        <v>0.99508210693169952</v>
      </c>
      <c r="H87" s="111">
        <f t="shared" si="29"/>
        <v>0.99392088786530675</v>
      </c>
      <c r="I87" s="111">
        <f t="shared" si="29"/>
        <v>0.9914300274759249</v>
      </c>
      <c r="J87" s="110">
        <f t="shared" si="29"/>
        <v>0.98687423267484098</v>
      </c>
      <c r="K87" s="68">
        <f t="shared" si="29"/>
        <v>0.97906185354799236</v>
      </c>
      <c r="L87" s="68">
        <f t="shared" si="29"/>
        <v>0.970660403292254</v>
      </c>
      <c r="M87" s="68">
        <f t="shared" si="29"/>
        <v>0.96162115392159753</v>
      </c>
      <c r="N87" s="111">
        <f t="shared" si="29"/>
        <v>0.95178717366647392</v>
      </c>
      <c r="O87" s="110">
        <f t="shared" si="29"/>
        <v>0.94070642384115355</v>
      </c>
      <c r="P87" s="68">
        <f t="shared" si="29"/>
        <v>0.92823101456143109</v>
      </c>
      <c r="Q87" s="68">
        <f t="shared" si="29"/>
        <v>0.9142671801901564</v>
      </c>
      <c r="R87" s="68">
        <f t="shared" si="29"/>
        <v>0.8987536772080299</v>
      </c>
      <c r="S87" s="111">
        <f t="shared" si="29"/>
        <v>0.88163345774785296</v>
      </c>
      <c r="T87" s="111">
        <f t="shared" si="29"/>
        <v>0.86289273552582912</v>
      </c>
      <c r="U87" s="111">
        <f t="shared" si="29"/>
        <v>0.84251313977697828</v>
      </c>
      <c r="V87" s="111">
        <f t="shared" si="29"/>
        <v>0.82050034833299301</v>
      </c>
      <c r="W87" s="111">
        <f t="shared" si="29"/>
        <v>0.79688751261385093</v>
      </c>
      <c r="X87" s="116">
        <f t="shared" si="29"/>
        <v>0.77173608961382556</v>
      </c>
      <c r="Y87" s="116">
        <f t="shared" si="29"/>
        <v>0.74517377022645759</v>
      </c>
      <c r="Z87" s="116">
        <f t="shared" si="29"/>
        <v>0.71733488175600357</v>
      </c>
      <c r="AA87" s="116">
        <f t="shared" si="29"/>
        <v>0.68839502146012199</v>
      </c>
      <c r="AB87" s="116">
        <f t="shared" si="29"/>
        <v>0.65856026823253655</v>
      </c>
      <c r="AC87" s="116">
        <f t="shared" si="29"/>
        <v>0.62806727729297973</v>
      </c>
      <c r="AD87" s="116">
        <f t="shared" si="29"/>
        <v>0.59710819100824353</v>
      </c>
      <c r="AE87" s="116">
        <f t="shared" si="29"/>
        <v>0.56595806777814428</v>
      </c>
      <c r="AF87" s="116">
        <f t="shared" si="29"/>
        <v>0.53489701377384757</v>
      </c>
      <c r="AG87" s="116">
        <f t="shared" si="29"/>
        <v>0.50417707158880498</v>
      </c>
      <c r="AH87" s="116">
        <f t="shared" si="29"/>
        <v>0.47403071927299595</v>
      </c>
      <c r="AI87" s="116">
        <f t="shared" si="29"/>
        <v>0.44465956009498525</v>
      </c>
      <c r="AJ87" s="116">
        <f t="shared" si="29"/>
        <v>0.41621857430628517</v>
      </c>
      <c r="AK87" s="116">
        <f t="shared" si="29"/>
        <v>0.38883364286704869</v>
      </c>
      <c r="AL87" s="116">
        <f t="shared" si="29"/>
        <v>0.36260027171139986</v>
      </c>
      <c r="AM87" s="116">
        <f t="shared" si="29"/>
        <v>0.33756842954605415</v>
      </c>
    </row>
    <row r="88" spans="2:39" x14ac:dyDescent="0.2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2.4123113290246694E-3</v>
      </c>
      <c r="G88" s="111">
        <f t="shared" si="29"/>
        <v>4.9178930595426889E-3</v>
      </c>
      <c r="H88" s="111">
        <f t="shared" si="29"/>
        <v>6.0791121317806734E-3</v>
      </c>
      <c r="I88" s="111">
        <f t="shared" si="29"/>
        <v>8.5699726798540449E-3</v>
      </c>
      <c r="J88" s="110">
        <f t="shared" si="29"/>
        <v>1.3125767536852568E-2</v>
      </c>
      <c r="K88" s="68">
        <f t="shared" si="29"/>
        <v>2.093814652035246E-2</v>
      </c>
      <c r="L88" s="68">
        <f t="shared" si="29"/>
        <v>2.9339596650975963E-2</v>
      </c>
      <c r="M88" s="68">
        <f t="shared" si="29"/>
        <v>3.8378846248475457E-2</v>
      </c>
      <c r="N88" s="111">
        <f t="shared" si="29"/>
        <v>4.8212826305182852E-2</v>
      </c>
      <c r="O88" s="110">
        <f t="shared" si="29"/>
        <v>5.9293576215447778E-2</v>
      </c>
      <c r="P88" s="68">
        <f t="shared" si="29"/>
        <v>7.1768985325701459E-2</v>
      </c>
      <c r="Q88" s="68">
        <f t="shared" si="29"/>
        <v>8.5732819669338323E-2</v>
      </c>
      <c r="R88" s="68">
        <f t="shared" si="29"/>
        <v>0.10124632279197011</v>
      </c>
      <c r="S88" s="111">
        <f t="shared" si="29"/>
        <v>0.11836654225214704</v>
      </c>
      <c r="T88" s="111">
        <f t="shared" si="29"/>
        <v>0.13710726447417093</v>
      </c>
      <c r="U88" s="111">
        <f t="shared" si="29"/>
        <v>0.15748686025053285</v>
      </c>
      <c r="V88" s="111">
        <f t="shared" si="29"/>
        <v>0.17949965169436827</v>
      </c>
      <c r="W88" s="111">
        <f t="shared" si="29"/>
        <v>0.20311248744057808</v>
      </c>
      <c r="X88" s="116">
        <f t="shared" si="29"/>
        <v>0.22826391022375619</v>
      </c>
      <c r="Y88" s="116">
        <f t="shared" si="29"/>
        <v>0.25482622998896909</v>
      </c>
      <c r="Z88" s="116">
        <f t="shared" si="29"/>
        <v>0.28266511824399632</v>
      </c>
      <c r="AA88" s="116">
        <f t="shared" si="29"/>
        <v>0.31160497853987801</v>
      </c>
      <c r="AB88" s="116">
        <f t="shared" si="29"/>
        <v>0.34143973176746334</v>
      </c>
      <c r="AC88" s="116">
        <f t="shared" si="29"/>
        <v>0.37193272270702032</v>
      </c>
      <c r="AD88" s="116">
        <f t="shared" si="29"/>
        <v>0.40289180899175647</v>
      </c>
      <c r="AE88" s="116">
        <f t="shared" si="29"/>
        <v>0.43404193248253065</v>
      </c>
      <c r="AF88" s="116">
        <f t="shared" si="29"/>
        <v>0.46510298622615259</v>
      </c>
      <c r="AG88" s="116">
        <f t="shared" si="29"/>
        <v>0.49582292841119502</v>
      </c>
      <c r="AH88" s="116">
        <f t="shared" si="29"/>
        <v>0.52596928072700389</v>
      </c>
      <c r="AI88" s="116">
        <f t="shared" si="29"/>
        <v>0.55534043990501469</v>
      </c>
      <c r="AJ88" s="116">
        <f t="shared" si="29"/>
        <v>0.58378142569371472</v>
      </c>
      <c r="AK88" s="116">
        <f t="shared" si="29"/>
        <v>0.61116635713295142</v>
      </c>
      <c r="AL88" s="116">
        <f t="shared" si="29"/>
        <v>0.63739972828860014</v>
      </c>
      <c r="AM88" s="116">
        <f t="shared" si="29"/>
        <v>0.66243157045394585</v>
      </c>
    </row>
    <row r="89" spans="2:39" x14ac:dyDescent="0.2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1.7648931778175326E-5</v>
      </c>
      <c r="G89" s="111">
        <f t="shared" si="29"/>
        <v>2.2880853547145077E-5</v>
      </c>
      <c r="H89" s="111">
        <f t="shared" si="29"/>
        <v>2.5242331932011083E-5</v>
      </c>
      <c r="I89" s="111">
        <f t="shared" si="29"/>
        <v>2.8460806919583159E-5</v>
      </c>
      <c r="J89" s="110">
        <f t="shared" si="29"/>
        <v>3.0739457191807902E-5</v>
      </c>
      <c r="K89" s="68">
        <f t="shared" si="29"/>
        <v>3.3313084318880739E-5</v>
      </c>
      <c r="L89" s="68">
        <f t="shared" si="29"/>
        <v>3.6132001537465771E-5</v>
      </c>
      <c r="M89" s="68">
        <f t="shared" si="29"/>
        <v>3.9202770141325273E-5</v>
      </c>
      <c r="N89" s="111">
        <f t="shared" si="29"/>
        <v>4.2508483974533816E-5</v>
      </c>
      <c r="O89" s="110">
        <f t="shared" si="29"/>
        <v>4.5790418123375381E-5</v>
      </c>
      <c r="P89" s="68">
        <f t="shared" si="29"/>
        <v>4.8883876866233038E-5</v>
      </c>
      <c r="Q89" s="68">
        <f t="shared" si="29"/>
        <v>5.1707080094173682E-5</v>
      </c>
      <c r="R89" s="68">
        <f t="shared" si="29"/>
        <v>5.4199096878094055E-5</v>
      </c>
      <c r="S89" s="111">
        <f t="shared" si="29"/>
        <v>5.6324390258437753E-5</v>
      </c>
      <c r="T89" s="111">
        <f t="shared" si="29"/>
        <v>5.8064517125795187E-5</v>
      </c>
      <c r="U89" s="111">
        <f t="shared" si="29"/>
        <v>5.9415444374835234E-5</v>
      </c>
      <c r="V89" s="111">
        <f t="shared" si="29"/>
        <v>6.0378955483214389E-5</v>
      </c>
      <c r="W89" s="111">
        <f t="shared" si="29"/>
        <v>6.0961293728287801E-5</v>
      </c>
      <c r="X89" s="116">
        <f t="shared" si="29"/>
        <v>6.1171610595696794E-5</v>
      </c>
      <c r="Y89" s="116">
        <f t="shared" si="29"/>
        <v>6.1032544935931592E-5</v>
      </c>
      <c r="Z89" s="116">
        <f t="shared" si="29"/>
        <v>6.0557385184826278E-5</v>
      </c>
      <c r="AA89" s="116">
        <f t="shared" si="29"/>
        <v>5.9762183314628717E-5</v>
      </c>
      <c r="AB89" s="116">
        <f t="shared" si="29"/>
        <v>5.866978853591309E-5</v>
      </c>
      <c r="AC89" s="116">
        <f t="shared" si="29"/>
        <v>5.730749778973528E-5</v>
      </c>
      <c r="AD89" s="116">
        <f t="shared" si="29"/>
        <v>5.5706861102877031E-5</v>
      </c>
      <c r="AE89" s="116">
        <f t="shared" si="29"/>
        <v>5.3902390036656645E-5</v>
      </c>
      <c r="AF89" s="116">
        <f t="shared" si="29"/>
        <v>5.1930570934543572E-5</v>
      </c>
      <c r="AG89" s="116">
        <f t="shared" si="29"/>
        <v>4.9828285911094067E-5</v>
      </c>
      <c r="AH89" s="116">
        <f t="shared" si="29"/>
        <v>4.7632076659762821E-5</v>
      </c>
      <c r="AI89" s="116">
        <f t="shared" si="29"/>
        <v>4.5377145144188988E-5</v>
      </c>
      <c r="AJ89" s="116">
        <f t="shared" si="29"/>
        <v>4.309301656714207E-5</v>
      </c>
      <c r="AK89" s="116">
        <f t="shared" si="29"/>
        <v>4.0805622175457808E-5</v>
      </c>
      <c r="AL89" s="116">
        <f t="shared" si="29"/>
        <v>3.8537097260322877E-5</v>
      </c>
      <c r="AM89" s="116">
        <f t="shared" si="29"/>
        <v>3.6304605892402815E-5</v>
      </c>
    </row>
    <row r="90" spans="2:39" x14ac:dyDescent="0.2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34664.492700000003</v>
      </c>
      <c r="J90" s="59">
        <f t="shared" si="30"/>
        <v>34956.187980000002</v>
      </c>
      <c r="K90" s="59">
        <f t="shared" si="30"/>
        <v>35116.030050000001</v>
      </c>
      <c r="L90" s="59">
        <f t="shared" si="30"/>
        <v>35229.844510000003</v>
      </c>
      <c r="M90" s="59">
        <f t="shared" si="30"/>
        <v>35278.953860000001</v>
      </c>
      <c r="N90" s="59">
        <f t="shared" si="30"/>
        <v>35281.81854</v>
      </c>
      <c r="O90" s="59">
        <f t="shared" si="30"/>
        <v>35334.949849999997</v>
      </c>
      <c r="P90" s="59">
        <f t="shared" si="30"/>
        <v>35439.801670000001</v>
      </c>
      <c r="Q90" s="59">
        <f t="shared" si="30"/>
        <v>35585.84375</v>
      </c>
      <c r="R90" s="59">
        <f t="shared" si="30"/>
        <v>35759.40943</v>
      </c>
      <c r="S90" s="59">
        <f t="shared" si="30"/>
        <v>35951.122750000002</v>
      </c>
      <c r="T90" s="59">
        <f t="shared" si="30"/>
        <v>36149.275889999997</v>
      </c>
      <c r="U90" s="59">
        <f t="shared" si="30"/>
        <v>36349.113899999997</v>
      </c>
      <c r="V90" s="59">
        <f t="shared" si="30"/>
        <v>36547.987860000001</v>
      </c>
      <c r="W90" s="59">
        <f t="shared" si="30"/>
        <v>36745.132689999999</v>
      </c>
      <c r="X90" s="59">
        <f t="shared" si="30"/>
        <v>36941.647129999998</v>
      </c>
      <c r="Y90" s="59">
        <f t="shared" si="30"/>
        <v>37135.599300000002</v>
      </c>
      <c r="Z90" s="59">
        <f t="shared" si="30"/>
        <v>37329.307930000003</v>
      </c>
      <c r="AA90" s="59">
        <f t="shared" si="30"/>
        <v>37524.502480000003</v>
      </c>
      <c r="AB90" s="59">
        <f t="shared" si="30"/>
        <v>37722.886740000002</v>
      </c>
      <c r="AC90" s="59">
        <f t="shared" si="30"/>
        <v>37925.231039999999</v>
      </c>
      <c r="AD90" s="59">
        <f t="shared" si="30"/>
        <v>38138.665560000001</v>
      </c>
      <c r="AE90" s="59">
        <f t="shared" si="30"/>
        <v>38361.967689999998</v>
      </c>
      <c r="AF90" s="59">
        <f t="shared" si="30"/>
        <v>38592.47395</v>
      </c>
      <c r="AG90" s="59">
        <f t="shared" si="30"/>
        <v>38828.622289999999</v>
      </c>
      <c r="AH90" s="59">
        <f t="shared" si="30"/>
        <v>39068.293060000004</v>
      </c>
      <c r="AI90" s="59">
        <f t="shared" si="30"/>
        <v>39309.470050000004</v>
      </c>
      <c r="AJ90" s="59">
        <f t="shared" si="30"/>
        <v>39551.912880000003</v>
      </c>
      <c r="AK90" s="59">
        <f t="shared" si="30"/>
        <v>39795.223339999997</v>
      </c>
      <c r="AL90" s="59">
        <f t="shared" si="30"/>
        <v>40039.092969999998</v>
      </c>
      <c r="AM90" s="59">
        <f t="shared" si="30"/>
        <v>40285.836439999999</v>
      </c>
    </row>
    <row r="91" spans="2:39" x14ac:dyDescent="0.2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2.4123113290246694E-3</v>
      </c>
      <c r="G91" s="128">
        <f t="shared" si="31"/>
        <v>4.9178930595426889E-3</v>
      </c>
      <c r="H91" s="128">
        <f t="shared" si="31"/>
        <v>6.0791121317806734E-3</v>
      </c>
      <c r="I91" s="128">
        <f t="shared" si="31"/>
        <v>8.5699726798540449E-3</v>
      </c>
      <c r="J91" s="127">
        <f t="shared" si="31"/>
        <v>1.3125767536852568E-2</v>
      </c>
      <c r="K91" s="71">
        <f t="shared" si="31"/>
        <v>2.093814652035246E-2</v>
      </c>
      <c r="L91" s="71">
        <f t="shared" si="31"/>
        <v>2.9339596650975963E-2</v>
      </c>
      <c r="M91" s="71">
        <f t="shared" si="31"/>
        <v>3.8378846248475457E-2</v>
      </c>
      <c r="N91" s="128">
        <f t="shared" si="31"/>
        <v>4.8212826305182852E-2</v>
      </c>
      <c r="O91" s="127">
        <f t="shared" si="31"/>
        <v>5.9293576215447778E-2</v>
      </c>
      <c r="P91" s="71">
        <f t="shared" si="31"/>
        <v>7.1768985325701459E-2</v>
      </c>
      <c r="Q91" s="71">
        <f t="shared" si="31"/>
        <v>8.5732819669338323E-2</v>
      </c>
      <c r="R91" s="71">
        <f t="shared" si="31"/>
        <v>0.10124632279197011</v>
      </c>
      <c r="S91" s="128">
        <f t="shared" si="31"/>
        <v>0.11836654225214704</v>
      </c>
      <c r="T91" s="128">
        <f t="shared" si="31"/>
        <v>0.13710726447417093</v>
      </c>
      <c r="U91" s="128">
        <f t="shared" si="31"/>
        <v>0.15748686025053285</v>
      </c>
      <c r="V91" s="128">
        <f t="shared" si="31"/>
        <v>0.17949965169436827</v>
      </c>
      <c r="W91" s="128">
        <f t="shared" si="31"/>
        <v>0.20311248744057808</v>
      </c>
      <c r="X91" s="120">
        <f t="shared" si="31"/>
        <v>0.22826391022375619</v>
      </c>
      <c r="Y91" s="120">
        <f t="shared" si="31"/>
        <v>0.25482622998896909</v>
      </c>
      <c r="Z91" s="120">
        <f t="shared" si="31"/>
        <v>0.28266511824399632</v>
      </c>
      <c r="AA91" s="120">
        <f t="shared" si="31"/>
        <v>0.31160497853987801</v>
      </c>
      <c r="AB91" s="120">
        <f t="shared" si="31"/>
        <v>0.34143973176746334</v>
      </c>
      <c r="AC91" s="120">
        <f t="shared" si="31"/>
        <v>0.37193272270702032</v>
      </c>
      <c r="AD91" s="120">
        <f t="shared" si="31"/>
        <v>0.40289180899175647</v>
      </c>
      <c r="AE91" s="120">
        <f t="shared" si="31"/>
        <v>0.43404193248253065</v>
      </c>
      <c r="AF91" s="120">
        <f t="shared" si="31"/>
        <v>0.46510298622615259</v>
      </c>
      <c r="AG91" s="120">
        <f t="shared" si="31"/>
        <v>0.49582292841119502</v>
      </c>
      <c r="AH91" s="120">
        <f t="shared" si="31"/>
        <v>0.52596928072700389</v>
      </c>
      <c r="AI91" s="120">
        <f t="shared" si="31"/>
        <v>0.55534043990501469</v>
      </c>
      <c r="AJ91" s="120">
        <f t="shared" si="31"/>
        <v>0.58378142569371472</v>
      </c>
      <c r="AK91" s="120">
        <f t="shared" si="31"/>
        <v>0.61116635713295142</v>
      </c>
      <c r="AL91" s="120">
        <f t="shared" si="31"/>
        <v>0.63739972828860014</v>
      </c>
      <c r="AM91" s="120">
        <f t="shared" si="31"/>
        <v>0.66243157045394585</v>
      </c>
    </row>
    <row r="92" spans="2:39" x14ac:dyDescent="0.2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4.1269990596794819E-5</v>
      </c>
      <c r="G92" s="111">
        <f t="shared" si="31"/>
        <v>1.1164333266210759E-4</v>
      </c>
      <c r="H92" s="111">
        <f t="shared" si="31"/>
        <v>1.4997030267922384E-4</v>
      </c>
      <c r="I92" s="111">
        <f t="shared" si="31"/>
        <v>2.359410563651491E-4</v>
      </c>
      <c r="J92" s="110">
        <f t="shared" si="31"/>
        <v>4.0298947808782207E-4</v>
      </c>
      <c r="K92" s="68">
        <f t="shared" si="31"/>
        <v>7.094137262819662E-4</v>
      </c>
      <c r="L92" s="68">
        <f t="shared" si="31"/>
        <v>1.0672678555060701E-3</v>
      </c>
      <c r="M92" s="68">
        <f t="shared" si="31"/>
        <v>1.484938181780881E-3</v>
      </c>
      <c r="N92" s="111">
        <f t="shared" si="31"/>
        <v>1.976589451616175E-3</v>
      </c>
      <c r="O92" s="110">
        <f t="shared" si="31"/>
        <v>2.5727707939565679E-3</v>
      </c>
      <c r="P92" s="68">
        <f t="shared" si="31"/>
        <v>3.2908179985308588E-3</v>
      </c>
      <c r="Q92" s="68">
        <f t="shared" si="31"/>
        <v>4.1455740416440172E-3</v>
      </c>
      <c r="R92" s="68">
        <f t="shared" si="31"/>
        <v>5.1501850292162386E-3</v>
      </c>
      <c r="S92" s="111">
        <f t="shared" si="31"/>
        <v>6.3177551471601812E-3</v>
      </c>
      <c r="T92" s="111">
        <f t="shared" si="31"/>
        <v>7.6587854689666932E-3</v>
      </c>
      <c r="U92" s="111">
        <f t="shared" si="31"/>
        <v>9.1844702437161758E-3</v>
      </c>
      <c r="V92" s="111">
        <f t="shared" si="31"/>
        <v>1.0904767436901518E-2</v>
      </c>
      <c r="W92" s="111">
        <f t="shared" si="31"/>
        <v>1.2827991279190017E-2</v>
      </c>
      <c r="X92" s="116">
        <f t="shared" si="31"/>
        <v>1.4960601503639561E-2</v>
      </c>
      <c r="Y92" s="116">
        <f t="shared" si="31"/>
        <v>1.7303539245696244E-2</v>
      </c>
      <c r="Z92" s="116">
        <f t="shared" si="31"/>
        <v>1.9856756254093243E-2</v>
      </c>
      <c r="AA92" s="116">
        <f t="shared" si="31"/>
        <v>2.2616203424744245E-2</v>
      </c>
      <c r="AB92" s="116">
        <f t="shared" si="31"/>
        <v>2.5574169237081033E-2</v>
      </c>
      <c r="AC92" s="116">
        <f t="shared" si="31"/>
        <v>2.8718807562470687E-2</v>
      </c>
      <c r="AD92" s="116">
        <f t="shared" si="31"/>
        <v>3.2041683552810701E-2</v>
      </c>
      <c r="AE92" s="116">
        <f t="shared" si="31"/>
        <v>3.5524060288368381E-2</v>
      </c>
      <c r="AF92" s="116">
        <f t="shared" si="31"/>
        <v>3.9144496850790772E-2</v>
      </c>
      <c r="AG92" s="116">
        <f t="shared" si="31"/>
        <v>4.2882522191080297E-2</v>
      </c>
      <c r="AH92" s="116">
        <f t="shared" si="31"/>
        <v>4.6717529178890618E-2</v>
      </c>
      <c r="AI92" s="116">
        <f t="shared" si="31"/>
        <v>5.0630292788696594E-2</v>
      </c>
      <c r="AJ92" s="116">
        <f t="shared" si="31"/>
        <v>5.460519354784743E-2</v>
      </c>
      <c r="AK92" s="116">
        <f t="shared" si="31"/>
        <v>5.8628190827487395E-2</v>
      </c>
      <c r="AL92" s="116">
        <f t="shared" si="31"/>
        <v>6.2687291514835736E-2</v>
      </c>
      <c r="AM92" s="116">
        <f t="shared" si="31"/>
        <v>6.677572168587198E-2</v>
      </c>
    </row>
    <row r="93" spans="2:39" x14ac:dyDescent="0.2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3.6366341246588621E-5</v>
      </c>
      <c r="G93" s="111">
        <f t="shared" si="31"/>
        <v>8.9393909650777625E-5</v>
      </c>
      <c r="H93" s="111">
        <f t="shared" si="31"/>
        <v>1.1699997815024878E-4</v>
      </c>
      <c r="I93" s="111">
        <f t="shared" si="31"/>
        <v>1.7811121401467962E-4</v>
      </c>
      <c r="J93" s="110">
        <f t="shared" si="31"/>
        <v>2.9485452807088373E-4</v>
      </c>
      <c r="K93" s="68">
        <f t="shared" si="31"/>
        <v>5.0507401334223421E-4</v>
      </c>
      <c r="L93" s="68">
        <f t="shared" si="31"/>
        <v>7.4524817594773989E-4</v>
      </c>
      <c r="M93" s="68">
        <f t="shared" si="31"/>
        <v>1.0196068155179702E-3</v>
      </c>
      <c r="N93" s="111">
        <f t="shared" si="31"/>
        <v>1.3359227330236136E-3</v>
      </c>
      <c r="O93" s="110">
        <f t="shared" si="31"/>
        <v>1.7121074926331049E-3</v>
      </c>
      <c r="P93" s="68">
        <f t="shared" si="31"/>
        <v>2.1570871090599983E-3</v>
      </c>
      <c r="Q93" s="68">
        <f t="shared" si="31"/>
        <v>2.6780014746734786E-3</v>
      </c>
      <c r="R93" s="68">
        <f t="shared" si="31"/>
        <v>3.2807773078482854E-3</v>
      </c>
      <c r="S93" s="111">
        <f t="shared" si="31"/>
        <v>3.9711554460423633E-3</v>
      </c>
      <c r="T93" s="111">
        <f t="shared" si="31"/>
        <v>4.753163624158006E-3</v>
      </c>
      <c r="U93" s="111">
        <f t="shared" si="31"/>
        <v>5.6310580187210564E-3</v>
      </c>
      <c r="V93" s="111">
        <f t="shared" si="31"/>
        <v>6.6081715257524983E-3</v>
      </c>
      <c r="W93" s="111">
        <f t="shared" si="31"/>
        <v>7.6866952933025328E-3</v>
      </c>
      <c r="X93" s="116">
        <f t="shared" si="31"/>
        <v>8.8675737507646971E-3</v>
      </c>
      <c r="Y93" s="116">
        <f t="shared" si="31"/>
        <v>1.014854139434879E-2</v>
      </c>
      <c r="Z93" s="116">
        <f t="shared" si="31"/>
        <v>1.152671910786212E-2</v>
      </c>
      <c r="AA93" s="116">
        <f t="shared" si="31"/>
        <v>1.2996962135872134E-2</v>
      </c>
      <c r="AB93" s="116">
        <f t="shared" si="31"/>
        <v>1.4552155416513068E-2</v>
      </c>
      <c r="AC93" s="116">
        <f t="shared" si="31"/>
        <v>1.6183050933893533E-2</v>
      </c>
      <c r="AD93" s="116">
        <f t="shared" si="31"/>
        <v>1.7882221975676276E-2</v>
      </c>
      <c r="AE93" s="116">
        <f t="shared" si="31"/>
        <v>1.9637063622165832E-2</v>
      </c>
      <c r="AF93" s="116">
        <f t="shared" si="31"/>
        <v>2.1433833018108445E-2</v>
      </c>
      <c r="AG93" s="116">
        <f t="shared" si="31"/>
        <v>2.3259522981648392E-2</v>
      </c>
      <c r="AH93" s="116">
        <f t="shared" si="31"/>
        <v>2.5101351609959483E-2</v>
      </c>
      <c r="AI93" s="116">
        <f t="shared" si="31"/>
        <v>2.6947500173689059E-2</v>
      </c>
      <c r="AJ93" s="116">
        <f t="shared" si="31"/>
        <v>2.8788161509522417E-2</v>
      </c>
      <c r="AK93" s="116">
        <f t="shared" si="31"/>
        <v>3.0614552872113624E-2</v>
      </c>
      <c r="AL93" s="116">
        <f t="shared" si="31"/>
        <v>3.2419107395179336E-2</v>
      </c>
      <c r="AM93" s="116">
        <f t="shared" si="31"/>
        <v>3.4196765184503639E-2</v>
      </c>
    </row>
    <row r="94" spans="2:39" x14ac:dyDescent="0.2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7.0856125908356089E-5</v>
      </c>
      <c r="G94" s="111">
        <f t="shared" si="31"/>
        <v>1.4582061245605965E-4</v>
      </c>
      <c r="H94" s="111">
        <f t="shared" si="31"/>
        <v>1.8063321809940304E-4</v>
      </c>
      <c r="I94" s="111">
        <f t="shared" si="31"/>
        <v>2.5520468009041425E-4</v>
      </c>
      <c r="J94" s="110">
        <f t="shared" si="31"/>
        <v>3.9136988872549253E-4</v>
      </c>
      <c r="K94" s="68">
        <f t="shared" si="31"/>
        <v>6.2427640193911957E-4</v>
      </c>
      <c r="L94" s="68">
        <f t="shared" si="31"/>
        <v>8.7373851653709715E-4</v>
      </c>
      <c r="M94" s="68">
        <f t="shared" si="31"/>
        <v>1.1405439132258894E-3</v>
      </c>
      <c r="N94" s="111">
        <f t="shared" si="31"/>
        <v>1.4284706156192368E-3</v>
      </c>
      <c r="O94" s="110">
        <f t="shared" si="31"/>
        <v>1.7496563779614365E-3</v>
      </c>
      <c r="P94" s="68">
        <f t="shared" si="31"/>
        <v>2.1070041789542555E-3</v>
      </c>
      <c r="Q94" s="68">
        <f t="shared" si="31"/>
        <v>2.501631095651624E-3</v>
      </c>
      <c r="R94" s="68">
        <f t="shared" si="31"/>
        <v>2.9335415677193412E-3</v>
      </c>
      <c r="S94" s="111">
        <f t="shared" si="31"/>
        <v>3.4024476106243439E-3</v>
      </c>
      <c r="T94" s="111">
        <f t="shared" si="31"/>
        <v>3.9066939440152645E-3</v>
      </c>
      <c r="U94" s="111">
        <f t="shared" si="31"/>
        <v>4.4445646747939029E-3</v>
      </c>
      <c r="V94" s="111">
        <f t="shared" si="31"/>
        <v>5.013490460867194E-3</v>
      </c>
      <c r="W94" s="111">
        <f t="shared" si="31"/>
        <v>5.6099735640932858E-3</v>
      </c>
      <c r="X94" s="116">
        <f t="shared" si="31"/>
        <v>6.229582256853744E-3</v>
      </c>
      <c r="Y94" s="116">
        <f t="shared" si="31"/>
        <v>6.866090492849539E-3</v>
      </c>
      <c r="Z94" s="116">
        <f t="shared" si="31"/>
        <v>7.5130457635569671E-3</v>
      </c>
      <c r="AA94" s="116">
        <f t="shared" si="31"/>
        <v>8.1629372744717599E-3</v>
      </c>
      <c r="AB94" s="116">
        <f t="shared" si="31"/>
        <v>8.8075834012908832E-3</v>
      </c>
      <c r="AC94" s="116">
        <f t="shared" si="31"/>
        <v>9.4382416898784443E-3</v>
      </c>
      <c r="AD94" s="116">
        <f t="shared" si="31"/>
        <v>1.0047218358942499E-2</v>
      </c>
      <c r="AE94" s="116">
        <f t="shared" si="31"/>
        <v>1.0625381674732337E-2</v>
      </c>
      <c r="AF94" s="116">
        <f t="shared" si="31"/>
        <v>1.1163901341442767E-2</v>
      </c>
      <c r="AG94" s="116">
        <f t="shared" si="31"/>
        <v>1.1654892515116328E-2</v>
      </c>
      <c r="AH94" s="116">
        <f t="shared" si="31"/>
        <v>1.2091320254880876E-2</v>
      </c>
      <c r="AI94" s="116">
        <f t="shared" si="31"/>
        <v>1.2467169411763667E-2</v>
      </c>
      <c r="AJ94" s="116">
        <f t="shared" si="31"/>
        <v>1.2777637001611436E-2</v>
      </c>
      <c r="AK94" s="116">
        <f t="shared" si="31"/>
        <v>1.3018849869834656E-2</v>
      </c>
      <c r="AL94" s="116">
        <f t="shared" si="31"/>
        <v>1.3187824986336099E-2</v>
      </c>
      <c r="AM94" s="116">
        <f t="shared" si="31"/>
        <v>1.3282347697979185E-2</v>
      </c>
    </row>
    <row r="95" spans="2:39" x14ac:dyDescent="0.2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1.5702162452418263E-3</v>
      </c>
      <c r="G95" s="111">
        <f t="shared" si="31"/>
        <v>3.1857009008638376E-3</v>
      </c>
      <c r="H95" s="111">
        <f t="shared" si="31"/>
        <v>3.9311128743139603E-3</v>
      </c>
      <c r="I95" s="111">
        <f t="shared" si="31"/>
        <v>5.5278622698551709E-3</v>
      </c>
      <c r="J95" s="110">
        <f t="shared" si="31"/>
        <v>8.4426443486587521E-3</v>
      </c>
      <c r="K95" s="68">
        <f t="shared" si="31"/>
        <v>1.3429422922480954E-2</v>
      </c>
      <c r="L95" s="68">
        <f t="shared" si="31"/>
        <v>1.8775830049781846E-2</v>
      </c>
      <c r="M95" s="68">
        <f t="shared" si="31"/>
        <v>2.4509203043017895E-2</v>
      </c>
      <c r="N95" s="111">
        <f t="shared" si="31"/>
        <v>3.0725058113741998E-2</v>
      </c>
      <c r="O95" s="110">
        <f t="shared" si="31"/>
        <v>3.7704501142797012E-2</v>
      </c>
      <c r="P95" s="68">
        <f t="shared" si="31"/>
        <v>4.5535242268752794E-2</v>
      </c>
      <c r="Q95" s="68">
        <f t="shared" si="31"/>
        <v>5.4270667560046261E-2</v>
      </c>
      <c r="R95" s="68">
        <f t="shared" si="31"/>
        <v>6.3943660128841229E-2</v>
      </c>
      <c r="S95" s="111">
        <f t="shared" si="31"/>
        <v>7.4584368495139691E-2</v>
      </c>
      <c r="T95" s="111">
        <f t="shared" si="31"/>
        <v>8.6195868777055054E-2</v>
      </c>
      <c r="U95" s="111">
        <f t="shared" si="31"/>
        <v>9.8783885017895867E-2</v>
      </c>
      <c r="V95" s="111">
        <f t="shared" si="31"/>
        <v>0.11233898174442482</v>
      </c>
      <c r="W95" s="111">
        <f t="shared" si="31"/>
        <v>0.1268345388032398</v>
      </c>
      <c r="X95" s="116">
        <f t="shared" si="31"/>
        <v>0.14222632562946036</v>
      </c>
      <c r="Y95" s="116">
        <f t="shared" si="31"/>
        <v>0.15842955223291627</v>
      </c>
      <c r="Z95" s="116">
        <f t="shared" si="31"/>
        <v>0.1753556417995987</v>
      </c>
      <c r="AA95" s="116">
        <f t="shared" si="31"/>
        <v>0.19289108392197393</v>
      </c>
      <c r="AB95" s="116">
        <f t="shared" si="31"/>
        <v>0.21090436571928162</v>
      </c>
      <c r="AC95" s="116">
        <f t="shared" si="31"/>
        <v>0.22924618032860902</v>
      </c>
      <c r="AD95" s="116">
        <f t="shared" si="31"/>
        <v>0.24779470734581202</v>
      </c>
      <c r="AE95" s="116">
        <f t="shared" si="31"/>
        <v>0.26637928722993509</v>
      </c>
      <c r="AF95" s="116">
        <f t="shared" si="31"/>
        <v>0.28482750171034321</v>
      </c>
      <c r="AG95" s="116">
        <f t="shared" si="31"/>
        <v>0.30298494373903784</v>
      </c>
      <c r="AH95" s="116">
        <f t="shared" si="31"/>
        <v>0.32071023197141951</v>
      </c>
      <c r="AI95" s="116">
        <f t="shared" si="31"/>
        <v>0.33788161232155811</v>
      </c>
      <c r="AJ95" s="116">
        <f t="shared" si="31"/>
        <v>0.35440609389813155</v>
      </c>
      <c r="AK95" s="116">
        <f t="shared" si="31"/>
        <v>0.37020902695102204</v>
      </c>
      <c r="AL95" s="116">
        <f t="shared" si="31"/>
        <v>0.38523468005524103</v>
      </c>
      <c r="AM95" s="116">
        <f t="shared" si="31"/>
        <v>0.39945446593785555</v>
      </c>
    </row>
    <row r="96" spans="2:39" x14ac:dyDescent="0.2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6.0110641749313665E-4</v>
      </c>
      <c r="G96" s="111">
        <f t="shared" si="31"/>
        <v>1.205502922385121E-3</v>
      </c>
      <c r="H96" s="111">
        <f t="shared" si="31"/>
        <v>1.4815402600878149E-3</v>
      </c>
      <c r="I96" s="111">
        <f t="shared" si="31"/>
        <v>2.0710440882926867E-3</v>
      </c>
      <c r="J96" s="110">
        <f t="shared" si="31"/>
        <v>3.1424472474758671E-3</v>
      </c>
      <c r="K96" s="68">
        <f t="shared" si="31"/>
        <v>4.9659656900766314E-3</v>
      </c>
      <c r="L96" s="68">
        <f t="shared" si="31"/>
        <v>6.9076081397669489E-3</v>
      </c>
      <c r="M96" s="68">
        <f t="shared" si="31"/>
        <v>8.9746164882452649E-3</v>
      </c>
      <c r="N96" s="111">
        <f t="shared" si="31"/>
        <v>1.1198583657247052E-2</v>
      </c>
      <c r="O96" s="110">
        <f t="shared" si="31"/>
        <v>1.3676911345609284E-2</v>
      </c>
      <c r="P96" s="68">
        <f t="shared" si="31"/>
        <v>1.6437076373175992E-2</v>
      </c>
      <c r="Q96" s="68">
        <f t="shared" si="31"/>
        <v>1.9494354057573809E-2</v>
      </c>
      <c r="R96" s="68">
        <f t="shared" si="31"/>
        <v>2.2856881269249753E-2</v>
      </c>
      <c r="S96" s="111">
        <f t="shared" si="31"/>
        <v>2.6531904873541116E-2</v>
      </c>
      <c r="T96" s="111">
        <f t="shared" si="31"/>
        <v>3.0517331477313864E-2</v>
      </c>
      <c r="U96" s="111">
        <f t="shared" si="31"/>
        <v>3.4811982610668264E-2</v>
      </c>
      <c r="V96" s="111">
        <f t="shared" si="31"/>
        <v>3.9409444906168906E-2</v>
      </c>
      <c r="W96" s="111">
        <f t="shared" si="31"/>
        <v>4.4297449834572906E-2</v>
      </c>
      <c r="X96" s="116">
        <f t="shared" si="31"/>
        <v>4.9457797389772212E-2</v>
      </c>
      <c r="Y96" s="116">
        <f t="shared" si="31"/>
        <v>5.4858836625803417E-2</v>
      </c>
      <c r="Z96" s="116">
        <f t="shared" si="31"/>
        <v>6.0467983205923843E-2</v>
      </c>
      <c r="AA96" s="116">
        <f t="shared" si="31"/>
        <v>6.6244653298865003E-2</v>
      </c>
      <c r="AB96" s="116">
        <f t="shared" si="31"/>
        <v>7.2142780449362814E-2</v>
      </c>
      <c r="AC96" s="116">
        <f t="shared" si="31"/>
        <v>7.8111025635560646E-2</v>
      </c>
      <c r="AD96" s="116">
        <f t="shared" si="31"/>
        <v>8.4107563725677445E-2</v>
      </c>
      <c r="AE96" s="116">
        <f t="shared" si="31"/>
        <v>9.0075408668381582E-2</v>
      </c>
      <c r="AF96" s="116">
        <f t="shared" si="31"/>
        <v>9.5957834908378545E-2</v>
      </c>
      <c r="AG96" s="116">
        <f t="shared" si="31"/>
        <v>0.10170470879717633</v>
      </c>
      <c r="AH96" s="116">
        <f t="shared" si="31"/>
        <v>0.10727090468385055</v>
      </c>
      <c r="AI96" s="116">
        <f t="shared" si="31"/>
        <v>0.11261832411805815</v>
      </c>
      <c r="AJ96" s="116">
        <f t="shared" si="31"/>
        <v>0.11771867578506862</v>
      </c>
      <c r="AK96" s="116">
        <f t="shared" si="31"/>
        <v>0.12255011628739863</v>
      </c>
      <c r="AL96" s="116">
        <f t="shared" si="31"/>
        <v>0.12709731715982975</v>
      </c>
      <c r="AM96" s="116">
        <f t="shared" si="31"/>
        <v>0.13135372584062449</v>
      </c>
    </row>
    <row r="97" spans="2:40" x14ac:dyDescent="0.2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2.5997332692633229E-7</v>
      </c>
      <c r="G97" s="111">
        <f t="shared" si="31"/>
        <v>2.0214521468981476E-7</v>
      </c>
      <c r="H97" s="111">
        <f t="shared" si="31"/>
        <v>1.8599206696310972E-7</v>
      </c>
      <c r="I97" s="111">
        <f t="shared" si="31"/>
        <v>1.6987833287980007E-7</v>
      </c>
      <c r="J97" s="110">
        <f t="shared" si="31"/>
        <v>1.5535097943480046E-7</v>
      </c>
      <c r="K97" s="68">
        <f t="shared" si="31"/>
        <v>1.4260930785369344E-7</v>
      </c>
      <c r="L97" s="68">
        <f t="shared" si="31"/>
        <v>1.3108644344680928E-7</v>
      </c>
      <c r="M97" s="68">
        <f t="shared" si="31"/>
        <v>1.2071688823031329E-7</v>
      </c>
      <c r="N97" s="111">
        <f t="shared" si="31"/>
        <v>1.1131353888540235E-7</v>
      </c>
      <c r="O97" s="110">
        <f t="shared" si="31"/>
        <v>1.024966557296529E-7</v>
      </c>
      <c r="P97" s="68">
        <f t="shared" si="31"/>
        <v>9.4240615709405005E-8</v>
      </c>
      <c r="Q97" s="68">
        <f t="shared" si="31"/>
        <v>8.65500560177107E-8</v>
      </c>
      <c r="R97" s="68">
        <f t="shared" si="31"/>
        <v>7.942724629051571E-8</v>
      </c>
      <c r="S97" s="111">
        <f t="shared" si="31"/>
        <v>7.2855544407163193E-8</v>
      </c>
      <c r="T97" s="111">
        <f t="shared" si="31"/>
        <v>6.6817571321481868E-8</v>
      </c>
      <c r="U97" s="111">
        <f t="shared" si="31"/>
        <v>6.12790019071139E-8</v>
      </c>
      <c r="V97" s="111">
        <f t="shared" si="31"/>
        <v>5.6202710744798854E-8</v>
      </c>
      <c r="W97" s="111">
        <f t="shared" si="31"/>
        <v>5.155088637128555E-8</v>
      </c>
      <c r="X97" s="116">
        <f t="shared" si="31"/>
        <v>4.7286255370606159E-8</v>
      </c>
      <c r="Y97" s="116">
        <f t="shared" si="31"/>
        <v>4.3378643414003013E-8</v>
      </c>
      <c r="Z97" s="116">
        <f t="shared" si="31"/>
        <v>3.9795291216908445E-8</v>
      </c>
      <c r="AA97" s="116">
        <f t="shared" si="31"/>
        <v>3.6507484162652116E-8</v>
      </c>
      <c r="AB97" s="116">
        <f t="shared" si="31"/>
        <v>3.3489383214684487E-8</v>
      </c>
      <c r="AC97" s="116">
        <f t="shared" si="31"/>
        <v>3.0718433033967881E-8</v>
      </c>
      <c r="AD97" s="116">
        <f t="shared" si="31"/>
        <v>2.8169362619933258E-8</v>
      </c>
      <c r="AE97" s="116">
        <f t="shared" si="31"/>
        <v>2.5825983119689137E-8</v>
      </c>
      <c r="AF97" s="116">
        <f t="shared" si="31"/>
        <v>2.3673928968215318E-8</v>
      </c>
      <c r="AG97" s="116">
        <f t="shared" si="31"/>
        <v>2.1698824174273837E-8</v>
      </c>
      <c r="AH97" s="116">
        <f t="shared" si="31"/>
        <v>1.9887443989599273E-8</v>
      </c>
      <c r="AI97" s="116">
        <f t="shared" si="31"/>
        <v>1.8227262160711829E-8</v>
      </c>
      <c r="AJ97" s="116">
        <f t="shared" si="31"/>
        <v>1.670576467450997E-8</v>
      </c>
      <c r="AK97" s="116">
        <f t="shared" si="31"/>
        <v>1.5311513715957449E-8</v>
      </c>
      <c r="AL97" s="116">
        <f t="shared" si="31"/>
        <v>1.4033954550894015E-8</v>
      </c>
      <c r="AM97" s="116">
        <f t="shared" si="31"/>
        <v>1.2862551700316638E-8</v>
      </c>
    </row>
    <row r="98" spans="2:40" x14ac:dyDescent="0.2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9.2236235293778469E-5</v>
      </c>
      <c r="G98" s="111">
        <f t="shared" si="31"/>
        <v>1.7962923529915941E-4</v>
      </c>
      <c r="H98" s="111">
        <f t="shared" si="31"/>
        <v>2.1866950832986792E-4</v>
      </c>
      <c r="I98" s="111">
        <f t="shared" si="31"/>
        <v>3.016394923327408E-4</v>
      </c>
      <c r="J98" s="110">
        <f t="shared" si="31"/>
        <v>4.5130669508431905E-4</v>
      </c>
      <c r="K98" s="68">
        <f t="shared" si="31"/>
        <v>7.0385115785604022E-4</v>
      </c>
      <c r="L98" s="68">
        <f t="shared" si="31"/>
        <v>9.6977282685145735E-4</v>
      </c>
      <c r="M98" s="68">
        <f t="shared" si="31"/>
        <v>1.2498170794682402E-3</v>
      </c>
      <c r="N98" s="111">
        <f t="shared" si="31"/>
        <v>1.5480904358168607E-3</v>
      </c>
      <c r="O98" s="110">
        <f t="shared" ref="O98:AM106" si="32">O56/O$48</f>
        <v>1.877526567368257E-3</v>
      </c>
      <c r="P98" s="68">
        <f t="shared" si="32"/>
        <v>2.2416631650410699E-3</v>
      </c>
      <c r="Q98" s="68">
        <f t="shared" si="32"/>
        <v>2.6425048896023436E-3</v>
      </c>
      <c r="R98" s="68">
        <f t="shared" si="32"/>
        <v>3.0811980554568126E-3</v>
      </c>
      <c r="S98" s="111">
        <f t="shared" si="32"/>
        <v>3.5588378335138361E-3</v>
      </c>
      <c r="T98" s="111">
        <f t="shared" si="32"/>
        <v>4.0753543597467617E-3</v>
      </c>
      <c r="U98" s="111">
        <f t="shared" si="32"/>
        <v>4.6308384150184198E-3</v>
      </c>
      <c r="V98" s="111">
        <f t="shared" si="32"/>
        <v>5.2247394119606123E-3</v>
      </c>
      <c r="W98" s="111">
        <f t="shared" si="32"/>
        <v>5.8557871001662723E-3</v>
      </c>
      <c r="X98" s="116">
        <f t="shared" si="32"/>
        <v>6.5219823889319907E-3</v>
      </c>
      <c r="Y98" s="116">
        <f t="shared" si="32"/>
        <v>7.2196266184938072E-3</v>
      </c>
      <c r="Z98" s="116">
        <f t="shared" si="32"/>
        <v>7.9449322140165372E-3</v>
      </c>
      <c r="AA98" s="116">
        <f t="shared" si="32"/>
        <v>8.6931019451586874E-3</v>
      </c>
      <c r="AB98" s="116">
        <f t="shared" si="32"/>
        <v>9.4586441504131823E-3</v>
      </c>
      <c r="AC98" s="116">
        <f t="shared" si="32"/>
        <v>1.0235385814540842E-2</v>
      </c>
      <c r="AD98" s="116">
        <f t="shared" si="32"/>
        <v>1.1018385764937078E-2</v>
      </c>
      <c r="AE98" s="116">
        <f t="shared" si="32"/>
        <v>1.1800705100901461E-2</v>
      </c>
      <c r="AF98" s="116">
        <f t="shared" si="32"/>
        <v>1.2575394840682402E-2</v>
      </c>
      <c r="AG98" s="116">
        <f t="shared" si="32"/>
        <v>1.3336316522705035E-2</v>
      </c>
      <c r="AH98" s="116">
        <f t="shared" si="32"/>
        <v>1.4077923295889191E-2</v>
      </c>
      <c r="AI98" s="116">
        <f t="shared" si="32"/>
        <v>1.4795522820842505E-2</v>
      </c>
      <c r="AJ98" s="116">
        <f t="shared" si="32"/>
        <v>1.5485647259546653E-2</v>
      </c>
      <c r="AK98" s="116">
        <f t="shared" si="32"/>
        <v>1.6145605056930936E-2</v>
      </c>
      <c r="AL98" s="116">
        <f t="shared" si="32"/>
        <v>1.6773493058476745E-2</v>
      </c>
      <c r="AM98" s="116">
        <f t="shared" si="32"/>
        <v>1.7368531139774445E-2</v>
      </c>
    </row>
    <row r="99" spans="2:40" x14ac:dyDescent="0.2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0.99758768874428838</v>
      </c>
      <c r="G99" s="128">
        <f t="shared" si="33"/>
        <v>0.99508210693169952</v>
      </c>
      <c r="H99" s="128">
        <f t="shared" si="33"/>
        <v>0.99392088786530675</v>
      </c>
      <c r="I99" s="128">
        <f t="shared" si="33"/>
        <v>0.9914300274759249</v>
      </c>
      <c r="J99" s="127">
        <f t="shared" si="33"/>
        <v>0.98687423267484098</v>
      </c>
      <c r="K99" s="71">
        <f t="shared" si="33"/>
        <v>0.97906185354799236</v>
      </c>
      <c r="L99" s="71">
        <f t="shared" si="33"/>
        <v>0.970660403292254</v>
      </c>
      <c r="M99" s="71">
        <f t="shared" si="33"/>
        <v>0.96162115392159753</v>
      </c>
      <c r="N99" s="128">
        <f t="shared" si="33"/>
        <v>0.95178717366647392</v>
      </c>
      <c r="O99" s="127">
        <f t="shared" si="33"/>
        <v>0.94070642384115355</v>
      </c>
      <c r="P99" s="71">
        <f t="shared" si="33"/>
        <v>0.92823101456143109</v>
      </c>
      <c r="Q99" s="71">
        <f t="shared" si="33"/>
        <v>0.9142671801901564</v>
      </c>
      <c r="R99" s="71">
        <f t="shared" si="33"/>
        <v>0.8987536772080299</v>
      </c>
      <c r="S99" s="128">
        <f t="shared" si="33"/>
        <v>0.88163345774785296</v>
      </c>
      <c r="T99" s="128">
        <f t="shared" si="32"/>
        <v>0.86289273552582912</v>
      </c>
      <c r="U99" s="128">
        <f t="shared" si="32"/>
        <v>0.84251313977697828</v>
      </c>
      <c r="V99" s="128">
        <f t="shared" si="32"/>
        <v>0.82050034833299301</v>
      </c>
      <c r="W99" s="128">
        <f t="shared" si="32"/>
        <v>0.79688751261385093</v>
      </c>
      <c r="X99" s="120">
        <f t="shared" si="33"/>
        <v>0.77173608961382556</v>
      </c>
      <c r="Y99" s="120">
        <f t="shared" si="32"/>
        <v>0.74517377022645759</v>
      </c>
      <c r="Z99" s="120">
        <f t="shared" si="32"/>
        <v>0.71733488175600357</v>
      </c>
      <c r="AA99" s="120">
        <f t="shared" si="32"/>
        <v>0.68839502146012199</v>
      </c>
      <c r="AB99" s="120">
        <f t="shared" si="32"/>
        <v>0.65856026823253655</v>
      </c>
      <c r="AC99" s="120">
        <f t="shared" si="33"/>
        <v>0.62806727729297973</v>
      </c>
      <c r="AD99" s="120">
        <f t="shared" si="32"/>
        <v>0.59710819100824353</v>
      </c>
      <c r="AE99" s="120">
        <f t="shared" si="32"/>
        <v>0.56595806777814428</v>
      </c>
      <c r="AF99" s="120">
        <f t="shared" si="32"/>
        <v>0.53489701377384757</v>
      </c>
      <c r="AG99" s="120">
        <f t="shared" si="32"/>
        <v>0.50417707158880498</v>
      </c>
      <c r="AH99" s="120">
        <f t="shared" si="33"/>
        <v>0.47403071927299595</v>
      </c>
      <c r="AI99" s="120">
        <f t="shared" si="32"/>
        <v>0.44465956009498525</v>
      </c>
      <c r="AJ99" s="120">
        <f t="shared" si="32"/>
        <v>0.41621857430628517</v>
      </c>
      <c r="AK99" s="120">
        <f t="shared" si="32"/>
        <v>0.38883364286704869</v>
      </c>
      <c r="AL99" s="120">
        <f t="shared" si="32"/>
        <v>0.36260027171139986</v>
      </c>
      <c r="AM99" s="120">
        <f t="shared" si="33"/>
        <v>0.33756842954605415</v>
      </c>
      <c r="AN99" s="232"/>
    </row>
    <row r="100" spans="2:40" x14ac:dyDescent="0.2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1.5509726401877781E-2</v>
      </c>
      <c r="G100" s="130">
        <f t="shared" si="33"/>
        <v>2.0126908033212376E-2</v>
      </c>
      <c r="H100" s="130">
        <f t="shared" si="33"/>
        <v>2.2213095397576495E-2</v>
      </c>
      <c r="I100" s="130">
        <f t="shared" si="33"/>
        <v>2.5057404105613811E-2</v>
      </c>
      <c r="J100" s="129">
        <f t="shared" si="33"/>
        <v>2.7071231792820904E-2</v>
      </c>
      <c r="K100" s="72">
        <f t="shared" si="33"/>
        <v>2.9346923912886898E-2</v>
      </c>
      <c r="L100" s="72">
        <f t="shared" si="33"/>
        <v>3.184014580823933E-2</v>
      </c>
      <c r="M100" s="72">
        <f t="shared" si="33"/>
        <v>3.4556711852566258E-2</v>
      </c>
      <c r="N100" s="130">
        <f t="shared" si="33"/>
        <v>3.7481661680809721E-2</v>
      </c>
      <c r="O100" s="129">
        <f t="shared" si="33"/>
        <v>4.0385921758991826E-2</v>
      </c>
      <c r="P100" s="72">
        <f t="shared" si="33"/>
        <v>4.3123754873992774E-2</v>
      </c>
      <c r="Q100" s="72">
        <f t="shared" si="33"/>
        <v>4.5622801847996088E-2</v>
      </c>
      <c r="R100" s="72">
        <f t="shared" si="33"/>
        <v>4.7829151998386346E-2</v>
      </c>
      <c r="S100" s="130">
        <f t="shared" si="33"/>
        <v>4.9711363492813306E-2</v>
      </c>
      <c r="T100" s="130">
        <f t="shared" si="32"/>
        <v>5.1253115432736265E-2</v>
      </c>
      <c r="U100" s="130">
        <f t="shared" si="32"/>
        <v>5.2450834984453368E-2</v>
      </c>
      <c r="V100" s="130">
        <f t="shared" si="32"/>
        <v>5.330609155455706E-2</v>
      </c>
      <c r="W100" s="130">
        <f t="shared" si="32"/>
        <v>5.3824396163855572E-2</v>
      </c>
      <c r="X100" s="121">
        <f t="shared" si="33"/>
        <v>5.4013828619449547E-2</v>
      </c>
      <c r="Y100" s="121">
        <f t="shared" si="32"/>
        <v>5.3894398682829386E-2</v>
      </c>
      <c r="Z100" s="121">
        <f t="shared" si="32"/>
        <v>5.347783507648865E-2</v>
      </c>
      <c r="AA100" s="121">
        <f t="shared" si="32"/>
        <v>5.2778305883084416E-2</v>
      </c>
      <c r="AB100" s="121">
        <f t="shared" si="32"/>
        <v>5.1815989546933595E-2</v>
      </c>
      <c r="AC100" s="121">
        <f t="shared" si="33"/>
        <v>5.0614996385266585E-2</v>
      </c>
      <c r="AD100" s="121">
        <f t="shared" si="32"/>
        <v>4.9203208671467741E-2</v>
      </c>
      <c r="AE100" s="121">
        <f t="shared" si="32"/>
        <v>4.7611116164828826E-2</v>
      </c>
      <c r="AF100" s="121">
        <f t="shared" si="32"/>
        <v>4.5870955805879347E-2</v>
      </c>
      <c r="AG100" s="121">
        <f t="shared" si="32"/>
        <v>4.4015319813192372E-2</v>
      </c>
      <c r="AH100" s="121">
        <f t="shared" si="33"/>
        <v>4.2076502868333913E-2</v>
      </c>
      <c r="AI100" s="121">
        <f t="shared" si="32"/>
        <v>4.008562025882615E-2</v>
      </c>
      <c r="AJ100" s="121">
        <f t="shared" si="32"/>
        <v>3.8068770897838805E-2</v>
      </c>
      <c r="AK100" s="121">
        <f t="shared" si="32"/>
        <v>3.6048878573777095E-2</v>
      </c>
      <c r="AL100" s="121">
        <f t="shared" si="32"/>
        <v>3.4045513219327056E-2</v>
      </c>
      <c r="AM100" s="121">
        <f t="shared" si="33"/>
        <v>3.2073853323721632E-2</v>
      </c>
    </row>
    <row r="101" spans="2:40" x14ac:dyDescent="0.2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0.12617199814051905</v>
      </c>
      <c r="G101" s="130">
        <f t="shared" si="33"/>
        <v>0.14164039533466705</v>
      </c>
      <c r="H101" s="130">
        <f t="shared" si="33"/>
        <v>0.14616166062124117</v>
      </c>
      <c r="I101" s="130">
        <f t="shared" si="33"/>
        <v>0.15116034890076435</v>
      </c>
      <c r="J101" s="129">
        <f t="shared" si="33"/>
        <v>0.154604860807251</v>
      </c>
      <c r="K101" s="72">
        <f t="shared" si="33"/>
        <v>0.15717397678898501</v>
      </c>
      <c r="L101" s="72">
        <f t="shared" si="33"/>
        <v>0.1592698638055953</v>
      </c>
      <c r="M101" s="72">
        <f t="shared" si="33"/>
        <v>0.16088474484033352</v>
      </c>
      <c r="N101" s="130">
        <f t="shared" si="33"/>
        <v>0.16201462927766647</v>
      </c>
      <c r="O101" s="129">
        <f t="shared" si="33"/>
        <v>0.1627399114590791</v>
      </c>
      <c r="P101" s="72">
        <f t="shared" si="33"/>
        <v>0.16301756789712868</v>
      </c>
      <c r="Q101" s="72">
        <f t="shared" si="33"/>
        <v>0.16281833727772718</v>
      </c>
      <c r="R101" s="72">
        <f t="shared" si="33"/>
        <v>0.16211910150105632</v>
      </c>
      <c r="S101" s="130">
        <f t="shared" si="33"/>
        <v>0.16090559753102565</v>
      </c>
      <c r="T101" s="130">
        <f t="shared" si="32"/>
        <v>0.15917396241930643</v>
      </c>
      <c r="U101" s="130">
        <f t="shared" si="32"/>
        <v>0.15692762238146335</v>
      </c>
      <c r="V101" s="130">
        <f t="shared" si="32"/>
        <v>0.15417696715848694</v>
      </c>
      <c r="W101" s="130">
        <f t="shared" si="32"/>
        <v>0.15093898372312559</v>
      </c>
      <c r="X101" s="121">
        <f t="shared" si="33"/>
        <v>0.14723663373371626</v>
      </c>
      <c r="Y101" s="121">
        <f t="shared" si="32"/>
        <v>0.14310195055879979</v>
      </c>
      <c r="Z101" s="121">
        <f t="shared" si="32"/>
        <v>0.13857226299775122</v>
      </c>
      <c r="AA101" s="121">
        <f t="shared" si="32"/>
        <v>0.13369269513097085</v>
      </c>
      <c r="AB101" s="121">
        <f t="shared" si="32"/>
        <v>0.12851486405093715</v>
      </c>
      <c r="AC101" s="121">
        <f t="shared" si="33"/>
        <v>0.12309620439955006</v>
      </c>
      <c r="AD101" s="121">
        <f t="shared" si="32"/>
        <v>0.11748552725188742</v>
      </c>
      <c r="AE101" s="121">
        <f t="shared" si="32"/>
        <v>0.11174732776070487</v>
      </c>
      <c r="AF101" s="121">
        <f t="shared" si="32"/>
        <v>0.10594689245103449</v>
      </c>
      <c r="AG101" s="121">
        <f t="shared" si="32"/>
        <v>0.10014397062451118</v>
      </c>
      <c r="AH101" s="121">
        <f t="shared" si="33"/>
        <v>9.4393963266743236E-2</v>
      </c>
      <c r="AI101" s="121">
        <f t="shared" si="32"/>
        <v>8.8745073377044917E-2</v>
      </c>
      <c r="AJ101" s="121">
        <f t="shared" si="32"/>
        <v>8.3236105014397974E-2</v>
      </c>
      <c r="AK101" s="121">
        <f t="shared" si="32"/>
        <v>7.7899249679145036E-2</v>
      </c>
      <c r="AL101" s="121">
        <f t="shared" si="32"/>
        <v>7.2759834399415468E-2</v>
      </c>
      <c r="AM101" s="121">
        <f t="shared" si="33"/>
        <v>6.7833391844054264E-2</v>
      </c>
    </row>
    <row r="102" spans="2:40" x14ac:dyDescent="0.2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0.20729287219989403</v>
      </c>
      <c r="G102" s="130">
        <f t="shared" si="33"/>
        <v>0.22454791576469005</v>
      </c>
      <c r="H102" s="130">
        <f t="shared" si="33"/>
        <v>0.22924295998048913</v>
      </c>
      <c r="I102" s="130">
        <f t="shared" si="33"/>
        <v>0.23379975940048878</v>
      </c>
      <c r="J102" s="129">
        <f t="shared" si="33"/>
        <v>0.2370473631947782</v>
      </c>
      <c r="K102" s="72">
        <f t="shared" si="33"/>
        <v>0.2388502939841857</v>
      </c>
      <c r="L102" s="72">
        <f t="shared" si="33"/>
        <v>0.23997960764772047</v>
      </c>
      <c r="M102" s="72">
        <f t="shared" si="33"/>
        <v>0.24043402405470279</v>
      </c>
      <c r="N102" s="130">
        <f t="shared" si="33"/>
        <v>0.24022817620330067</v>
      </c>
      <c r="O102" s="129">
        <f t="shared" si="33"/>
        <v>0.23942872249470595</v>
      </c>
      <c r="P102" s="72">
        <f t="shared" si="33"/>
        <v>0.23803357308686654</v>
      </c>
      <c r="Q102" s="72">
        <f t="shared" si="33"/>
        <v>0.23602931913058831</v>
      </c>
      <c r="R102" s="72">
        <f t="shared" si="33"/>
        <v>0.23340898448948436</v>
      </c>
      <c r="S102" s="130">
        <f t="shared" si="33"/>
        <v>0.23016863458040401</v>
      </c>
      <c r="T102" s="130">
        <f t="shared" si="32"/>
        <v>0.22631414559712223</v>
      </c>
      <c r="U102" s="130">
        <f t="shared" si="32"/>
        <v>0.22185338363915388</v>
      </c>
      <c r="V102" s="130">
        <f t="shared" si="32"/>
        <v>0.21680149039537303</v>
      </c>
      <c r="W102" s="130">
        <f t="shared" si="32"/>
        <v>0.21118141407914454</v>
      </c>
      <c r="X102" s="121">
        <f t="shared" si="33"/>
        <v>0.20502406921236813</v>
      </c>
      <c r="Y102" s="121">
        <f t="shared" si="32"/>
        <v>0.19837461572890247</v>
      </c>
      <c r="Z102" s="121">
        <f t="shared" si="32"/>
        <v>0.19128408823945747</v>
      </c>
      <c r="AA102" s="121">
        <f t="shared" si="32"/>
        <v>0.18381424061987989</v>
      </c>
      <c r="AB102" s="121">
        <f t="shared" si="32"/>
        <v>0.1760335405603691</v>
      </c>
      <c r="AC102" s="121">
        <f t="shared" si="33"/>
        <v>0.16801762690065869</v>
      </c>
      <c r="AD102" s="121">
        <f t="shared" si="32"/>
        <v>0.15982830637874051</v>
      </c>
      <c r="AE102" s="121">
        <f t="shared" si="32"/>
        <v>0.15154886501078749</v>
      </c>
      <c r="AF102" s="121">
        <f t="shared" si="32"/>
        <v>0.14326296396968871</v>
      </c>
      <c r="AG102" s="121">
        <f t="shared" si="32"/>
        <v>0.13504541932589903</v>
      </c>
      <c r="AH102" s="121">
        <f t="shared" si="33"/>
        <v>0.12696455748353597</v>
      </c>
      <c r="AI102" s="121">
        <f t="shared" si="32"/>
        <v>0.11907913792900394</v>
      </c>
      <c r="AJ102" s="121">
        <f t="shared" si="32"/>
        <v>0.11143489394235337</v>
      </c>
      <c r="AK102" s="121">
        <f t="shared" si="32"/>
        <v>0.10406899988012482</v>
      </c>
      <c r="AL102" s="121">
        <f t="shared" si="32"/>
        <v>9.7009802717316657E-2</v>
      </c>
      <c r="AM102" s="121">
        <f t="shared" si="33"/>
        <v>9.0272735590742031E-2</v>
      </c>
    </row>
    <row r="103" spans="2:40" x14ac:dyDescent="0.2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0.22459688726820454</v>
      </c>
      <c r="G103" s="130">
        <f t="shared" si="33"/>
        <v>0.23384450248025357</v>
      </c>
      <c r="H103" s="130">
        <f t="shared" si="33"/>
        <v>0.23614582241618232</v>
      </c>
      <c r="I103" s="130">
        <f t="shared" si="33"/>
        <v>0.23761931744640821</v>
      </c>
      <c r="J103" s="129">
        <f t="shared" si="33"/>
        <v>0.23908291263857653</v>
      </c>
      <c r="K103" s="72">
        <f t="shared" si="33"/>
        <v>0.23914145220980068</v>
      </c>
      <c r="L103" s="72">
        <f t="shared" si="33"/>
        <v>0.23863335566563901</v>
      </c>
      <c r="M103" s="72">
        <f t="shared" si="33"/>
        <v>0.23755846072585299</v>
      </c>
      <c r="N103" s="130">
        <f t="shared" si="33"/>
        <v>0.23592817012997427</v>
      </c>
      <c r="O103" s="129">
        <f t="shared" si="33"/>
        <v>0.23377540574038766</v>
      </c>
      <c r="P103" s="72">
        <f t="shared" si="33"/>
        <v>0.23112436602413977</v>
      </c>
      <c r="Q103" s="72">
        <f t="shared" si="33"/>
        <v>0.22797619488788995</v>
      </c>
      <c r="R103" s="72">
        <f t="shared" si="33"/>
        <v>0.22433601991396199</v>
      </c>
      <c r="S103" s="130">
        <f t="shared" si="33"/>
        <v>0.22020603729267396</v>
      </c>
      <c r="T103" s="130">
        <f t="shared" si="32"/>
        <v>0.21559519011433234</v>
      </c>
      <c r="U103" s="130">
        <f t="shared" si="32"/>
        <v>0.21050962238174398</v>
      </c>
      <c r="V103" s="130">
        <f t="shared" si="32"/>
        <v>0.20496097075698219</v>
      </c>
      <c r="W103" s="130">
        <f t="shared" si="32"/>
        <v>0.19896742552761756</v>
      </c>
      <c r="X103" s="121">
        <f t="shared" si="33"/>
        <v>0.19255436255909036</v>
      </c>
      <c r="Y103" s="121">
        <f t="shared" si="32"/>
        <v>0.18576100213899066</v>
      </c>
      <c r="Z103" s="121">
        <f t="shared" si="32"/>
        <v>0.17863156047532971</v>
      </c>
      <c r="AA103" s="121">
        <f t="shared" si="32"/>
        <v>0.17122030866163798</v>
      </c>
      <c r="AB103" s="121">
        <f t="shared" si="32"/>
        <v>0.16358694419471673</v>
      </c>
      <c r="AC103" s="121">
        <f t="shared" si="33"/>
        <v>0.15579758042259775</v>
      </c>
      <c r="AD103" s="121">
        <f t="shared" si="32"/>
        <v>0.14790448121803662</v>
      </c>
      <c r="AE103" s="121">
        <f t="shared" si="32"/>
        <v>0.13998037846739034</v>
      </c>
      <c r="AF103" s="121">
        <f t="shared" si="32"/>
        <v>0.13209816881926015</v>
      </c>
      <c r="AG103" s="121">
        <f t="shared" si="32"/>
        <v>0.12432215188956683</v>
      </c>
      <c r="AH103" s="121">
        <f t="shared" si="33"/>
        <v>0.11671057437798384</v>
      </c>
      <c r="AI103" s="121">
        <f t="shared" si="32"/>
        <v>0.10931304615743603</v>
      </c>
      <c r="AJ103" s="121">
        <f t="shared" si="32"/>
        <v>0.10216727813544879</v>
      </c>
      <c r="AK103" s="121">
        <f t="shared" si="32"/>
        <v>9.5303443194597243E-2</v>
      </c>
      <c r="AL103" s="121">
        <f t="shared" si="32"/>
        <v>8.8743944366130326E-2</v>
      </c>
      <c r="AM103" s="121">
        <f t="shared" si="33"/>
        <v>8.2499597915758213E-2</v>
      </c>
    </row>
    <row r="104" spans="2:40" x14ac:dyDescent="0.2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0.28951277070331144</v>
      </c>
      <c r="G104" s="130">
        <f t="shared" si="33"/>
        <v>0.25931348491707057</v>
      </c>
      <c r="H104" s="130">
        <f t="shared" si="33"/>
        <v>0.25018675647941907</v>
      </c>
      <c r="I104" s="130">
        <f t="shared" si="33"/>
        <v>0.23995365410323746</v>
      </c>
      <c r="J104" s="129">
        <f t="shared" si="33"/>
        <v>0.23132293400031084</v>
      </c>
      <c r="K104" s="72">
        <f t="shared" si="33"/>
        <v>0.22246273738451822</v>
      </c>
      <c r="L104" s="72">
        <f t="shared" si="33"/>
        <v>0.21407572587665671</v>
      </c>
      <c r="M104" s="72">
        <f t="shared" si="33"/>
        <v>0.20613300898486447</v>
      </c>
      <c r="N104" s="130">
        <f t="shared" si="33"/>
        <v>0.19853724308622331</v>
      </c>
      <c r="O104" s="129">
        <f t="shared" si="33"/>
        <v>0.19104599479147133</v>
      </c>
      <c r="P104" s="72">
        <f t="shared" si="33"/>
        <v>0.18367816196077486</v>
      </c>
      <c r="Q104" s="72">
        <f t="shared" si="33"/>
        <v>0.17644813244030499</v>
      </c>
      <c r="R104" s="72">
        <f t="shared" si="33"/>
        <v>0.16936923505003199</v>
      </c>
      <c r="S104" s="130">
        <f t="shared" si="33"/>
        <v>0.16243733072286315</v>
      </c>
      <c r="T104" s="130">
        <f t="shared" si="32"/>
        <v>0.15564952399382626</v>
      </c>
      <c r="U104" s="130">
        <f t="shared" si="32"/>
        <v>0.14898759677880347</v>
      </c>
      <c r="V104" s="130">
        <f t="shared" si="32"/>
        <v>0.14243338109174911</v>
      </c>
      <c r="W104" s="130">
        <f t="shared" si="32"/>
        <v>0.13597102413946952</v>
      </c>
      <c r="X104" s="121">
        <f t="shared" si="33"/>
        <v>0.12958837222805775</v>
      </c>
      <c r="Y104" s="121">
        <f t="shared" si="32"/>
        <v>0.12328554124074685</v>
      </c>
      <c r="Z104" s="121">
        <f t="shared" si="32"/>
        <v>0.11706241994077066</v>
      </c>
      <c r="AA104" s="121">
        <f t="shared" si="32"/>
        <v>0.11092636136131391</v>
      </c>
      <c r="AB104" s="121">
        <f t="shared" si="32"/>
        <v>0.10488875048908836</v>
      </c>
      <c r="AC104" s="121">
        <f t="shared" si="33"/>
        <v>9.896608168428446E-2</v>
      </c>
      <c r="AD104" s="121">
        <f t="shared" si="32"/>
        <v>9.3165649737011927E-2</v>
      </c>
      <c r="AE104" s="121">
        <f t="shared" si="32"/>
        <v>8.751106400819765E-2</v>
      </c>
      <c r="AF104" s="121">
        <f t="shared" si="32"/>
        <v>8.2027068725921887E-2</v>
      </c>
      <c r="AG104" s="121">
        <f t="shared" si="32"/>
        <v>7.673390883527019E-2</v>
      </c>
      <c r="AH104" s="121">
        <f t="shared" si="33"/>
        <v>7.1649566406728496E-2</v>
      </c>
      <c r="AI104" s="121">
        <f t="shared" si="32"/>
        <v>6.6788325094705767E-2</v>
      </c>
      <c r="AJ104" s="121">
        <f t="shared" si="32"/>
        <v>6.2158514089040946E-2</v>
      </c>
      <c r="AK104" s="121">
        <f t="shared" si="32"/>
        <v>5.7765575188753304E-2</v>
      </c>
      <c r="AL104" s="121">
        <f t="shared" si="32"/>
        <v>5.3611830982493912E-2</v>
      </c>
      <c r="AM104" s="121">
        <f t="shared" si="33"/>
        <v>4.9694005459751105E-2</v>
      </c>
    </row>
    <row r="105" spans="2:40" x14ac:dyDescent="0.2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9.6950037472312831E-2</v>
      </c>
      <c r="G105" s="130">
        <f t="shared" si="33"/>
        <v>8.4688897819123157E-2</v>
      </c>
      <c r="H105" s="130">
        <f t="shared" si="33"/>
        <v>8.1008976878412783E-2</v>
      </c>
      <c r="I105" s="130">
        <f t="shared" si="33"/>
        <v>7.6898912904039121E-2</v>
      </c>
      <c r="J105" s="129">
        <f t="shared" si="33"/>
        <v>7.2716342309817272E-2</v>
      </c>
      <c r="K105" s="72">
        <f t="shared" si="33"/>
        <v>6.8790299175632466E-2</v>
      </c>
      <c r="L105" s="72">
        <f t="shared" si="33"/>
        <v>6.5158896524462689E-2</v>
      </c>
      <c r="M105" s="72">
        <f t="shared" si="33"/>
        <v>6.1809875504057817E-2</v>
      </c>
      <c r="N105" s="130">
        <f t="shared" si="33"/>
        <v>5.8696269599939961E-2</v>
      </c>
      <c r="O105" s="129">
        <f t="shared" si="33"/>
        <v>5.5704467428301728E-2</v>
      </c>
      <c r="P105" s="72">
        <f t="shared" si="33"/>
        <v>5.2834033142601391E-2</v>
      </c>
      <c r="Q105" s="72">
        <f t="shared" si="33"/>
        <v>5.0088590803751845E-2</v>
      </c>
      <c r="R105" s="72">
        <f t="shared" si="33"/>
        <v>4.747098403073375E-2</v>
      </c>
      <c r="S105" s="130">
        <f t="shared" si="33"/>
        <v>4.4977329477144071E-2</v>
      </c>
      <c r="T105" s="130">
        <f t="shared" si="32"/>
        <v>4.2603909541270767E-2</v>
      </c>
      <c r="U105" s="130">
        <f t="shared" si="32"/>
        <v>4.0341107022143947E-2</v>
      </c>
      <c r="V105" s="130">
        <f t="shared" si="32"/>
        <v>3.8178824846528771E-2</v>
      </c>
      <c r="W105" s="130">
        <f t="shared" si="32"/>
        <v>3.6107290622495777E-2</v>
      </c>
      <c r="X105" s="121">
        <f t="shared" si="33"/>
        <v>3.4117515512091898E-2</v>
      </c>
      <c r="Y105" s="121">
        <f t="shared" si="32"/>
        <v>3.2204235007458192E-2</v>
      </c>
      <c r="Z105" s="121">
        <f t="shared" si="32"/>
        <v>3.0361509517543305E-2</v>
      </c>
      <c r="AA105" s="121">
        <f t="shared" si="32"/>
        <v>2.8585544886883196E-2</v>
      </c>
      <c r="AB105" s="121">
        <f t="shared" si="32"/>
        <v>2.6873936398007486E-2</v>
      </c>
      <c r="AC105" s="121">
        <f t="shared" si="33"/>
        <v>2.5225902462953063E-2</v>
      </c>
      <c r="AD105" s="121">
        <f t="shared" si="32"/>
        <v>2.3638480582958289E-2</v>
      </c>
      <c r="AE105" s="121">
        <f t="shared" si="32"/>
        <v>2.2113538045159645E-2</v>
      </c>
      <c r="AF105" s="121">
        <f t="shared" si="32"/>
        <v>2.0653533547309682E-2</v>
      </c>
      <c r="AG105" s="121">
        <f t="shared" si="32"/>
        <v>1.9260109244015108E-2</v>
      </c>
      <c r="AH105" s="121">
        <f t="shared" si="33"/>
        <v>1.7934711463434484E-2</v>
      </c>
      <c r="AI105" s="121">
        <f t="shared" si="32"/>
        <v>1.6678200310665341E-2</v>
      </c>
      <c r="AJ105" s="121">
        <f t="shared" si="32"/>
        <v>1.549025709474105E-2</v>
      </c>
      <c r="AK105" s="121">
        <f t="shared" si="32"/>
        <v>1.4370173983297967E-2</v>
      </c>
      <c r="AL105" s="121">
        <f t="shared" si="32"/>
        <v>1.3316769940305668E-2</v>
      </c>
      <c r="AM105" s="121">
        <f t="shared" si="33"/>
        <v>1.2327747508473975E-2</v>
      </c>
    </row>
    <row r="106" spans="2:40" x14ac:dyDescent="0.2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3.7553396581723117E-2</v>
      </c>
      <c r="G106" s="132">
        <f t="shared" si="33"/>
        <v>3.0920002480508833E-2</v>
      </c>
      <c r="H106" s="132">
        <f t="shared" si="33"/>
        <v>2.8961616045383588E-2</v>
      </c>
      <c r="I106" s="132">
        <f t="shared" si="33"/>
        <v>2.6940630476902955E-2</v>
      </c>
      <c r="J106" s="131">
        <f t="shared" si="33"/>
        <v>2.5028587836882318E-2</v>
      </c>
      <c r="K106" s="73">
        <f t="shared" si="33"/>
        <v>2.3296169986618404E-2</v>
      </c>
      <c r="L106" s="73">
        <f t="shared" si="33"/>
        <v>2.1702808091672725E-2</v>
      </c>
      <c r="M106" s="73">
        <f t="shared" si="33"/>
        <v>2.0244327848671643E-2</v>
      </c>
      <c r="N106" s="132">
        <f t="shared" si="33"/>
        <v>1.8901023711234134E-2</v>
      </c>
      <c r="O106" s="131">
        <f t="shared" si="33"/>
        <v>1.7626000233307255E-2</v>
      </c>
      <c r="P106" s="73">
        <f t="shared" si="33"/>
        <v>1.6419557519493307E-2</v>
      </c>
      <c r="Q106" s="73">
        <f t="shared" si="33"/>
        <v>1.5283803894631557E-2</v>
      </c>
      <c r="R106" s="73">
        <f t="shared" si="33"/>
        <v>1.4220200235560769E-2</v>
      </c>
      <c r="S106" s="132">
        <f t="shared" si="33"/>
        <v>1.3227164739938476E-2</v>
      </c>
      <c r="T106" s="132">
        <f t="shared" si="32"/>
        <v>1.2302888479794665E-2</v>
      </c>
      <c r="U106" s="132">
        <f t="shared" si="32"/>
        <v>1.1442972514936603E-2</v>
      </c>
      <c r="V106" s="132">
        <f t="shared" si="32"/>
        <v>1.0642622433551394E-2</v>
      </c>
      <c r="W106" s="132">
        <f t="shared" si="32"/>
        <v>9.8969782792203611E-3</v>
      </c>
      <c r="X106" s="122">
        <f t="shared" si="33"/>
        <v>9.2013077923631826E-3</v>
      </c>
      <c r="Y106" s="122">
        <f t="shared" si="32"/>
        <v>8.552026752938386E-3</v>
      </c>
      <c r="Z106" s="122">
        <f t="shared" si="32"/>
        <v>7.9452054899106193E-3</v>
      </c>
      <c r="AA106" s="122">
        <f t="shared" si="32"/>
        <v>7.377564865718108E-3</v>
      </c>
      <c r="AB106" s="122">
        <f t="shared" si="32"/>
        <v>6.8462428572877562E-3</v>
      </c>
      <c r="AC106" s="122">
        <f t="shared" si="33"/>
        <v>6.3488851484133245E-3</v>
      </c>
      <c r="AD106" s="122">
        <f t="shared" si="32"/>
        <v>5.8825371838730897E-3</v>
      </c>
      <c r="AE106" s="122">
        <f t="shared" si="32"/>
        <v>5.4457782637270143E-3</v>
      </c>
      <c r="AF106" s="122">
        <f t="shared" si="32"/>
        <v>5.0374304055208147E-3</v>
      </c>
      <c r="AG106" s="122">
        <f t="shared" si="32"/>
        <v>4.6561918357469496E-3</v>
      </c>
      <c r="AH106" s="122">
        <f t="shared" si="33"/>
        <v>4.3008433294474723E-3</v>
      </c>
      <c r="AI106" s="122">
        <f t="shared" si="32"/>
        <v>3.9701569876544286E-3</v>
      </c>
      <c r="AJ106" s="122">
        <f t="shared" si="32"/>
        <v>3.6627551956723466E-3</v>
      </c>
      <c r="AK106" s="122">
        <f t="shared" si="32"/>
        <v>3.3773224276619934E-3</v>
      </c>
      <c r="AL106" s="122">
        <f t="shared" si="32"/>
        <v>3.1125761963033799E-3</v>
      </c>
      <c r="AM106" s="122">
        <f t="shared" si="33"/>
        <v>2.8670979085174482E-3</v>
      </c>
    </row>
    <row r="107" spans="2:40" s="3" customFormat="1" x14ac:dyDescent="0.25"/>
    <row r="108" spans="2:40" s="3" customFormat="1" x14ac:dyDescent="0.25"/>
    <row r="109" spans="2:40" s="3" customFormat="1" x14ac:dyDescent="0.25"/>
    <row r="110" spans="2:40" s="3" customFormat="1" x14ac:dyDescent="0.25"/>
    <row r="111" spans="2:40" s="3" customFormat="1" x14ac:dyDescent="0.25"/>
    <row r="112" spans="2:40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Z67"/>
  <sheetViews>
    <sheetView showGridLines="0" zoomScaleNormal="100" workbookViewId="0">
      <selection activeCell="AV34" sqref="AV34"/>
    </sheetView>
  </sheetViews>
  <sheetFormatPr baseColWidth="10" defaultRowHeight="15" x14ac:dyDescent="0.25"/>
  <cols>
    <col min="1" max="1" width="15.7109375" customWidth="1"/>
    <col min="2" max="2" width="33.85546875" bestFit="1" customWidth="1"/>
    <col min="3" max="16" width="8.85546875" hidden="1" customWidth="1"/>
    <col min="17" max="17" width="14" customWidth="1"/>
    <col min="18" max="26" width="8.85546875" hidden="1" customWidth="1"/>
    <col min="27" max="27" width="14" customWidth="1"/>
    <col min="28" max="46" width="14" hidden="1" customWidth="1"/>
    <col min="47" max="47" width="14" customWidth="1"/>
    <col min="49" max="49" width="13.42578125" customWidth="1"/>
  </cols>
  <sheetData>
    <row r="1" spans="1:52" s="244" customFormat="1" ht="45" customHeight="1" x14ac:dyDescent="0.2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  <c r="AW1" s="266" t="s">
        <v>529</v>
      </c>
      <c r="AX1" s="242">
        <v>2020</v>
      </c>
      <c r="AY1" s="242">
        <v>2030</v>
      </c>
      <c r="AZ1" s="243">
        <v>2050</v>
      </c>
    </row>
    <row r="2" spans="1:52" x14ac:dyDescent="0.25">
      <c r="B2" s="245" t="s">
        <v>1</v>
      </c>
      <c r="C2" s="246">
        <f t="shared" ref="C2:AU2" si="0">C3+C4+C7</f>
        <v>1099450.1183000002</v>
      </c>
      <c r="D2" s="247">
        <f t="shared" si="0"/>
        <v>1138707.6063000001</v>
      </c>
      <c r="E2" s="247">
        <f t="shared" si="0"/>
        <v>1157204.5750000002</v>
      </c>
      <c r="F2" s="247">
        <f t="shared" si="0"/>
        <v>1191039.9668999999</v>
      </c>
      <c r="G2" s="247">
        <f t="shared" si="0"/>
        <v>1205655.8903999999</v>
      </c>
      <c r="H2" s="247">
        <f t="shared" si="0"/>
        <v>1235180.6798</v>
      </c>
      <c r="I2" s="247">
        <f t="shared" si="0"/>
        <v>1273175.4017</v>
      </c>
      <c r="J2" s="247">
        <f t="shared" si="0"/>
        <v>1316909.1527</v>
      </c>
      <c r="K2" s="247">
        <f t="shared" si="0"/>
        <v>1374709.2163</v>
      </c>
      <c r="L2" s="247">
        <f t="shared" si="0"/>
        <v>1425186.4659000002</v>
      </c>
      <c r="M2" s="247">
        <f t="shared" si="0"/>
        <v>1418608.6488999999</v>
      </c>
      <c r="N2" s="247">
        <f t="shared" si="0"/>
        <v>1418160.5537</v>
      </c>
      <c r="O2" s="247">
        <f t="shared" si="0"/>
        <v>1416275.3099000002</v>
      </c>
      <c r="P2" s="247">
        <f t="shared" si="0"/>
        <v>1411716.2165999999</v>
      </c>
      <c r="Q2" s="247">
        <f t="shared" si="0"/>
        <v>1416894.9446999999</v>
      </c>
      <c r="R2" s="247">
        <f t="shared" si="0"/>
        <v>1423154.3344999999</v>
      </c>
      <c r="S2" s="247">
        <f t="shared" si="0"/>
        <v>1425270.7875000001</v>
      </c>
      <c r="T2" s="247">
        <f t="shared" si="0"/>
        <v>1425526.4443000001</v>
      </c>
      <c r="U2" s="247">
        <f t="shared" si="0"/>
        <v>1431020.8973000001</v>
      </c>
      <c r="V2" s="247">
        <f t="shared" si="0"/>
        <v>1433890.1359999999</v>
      </c>
      <c r="W2" s="247">
        <f t="shared" si="0"/>
        <v>1438847.0933999999</v>
      </c>
      <c r="X2" s="247">
        <f t="shared" si="0"/>
        <v>1445930.0458</v>
      </c>
      <c r="Y2" s="247">
        <f t="shared" si="0"/>
        <v>1455044.5282999999</v>
      </c>
      <c r="Z2" s="247">
        <f t="shared" si="0"/>
        <v>1465372.9183</v>
      </c>
      <c r="AA2" s="247">
        <f t="shared" si="0"/>
        <v>1476563.1107999999</v>
      </c>
      <c r="AB2" s="247">
        <f t="shared" si="0"/>
        <v>1488228.5547000002</v>
      </c>
      <c r="AC2" s="247">
        <f t="shared" si="0"/>
        <v>1500067.4117999999</v>
      </c>
      <c r="AD2" s="247">
        <f t="shared" si="0"/>
        <v>1511839.2448999998</v>
      </c>
      <c r="AE2" s="247">
        <f t="shared" si="0"/>
        <v>1523478.5448</v>
      </c>
      <c r="AF2" s="247">
        <f t="shared" si="0"/>
        <v>1535072.2352999998</v>
      </c>
      <c r="AG2" s="247">
        <f t="shared" si="0"/>
        <v>1546544.4214000001</v>
      </c>
      <c r="AH2" s="247">
        <f t="shared" si="0"/>
        <v>1557993.4790000001</v>
      </c>
      <c r="AI2" s="247">
        <f t="shared" si="0"/>
        <v>1569457.1995000001</v>
      </c>
      <c r="AJ2" s="247">
        <f t="shared" si="0"/>
        <v>1581179.4898999999</v>
      </c>
      <c r="AK2" s="247">
        <f t="shared" si="0"/>
        <v>1593216.3139</v>
      </c>
      <c r="AL2" s="247">
        <f t="shared" si="0"/>
        <v>1605916.3223999999</v>
      </c>
      <c r="AM2" s="247">
        <f t="shared" si="0"/>
        <v>1619230.7653000001</v>
      </c>
      <c r="AN2" s="247">
        <f t="shared" si="0"/>
        <v>1633005.9698000001</v>
      </c>
      <c r="AO2" s="247">
        <f t="shared" si="0"/>
        <v>1647278.2354000001</v>
      </c>
      <c r="AP2" s="247">
        <f t="shared" si="0"/>
        <v>1661990.8147999998</v>
      </c>
      <c r="AQ2" s="247">
        <f t="shared" si="0"/>
        <v>1677041.0162</v>
      </c>
      <c r="AR2" s="247">
        <f t="shared" si="0"/>
        <v>1692504.4967</v>
      </c>
      <c r="AS2" s="247">
        <f t="shared" si="0"/>
        <v>1708362.8966999999</v>
      </c>
      <c r="AT2" s="247">
        <f t="shared" si="0"/>
        <v>1724569.0297000001</v>
      </c>
      <c r="AU2" s="248">
        <f t="shared" si="0"/>
        <v>1741428.9689000002</v>
      </c>
      <c r="AW2" t="s">
        <v>530</v>
      </c>
      <c r="AX2" s="299">
        <f>Q8/Q7</f>
        <v>0.92170773445247578</v>
      </c>
      <c r="AY2" s="299">
        <f>AA8/AA7</f>
        <v>0.91314633938228884</v>
      </c>
      <c r="AZ2" s="299">
        <f>AU8/AU7</f>
        <v>0.89439211273319508</v>
      </c>
    </row>
    <row r="3" spans="1:52" x14ac:dyDescent="0.25">
      <c r="B3" s="249" t="s">
        <v>494</v>
      </c>
      <c r="C3" s="250">
        <f>Résultats!E286</f>
        <v>269949.78960000002</v>
      </c>
      <c r="D3" s="251">
        <f>Résultats!F286</f>
        <v>277098.31140000001</v>
      </c>
      <c r="E3" s="251">
        <f>Résultats!G286</f>
        <v>283661.62070000003</v>
      </c>
      <c r="F3" s="251">
        <f>Résultats!H286</f>
        <v>284996.64429999999</v>
      </c>
      <c r="G3" s="251">
        <f>Résultats!I286</f>
        <v>276969.51199999999</v>
      </c>
      <c r="H3" s="251">
        <f>Résultats!J286</f>
        <v>276308.41389999999</v>
      </c>
      <c r="I3" s="251">
        <f>Résultats!K286</f>
        <v>278550.93329999998</v>
      </c>
      <c r="J3" s="251">
        <f>Résultats!L286</f>
        <v>278764.20939999999</v>
      </c>
      <c r="K3" s="251">
        <f>Résultats!M286</f>
        <v>284099.9154</v>
      </c>
      <c r="L3" s="251">
        <f>Résultats!N286</f>
        <v>292961.30810000002</v>
      </c>
      <c r="M3" s="251">
        <f>Résultats!O286</f>
        <v>300343.14889999997</v>
      </c>
      <c r="N3" s="251">
        <f>Résultats!P286</f>
        <v>308835.91889999999</v>
      </c>
      <c r="O3" s="251">
        <f>Résultats!Q286</f>
        <v>317314.234</v>
      </c>
      <c r="P3" s="251">
        <f>Résultats!R286</f>
        <v>328532.7561</v>
      </c>
      <c r="Q3" s="251">
        <f>Résultats!S286</f>
        <v>327772.34159999999</v>
      </c>
      <c r="R3" s="251">
        <f>Résultats!T286</f>
        <v>327038.72879999998</v>
      </c>
      <c r="S3" s="251">
        <f>Résultats!U286</f>
        <v>327195.06109999999</v>
      </c>
      <c r="T3" s="251">
        <f>Résultats!V286</f>
        <v>326543.52740000002</v>
      </c>
      <c r="U3" s="251">
        <f>Résultats!W286</f>
        <v>333090.89520000003</v>
      </c>
      <c r="V3" s="251">
        <f>Résultats!X286</f>
        <v>338192.86989999999</v>
      </c>
      <c r="W3" s="251">
        <f>Résultats!Y286</f>
        <v>344133.1777</v>
      </c>
      <c r="X3" s="251">
        <f>Résultats!Z286</f>
        <v>350656.39069999999</v>
      </c>
      <c r="Y3" s="251">
        <f>Résultats!AA286</f>
        <v>357846.20549999998</v>
      </c>
      <c r="Z3" s="251">
        <f>Résultats!AB286</f>
        <v>365445.55650000001</v>
      </c>
      <c r="AA3" s="251">
        <f>Résultats!AC286</f>
        <v>373317.63160000002</v>
      </c>
      <c r="AB3" s="251">
        <f>Résultats!AD286</f>
        <v>381409.9547</v>
      </c>
      <c r="AC3" s="251">
        <f>Résultats!AE286</f>
        <v>389553.62520000001</v>
      </c>
      <c r="AD3" s="251">
        <f>Résultats!AF286</f>
        <v>397602.25459999999</v>
      </c>
      <c r="AE3" s="251">
        <f>Résultats!AG286</f>
        <v>405522.5613</v>
      </c>
      <c r="AF3" s="251">
        <f>Résultats!AH286</f>
        <v>413374.43099999998</v>
      </c>
      <c r="AG3" s="251">
        <f>Résultats!AI286</f>
        <v>421137.59120000002</v>
      </c>
      <c r="AH3" s="251">
        <f>Résultats!AJ286</f>
        <v>428860.64939999999</v>
      </c>
      <c r="AI3" s="251">
        <f>Résultats!AK286</f>
        <v>436550.01640000002</v>
      </c>
      <c r="AJ3" s="251">
        <f>Résultats!AL286</f>
        <v>444400.25640000001</v>
      </c>
      <c r="AK3" s="251">
        <f>Résultats!AM286</f>
        <v>452458.22600000002</v>
      </c>
      <c r="AL3" s="251">
        <f>Résultats!AN286</f>
        <v>460829.21879999997</v>
      </c>
      <c r="AM3" s="251">
        <f>Résultats!AO286</f>
        <v>469560.01199999999</v>
      </c>
      <c r="AN3" s="251">
        <f>Résultats!AP286</f>
        <v>478590.97690000001</v>
      </c>
      <c r="AO3" s="251">
        <f>Résultats!AQ286</f>
        <v>487995.94709999999</v>
      </c>
      <c r="AP3" s="251">
        <f>Résultats!AR286</f>
        <v>497784.98450000002</v>
      </c>
      <c r="AQ3" s="251">
        <f>Résultats!AS286</f>
        <v>507908.18589999998</v>
      </c>
      <c r="AR3" s="251">
        <f>Résultats!AT286</f>
        <v>518444.7683</v>
      </c>
      <c r="AS3" s="251">
        <f>Résultats!AU286</f>
        <v>529393.3175</v>
      </c>
      <c r="AT3" s="251">
        <f>Résultats!AV286</f>
        <v>540719.62250000006</v>
      </c>
      <c r="AU3" s="252">
        <f>Résultats!AW286</f>
        <v>552640.88210000005</v>
      </c>
      <c r="AV3" s="253"/>
      <c r="AW3" t="s">
        <v>531</v>
      </c>
      <c r="AX3" s="299">
        <f>Q5/Q4</f>
        <v>0.69225611860853331</v>
      </c>
      <c r="AY3" s="299">
        <f>AA5/AA4</f>
        <v>0.70493776522538554</v>
      </c>
      <c r="AZ3" s="299">
        <f>AU5/AU4</f>
        <v>0.6981080929553497</v>
      </c>
    </row>
    <row r="4" spans="1:52" x14ac:dyDescent="0.25">
      <c r="B4" s="254" t="s">
        <v>495</v>
      </c>
      <c r="C4" s="255">
        <f>Résultats!E292</f>
        <v>248850.0986</v>
      </c>
      <c r="D4" s="256">
        <f>Résultats!F292</f>
        <v>262898.17729999998</v>
      </c>
      <c r="E4" s="256">
        <f>Résultats!G292</f>
        <v>272240.82209999999</v>
      </c>
      <c r="F4" s="256">
        <f>Résultats!H292</f>
        <v>287789.47009999998</v>
      </c>
      <c r="G4" s="256">
        <f>Résultats!I292</f>
        <v>299413.09159999999</v>
      </c>
      <c r="H4" s="256">
        <f>Résultats!J292</f>
        <v>315292.64840000001</v>
      </c>
      <c r="I4" s="256">
        <f>Résultats!K292</f>
        <v>335053.10080000001</v>
      </c>
      <c r="J4" s="256">
        <f>Résultats!L292</f>
        <v>357362.45140000002</v>
      </c>
      <c r="K4" s="256">
        <f>Résultats!M292</f>
        <v>382942.01069999998</v>
      </c>
      <c r="L4" s="256">
        <f>Résultats!N292</f>
        <v>405799.8578</v>
      </c>
      <c r="M4" s="256">
        <f>Résultats!O292</f>
        <v>397150.04029999999</v>
      </c>
      <c r="N4" s="256">
        <f>Résultats!P292</f>
        <v>389425.6348</v>
      </c>
      <c r="O4" s="256">
        <f>Résultats!Q292</f>
        <v>380431.73060000001</v>
      </c>
      <c r="P4" s="256">
        <f>Résultats!R292</f>
        <v>367206.25199999998</v>
      </c>
      <c r="Q4" s="256">
        <f>Résultats!S292</f>
        <v>367278.2893</v>
      </c>
      <c r="R4" s="256">
        <f>Résultats!T292</f>
        <v>369729.21130000002</v>
      </c>
      <c r="S4" s="256">
        <f>Résultats!U292</f>
        <v>370794.36940000003</v>
      </c>
      <c r="T4" s="256">
        <f>Résultats!V292</f>
        <v>371595.8676</v>
      </c>
      <c r="U4" s="256">
        <f>Résultats!W292</f>
        <v>371956.18859999999</v>
      </c>
      <c r="V4" s="256">
        <f>Résultats!X292</f>
        <v>371972.20770000003</v>
      </c>
      <c r="W4" s="256">
        <f>Résultats!Y292</f>
        <v>372290.6728</v>
      </c>
      <c r="X4" s="256">
        <f>Résultats!Z292</f>
        <v>373041.3371</v>
      </c>
      <c r="Y4" s="256">
        <f>Résultats!AA292</f>
        <v>374213.61979999999</v>
      </c>
      <c r="Z4" s="256">
        <f>Résultats!AB292</f>
        <v>375515.20329999999</v>
      </c>
      <c r="AA4" s="256">
        <f>Résultats!AC292</f>
        <v>376914.8542</v>
      </c>
      <c r="AB4" s="256">
        <f>Résultats!AD292</f>
        <v>378430.93109999999</v>
      </c>
      <c r="AC4" s="256">
        <f>Résultats!AE292</f>
        <v>379965.86489999999</v>
      </c>
      <c r="AD4" s="256">
        <f>Résultats!AF292</f>
        <v>381475.17709999997</v>
      </c>
      <c r="AE4" s="256">
        <f>Résultats!AG292</f>
        <v>382938.80739999999</v>
      </c>
      <c r="AF4" s="256">
        <f>Résultats!AH292</f>
        <v>384362.88089999999</v>
      </c>
      <c r="AG4" s="256">
        <f>Résultats!AI292</f>
        <v>385728.19589999999</v>
      </c>
      <c r="AH4" s="256">
        <f>Résultats!AJ292</f>
        <v>387056.00339999999</v>
      </c>
      <c r="AI4" s="256">
        <f>Résultats!AK292</f>
        <v>388377.53529999999</v>
      </c>
      <c r="AJ4" s="256">
        <f>Résultats!AL292</f>
        <v>389713.84820000001</v>
      </c>
      <c r="AK4" s="256">
        <f>Résultats!AM292</f>
        <v>391080.2611</v>
      </c>
      <c r="AL4" s="256">
        <f>Résultats!AN292</f>
        <v>392428.80080000003</v>
      </c>
      <c r="AM4" s="256">
        <f>Résultats!AO292</f>
        <v>393836.39889999997</v>
      </c>
      <c r="AN4" s="256">
        <f>Résultats!AP292</f>
        <v>395310.80780000001</v>
      </c>
      <c r="AO4" s="256">
        <f>Résultats!AQ292</f>
        <v>396851.1041</v>
      </c>
      <c r="AP4" s="256">
        <f>Résultats!AR292</f>
        <v>398443.95329999999</v>
      </c>
      <c r="AQ4" s="256">
        <f>Résultats!AS292</f>
        <v>400074.97570000001</v>
      </c>
      <c r="AR4" s="256">
        <f>Résultats!AT292</f>
        <v>401742.2794</v>
      </c>
      <c r="AS4" s="256">
        <f>Résultats!AU292</f>
        <v>403440.87239999999</v>
      </c>
      <c r="AT4" s="256">
        <f>Résultats!AV292</f>
        <v>405167.59230000002</v>
      </c>
      <c r="AU4" s="257">
        <f>Résultats!AW292</f>
        <v>406942.2291</v>
      </c>
      <c r="AV4" s="253"/>
      <c r="AW4" t="s">
        <v>532</v>
      </c>
      <c r="AX4" s="299">
        <f>Q10/(Q7+Q4)</f>
        <v>0.84433114094094974</v>
      </c>
      <c r="AY4" s="299">
        <f>AA10/(AA7+AA4)</f>
        <v>0.84201357169721724</v>
      </c>
      <c r="AZ4" s="299">
        <f>AU10/(AU7+AU4)</f>
        <v>0.82720077944845694</v>
      </c>
    </row>
    <row r="5" spans="1:52" x14ac:dyDescent="0.25">
      <c r="B5" s="258" t="s">
        <v>496</v>
      </c>
      <c r="C5" s="259">
        <f>Résultats!E287</f>
        <v>163461.30420000001</v>
      </c>
      <c r="D5" s="212">
        <f>Résultats!F287</f>
        <v>168432.15779999999</v>
      </c>
      <c r="E5" s="212">
        <f>Résultats!G287</f>
        <v>175098.72990000001</v>
      </c>
      <c r="F5" s="212">
        <f>Résultats!H287</f>
        <v>184374.18</v>
      </c>
      <c r="G5" s="212">
        <f>Résultats!I287</f>
        <v>192029.0019</v>
      </c>
      <c r="H5" s="212">
        <f>Résultats!J287</f>
        <v>200639.6243</v>
      </c>
      <c r="I5" s="212">
        <f>Résultats!K287</f>
        <v>215029.0196</v>
      </c>
      <c r="J5" s="212">
        <f>Résultats!L287</f>
        <v>230855.26449999999</v>
      </c>
      <c r="K5" s="212">
        <f>Résultats!M287</f>
        <v>247456.30189999999</v>
      </c>
      <c r="L5" s="212">
        <f>Résultats!N287</f>
        <v>260447.91740000001</v>
      </c>
      <c r="M5" s="212">
        <f>Résultats!O287</f>
        <v>261243.1918</v>
      </c>
      <c r="N5" s="212">
        <f>Résultats!P287</f>
        <v>258856.96090000001</v>
      </c>
      <c r="O5" s="212">
        <f>Résultats!Q287</f>
        <v>254991.8308</v>
      </c>
      <c r="P5" s="212">
        <f>Résultats!R287</f>
        <v>253651.76060000001</v>
      </c>
      <c r="Q5" s="212">
        <f>Résultats!S287</f>
        <v>254250.64300000001</v>
      </c>
      <c r="R5" s="212">
        <f>Résultats!T287</f>
        <v>257250.7139</v>
      </c>
      <c r="S5" s="212">
        <f>Résultats!U287</f>
        <v>258678.62469999999</v>
      </c>
      <c r="T5" s="212">
        <f>Résultats!V287</f>
        <v>259612.70939999999</v>
      </c>
      <c r="U5" s="212">
        <f>Résultats!W287</f>
        <v>260240.13529999999</v>
      </c>
      <c r="V5" s="212">
        <f>Résultats!X287</f>
        <v>260425.94680000001</v>
      </c>
      <c r="W5" s="212">
        <f>Résultats!Y287</f>
        <v>261055.46669999999</v>
      </c>
      <c r="X5" s="212">
        <f>Résultats!Z287</f>
        <v>262019.90770000001</v>
      </c>
      <c r="Y5" s="212">
        <f>Résultats!AA287</f>
        <v>263192.89380000002</v>
      </c>
      <c r="Z5" s="212">
        <f>Résultats!AB287</f>
        <v>264445.53399999999</v>
      </c>
      <c r="AA5" s="212">
        <f>Résultats!AC287</f>
        <v>265701.51500000001</v>
      </c>
      <c r="AB5" s="212">
        <f>Résultats!AD287</f>
        <v>266984.05209999997</v>
      </c>
      <c r="AC5" s="212">
        <f>Résultats!AE287</f>
        <v>268198.58610000001</v>
      </c>
      <c r="AD5" s="212">
        <f>Résultats!AF287</f>
        <v>269321.13290000003</v>
      </c>
      <c r="AE5" s="212">
        <f>Résultats!AG287</f>
        <v>270342.75280000002</v>
      </c>
      <c r="AF5" s="212">
        <f>Résultats!AH287</f>
        <v>271272.77429999999</v>
      </c>
      <c r="AG5" s="212">
        <f>Résultats!AI287</f>
        <v>272094.95240000001</v>
      </c>
      <c r="AH5" s="212">
        <f>Résultats!AJ287</f>
        <v>272843.10950000002</v>
      </c>
      <c r="AI5" s="212">
        <f>Résultats!AK287</f>
        <v>273562.56319999998</v>
      </c>
      <c r="AJ5" s="212">
        <f>Résultats!AL287</f>
        <v>274270.45699999999</v>
      </c>
      <c r="AK5" s="212">
        <f>Résultats!AM287</f>
        <v>274991.90340000001</v>
      </c>
      <c r="AL5" s="212">
        <f>Résultats!AN287</f>
        <v>275635.72720000002</v>
      </c>
      <c r="AM5" s="212">
        <f>Résultats!AO287</f>
        <v>276330.92070000002</v>
      </c>
      <c r="AN5" s="212">
        <f>Résultats!AP287</f>
        <v>277103.33130000002</v>
      </c>
      <c r="AO5" s="212">
        <f>Résultats!AQ287</f>
        <v>277946.43819999998</v>
      </c>
      <c r="AP5" s="212">
        <f>Résultats!AR287</f>
        <v>278854.77279999998</v>
      </c>
      <c r="AQ5" s="212">
        <f>Résultats!AS287</f>
        <v>279812.54479999997</v>
      </c>
      <c r="AR5" s="212">
        <f>Résultats!AT287</f>
        <v>280814.80989999999</v>
      </c>
      <c r="AS5" s="212">
        <f>Résultats!AU287</f>
        <v>281862.08289999998</v>
      </c>
      <c r="AT5" s="212">
        <f>Résultats!AV287</f>
        <v>282955.4952</v>
      </c>
      <c r="AU5" s="260">
        <f>Résultats!AW287</f>
        <v>284089.66350000002</v>
      </c>
    </row>
    <row r="6" spans="1:52" x14ac:dyDescent="0.25">
      <c r="B6" s="261" t="s">
        <v>497</v>
      </c>
      <c r="C6" s="262">
        <f>Résultats!E290</f>
        <v>47168.089030000003</v>
      </c>
      <c r="D6" s="263">
        <f>Résultats!F290</f>
        <v>49526.52809</v>
      </c>
      <c r="E6" s="263">
        <f>Résultats!G290</f>
        <v>49189.34431</v>
      </c>
      <c r="F6" s="263">
        <f>Résultats!H290</f>
        <v>50577.711130000003</v>
      </c>
      <c r="G6" s="263">
        <f>Résultats!I290</f>
        <v>51404.830750000001</v>
      </c>
      <c r="H6" s="263">
        <f>Résultats!J290</f>
        <v>52652.689769999997</v>
      </c>
      <c r="I6" s="263">
        <f>Résultats!K290</f>
        <v>53240.859380000002</v>
      </c>
      <c r="J6" s="263">
        <f>Résultats!L290</f>
        <v>54442.262060000001</v>
      </c>
      <c r="K6" s="263">
        <f>Résultats!M290</f>
        <v>56442.382989999998</v>
      </c>
      <c r="L6" s="263">
        <f>Résultats!N290</f>
        <v>57915.791259999998</v>
      </c>
      <c r="M6" s="263">
        <f>Résultats!O290</f>
        <v>56788.232689999997</v>
      </c>
      <c r="N6" s="263">
        <f>Résultats!P290</f>
        <v>56684.35194</v>
      </c>
      <c r="O6" s="263">
        <f>Résultats!Q290</f>
        <v>56743.52996</v>
      </c>
      <c r="P6" s="263">
        <f>Résultats!R290</f>
        <v>55968.697870000004</v>
      </c>
      <c r="Q6" s="263">
        <f>Résultats!S290</f>
        <v>56546.68561</v>
      </c>
      <c r="R6" s="263">
        <f>Résultats!T290</f>
        <v>56508.177020000003</v>
      </c>
      <c r="S6" s="263">
        <f>Résultats!U290</f>
        <v>56360.858650000002</v>
      </c>
      <c r="T6" s="263">
        <f>Résultats!V290</f>
        <v>56198.060409999998</v>
      </c>
      <c r="U6" s="263">
        <f>Résultats!W290</f>
        <v>55884.277710000002</v>
      </c>
      <c r="V6" s="263">
        <f>Résultats!X290</f>
        <v>55537.221590000001</v>
      </c>
      <c r="W6" s="263">
        <f>Résultats!Y290</f>
        <v>55241.019330000003</v>
      </c>
      <c r="X6" s="263">
        <f>Résultats!Z290</f>
        <v>55048.891770000002</v>
      </c>
      <c r="Y6" s="263">
        <f>Résultats!AA290</f>
        <v>54961.719899999996</v>
      </c>
      <c r="Z6" s="263">
        <f>Résultats!AB290</f>
        <v>54952.09607</v>
      </c>
      <c r="AA6" s="263">
        <f>Résultats!AC290</f>
        <v>55009.539060000003</v>
      </c>
      <c r="AB6" s="263">
        <f>Résultats!AD290</f>
        <v>55086.121500000001</v>
      </c>
      <c r="AC6" s="263">
        <f>Résultats!AE290</f>
        <v>55190.099860000002</v>
      </c>
      <c r="AD6" s="263">
        <f>Résultats!AF290</f>
        <v>55317.590909999999</v>
      </c>
      <c r="AE6" s="263">
        <f>Résultats!AG290</f>
        <v>55467.624960000001</v>
      </c>
      <c r="AF6" s="263">
        <f>Résultats!AH290</f>
        <v>55641.272199999999</v>
      </c>
      <c r="AG6" s="263">
        <f>Résultats!AI290</f>
        <v>55835.714319999999</v>
      </c>
      <c r="AH6" s="263">
        <f>Résultats!AJ290</f>
        <v>56049.215029999999</v>
      </c>
      <c r="AI6" s="263">
        <f>Résultats!AK290</f>
        <v>56275.197630000002</v>
      </c>
      <c r="AJ6" s="263">
        <f>Résultats!AL290</f>
        <v>56514.5213</v>
      </c>
      <c r="AK6" s="263">
        <f>Résultats!AM290</f>
        <v>56762.377860000001</v>
      </c>
      <c r="AL6" s="263">
        <f>Résultats!AN290</f>
        <v>57069.922200000001</v>
      </c>
      <c r="AM6" s="263">
        <f>Résultats!AO290</f>
        <v>57395.15713</v>
      </c>
      <c r="AN6" s="263">
        <f>Résultats!AP290</f>
        <v>57721.043080000003</v>
      </c>
      <c r="AO6" s="263">
        <f>Résultats!AQ290</f>
        <v>58044.038350000003</v>
      </c>
      <c r="AP6" s="263">
        <f>Résultats!AR290</f>
        <v>58357.478170000002</v>
      </c>
      <c r="AQ6" s="263">
        <f>Résultats!AS290</f>
        <v>58658.856690000001</v>
      </c>
      <c r="AR6" s="263">
        <f>Résultats!AT290</f>
        <v>58948.600469999998</v>
      </c>
      <c r="AS6" s="263">
        <f>Résultats!AU290</f>
        <v>59224.782520000001</v>
      </c>
      <c r="AT6" s="263">
        <f>Résultats!AV290</f>
        <v>59485.917130000002</v>
      </c>
      <c r="AU6" s="264">
        <f>Résultats!AW290</f>
        <v>59742.694819999997</v>
      </c>
      <c r="AV6" s="253"/>
    </row>
    <row r="7" spans="1:52" x14ac:dyDescent="0.25">
      <c r="B7" s="258" t="s">
        <v>498</v>
      </c>
      <c r="C7" s="259">
        <f>Résultats!E291</f>
        <v>580650.23010000004</v>
      </c>
      <c r="D7" s="212">
        <f>Résultats!F291</f>
        <v>598711.1176</v>
      </c>
      <c r="E7" s="212">
        <f>Résultats!G291</f>
        <v>601302.13219999999</v>
      </c>
      <c r="F7" s="212">
        <f>Résultats!H291</f>
        <v>618253.85250000004</v>
      </c>
      <c r="G7" s="212">
        <f>Résultats!I291</f>
        <v>629273.2868</v>
      </c>
      <c r="H7" s="212">
        <f>Résultats!J291</f>
        <v>643579.61750000005</v>
      </c>
      <c r="I7" s="212">
        <f>Résultats!K291</f>
        <v>659571.3676</v>
      </c>
      <c r="J7" s="212">
        <f>Résultats!L291</f>
        <v>680782.49190000002</v>
      </c>
      <c r="K7" s="212">
        <f>Résultats!M291</f>
        <v>707667.29020000005</v>
      </c>
      <c r="L7" s="212">
        <f>Résultats!N291</f>
        <v>726425.3</v>
      </c>
      <c r="M7" s="212">
        <f>Résultats!O291</f>
        <v>721115.45970000001</v>
      </c>
      <c r="N7" s="212">
        <f>Résultats!P291</f>
        <v>719899</v>
      </c>
      <c r="O7" s="212">
        <f>Résultats!Q291</f>
        <v>718529.34530000004</v>
      </c>
      <c r="P7" s="212">
        <f>Résultats!R291</f>
        <v>715977.20849999995</v>
      </c>
      <c r="Q7" s="212">
        <f>Résultats!S291</f>
        <v>721844.3138</v>
      </c>
      <c r="R7" s="212">
        <f>Résultats!T291</f>
        <v>726386.39439999999</v>
      </c>
      <c r="S7" s="212">
        <f>Résultats!U291</f>
        <v>727281.35699999996</v>
      </c>
      <c r="T7" s="212">
        <f>Résultats!V291</f>
        <v>727387.04929999996</v>
      </c>
      <c r="U7" s="212">
        <f>Résultats!W291</f>
        <v>725973.81350000005</v>
      </c>
      <c r="V7" s="212">
        <f>Résultats!X291</f>
        <v>723725.05839999998</v>
      </c>
      <c r="W7" s="212">
        <f>Résultats!Y291</f>
        <v>722423.24289999995</v>
      </c>
      <c r="X7" s="212">
        <f>Résultats!Z291</f>
        <v>722232.31799999997</v>
      </c>
      <c r="Y7" s="212">
        <f>Résultats!AA291</f>
        <v>722984.70299999998</v>
      </c>
      <c r="Z7" s="212">
        <f>Résultats!AB291</f>
        <v>724412.15850000002</v>
      </c>
      <c r="AA7" s="212">
        <f>Résultats!AC291</f>
        <v>726330.625</v>
      </c>
      <c r="AB7" s="212">
        <f>Résultats!AD291</f>
        <v>728387.66890000005</v>
      </c>
      <c r="AC7" s="212">
        <f>Résultats!AE291</f>
        <v>730547.92169999995</v>
      </c>
      <c r="AD7" s="212">
        <f>Résultats!AF291</f>
        <v>732761.81319999998</v>
      </c>
      <c r="AE7" s="212">
        <f>Résultats!AG291</f>
        <v>735017.17610000004</v>
      </c>
      <c r="AF7" s="212">
        <f>Résultats!AH291</f>
        <v>737334.92339999997</v>
      </c>
      <c r="AG7" s="212">
        <f>Résultats!AI291</f>
        <v>739678.63430000003</v>
      </c>
      <c r="AH7" s="212">
        <f>Résultats!AJ291</f>
        <v>742076.82620000001</v>
      </c>
      <c r="AI7" s="212">
        <f>Résultats!AK291</f>
        <v>744529.64780000004</v>
      </c>
      <c r="AJ7" s="212">
        <f>Résultats!AL291</f>
        <v>747065.38529999997</v>
      </c>
      <c r="AK7" s="212">
        <f>Résultats!AM291</f>
        <v>749677.82680000004</v>
      </c>
      <c r="AL7" s="212">
        <f>Résultats!AN291</f>
        <v>752658.30279999995</v>
      </c>
      <c r="AM7" s="212">
        <f>Résultats!AO291</f>
        <v>755834.35439999995</v>
      </c>
      <c r="AN7" s="212">
        <f>Résultats!AP291</f>
        <v>759104.1851</v>
      </c>
      <c r="AO7" s="212">
        <f>Résultats!AQ291</f>
        <v>762431.18420000002</v>
      </c>
      <c r="AP7" s="212">
        <f>Résultats!AR291</f>
        <v>765761.87699999998</v>
      </c>
      <c r="AQ7" s="212">
        <f>Résultats!AS291</f>
        <v>769057.85459999996</v>
      </c>
      <c r="AR7" s="212">
        <f>Résultats!AT291</f>
        <v>772317.44900000002</v>
      </c>
      <c r="AS7" s="212">
        <f>Résultats!AU291</f>
        <v>775528.70680000004</v>
      </c>
      <c r="AT7" s="212">
        <f>Résultats!AV291</f>
        <v>778681.8149</v>
      </c>
      <c r="AU7" s="260">
        <f>Résultats!AW291</f>
        <v>781845.85770000005</v>
      </c>
    </row>
    <row r="8" spans="1:52" x14ac:dyDescent="0.25">
      <c r="B8" s="258" t="s">
        <v>499</v>
      </c>
      <c r="C8" s="259">
        <f>Résultats!E288</f>
        <v>533482.14110000001</v>
      </c>
      <c r="D8" s="212">
        <f>Résultats!F288</f>
        <v>549193.36679999996</v>
      </c>
      <c r="E8" s="212">
        <f>Résultats!G288</f>
        <v>552124.96250000002</v>
      </c>
      <c r="F8" s="212">
        <f>Résultats!H288</f>
        <v>567688.65919999999</v>
      </c>
      <c r="G8" s="212">
        <f>Résultats!I288</f>
        <v>577881.25549999997</v>
      </c>
      <c r="H8" s="212">
        <f>Résultats!J288</f>
        <v>590940.08299999998</v>
      </c>
      <c r="I8" s="212">
        <f>Résultats!K288</f>
        <v>606349.27320000005</v>
      </c>
      <c r="J8" s="212">
        <f>Résultats!L288</f>
        <v>626362.19720000005</v>
      </c>
      <c r="K8" s="212">
        <f>Résultats!M288</f>
        <v>651247.95819999999</v>
      </c>
      <c r="L8" s="212">
        <f>Résultats!N288</f>
        <v>668533.17559999996</v>
      </c>
      <c r="M8" s="212">
        <f>Résultats!O288</f>
        <v>664355.44770000002</v>
      </c>
      <c r="N8" s="212">
        <f>Résultats!P288</f>
        <v>663242.82180000003</v>
      </c>
      <c r="O8" s="212">
        <f>Résultats!Q288</f>
        <v>661814.20250000001</v>
      </c>
      <c r="P8" s="212">
        <f>Résultats!R288</f>
        <v>660039.97490000003</v>
      </c>
      <c r="Q8" s="212">
        <f>Résultats!S288</f>
        <v>665329.48710000003</v>
      </c>
      <c r="R8" s="212">
        <f>Résultats!T288</f>
        <v>667791.52099999995</v>
      </c>
      <c r="S8" s="212">
        <f>Résultats!U288</f>
        <v>668163.18579999998</v>
      </c>
      <c r="T8" s="212">
        <f>Résultats!V288</f>
        <v>667763.46</v>
      </c>
      <c r="U8" s="212">
        <f>Résultats!W288</f>
        <v>666004.73010000004</v>
      </c>
      <c r="V8" s="212">
        <f>Résultats!X288</f>
        <v>663452.19510000001</v>
      </c>
      <c r="W8" s="212">
        <f>Résultats!Y288</f>
        <v>661793.35340000002</v>
      </c>
      <c r="X8" s="212">
        <f>Résultats!Z288</f>
        <v>661134.82460000005</v>
      </c>
      <c r="Y8" s="212">
        <f>Résultats!AA288</f>
        <v>661306.64850000001</v>
      </c>
      <c r="Z8" s="212">
        <f>Résultats!AB288</f>
        <v>662068.20530000003</v>
      </c>
      <c r="AA8" s="212">
        <f>Résultats!AC288</f>
        <v>663246.15139999997</v>
      </c>
      <c r="AB8" s="212">
        <f>Résultats!AD288</f>
        <v>664538.93409999995</v>
      </c>
      <c r="AC8" s="212">
        <f>Résultats!AE288</f>
        <v>665903.01890000002</v>
      </c>
      <c r="AD8" s="212">
        <f>Résultats!AF288</f>
        <v>667293.15549999999</v>
      </c>
      <c r="AE8" s="212">
        <f>Résultats!AG288</f>
        <v>668698.21180000005</v>
      </c>
      <c r="AF8" s="212">
        <f>Résultats!AH288</f>
        <v>670137.6213</v>
      </c>
      <c r="AG8" s="212">
        <f>Résultats!AI288</f>
        <v>671578.24659999995</v>
      </c>
      <c r="AH8" s="212">
        <f>Résultats!AJ288</f>
        <v>673049.79700000002</v>
      </c>
      <c r="AI8" s="212">
        <f>Résultats!AK288</f>
        <v>674558.85950000002</v>
      </c>
      <c r="AJ8" s="212">
        <f>Résultats!AL288</f>
        <v>676132.18</v>
      </c>
      <c r="AK8" s="212">
        <f>Résultats!AM288</f>
        <v>677768.26049999997</v>
      </c>
      <c r="AL8" s="212">
        <f>Résultats!AN288</f>
        <v>679700.99459999998</v>
      </c>
      <c r="AM8" s="212">
        <f>Résultats!AO288</f>
        <v>681802.6936</v>
      </c>
      <c r="AN8" s="212">
        <f>Résultats!AP288</f>
        <v>683990.3909</v>
      </c>
      <c r="AO8" s="212">
        <f>Résultats!AQ288</f>
        <v>686231.63670000003</v>
      </c>
      <c r="AP8" s="212">
        <f>Résultats!AR288</f>
        <v>688480.78529999999</v>
      </c>
      <c r="AQ8" s="212">
        <f>Résultats!AS288</f>
        <v>690702.90870000003</v>
      </c>
      <c r="AR8" s="212">
        <f>Résultats!AT288</f>
        <v>692896.05180000002</v>
      </c>
      <c r="AS8" s="212">
        <f>Résultats!AU288</f>
        <v>695050.61329999997</v>
      </c>
      <c r="AT8" s="212">
        <f>Résultats!AV288</f>
        <v>697158.67249999999</v>
      </c>
      <c r="AU8" s="260">
        <f>Résultats!AW288</f>
        <v>699276.76850000001</v>
      </c>
    </row>
    <row r="9" spans="1:52" x14ac:dyDescent="0.25">
      <c r="B9" s="261" t="s">
        <v>500</v>
      </c>
      <c r="C9" s="262">
        <f>Résultats!E289</f>
        <v>85388.794450000001</v>
      </c>
      <c r="D9" s="263">
        <f>Résultats!F289</f>
        <v>94623.995599999995</v>
      </c>
      <c r="E9" s="263">
        <f>Résultats!G289</f>
        <v>97309.359849999906</v>
      </c>
      <c r="F9" s="263">
        <f>Résultats!H289</f>
        <v>103596.1063</v>
      </c>
      <c r="G9" s="263">
        <f>Résultats!I289</f>
        <v>107572.5223</v>
      </c>
      <c r="H9" s="263">
        <f>Résultats!J289</f>
        <v>114868.6753</v>
      </c>
      <c r="I9" s="263">
        <f>Résultats!K289</f>
        <v>120274.23480000001</v>
      </c>
      <c r="J9" s="263">
        <f>Résultats!L289</f>
        <v>126787.716</v>
      </c>
      <c r="K9" s="263">
        <f>Résultats!M289</f>
        <v>135786.35060000001</v>
      </c>
      <c r="L9" s="263">
        <f>Résultats!N289</f>
        <v>145687.709</v>
      </c>
      <c r="M9" s="263">
        <f>Résultats!O289</f>
        <v>136449.0134</v>
      </c>
      <c r="N9" s="263">
        <f>Résultats!P289</f>
        <v>131141.04810000001</v>
      </c>
      <c r="O9" s="263">
        <f>Résultats!Q289</f>
        <v>126025.0264</v>
      </c>
      <c r="P9" s="263">
        <f>Résultats!R289</f>
        <v>114453.29180000001</v>
      </c>
      <c r="Q9" s="263">
        <f>Résultats!S289</f>
        <v>113928.52860000001</v>
      </c>
      <c r="R9" s="263">
        <f>Résultats!T289</f>
        <v>113396.0398</v>
      </c>
      <c r="S9" s="263">
        <f>Résultats!U289</f>
        <v>113038.90700000001</v>
      </c>
      <c r="T9" s="263">
        <f>Résultats!V289</f>
        <v>112909.2058</v>
      </c>
      <c r="U9" s="263">
        <f>Résultats!W289</f>
        <v>112643.89290000001</v>
      </c>
      <c r="V9" s="263">
        <f>Résultats!X289</f>
        <v>112474.33409999999</v>
      </c>
      <c r="W9" s="263">
        <f>Résultats!Y289</f>
        <v>112165.1228</v>
      </c>
      <c r="X9" s="263">
        <f>Résultats!Z289</f>
        <v>111954.43859999999</v>
      </c>
      <c r="Y9" s="263">
        <f>Résultats!AA289</f>
        <v>111957.4423</v>
      </c>
      <c r="Z9" s="263">
        <f>Résultats!AB289</f>
        <v>112010.3637</v>
      </c>
      <c r="AA9" s="263">
        <f>Résultats!AC289</f>
        <v>112158.0018</v>
      </c>
      <c r="AB9" s="263">
        <f>Résultats!AD289</f>
        <v>112395.6296</v>
      </c>
      <c r="AC9" s="263">
        <f>Résultats!AE289</f>
        <v>112719.9866</v>
      </c>
      <c r="AD9" s="263">
        <f>Résultats!AF289</f>
        <v>113110.55680000001</v>
      </c>
      <c r="AE9" s="263">
        <f>Résultats!AG289</f>
        <v>113556.2381</v>
      </c>
      <c r="AF9" s="263">
        <f>Résultats!AH289</f>
        <v>114053.8962</v>
      </c>
      <c r="AG9" s="263">
        <f>Résultats!AI289</f>
        <v>114600.58070000001</v>
      </c>
      <c r="AH9" s="263">
        <f>Résultats!AJ289</f>
        <v>115183.78079999999</v>
      </c>
      <c r="AI9" s="263">
        <f>Résultats!AK289</f>
        <v>115789.45110000001</v>
      </c>
      <c r="AJ9" s="263">
        <f>Résultats!AL289</f>
        <v>116421.557</v>
      </c>
      <c r="AK9" s="263">
        <f>Résultats!AM289</f>
        <v>117070.3054</v>
      </c>
      <c r="AL9" s="263">
        <f>Résultats!AN289</f>
        <v>117778.9705</v>
      </c>
      <c r="AM9" s="263">
        <f>Résultats!AO289</f>
        <v>118495.4323</v>
      </c>
      <c r="AN9" s="263">
        <f>Résultats!AP289</f>
        <v>119201.5499</v>
      </c>
      <c r="AO9" s="263">
        <f>Résultats!AQ289</f>
        <v>119902.94749999999</v>
      </c>
      <c r="AP9" s="263">
        <f>Résultats!AR289</f>
        <v>120591.7245</v>
      </c>
      <c r="AQ9" s="263">
        <f>Résultats!AS289</f>
        <v>121269.2787</v>
      </c>
      <c r="AR9" s="263">
        <f>Résultats!AT289</f>
        <v>121938.67140000001</v>
      </c>
      <c r="AS9" s="263">
        <f>Résultats!AU289</f>
        <v>122594.3818</v>
      </c>
      <c r="AT9" s="263">
        <f>Résultats!AV289</f>
        <v>123232.11040000001</v>
      </c>
      <c r="AU9" s="264">
        <f>Résultats!AW289</f>
        <v>123877.11079999999</v>
      </c>
    </row>
    <row r="10" spans="1:52" x14ac:dyDescent="0.25">
      <c r="B10" s="249" t="s">
        <v>501</v>
      </c>
      <c r="C10" s="250">
        <f t="shared" ref="C10:AU10" si="1">C5+C8</f>
        <v>696943.44530000002</v>
      </c>
      <c r="D10" s="251">
        <f t="shared" si="1"/>
        <v>717625.52459999989</v>
      </c>
      <c r="E10" s="251">
        <f t="shared" si="1"/>
        <v>727223.69240000006</v>
      </c>
      <c r="F10" s="251">
        <f t="shared" si="1"/>
        <v>752062.83920000005</v>
      </c>
      <c r="G10" s="251">
        <f t="shared" si="1"/>
        <v>769910.2574</v>
      </c>
      <c r="H10" s="251">
        <f t="shared" si="1"/>
        <v>791579.70730000001</v>
      </c>
      <c r="I10" s="251">
        <f t="shared" si="1"/>
        <v>821378.29280000005</v>
      </c>
      <c r="J10" s="251">
        <f t="shared" si="1"/>
        <v>857217.4617000001</v>
      </c>
      <c r="K10" s="251">
        <f t="shared" si="1"/>
        <v>898704.26009999996</v>
      </c>
      <c r="L10" s="251">
        <f t="shared" si="1"/>
        <v>928981.09299999999</v>
      </c>
      <c r="M10" s="251">
        <f t="shared" si="1"/>
        <v>925598.63950000005</v>
      </c>
      <c r="N10" s="251">
        <f t="shared" si="1"/>
        <v>922099.7827000001</v>
      </c>
      <c r="O10" s="251">
        <f t="shared" si="1"/>
        <v>916806.03330000001</v>
      </c>
      <c r="P10" s="251">
        <f t="shared" si="1"/>
        <v>913691.73550000007</v>
      </c>
      <c r="Q10" s="251">
        <f t="shared" si="1"/>
        <v>919580.13010000007</v>
      </c>
      <c r="R10" s="251">
        <f t="shared" si="1"/>
        <v>925042.23489999992</v>
      </c>
      <c r="S10" s="251">
        <f t="shared" si="1"/>
        <v>926841.81049999991</v>
      </c>
      <c r="T10" s="251">
        <f t="shared" si="1"/>
        <v>927376.16940000001</v>
      </c>
      <c r="U10" s="251">
        <f t="shared" si="1"/>
        <v>926244.86540000001</v>
      </c>
      <c r="V10" s="251">
        <f t="shared" si="1"/>
        <v>923878.14190000005</v>
      </c>
      <c r="W10" s="251">
        <f t="shared" si="1"/>
        <v>922848.82010000001</v>
      </c>
      <c r="X10" s="251">
        <f t="shared" si="1"/>
        <v>923154.73230000003</v>
      </c>
      <c r="Y10" s="251">
        <f t="shared" si="1"/>
        <v>924499.54230000009</v>
      </c>
      <c r="Z10" s="251">
        <f t="shared" si="1"/>
        <v>926513.73930000002</v>
      </c>
      <c r="AA10" s="251">
        <f t="shared" si="1"/>
        <v>928947.66639999999</v>
      </c>
      <c r="AB10" s="251">
        <f t="shared" si="1"/>
        <v>931522.98619999993</v>
      </c>
      <c r="AC10" s="251">
        <f t="shared" si="1"/>
        <v>934101.60499999998</v>
      </c>
      <c r="AD10" s="251">
        <f t="shared" si="1"/>
        <v>936614.28839999996</v>
      </c>
      <c r="AE10" s="251">
        <f t="shared" si="1"/>
        <v>939040.96460000006</v>
      </c>
      <c r="AF10" s="251">
        <f t="shared" si="1"/>
        <v>941410.39559999993</v>
      </c>
      <c r="AG10" s="251">
        <f t="shared" si="1"/>
        <v>943673.19900000002</v>
      </c>
      <c r="AH10" s="251">
        <f t="shared" si="1"/>
        <v>945892.90650000004</v>
      </c>
      <c r="AI10" s="251">
        <f t="shared" si="1"/>
        <v>948121.4227</v>
      </c>
      <c r="AJ10" s="251">
        <f t="shared" si="1"/>
        <v>950402.6370000001</v>
      </c>
      <c r="AK10" s="251">
        <f t="shared" si="1"/>
        <v>952760.16390000004</v>
      </c>
      <c r="AL10" s="251">
        <f t="shared" si="1"/>
        <v>955336.72179999994</v>
      </c>
      <c r="AM10" s="251">
        <f t="shared" si="1"/>
        <v>958133.61430000002</v>
      </c>
      <c r="AN10" s="251">
        <f t="shared" si="1"/>
        <v>961093.72219999996</v>
      </c>
      <c r="AO10" s="251">
        <f t="shared" si="1"/>
        <v>964178.07490000001</v>
      </c>
      <c r="AP10" s="251">
        <f t="shared" si="1"/>
        <v>967335.55810000002</v>
      </c>
      <c r="AQ10" s="251">
        <f t="shared" si="1"/>
        <v>970515.45350000006</v>
      </c>
      <c r="AR10" s="251">
        <f t="shared" si="1"/>
        <v>973710.86170000001</v>
      </c>
      <c r="AS10" s="251">
        <f t="shared" si="1"/>
        <v>976912.69619999989</v>
      </c>
      <c r="AT10" s="251">
        <f t="shared" si="1"/>
        <v>980114.16769999999</v>
      </c>
      <c r="AU10" s="252">
        <f t="shared" si="1"/>
        <v>983366.43200000003</v>
      </c>
    </row>
    <row r="11" spans="1:52" x14ac:dyDescent="0.2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52" s="244" customFormat="1" ht="45" customHeight="1" x14ac:dyDescent="0.2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  <c r="AW12" s="266" t="s">
        <v>529</v>
      </c>
      <c r="AX12" s="242">
        <v>2020</v>
      </c>
      <c r="AY12" s="242">
        <v>2030</v>
      </c>
      <c r="AZ12" s="243">
        <v>2050</v>
      </c>
    </row>
    <row r="13" spans="1:52" x14ac:dyDescent="0.25">
      <c r="B13" s="245" t="s">
        <v>1</v>
      </c>
      <c r="C13" s="246">
        <f t="shared" ref="C13:AU13" si="2">C14+C15+C18</f>
        <v>1099450.1183000002</v>
      </c>
      <c r="D13" s="247">
        <f t="shared" si="2"/>
        <v>1138707.6063000001</v>
      </c>
      <c r="E13" s="247">
        <f t="shared" si="2"/>
        <v>1157204.5750000002</v>
      </c>
      <c r="F13" s="247">
        <f t="shared" si="2"/>
        <v>1191039.9668999999</v>
      </c>
      <c r="G13" s="247">
        <f t="shared" si="2"/>
        <v>1205655.8903999999</v>
      </c>
      <c r="H13" s="247">
        <f t="shared" si="2"/>
        <v>1235180.6798</v>
      </c>
      <c r="I13" s="247">
        <f t="shared" si="2"/>
        <v>1273175.4017</v>
      </c>
      <c r="J13" s="247">
        <f t="shared" si="2"/>
        <v>1316909.1527</v>
      </c>
      <c r="K13" s="247">
        <f t="shared" si="2"/>
        <v>1374709.2163</v>
      </c>
      <c r="L13" s="247">
        <f t="shared" si="2"/>
        <v>1425186.4659000002</v>
      </c>
      <c r="M13" s="247">
        <f t="shared" si="2"/>
        <v>1418608.6488999999</v>
      </c>
      <c r="N13" s="247">
        <f t="shared" si="2"/>
        <v>1418160.5537</v>
      </c>
      <c r="O13" s="247">
        <f t="shared" si="2"/>
        <v>1416275.3099000002</v>
      </c>
      <c r="P13" s="247">
        <f t="shared" si="2"/>
        <v>1411716.2165999999</v>
      </c>
      <c r="Q13" s="247">
        <f t="shared" si="2"/>
        <v>1416894.9446999999</v>
      </c>
      <c r="R13" s="247">
        <f t="shared" si="2"/>
        <v>1423154.3344999999</v>
      </c>
      <c r="S13" s="247">
        <f t="shared" si="2"/>
        <v>1425270.7875000001</v>
      </c>
      <c r="T13" s="247">
        <f t="shared" si="2"/>
        <v>1425526.4443000001</v>
      </c>
      <c r="U13" s="247">
        <f t="shared" si="2"/>
        <v>1431018.2807</v>
      </c>
      <c r="V13" s="247">
        <f t="shared" si="2"/>
        <v>1433877.8065999998</v>
      </c>
      <c r="W13" s="247">
        <f t="shared" si="2"/>
        <v>1438818.9506000001</v>
      </c>
      <c r="X13" s="247">
        <f t="shared" si="2"/>
        <v>1445883.0447</v>
      </c>
      <c r="Y13" s="247">
        <f t="shared" si="2"/>
        <v>1454977.4696</v>
      </c>
      <c r="Z13" s="247">
        <f t="shared" si="2"/>
        <v>1465285.9068999998</v>
      </c>
      <c r="AA13" s="247">
        <f t="shared" si="2"/>
        <v>1476457.0567000001</v>
      </c>
      <c r="AB13" s="247">
        <f t="shared" si="2"/>
        <v>1488104.5767000001</v>
      </c>
      <c r="AC13" s="247">
        <f t="shared" si="2"/>
        <v>1499926.5418000002</v>
      </c>
      <c r="AD13" s="247">
        <f t="shared" si="2"/>
        <v>1511682.3215999999</v>
      </c>
      <c r="AE13" s="247">
        <f t="shared" si="2"/>
        <v>1523305.9323</v>
      </c>
      <c r="AF13" s="247">
        <f t="shared" si="2"/>
        <v>1534883.8254</v>
      </c>
      <c r="AG13" s="247">
        <f t="shared" si="2"/>
        <v>1546339.6009</v>
      </c>
      <c r="AH13" s="247">
        <f t="shared" si="2"/>
        <v>1557771.0134000001</v>
      </c>
      <c r="AI13" s="247">
        <f t="shared" si="2"/>
        <v>1569215.7877</v>
      </c>
      <c r="AJ13" s="247">
        <f t="shared" si="2"/>
        <v>1580917.8415999999</v>
      </c>
      <c r="AK13" s="247">
        <f t="shared" si="2"/>
        <v>1592933.2831999999</v>
      </c>
      <c r="AL13" s="247">
        <f t="shared" si="2"/>
        <v>1605610.8999000001</v>
      </c>
      <c r="AM13" s="247">
        <f t="shared" si="2"/>
        <v>1618901.8832</v>
      </c>
      <c r="AN13" s="247">
        <f t="shared" si="2"/>
        <v>1632652.8023000001</v>
      </c>
      <c r="AO13" s="247">
        <f t="shared" si="2"/>
        <v>1646900.1528</v>
      </c>
      <c r="AP13" s="247">
        <f t="shared" si="2"/>
        <v>1661587.3171000001</v>
      </c>
      <c r="AQ13" s="247">
        <f t="shared" si="2"/>
        <v>1676612.4129000001</v>
      </c>
      <c r="AR13" s="247">
        <f t="shared" si="2"/>
        <v>1692048.3481999999</v>
      </c>
      <c r="AS13" s="247">
        <f t="shared" si="2"/>
        <v>1707880.3295</v>
      </c>
      <c r="AT13" s="247">
        <f t="shared" si="2"/>
        <v>1724057.5884</v>
      </c>
      <c r="AU13" s="248">
        <f t="shared" si="2"/>
        <v>1740889.6809999999</v>
      </c>
      <c r="AW13" t="s">
        <v>530</v>
      </c>
      <c r="AX13" s="299">
        <f>Q19/Q18</f>
        <v>0.92170773445247578</v>
      </c>
      <c r="AY13" s="299">
        <f>AA19/AA18</f>
        <v>0.9131452688564502</v>
      </c>
      <c r="AZ13" s="299">
        <f>AU19/AU18</f>
        <v>0.89438393500405622</v>
      </c>
    </row>
    <row r="14" spans="1:52" x14ac:dyDescent="0.25">
      <c r="B14" s="249" t="s">
        <v>494</v>
      </c>
      <c r="C14" s="250">
        <f>Résultats!E294</f>
        <v>269949.78960000002</v>
      </c>
      <c r="D14" s="251">
        <f>Résultats!F294</f>
        <v>277098.31140000001</v>
      </c>
      <c r="E14" s="251">
        <f>Résultats!G294</f>
        <v>283661.62070000003</v>
      </c>
      <c r="F14" s="251">
        <f>Résultats!H294</f>
        <v>284996.64429999999</v>
      </c>
      <c r="G14" s="251">
        <f>Résultats!I294</f>
        <v>276969.51199999999</v>
      </c>
      <c r="H14" s="251">
        <f>Résultats!J294</f>
        <v>276308.41389999999</v>
      </c>
      <c r="I14" s="251">
        <f>Résultats!K294</f>
        <v>278550.93329999998</v>
      </c>
      <c r="J14" s="251">
        <f>Résultats!L294</f>
        <v>278764.20939999999</v>
      </c>
      <c r="K14" s="251">
        <f>Résultats!M294</f>
        <v>284099.9154</v>
      </c>
      <c r="L14" s="251">
        <f>Résultats!N294</f>
        <v>292961.30810000002</v>
      </c>
      <c r="M14" s="251">
        <f>Résultats!O294</f>
        <v>300343.14889999997</v>
      </c>
      <c r="N14" s="251">
        <f>Résultats!P294</f>
        <v>308835.91889999999</v>
      </c>
      <c r="O14" s="251">
        <f>Résultats!Q294</f>
        <v>317314.234</v>
      </c>
      <c r="P14" s="251">
        <f>Résultats!R294</f>
        <v>328532.7561</v>
      </c>
      <c r="Q14" s="251">
        <f>Résultats!S294</f>
        <v>327772.34159999999</v>
      </c>
      <c r="R14" s="251">
        <f>Résultats!T294</f>
        <v>327038.72879999998</v>
      </c>
      <c r="S14" s="251">
        <f>Résultats!U294</f>
        <v>327195.06109999999</v>
      </c>
      <c r="T14" s="251">
        <f>Résultats!V294</f>
        <v>326543.52740000002</v>
      </c>
      <c r="U14" s="251">
        <f>Résultats!W294</f>
        <v>333088.902</v>
      </c>
      <c r="V14" s="251">
        <f>Résultats!X294</f>
        <v>338184.02559999999</v>
      </c>
      <c r="W14" s="251">
        <f>Résultats!Y294</f>
        <v>344113.3798</v>
      </c>
      <c r="X14" s="251">
        <f>Résultats!Z294</f>
        <v>350623.45990000002</v>
      </c>
      <c r="Y14" s="251">
        <f>Résultats!AA294</f>
        <v>357798.94620000001</v>
      </c>
      <c r="Z14" s="251">
        <f>Résultats!AB294</f>
        <v>365383.53129999997</v>
      </c>
      <c r="AA14" s="251">
        <f>Résultats!AC294</f>
        <v>373240.85989999998</v>
      </c>
      <c r="AB14" s="251">
        <f>Résultats!AD294</f>
        <v>381318.61729999998</v>
      </c>
      <c r="AC14" s="251">
        <f>Résultats!AE294</f>
        <v>389447.84820000001</v>
      </c>
      <c r="AD14" s="251">
        <f>Résultats!AF294</f>
        <v>397482.09659999999</v>
      </c>
      <c r="AE14" s="251">
        <f>Résultats!AG294</f>
        <v>405387.81689999998</v>
      </c>
      <c r="AF14" s="251">
        <f>Résultats!AH294</f>
        <v>413224.62709999998</v>
      </c>
      <c r="AG14" s="251">
        <f>Résultats!AI294</f>
        <v>420971.95390000002</v>
      </c>
      <c r="AH14" s="251">
        <f>Résultats!AJ294</f>
        <v>428678.00809999998</v>
      </c>
      <c r="AI14" s="251">
        <f>Résultats!AK294</f>
        <v>436349.19910000003</v>
      </c>
      <c r="AJ14" s="251">
        <f>Résultats!AL294</f>
        <v>444180.10710000002</v>
      </c>
      <c r="AK14" s="251">
        <f>Résultats!AM294</f>
        <v>452217.70049999998</v>
      </c>
      <c r="AL14" s="251">
        <f>Résultats!AN294</f>
        <v>460567.34629999998</v>
      </c>
      <c r="AM14" s="251">
        <f>Résultats!AO294</f>
        <v>469275.8015</v>
      </c>
      <c r="AN14" s="251">
        <f>Résultats!AP294</f>
        <v>478283.6459</v>
      </c>
      <c r="AO14" s="251">
        <f>Résultats!AQ294</f>
        <v>487664.86200000002</v>
      </c>
      <c r="AP14" s="251">
        <f>Résultats!AR294</f>
        <v>497429.6335</v>
      </c>
      <c r="AQ14" s="251">
        <f>Résultats!AS294</f>
        <v>507528.60690000001</v>
      </c>
      <c r="AR14" s="251">
        <f>Résultats!AT294</f>
        <v>518039.05310000002</v>
      </c>
      <c r="AS14" s="251">
        <f>Résultats!AU294</f>
        <v>528962.24529999995</v>
      </c>
      <c r="AT14" s="251">
        <f>Résultats!AV294</f>
        <v>540261.25959999999</v>
      </c>
      <c r="AU14" s="252">
        <f>Résultats!AW294</f>
        <v>552155.88769999996</v>
      </c>
      <c r="AW14" t="s">
        <v>531</v>
      </c>
      <c r="AX14" s="299">
        <f>Q16/Q15</f>
        <v>0.69225611860853331</v>
      </c>
      <c r="AY14" s="299">
        <f>AA16/AA15</f>
        <v>0.70492727141020362</v>
      </c>
      <c r="AZ14" s="299">
        <f>AU16/AU15</f>
        <v>0.69803665911360124</v>
      </c>
    </row>
    <row r="15" spans="1:52" x14ac:dyDescent="0.25">
      <c r="B15" s="254" t="s">
        <v>495</v>
      </c>
      <c r="C15" s="255">
        <f>Résultats!E300</f>
        <v>248850.0986</v>
      </c>
      <c r="D15" s="256">
        <f>Résultats!F300</f>
        <v>262898.17729999998</v>
      </c>
      <c r="E15" s="256">
        <f>Résultats!G300</f>
        <v>272240.82209999999</v>
      </c>
      <c r="F15" s="256">
        <f>Résultats!H300</f>
        <v>287789.47009999998</v>
      </c>
      <c r="G15" s="256">
        <f>Résultats!I300</f>
        <v>299413.09159999999</v>
      </c>
      <c r="H15" s="256">
        <f>Résultats!J300</f>
        <v>315292.64840000001</v>
      </c>
      <c r="I15" s="256">
        <f>Résultats!K300</f>
        <v>335053.10080000001</v>
      </c>
      <c r="J15" s="256">
        <f>Résultats!L300</f>
        <v>357362.45140000002</v>
      </c>
      <c r="K15" s="256">
        <f>Résultats!M300</f>
        <v>382942.01069999998</v>
      </c>
      <c r="L15" s="256">
        <f>Résultats!N300</f>
        <v>405799.8578</v>
      </c>
      <c r="M15" s="256">
        <f>Résultats!O300</f>
        <v>397150.04029999999</v>
      </c>
      <c r="N15" s="256">
        <f>Résultats!P300</f>
        <v>389425.6348</v>
      </c>
      <c r="O15" s="256">
        <f>Résultats!Q300</f>
        <v>380431.73060000001</v>
      </c>
      <c r="P15" s="256">
        <f>Résultats!R300</f>
        <v>367206.25199999998</v>
      </c>
      <c r="Q15" s="256">
        <f>Résultats!S300</f>
        <v>367278.2893</v>
      </c>
      <c r="R15" s="256">
        <f>Résultats!T300</f>
        <v>369729.21130000002</v>
      </c>
      <c r="S15" s="256">
        <f>Résultats!U300</f>
        <v>370794.36940000003</v>
      </c>
      <c r="T15" s="256">
        <f>Résultats!V300</f>
        <v>371595.8676</v>
      </c>
      <c r="U15" s="256">
        <f>Résultats!W300</f>
        <v>371955.77679999999</v>
      </c>
      <c r="V15" s="256">
        <f>Résultats!X300</f>
        <v>371970.85479999997</v>
      </c>
      <c r="W15" s="256">
        <f>Résultats!Y300</f>
        <v>372287.85710000002</v>
      </c>
      <c r="X15" s="256">
        <f>Résultats!Z300</f>
        <v>373036.79599999997</v>
      </c>
      <c r="Y15" s="256">
        <f>Résultats!AA300</f>
        <v>374207.3738</v>
      </c>
      <c r="Z15" s="256">
        <f>Résultats!AB300</f>
        <v>375507.39649999997</v>
      </c>
      <c r="AA15" s="256">
        <f>Résultats!AC300</f>
        <v>376905.74060000002</v>
      </c>
      <c r="AB15" s="256">
        <f>Résultats!AD300</f>
        <v>378420.81660000002</v>
      </c>
      <c r="AC15" s="256">
        <f>Résultats!AE300</f>
        <v>379955.01400000002</v>
      </c>
      <c r="AD15" s="256">
        <f>Résultats!AF300</f>
        <v>381463.80239999999</v>
      </c>
      <c r="AE15" s="256">
        <f>Résultats!AG300</f>
        <v>382927.05219999998</v>
      </c>
      <c r="AF15" s="256">
        <f>Résultats!AH300</f>
        <v>384350.82169999997</v>
      </c>
      <c r="AG15" s="256">
        <f>Résultats!AI300</f>
        <v>385715.85430000001</v>
      </c>
      <c r="AH15" s="256">
        <f>Résultats!AJ300</f>
        <v>387043.33960000001</v>
      </c>
      <c r="AI15" s="256">
        <f>Résultats!AK300</f>
        <v>388364.48599999998</v>
      </c>
      <c r="AJ15" s="256">
        <f>Résultats!AL300</f>
        <v>389700.35269999999</v>
      </c>
      <c r="AK15" s="256">
        <f>Résultats!AM300</f>
        <v>391066.27789999999</v>
      </c>
      <c r="AL15" s="256">
        <f>Résultats!AN300</f>
        <v>392414.32260000001</v>
      </c>
      <c r="AM15" s="256">
        <f>Résultats!AO300</f>
        <v>393821.4388</v>
      </c>
      <c r="AN15" s="256">
        <f>Résultats!AP300</f>
        <v>395295.39510000002</v>
      </c>
      <c r="AO15" s="256">
        <f>Résultats!AQ300</f>
        <v>396835.28889999999</v>
      </c>
      <c r="AP15" s="256">
        <f>Résultats!AR300</f>
        <v>398427.79479999997</v>
      </c>
      <c r="AQ15" s="256">
        <f>Résultats!AS300</f>
        <v>400058.66210000002</v>
      </c>
      <c r="AR15" s="256">
        <f>Résultats!AT300</f>
        <v>401725.6177</v>
      </c>
      <c r="AS15" s="256">
        <f>Résultats!AU300</f>
        <v>403424.10110000003</v>
      </c>
      <c r="AT15" s="256">
        <f>Résultats!AV300</f>
        <v>405150.54550000001</v>
      </c>
      <c r="AU15" s="257">
        <f>Résultats!AW300</f>
        <v>406925.15269999998</v>
      </c>
      <c r="AW15" t="s">
        <v>532</v>
      </c>
      <c r="AX15" s="299">
        <f>Q21/(Q18+Q15)</f>
        <v>0.84433114094094974</v>
      </c>
      <c r="AY15" s="299">
        <f>AA21/(AA18+AA15)</f>
        <v>0.84200911371173592</v>
      </c>
      <c r="AZ15" s="299">
        <f>AU21/(AU18+AU15)</f>
        <v>0.82717069880745686</v>
      </c>
    </row>
    <row r="16" spans="1:52" x14ac:dyDescent="0.25">
      <c r="B16" s="258" t="s">
        <v>496</v>
      </c>
      <c r="C16" s="259">
        <f>Résultats!E295</f>
        <v>163461.30420000001</v>
      </c>
      <c r="D16" s="212">
        <f>Résultats!F295</f>
        <v>168432.15779999999</v>
      </c>
      <c r="E16" s="212">
        <f>Résultats!G295</f>
        <v>175098.72990000001</v>
      </c>
      <c r="F16" s="212">
        <f>Résultats!H295</f>
        <v>184374.18</v>
      </c>
      <c r="G16" s="212">
        <f>Résultats!I295</f>
        <v>192029.0019</v>
      </c>
      <c r="H16" s="212">
        <f>Résultats!J295</f>
        <v>200639.6243</v>
      </c>
      <c r="I16" s="212">
        <f>Résultats!K295</f>
        <v>215029.0196</v>
      </c>
      <c r="J16" s="212">
        <f>Résultats!L295</f>
        <v>230855.26449999999</v>
      </c>
      <c r="K16" s="212">
        <f>Résultats!M295</f>
        <v>247456.30189999999</v>
      </c>
      <c r="L16" s="212">
        <f>Résultats!N295</f>
        <v>260447.91740000001</v>
      </c>
      <c r="M16" s="212">
        <f>Résultats!O295</f>
        <v>261243.1918</v>
      </c>
      <c r="N16" s="212">
        <f>Résultats!P295</f>
        <v>258856.96090000001</v>
      </c>
      <c r="O16" s="212">
        <f>Résultats!Q295</f>
        <v>254991.8308</v>
      </c>
      <c r="P16" s="212">
        <f>Résultats!R295</f>
        <v>253651.76060000001</v>
      </c>
      <c r="Q16" s="212">
        <f>Résultats!S295</f>
        <v>254250.64300000001</v>
      </c>
      <c r="R16" s="212">
        <f>Résultats!T295</f>
        <v>257250.7139</v>
      </c>
      <c r="S16" s="212">
        <f>Résultats!U295</f>
        <v>258678.62469999999</v>
      </c>
      <c r="T16" s="212">
        <f>Résultats!V295</f>
        <v>259612.70939999999</v>
      </c>
      <c r="U16" s="212">
        <f>Résultats!W295</f>
        <v>260239.3106</v>
      </c>
      <c r="V16" s="212">
        <f>Résultats!X295</f>
        <v>260424.08069999999</v>
      </c>
      <c r="W16" s="212">
        <f>Résultats!Y295</f>
        <v>261052.23050000001</v>
      </c>
      <c r="X16" s="212">
        <f>Résultats!Z295</f>
        <v>262015.0116</v>
      </c>
      <c r="Y16" s="212">
        <f>Résultats!AA295</f>
        <v>263186.19829999999</v>
      </c>
      <c r="Z16" s="212">
        <f>Résultats!AB295</f>
        <v>264436.98729999998</v>
      </c>
      <c r="AA16" s="212">
        <f>Résultats!AC295</f>
        <v>265691.13530000002</v>
      </c>
      <c r="AB16" s="212">
        <f>Résultats!AD295</f>
        <v>266971.90889999998</v>
      </c>
      <c r="AC16" s="212">
        <f>Résultats!AE295</f>
        <v>268184.73910000001</v>
      </c>
      <c r="AD16" s="212">
        <f>Résultats!AF295</f>
        <v>269305.63069999998</v>
      </c>
      <c r="AE16" s="212">
        <f>Résultats!AG295</f>
        <v>270325.62929999997</v>
      </c>
      <c r="AF16" s="212">
        <f>Résultats!AH295</f>
        <v>271254.04060000001</v>
      </c>
      <c r="AG16" s="212">
        <f>Résultats!AI295</f>
        <v>272074.60430000001</v>
      </c>
      <c r="AH16" s="212">
        <f>Résultats!AJ295</f>
        <v>272821.12359999999</v>
      </c>
      <c r="AI16" s="212">
        <f>Résultats!AK295</f>
        <v>273538.89529999997</v>
      </c>
      <c r="AJ16" s="212">
        <f>Résultats!AL295</f>
        <v>274245.06790000002</v>
      </c>
      <c r="AK16" s="212">
        <f>Résultats!AM295</f>
        <v>274964.7732</v>
      </c>
      <c r="AL16" s="212">
        <f>Résultats!AN295</f>
        <v>275606.86910000001</v>
      </c>
      <c r="AM16" s="212">
        <f>Résultats!AO295</f>
        <v>276300.38250000001</v>
      </c>
      <c r="AN16" s="212">
        <f>Résultats!AP295</f>
        <v>277071.17099999997</v>
      </c>
      <c r="AO16" s="212">
        <f>Résultats!AQ295</f>
        <v>277912.7303</v>
      </c>
      <c r="AP16" s="212">
        <f>Résultats!AR295</f>
        <v>278819.6091</v>
      </c>
      <c r="AQ16" s="212">
        <f>Résultats!AS295</f>
        <v>279776.11420000001</v>
      </c>
      <c r="AR16" s="212">
        <f>Résultats!AT295</f>
        <v>280777.04989999998</v>
      </c>
      <c r="AS16" s="212">
        <f>Résultats!AU295</f>
        <v>281823.19890000002</v>
      </c>
      <c r="AT16" s="212">
        <f>Résultats!AV295</f>
        <v>282915.4534</v>
      </c>
      <c r="AU16" s="260">
        <f>Résultats!AW295</f>
        <v>284048.6741</v>
      </c>
    </row>
    <row r="17" spans="1:49" x14ac:dyDescent="0.25">
      <c r="B17" s="261" t="s">
        <v>497</v>
      </c>
      <c r="C17" s="262">
        <f>Résultats!E298</f>
        <v>47168.089030000003</v>
      </c>
      <c r="D17" s="263">
        <f>Résultats!F298</f>
        <v>49526.52809</v>
      </c>
      <c r="E17" s="263">
        <f>Résultats!G298</f>
        <v>49189.34431</v>
      </c>
      <c r="F17" s="263">
        <f>Résultats!H298</f>
        <v>50577.711130000003</v>
      </c>
      <c r="G17" s="263">
        <f>Résultats!I298</f>
        <v>51404.830750000001</v>
      </c>
      <c r="H17" s="263">
        <f>Résultats!J298</f>
        <v>52652.689769999997</v>
      </c>
      <c r="I17" s="263">
        <f>Résultats!K298</f>
        <v>53240.859380000002</v>
      </c>
      <c r="J17" s="263">
        <f>Résultats!L298</f>
        <v>54442.262060000001</v>
      </c>
      <c r="K17" s="263">
        <f>Résultats!M298</f>
        <v>56442.382989999998</v>
      </c>
      <c r="L17" s="263">
        <f>Résultats!N298</f>
        <v>57915.791259999998</v>
      </c>
      <c r="M17" s="263">
        <f>Résultats!O298</f>
        <v>56788.232689999997</v>
      </c>
      <c r="N17" s="263">
        <f>Résultats!P298</f>
        <v>56684.35194</v>
      </c>
      <c r="O17" s="263">
        <f>Résultats!Q298</f>
        <v>56743.52996</v>
      </c>
      <c r="P17" s="263">
        <f>Résultats!R298</f>
        <v>55968.697870000004</v>
      </c>
      <c r="Q17" s="263">
        <f>Résultats!S298</f>
        <v>56546.68561</v>
      </c>
      <c r="R17" s="263">
        <f>Résultats!T298</f>
        <v>56508.177020000003</v>
      </c>
      <c r="S17" s="263">
        <f>Résultats!U298</f>
        <v>56360.858650000002</v>
      </c>
      <c r="T17" s="263">
        <f>Résultats!V298</f>
        <v>56198.060409999998</v>
      </c>
      <c r="U17" s="263">
        <f>Résultats!W298</f>
        <v>55884.403010000002</v>
      </c>
      <c r="V17" s="263">
        <f>Résultats!X298</f>
        <v>55537.285069999998</v>
      </c>
      <c r="W17" s="263">
        <f>Résultats!Y298</f>
        <v>55240.881099999999</v>
      </c>
      <c r="X17" s="263">
        <f>Résultats!Z298</f>
        <v>55048.522700000001</v>
      </c>
      <c r="Y17" s="263">
        <f>Résultats!AA298</f>
        <v>54961.14789</v>
      </c>
      <c r="Z17" s="263">
        <f>Résultats!AB298</f>
        <v>54951.390099999997</v>
      </c>
      <c r="AA17" s="263">
        <f>Résultats!AC298</f>
        <v>55008.789599999996</v>
      </c>
      <c r="AB17" s="263">
        <f>Résultats!AD298</f>
        <v>55085.410669999997</v>
      </c>
      <c r="AC17" s="263">
        <f>Résultats!AE298</f>
        <v>55189.510479999997</v>
      </c>
      <c r="AD17" s="263">
        <f>Résultats!AF298</f>
        <v>55317.195679999997</v>
      </c>
      <c r="AE17" s="263">
        <f>Résultats!AG298</f>
        <v>55467.478309999999</v>
      </c>
      <c r="AF17" s="263">
        <f>Résultats!AH298</f>
        <v>55641.412539999998</v>
      </c>
      <c r="AG17" s="263">
        <f>Résultats!AI298</f>
        <v>55836.161919999999</v>
      </c>
      <c r="AH17" s="263">
        <f>Résultats!AJ298</f>
        <v>56049.970939999999</v>
      </c>
      <c r="AI17" s="263">
        <f>Résultats!AK298</f>
        <v>56276.260260000003</v>
      </c>
      <c r="AJ17" s="263">
        <f>Résultats!AL298</f>
        <v>56515.886870000002</v>
      </c>
      <c r="AK17" s="263">
        <f>Résultats!AM298</f>
        <v>56764.041160000001</v>
      </c>
      <c r="AL17" s="263">
        <f>Résultats!AN298</f>
        <v>57071.879670000002</v>
      </c>
      <c r="AM17" s="263">
        <f>Résultats!AO298</f>
        <v>57397.390930000001</v>
      </c>
      <c r="AN17" s="263">
        <f>Résultats!AP298</f>
        <v>57723.53527</v>
      </c>
      <c r="AO17" s="263">
        <f>Résultats!AQ298</f>
        <v>58046.771220000002</v>
      </c>
      <c r="AP17" s="263">
        <f>Résultats!AR298</f>
        <v>58360.430099999998</v>
      </c>
      <c r="AQ17" s="263">
        <f>Résultats!AS298</f>
        <v>58662.009149999998</v>
      </c>
      <c r="AR17" s="263">
        <f>Résultats!AT298</f>
        <v>58951.914729999997</v>
      </c>
      <c r="AS17" s="263">
        <f>Résultats!AU298</f>
        <v>59228.238969999999</v>
      </c>
      <c r="AT17" s="263">
        <f>Résultats!AV298</f>
        <v>59489.470780000003</v>
      </c>
      <c r="AU17" s="264">
        <f>Résultats!AW298</f>
        <v>59746.327429999998</v>
      </c>
      <c r="AW17" s="253"/>
    </row>
    <row r="18" spans="1:49" x14ac:dyDescent="0.25">
      <c r="B18" s="258" t="s">
        <v>498</v>
      </c>
      <c r="C18" s="259">
        <f>Résultats!E299</f>
        <v>580650.23010000004</v>
      </c>
      <c r="D18" s="212">
        <f>Résultats!F299</f>
        <v>598711.1176</v>
      </c>
      <c r="E18" s="212">
        <f>Résultats!G299</f>
        <v>601302.13219999999</v>
      </c>
      <c r="F18" s="212">
        <f>Résultats!H299</f>
        <v>618253.85250000004</v>
      </c>
      <c r="G18" s="212">
        <f>Résultats!I299</f>
        <v>629273.2868</v>
      </c>
      <c r="H18" s="212">
        <f>Résultats!J299</f>
        <v>643579.61750000005</v>
      </c>
      <c r="I18" s="212">
        <f>Résultats!K299</f>
        <v>659571.3676</v>
      </c>
      <c r="J18" s="212">
        <f>Résultats!L299</f>
        <v>680782.49190000002</v>
      </c>
      <c r="K18" s="212">
        <f>Résultats!M299</f>
        <v>707667.29020000005</v>
      </c>
      <c r="L18" s="212">
        <f>Résultats!N299</f>
        <v>726425.3</v>
      </c>
      <c r="M18" s="212">
        <f>Résultats!O299</f>
        <v>721115.45970000001</v>
      </c>
      <c r="N18" s="212">
        <f>Résultats!P299</f>
        <v>719899</v>
      </c>
      <c r="O18" s="212">
        <f>Résultats!Q299</f>
        <v>718529.34530000004</v>
      </c>
      <c r="P18" s="212">
        <f>Résultats!R299</f>
        <v>715977.20849999995</v>
      </c>
      <c r="Q18" s="212">
        <f>Résultats!S299</f>
        <v>721844.3138</v>
      </c>
      <c r="R18" s="212">
        <f>Résultats!T299</f>
        <v>726386.39439999999</v>
      </c>
      <c r="S18" s="212">
        <f>Résultats!U299</f>
        <v>727281.35699999996</v>
      </c>
      <c r="T18" s="212">
        <f>Résultats!V299</f>
        <v>727387.04929999996</v>
      </c>
      <c r="U18" s="212">
        <f>Résultats!W299</f>
        <v>725973.60190000001</v>
      </c>
      <c r="V18" s="212">
        <f>Résultats!X299</f>
        <v>723722.92619999999</v>
      </c>
      <c r="W18" s="212">
        <f>Résultats!Y299</f>
        <v>722417.71369999996</v>
      </c>
      <c r="X18" s="212">
        <f>Résultats!Z299</f>
        <v>722222.78879999998</v>
      </c>
      <c r="Y18" s="212">
        <f>Résultats!AA299</f>
        <v>722971.1496</v>
      </c>
      <c r="Z18" s="212">
        <f>Résultats!AB299</f>
        <v>724394.9791</v>
      </c>
      <c r="AA18" s="212">
        <f>Résultats!AC299</f>
        <v>726310.45620000002</v>
      </c>
      <c r="AB18" s="212">
        <f>Résultats!AD299</f>
        <v>728365.14280000003</v>
      </c>
      <c r="AC18" s="212">
        <f>Résultats!AE299</f>
        <v>730523.67960000003</v>
      </c>
      <c r="AD18" s="212">
        <f>Résultats!AF299</f>
        <v>732736.42260000005</v>
      </c>
      <c r="AE18" s="212">
        <f>Résultats!AG299</f>
        <v>734991.06319999998</v>
      </c>
      <c r="AF18" s="212">
        <f>Résultats!AH299</f>
        <v>737308.37659999996</v>
      </c>
      <c r="AG18" s="212">
        <f>Résultats!AI299</f>
        <v>739651.79269999999</v>
      </c>
      <c r="AH18" s="212">
        <f>Résultats!AJ299</f>
        <v>742049.66570000001</v>
      </c>
      <c r="AI18" s="212">
        <f>Résultats!AK299</f>
        <v>744502.10259999998</v>
      </c>
      <c r="AJ18" s="212">
        <f>Résultats!AL299</f>
        <v>747037.38179999997</v>
      </c>
      <c r="AK18" s="212">
        <f>Résultats!AM299</f>
        <v>749649.30480000004</v>
      </c>
      <c r="AL18" s="212">
        <f>Résultats!AN299</f>
        <v>752629.23100000003</v>
      </c>
      <c r="AM18" s="212">
        <f>Résultats!AO299</f>
        <v>755804.64289999998</v>
      </c>
      <c r="AN18" s="212">
        <f>Résultats!AP299</f>
        <v>759073.76130000001</v>
      </c>
      <c r="AO18" s="212">
        <f>Résultats!AQ299</f>
        <v>762400.00190000003</v>
      </c>
      <c r="AP18" s="212">
        <f>Résultats!AR299</f>
        <v>765729.88879999996</v>
      </c>
      <c r="AQ18" s="212">
        <f>Résultats!AS299</f>
        <v>769025.14390000002</v>
      </c>
      <c r="AR18" s="212">
        <f>Résultats!AT299</f>
        <v>772283.67740000004</v>
      </c>
      <c r="AS18" s="212">
        <f>Résultats!AU299</f>
        <v>775493.98309999995</v>
      </c>
      <c r="AT18" s="212">
        <f>Résultats!AV299</f>
        <v>778645.78330000001</v>
      </c>
      <c r="AU18" s="260">
        <f>Résultats!AW299</f>
        <v>781808.64060000004</v>
      </c>
    </row>
    <row r="19" spans="1:49" x14ac:dyDescent="0.25">
      <c r="B19" s="258" t="s">
        <v>499</v>
      </c>
      <c r="C19" s="259">
        <f>Résultats!E296</f>
        <v>533482.14110000001</v>
      </c>
      <c r="D19" s="212">
        <f>Résultats!F296</f>
        <v>549193.36679999996</v>
      </c>
      <c r="E19" s="212">
        <f>Résultats!G296</f>
        <v>552124.96250000002</v>
      </c>
      <c r="F19" s="212">
        <f>Résultats!H296</f>
        <v>567688.65919999999</v>
      </c>
      <c r="G19" s="212">
        <f>Résultats!I296</f>
        <v>577881.25549999997</v>
      </c>
      <c r="H19" s="212">
        <f>Résultats!J296</f>
        <v>590940.08299999998</v>
      </c>
      <c r="I19" s="212">
        <f>Résultats!K296</f>
        <v>606349.27320000005</v>
      </c>
      <c r="J19" s="212">
        <f>Résultats!L296</f>
        <v>626362.19720000005</v>
      </c>
      <c r="K19" s="212">
        <f>Résultats!M296</f>
        <v>651247.95819999999</v>
      </c>
      <c r="L19" s="212">
        <f>Résultats!N296</f>
        <v>668533.17559999996</v>
      </c>
      <c r="M19" s="212">
        <f>Résultats!O296</f>
        <v>664355.44770000002</v>
      </c>
      <c r="N19" s="212">
        <f>Résultats!P296</f>
        <v>663242.82180000003</v>
      </c>
      <c r="O19" s="212">
        <f>Résultats!Q296</f>
        <v>661814.20250000001</v>
      </c>
      <c r="P19" s="212">
        <f>Résultats!R296</f>
        <v>660039.97490000003</v>
      </c>
      <c r="Q19" s="212">
        <f>Résultats!S296</f>
        <v>665329.48710000003</v>
      </c>
      <c r="R19" s="212">
        <f>Résultats!T296</f>
        <v>667791.52099999995</v>
      </c>
      <c r="S19" s="212">
        <f>Résultats!U296</f>
        <v>668163.18579999998</v>
      </c>
      <c r="T19" s="212">
        <f>Résultats!V296</f>
        <v>667763.46</v>
      </c>
      <c r="U19" s="212">
        <f>Résultats!W296</f>
        <v>666004.39399999997</v>
      </c>
      <c r="V19" s="212">
        <f>Résultats!X296</f>
        <v>663450.01280000003</v>
      </c>
      <c r="W19" s="212">
        <f>Résultats!Y296</f>
        <v>661788.00329999998</v>
      </c>
      <c r="X19" s="212">
        <f>Résultats!Z296</f>
        <v>661125.7439</v>
      </c>
      <c r="Y19" s="212">
        <f>Résultats!AA296</f>
        <v>661293.7929</v>
      </c>
      <c r="Z19" s="212">
        <f>Résultats!AB296</f>
        <v>662051.90729999996</v>
      </c>
      <c r="AA19" s="212">
        <f>Résultats!AC296</f>
        <v>663226.95680000004</v>
      </c>
      <c r="AB19" s="212">
        <f>Résultats!AD296</f>
        <v>664517.39099999995</v>
      </c>
      <c r="AC19" s="212">
        <f>Résultats!AE296</f>
        <v>665879.68209999998</v>
      </c>
      <c r="AD19" s="212">
        <f>Résultats!AF296</f>
        <v>667268.51540000003</v>
      </c>
      <c r="AE19" s="212">
        <f>Résultats!AG296</f>
        <v>668672.63630000001</v>
      </c>
      <c r="AF19" s="212">
        <f>Résultats!AH296</f>
        <v>670111.35759999999</v>
      </c>
      <c r="AG19" s="212">
        <f>Résultats!AI296</f>
        <v>671551.41249999998</v>
      </c>
      <c r="AH19" s="212">
        <f>Résultats!AJ296</f>
        <v>673022.36860000005</v>
      </c>
      <c r="AI19" s="212">
        <f>Résultats!AK296</f>
        <v>674530.77480000001</v>
      </c>
      <c r="AJ19" s="212">
        <f>Résultats!AL296</f>
        <v>676103.37170000002</v>
      </c>
      <c r="AK19" s="212">
        <f>Résultats!AM296</f>
        <v>677738.67590000003</v>
      </c>
      <c r="AL19" s="212">
        <f>Résultats!AN296</f>
        <v>679670.60820000002</v>
      </c>
      <c r="AM19" s="212">
        <f>Résultats!AO296</f>
        <v>681771.43649999995</v>
      </c>
      <c r="AN19" s="212">
        <f>Résultats!AP296</f>
        <v>683958.21149999998</v>
      </c>
      <c r="AO19" s="212">
        <f>Résultats!AQ296</f>
        <v>686198.50930000003</v>
      </c>
      <c r="AP19" s="212">
        <f>Résultats!AR296</f>
        <v>688446.68669999996</v>
      </c>
      <c r="AQ19" s="212">
        <f>Résultats!AS296</f>
        <v>690667.94030000002</v>
      </c>
      <c r="AR19" s="212">
        <f>Résultats!AT296</f>
        <v>692859.92449999996</v>
      </c>
      <c r="AS19" s="212">
        <f>Résultats!AU296</f>
        <v>695013.45440000005</v>
      </c>
      <c r="AT19" s="212">
        <f>Résultats!AV296</f>
        <v>697120.18319999997</v>
      </c>
      <c r="AU19" s="260">
        <f>Résultats!AW296</f>
        <v>699237.08840000001</v>
      </c>
    </row>
    <row r="20" spans="1:49" x14ac:dyDescent="0.25">
      <c r="B20" s="261" t="s">
        <v>500</v>
      </c>
      <c r="C20" s="262">
        <f>Résultats!E297</f>
        <v>85388.794450000001</v>
      </c>
      <c r="D20" s="263">
        <f>Résultats!F297</f>
        <v>94623.995599999995</v>
      </c>
      <c r="E20" s="263">
        <f>Résultats!G297</f>
        <v>97309.359849999906</v>
      </c>
      <c r="F20" s="263">
        <f>Résultats!H297</f>
        <v>103596.1063</v>
      </c>
      <c r="G20" s="263">
        <f>Résultats!I297</f>
        <v>107572.5223</v>
      </c>
      <c r="H20" s="263">
        <f>Résultats!J297</f>
        <v>114868.6753</v>
      </c>
      <c r="I20" s="263">
        <f>Résultats!K297</f>
        <v>120274.23480000001</v>
      </c>
      <c r="J20" s="263">
        <f>Résultats!L297</f>
        <v>126787.716</v>
      </c>
      <c r="K20" s="263">
        <f>Résultats!M297</f>
        <v>135786.35060000001</v>
      </c>
      <c r="L20" s="263">
        <f>Résultats!N297</f>
        <v>145687.709</v>
      </c>
      <c r="M20" s="263">
        <f>Résultats!O297</f>
        <v>136449.0134</v>
      </c>
      <c r="N20" s="263">
        <f>Résultats!P297</f>
        <v>131141.04810000001</v>
      </c>
      <c r="O20" s="263">
        <f>Résultats!Q297</f>
        <v>126025.0264</v>
      </c>
      <c r="P20" s="263">
        <f>Résultats!R297</f>
        <v>114453.29180000001</v>
      </c>
      <c r="Q20" s="263">
        <f>Résultats!S297</f>
        <v>113928.52860000001</v>
      </c>
      <c r="R20" s="263">
        <f>Résultats!T297</f>
        <v>113396.0398</v>
      </c>
      <c r="S20" s="263">
        <f>Résultats!U297</f>
        <v>113038.90700000001</v>
      </c>
      <c r="T20" s="263">
        <f>Résultats!V297</f>
        <v>112909.2058</v>
      </c>
      <c r="U20" s="263">
        <f>Résultats!W297</f>
        <v>112644.30220000001</v>
      </c>
      <c r="V20" s="263">
        <f>Résultats!X297</f>
        <v>112474.84050000001</v>
      </c>
      <c r="W20" s="263">
        <f>Résultats!Y297</f>
        <v>112165.531</v>
      </c>
      <c r="X20" s="263">
        <f>Résultats!Z297</f>
        <v>111954.77469999999</v>
      </c>
      <c r="Y20" s="263">
        <f>Résultats!AA297</f>
        <v>111957.8659</v>
      </c>
      <c r="Z20" s="263">
        <f>Résultats!AB297</f>
        <v>112011.07060000001</v>
      </c>
      <c r="AA20" s="263">
        <f>Résultats!AC297</f>
        <v>112159.22840000001</v>
      </c>
      <c r="AB20" s="263">
        <f>Résultats!AD297</f>
        <v>112397.6134</v>
      </c>
      <c r="AC20" s="263">
        <f>Résultats!AE297</f>
        <v>112722.93399999999</v>
      </c>
      <c r="AD20" s="263">
        <f>Résultats!AF297</f>
        <v>113114.63340000001</v>
      </c>
      <c r="AE20" s="263">
        <f>Résultats!AG297</f>
        <v>113561.5545</v>
      </c>
      <c r="AF20" s="263">
        <f>Résultats!AH297</f>
        <v>114060.5193</v>
      </c>
      <c r="AG20" s="263">
        <f>Résultats!AI297</f>
        <v>114608.5377</v>
      </c>
      <c r="AH20" s="263">
        <f>Résultats!AJ297</f>
        <v>115193.05560000001</v>
      </c>
      <c r="AI20" s="263">
        <f>Résultats!AK297</f>
        <v>115800.0249</v>
      </c>
      <c r="AJ20" s="263">
        <f>Résultats!AL297</f>
        <v>116433.40850000001</v>
      </c>
      <c r="AK20" s="263">
        <f>Résultats!AM297</f>
        <v>117083.413</v>
      </c>
      <c r="AL20" s="263">
        <f>Résultats!AN297</f>
        <v>117793.3147</v>
      </c>
      <c r="AM20" s="263">
        <f>Résultats!AO297</f>
        <v>118510.97779999999</v>
      </c>
      <c r="AN20" s="263">
        <f>Résultats!AP297</f>
        <v>119218.2678</v>
      </c>
      <c r="AO20" s="263">
        <f>Résultats!AQ297</f>
        <v>119920.81269999999</v>
      </c>
      <c r="AP20" s="263">
        <f>Résultats!AR297</f>
        <v>120610.7043</v>
      </c>
      <c r="AQ20" s="263">
        <f>Résultats!AS297</f>
        <v>121289.3722</v>
      </c>
      <c r="AR20" s="263">
        <f>Résultats!AT297</f>
        <v>121959.7473</v>
      </c>
      <c r="AS20" s="263">
        <f>Résultats!AU297</f>
        <v>122616.4734</v>
      </c>
      <c r="AT20" s="263">
        <f>Résultats!AV297</f>
        <v>123255.08500000001</v>
      </c>
      <c r="AU20" s="264">
        <f>Résultats!AW297</f>
        <v>123901.0043</v>
      </c>
    </row>
    <row r="21" spans="1:49" x14ac:dyDescent="0.25">
      <c r="B21" s="249" t="s">
        <v>501</v>
      </c>
      <c r="C21" s="250">
        <f t="shared" ref="C21:AU21" si="3">C16+C19</f>
        <v>696943.44530000002</v>
      </c>
      <c r="D21" s="251">
        <f t="shared" si="3"/>
        <v>717625.52459999989</v>
      </c>
      <c r="E21" s="251">
        <f t="shared" si="3"/>
        <v>727223.69240000006</v>
      </c>
      <c r="F21" s="251">
        <f t="shared" si="3"/>
        <v>752062.83920000005</v>
      </c>
      <c r="G21" s="251">
        <f t="shared" si="3"/>
        <v>769910.2574</v>
      </c>
      <c r="H21" s="251">
        <f t="shared" si="3"/>
        <v>791579.70730000001</v>
      </c>
      <c r="I21" s="251">
        <f t="shared" si="3"/>
        <v>821378.29280000005</v>
      </c>
      <c r="J21" s="251">
        <f t="shared" si="3"/>
        <v>857217.4617000001</v>
      </c>
      <c r="K21" s="251">
        <f t="shared" si="3"/>
        <v>898704.26009999996</v>
      </c>
      <c r="L21" s="251">
        <f t="shared" si="3"/>
        <v>928981.09299999999</v>
      </c>
      <c r="M21" s="251">
        <f t="shared" si="3"/>
        <v>925598.63950000005</v>
      </c>
      <c r="N21" s="251">
        <f t="shared" si="3"/>
        <v>922099.7827000001</v>
      </c>
      <c r="O21" s="251">
        <f t="shared" si="3"/>
        <v>916806.03330000001</v>
      </c>
      <c r="P21" s="251">
        <f t="shared" si="3"/>
        <v>913691.73550000007</v>
      </c>
      <c r="Q21" s="251">
        <f t="shared" si="3"/>
        <v>919580.13010000007</v>
      </c>
      <c r="R21" s="251">
        <f t="shared" si="3"/>
        <v>925042.23489999992</v>
      </c>
      <c r="S21" s="251">
        <f t="shared" si="3"/>
        <v>926841.81049999991</v>
      </c>
      <c r="T21" s="251">
        <f t="shared" si="3"/>
        <v>927376.16940000001</v>
      </c>
      <c r="U21" s="251">
        <f t="shared" si="3"/>
        <v>926243.70459999994</v>
      </c>
      <c r="V21" s="251">
        <f t="shared" si="3"/>
        <v>923874.09349999996</v>
      </c>
      <c r="W21" s="251">
        <f t="shared" si="3"/>
        <v>922840.23380000005</v>
      </c>
      <c r="X21" s="251">
        <f t="shared" si="3"/>
        <v>923140.75549999997</v>
      </c>
      <c r="Y21" s="251">
        <f t="shared" si="3"/>
        <v>924479.99120000005</v>
      </c>
      <c r="Z21" s="251">
        <f t="shared" si="3"/>
        <v>926488.8946</v>
      </c>
      <c r="AA21" s="251">
        <f t="shared" si="3"/>
        <v>928918.09210000001</v>
      </c>
      <c r="AB21" s="251">
        <f t="shared" si="3"/>
        <v>931489.29989999998</v>
      </c>
      <c r="AC21" s="251">
        <f t="shared" si="3"/>
        <v>934064.42119999998</v>
      </c>
      <c r="AD21" s="251">
        <f t="shared" si="3"/>
        <v>936574.14610000001</v>
      </c>
      <c r="AE21" s="251">
        <f t="shared" si="3"/>
        <v>938998.26560000004</v>
      </c>
      <c r="AF21" s="251">
        <f t="shared" si="3"/>
        <v>941365.39819999994</v>
      </c>
      <c r="AG21" s="251">
        <f t="shared" si="3"/>
        <v>943626.01679999998</v>
      </c>
      <c r="AH21" s="251">
        <f t="shared" si="3"/>
        <v>945843.49219999998</v>
      </c>
      <c r="AI21" s="251">
        <f t="shared" si="3"/>
        <v>948069.67009999999</v>
      </c>
      <c r="AJ21" s="251">
        <f t="shared" si="3"/>
        <v>950348.43960000004</v>
      </c>
      <c r="AK21" s="251">
        <f t="shared" si="3"/>
        <v>952703.44910000009</v>
      </c>
      <c r="AL21" s="251">
        <f t="shared" si="3"/>
        <v>955277.47730000003</v>
      </c>
      <c r="AM21" s="251">
        <f t="shared" si="3"/>
        <v>958071.8189999999</v>
      </c>
      <c r="AN21" s="251">
        <f t="shared" si="3"/>
        <v>961029.38249999995</v>
      </c>
      <c r="AO21" s="251">
        <f t="shared" si="3"/>
        <v>964111.23959999997</v>
      </c>
      <c r="AP21" s="251">
        <f t="shared" si="3"/>
        <v>967266.29579999996</v>
      </c>
      <c r="AQ21" s="251">
        <f t="shared" si="3"/>
        <v>970444.05450000009</v>
      </c>
      <c r="AR21" s="251">
        <f t="shared" si="3"/>
        <v>973636.97439999995</v>
      </c>
      <c r="AS21" s="251">
        <f t="shared" si="3"/>
        <v>976836.65330000012</v>
      </c>
      <c r="AT21" s="251">
        <f t="shared" si="3"/>
        <v>980035.63659999997</v>
      </c>
      <c r="AU21" s="252">
        <f t="shared" si="3"/>
        <v>983285.76249999995</v>
      </c>
      <c r="AW21" s="253"/>
    </row>
    <row r="22" spans="1:49" x14ac:dyDescent="0.2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2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2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f t="shared" si="4"/>
        <v>0</v>
      </c>
      <c r="Q24" s="247">
        <f t="shared" si="4"/>
        <v>0</v>
      </c>
      <c r="R24" s="247">
        <f t="shared" si="4"/>
        <v>0</v>
      </c>
      <c r="S24" s="247">
        <f t="shared" si="4"/>
        <v>0</v>
      </c>
      <c r="T24" s="247">
        <f t="shared" si="4"/>
        <v>0</v>
      </c>
      <c r="U24" s="247">
        <f t="shared" si="4"/>
        <v>2.6166000000666827</v>
      </c>
      <c r="V24" s="247">
        <f t="shared" si="4"/>
        <v>12.329400000162423</v>
      </c>
      <c r="W24" s="247">
        <f t="shared" si="4"/>
        <v>28.142799999797717</v>
      </c>
      <c r="X24" s="247">
        <f t="shared" si="4"/>
        <v>47.00109999999404</v>
      </c>
      <c r="Y24" s="247">
        <f t="shared" si="4"/>
        <v>67.058699999935925</v>
      </c>
      <c r="Z24" s="247">
        <f t="shared" si="4"/>
        <v>87.011400000192225</v>
      </c>
      <c r="AA24" s="247">
        <f t="shared" si="4"/>
        <v>106.05409999983385</v>
      </c>
      <c r="AB24" s="247">
        <f t="shared" si="4"/>
        <v>123.97800000011921</v>
      </c>
      <c r="AC24" s="247">
        <f t="shared" si="4"/>
        <v>140.8699999996461</v>
      </c>
      <c r="AD24" s="247">
        <f t="shared" si="4"/>
        <v>156.92329999990761</v>
      </c>
      <c r="AE24" s="247">
        <f t="shared" si="4"/>
        <v>172.61250000004657</v>
      </c>
      <c r="AF24" s="247">
        <f t="shared" si="4"/>
        <v>188.40989999985322</v>
      </c>
      <c r="AG24" s="247">
        <f t="shared" si="4"/>
        <v>204.82050000014715</v>
      </c>
      <c r="AH24" s="247">
        <f t="shared" si="4"/>
        <v>222.4655999999959</v>
      </c>
      <c r="AI24" s="247">
        <f t="shared" si="4"/>
        <v>241.41180000011809</v>
      </c>
      <c r="AJ24" s="247">
        <f t="shared" si="4"/>
        <v>261.64830000000075</v>
      </c>
      <c r="AK24" s="247">
        <f t="shared" si="4"/>
        <v>283.03070000000298</v>
      </c>
      <c r="AL24" s="247">
        <f t="shared" si="4"/>
        <v>305.42249999986961</v>
      </c>
      <c r="AM24" s="247">
        <f t="shared" si="4"/>
        <v>328.88210000004619</v>
      </c>
      <c r="AN24" s="247">
        <f t="shared" si="4"/>
        <v>353.16749999998137</v>
      </c>
      <c r="AO24" s="247">
        <f t="shared" si="4"/>
        <v>378.08260000008158</v>
      </c>
      <c r="AP24" s="247">
        <f t="shared" si="4"/>
        <v>403.49769999971613</v>
      </c>
      <c r="AQ24" s="247">
        <f t="shared" si="4"/>
        <v>428.60329999984242</v>
      </c>
      <c r="AR24" s="247">
        <f t="shared" si="4"/>
        <v>456.14850000012666</v>
      </c>
      <c r="AS24" s="247">
        <f t="shared" si="4"/>
        <v>482.5671999999322</v>
      </c>
      <c r="AT24" s="247">
        <f t="shared" si="4"/>
        <v>511.44130000006407</v>
      </c>
      <c r="AU24" s="247">
        <f t="shared" si="4"/>
        <v>539.28790000034496</v>
      </c>
      <c r="AV24" s="268"/>
    </row>
    <row r="25" spans="1:49" x14ac:dyDescent="0.2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0</v>
      </c>
      <c r="I25" s="251">
        <f t="shared" si="4"/>
        <v>0</v>
      </c>
      <c r="J25" s="251">
        <f t="shared" si="4"/>
        <v>0</v>
      </c>
      <c r="K25" s="251">
        <f t="shared" si="4"/>
        <v>0</v>
      </c>
      <c r="L25" s="251">
        <f t="shared" si="4"/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0</v>
      </c>
      <c r="R25" s="251">
        <f t="shared" si="4"/>
        <v>0</v>
      </c>
      <c r="S25" s="251">
        <f t="shared" si="4"/>
        <v>0</v>
      </c>
      <c r="T25" s="251">
        <f t="shared" si="4"/>
        <v>0</v>
      </c>
      <c r="U25" s="251">
        <f t="shared" si="4"/>
        <v>1.9932000000262633</v>
      </c>
      <c r="V25" s="251">
        <f t="shared" si="4"/>
        <v>8.8442999999970198</v>
      </c>
      <c r="W25" s="251">
        <f t="shared" si="4"/>
        <v>19.797900000005029</v>
      </c>
      <c r="X25" s="251">
        <f t="shared" si="4"/>
        <v>32.930799999972805</v>
      </c>
      <c r="Y25" s="251">
        <f t="shared" si="4"/>
        <v>47.259299999976065</v>
      </c>
      <c r="Z25" s="251">
        <f t="shared" si="4"/>
        <v>62.025200000032783</v>
      </c>
      <c r="AA25" s="251">
        <f t="shared" si="4"/>
        <v>76.771700000041164</v>
      </c>
      <c r="AB25" s="251">
        <f t="shared" si="4"/>
        <v>91.337400000018533</v>
      </c>
      <c r="AC25" s="251">
        <f t="shared" si="4"/>
        <v>105.77700000000186</v>
      </c>
      <c r="AD25" s="251">
        <f t="shared" si="4"/>
        <v>120.15799999999581</v>
      </c>
      <c r="AE25" s="251">
        <f t="shared" si="4"/>
        <v>134.74440000002505</v>
      </c>
      <c r="AF25" s="251">
        <f t="shared" si="4"/>
        <v>149.80389999999898</v>
      </c>
      <c r="AG25" s="251">
        <f t="shared" si="4"/>
        <v>165.63730000000214</v>
      </c>
      <c r="AH25" s="251">
        <f t="shared" si="4"/>
        <v>182.64130000001751</v>
      </c>
      <c r="AI25" s="251">
        <f t="shared" si="4"/>
        <v>200.81729999999516</v>
      </c>
      <c r="AJ25" s="251">
        <f t="shared" si="4"/>
        <v>220.14929999999003</v>
      </c>
      <c r="AK25" s="251">
        <f t="shared" si="4"/>
        <v>240.52550000004703</v>
      </c>
      <c r="AL25" s="251">
        <f t="shared" si="4"/>
        <v>261.87249999999767</v>
      </c>
      <c r="AM25" s="251">
        <f t="shared" si="4"/>
        <v>284.2104999999865</v>
      </c>
      <c r="AN25" s="251">
        <f t="shared" si="4"/>
        <v>307.33100000000559</v>
      </c>
      <c r="AO25" s="251">
        <f t="shared" si="4"/>
        <v>331.0850999999675</v>
      </c>
      <c r="AP25" s="251">
        <f t="shared" si="4"/>
        <v>355.35100000002421</v>
      </c>
      <c r="AQ25" s="251">
        <f t="shared" si="4"/>
        <v>379.5789999999688</v>
      </c>
      <c r="AR25" s="251">
        <f t="shared" si="4"/>
        <v>405.7151999999769</v>
      </c>
      <c r="AS25" s="251">
        <f t="shared" si="4"/>
        <v>431.07220000005327</v>
      </c>
      <c r="AT25" s="251">
        <f t="shared" si="4"/>
        <v>458.36290000006557</v>
      </c>
      <c r="AU25" s="251">
        <f t="shared" si="4"/>
        <v>484.99440000008326</v>
      </c>
      <c r="AV25" s="268"/>
    </row>
    <row r="26" spans="1:49" x14ac:dyDescent="0.2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0</v>
      </c>
      <c r="I26" s="256">
        <f t="shared" si="6"/>
        <v>0</v>
      </c>
      <c r="J26" s="256">
        <f t="shared" si="6"/>
        <v>0</v>
      </c>
      <c r="K26" s="256">
        <f t="shared" si="6"/>
        <v>0</v>
      </c>
      <c r="L26" s="256">
        <f t="shared" si="6"/>
        <v>0</v>
      </c>
      <c r="M26" s="256">
        <f t="shared" si="6"/>
        <v>0</v>
      </c>
      <c r="N26" s="256">
        <f t="shared" si="6"/>
        <v>0</v>
      </c>
      <c r="O26" s="256">
        <f t="shared" si="6"/>
        <v>0</v>
      </c>
      <c r="P26" s="256">
        <f t="shared" si="6"/>
        <v>0</v>
      </c>
      <c r="Q26" s="256">
        <f t="shared" si="6"/>
        <v>0</v>
      </c>
      <c r="R26" s="256">
        <f t="shared" si="6"/>
        <v>0</v>
      </c>
      <c r="S26" s="256">
        <f t="shared" si="6"/>
        <v>0</v>
      </c>
      <c r="T26" s="256">
        <f t="shared" si="6"/>
        <v>0</v>
      </c>
      <c r="U26" s="256">
        <f t="shared" si="6"/>
        <v>0.69939999999769498</v>
      </c>
      <c r="V26" s="256">
        <f t="shared" si="6"/>
        <v>1.8026200000167591</v>
      </c>
      <c r="W26" s="256">
        <f t="shared" si="6"/>
        <v>3.3744299999889336</v>
      </c>
      <c r="X26" s="256">
        <f t="shared" si="6"/>
        <v>5.2651700000133133</v>
      </c>
      <c r="Y26" s="256">
        <f t="shared" si="6"/>
        <v>7.2675100000269595</v>
      </c>
      <c r="Z26" s="256">
        <f t="shared" si="6"/>
        <v>9.2526700000089477</v>
      </c>
      <c r="AA26" s="256">
        <f t="shared" si="6"/>
        <v>11.129159999996773</v>
      </c>
      <c r="AB26" s="256">
        <f t="shared" si="6"/>
        <v>12.854029999994964</v>
      </c>
      <c r="AC26" s="256">
        <f t="shared" si="6"/>
        <v>14.436380000013742</v>
      </c>
      <c r="AD26" s="256">
        <f t="shared" si="6"/>
        <v>15.897430000048189</v>
      </c>
      <c r="AE26" s="256">
        <f t="shared" si="6"/>
        <v>17.270150000047579</v>
      </c>
      <c r="AF26" s="256">
        <f t="shared" si="6"/>
        <v>18.593359999984386</v>
      </c>
      <c r="AG26" s="256">
        <f t="shared" si="6"/>
        <v>19.900500000003376</v>
      </c>
      <c r="AH26" s="256">
        <f t="shared" si="6"/>
        <v>21.22999000002892</v>
      </c>
      <c r="AI26" s="256">
        <f t="shared" si="6"/>
        <v>22.605270000000019</v>
      </c>
      <c r="AJ26" s="256">
        <f t="shared" si="6"/>
        <v>24.023529999969469</v>
      </c>
      <c r="AK26" s="256">
        <f t="shared" si="6"/>
        <v>25.466900000013993</v>
      </c>
      <c r="AL26" s="256">
        <f t="shared" si="6"/>
        <v>26.900630000011006</v>
      </c>
      <c r="AM26" s="256">
        <f t="shared" si="6"/>
        <v>28.304400000008172</v>
      </c>
      <c r="AN26" s="256">
        <f t="shared" si="6"/>
        <v>29.668110000049637</v>
      </c>
      <c r="AO26" s="256">
        <f t="shared" si="6"/>
        <v>30.975029999979597</v>
      </c>
      <c r="AP26" s="256">
        <f t="shared" si="6"/>
        <v>32.211769999979879</v>
      </c>
      <c r="AQ26" s="256">
        <f t="shared" si="6"/>
        <v>33.278139999965788</v>
      </c>
      <c r="AR26" s="256">
        <f t="shared" si="6"/>
        <v>34.445740000010119</v>
      </c>
      <c r="AS26" s="256">
        <f t="shared" si="6"/>
        <v>35.427549999963958</v>
      </c>
      <c r="AT26" s="256">
        <f t="shared" si="6"/>
        <v>36.48815000000468</v>
      </c>
      <c r="AU26" s="256">
        <f t="shared" si="6"/>
        <v>37.356790000019828</v>
      </c>
      <c r="AV26" s="268"/>
    </row>
    <row r="27" spans="1:49" x14ac:dyDescent="0.2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0</v>
      </c>
      <c r="I27" s="212">
        <f t="shared" si="7"/>
        <v>0</v>
      </c>
      <c r="J27" s="212">
        <f t="shared" si="7"/>
        <v>0</v>
      </c>
      <c r="K27" s="212">
        <f t="shared" si="7"/>
        <v>0</v>
      </c>
      <c r="L27" s="212">
        <f t="shared" si="7"/>
        <v>0</v>
      </c>
      <c r="M27" s="212">
        <f t="shared" si="7"/>
        <v>0</v>
      </c>
      <c r="N27" s="212">
        <f t="shared" si="7"/>
        <v>0</v>
      </c>
      <c r="O27" s="212">
        <f t="shared" si="7"/>
        <v>0</v>
      </c>
      <c r="P27" s="212">
        <f t="shared" si="7"/>
        <v>0</v>
      </c>
      <c r="Q27" s="212">
        <f t="shared" si="7"/>
        <v>0</v>
      </c>
      <c r="R27" s="212">
        <f t="shared" si="7"/>
        <v>0</v>
      </c>
      <c r="S27" s="212">
        <f t="shared" si="7"/>
        <v>0</v>
      </c>
      <c r="T27" s="212">
        <f t="shared" si="7"/>
        <v>0</v>
      </c>
      <c r="U27" s="212">
        <f t="shared" si="7"/>
        <v>0.8246999999973923</v>
      </c>
      <c r="V27" s="212">
        <f t="shared" si="7"/>
        <v>1.8661000000138301</v>
      </c>
      <c r="W27" s="212">
        <f t="shared" si="7"/>
        <v>3.2361999999848194</v>
      </c>
      <c r="X27" s="212">
        <f t="shared" si="7"/>
        <v>4.896100000012666</v>
      </c>
      <c r="Y27" s="212">
        <f t="shared" si="7"/>
        <v>6.6955000000307336</v>
      </c>
      <c r="Z27" s="212">
        <f t="shared" si="7"/>
        <v>8.5467000000062399</v>
      </c>
      <c r="AA27" s="212">
        <f t="shared" si="7"/>
        <v>10.379699999990407</v>
      </c>
      <c r="AB27" s="212">
        <f t="shared" si="7"/>
        <v>12.143199999991339</v>
      </c>
      <c r="AC27" s="212">
        <f t="shared" si="7"/>
        <v>13.847000000008848</v>
      </c>
      <c r="AD27" s="212">
        <f t="shared" si="7"/>
        <v>15.502200000046287</v>
      </c>
      <c r="AE27" s="212">
        <f t="shared" si="7"/>
        <v>17.123500000045169</v>
      </c>
      <c r="AF27" s="212">
        <f t="shared" si="7"/>
        <v>18.733699999982491</v>
      </c>
      <c r="AG27" s="212">
        <f t="shared" si="7"/>
        <v>20.348100000002887</v>
      </c>
      <c r="AH27" s="212">
        <f t="shared" si="7"/>
        <v>21.985900000028778</v>
      </c>
      <c r="AI27" s="212">
        <f t="shared" si="7"/>
        <v>23.667900000000373</v>
      </c>
      <c r="AJ27" s="212">
        <f t="shared" si="7"/>
        <v>25.389099999971222</v>
      </c>
      <c r="AK27" s="212">
        <f t="shared" si="7"/>
        <v>27.130200000014156</v>
      </c>
      <c r="AL27" s="212">
        <f t="shared" si="7"/>
        <v>28.8581000000122</v>
      </c>
      <c r="AM27" s="212">
        <f t="shared" si="7"/>
        <v>30.538200000009965</v>
      </c>
      <c r="AN27" s="212">
        <f t="shared" si="7"/>
        <v>32.160300000046846</v>
      </c>
      <c r="AO27" s="212">
        <f t="shared" si="7"/>
        <v>33.707899999979418</v>
      </c>
      <c r="AP27" s="212">
        <f t="shared" si="7"/>
        <v>35.163699999975506</v>
      </c>
      <c r="AQ27" s="212">
        <f t="shared" si="7"/>
        <v>36.430599999963306</v>
      </c>
      <c r="AR27" s="212">
        <f t="shared" si="7"/>
        <v>37.760000000009313</v>
      </c>
      <c r="AS27" s="212">
        <f t="shared" si="7"/>
        <v>38.883999999961816</v>
      </c>
      <c r="AT27" s="212">
        <f t="shared" si="7"/>
        <v>40.041800000006333</v>
      </c>
      <c r="AU27" s="212">
        <f t="shared" si="7"/>
        <v>40.989400000020396</v>
      </c>
      <c r="AV27" s="268"/>
    </row>
    <row r="28" spans="1:49" x14ac:dyDescent="0.2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0</v>
      </c>
      <c r="I28" s="263">
        <f t="shared" si="7"/>
        <v>0</v>
      </c>
      <c r="J28" s="263">
        <f t="shared" si="7"/>
        <v>0</v>
      </c>
      <c r="K28" s="263">
        <f t="shared" si="7"/>
        <v>0</v>
      </c>
      <c r="L28" s="263">
        <f t="shared" si="7"/>
        <v>0</v>
      </c>
      <c r="M28" s="263">
        <f t="shared" si="7"/>
        <v>0</v>
      </c>
      <c r="N28" s="263">
        <f t="shared" si="7"/>
        <v>0</v>
      </c>
      <c r="O28" s="263">
        <f t="shared" si="7"/>
        <v>0</v>
      </c>
      <c r="P28" s="263">
        <f t="shared" si="7"/>
        <v>0</v>
      </c>
      <c r="Q28" s="263">
        <f t="shared" si="7"/>
        <v>0</v>
      </c>
      <c r="R28" s="263">
        <f t="shared" si="7"/>
        <v>0</v>
      </c>
      <c r="S28" s="263">
        <f t="shared" si="7"/>
        <v>0</v>
      </c>
      <c r="T28" s="263">
        <f t="shared" si="7"/>
        <v>0</v>
      </c>
      <c r="U28" s="263">
        <f t="shared" si="7"/>
        <v>-0.12529999999969732</v>
      </c>
      <c r="V28" s="263">
        <f t="shared" si="7"/>
        <v>-6.3479999997070991E-2</v>
      </c>
      <c r="W28" s="263">
        <f t="shared" si="7"/>
        <v>0.13823000000411412</v>
      </c>
      <c r="X28" s="263">
        <f t="shared" si="7"/>
        <v>0.36907000000064727</v>
      </c>
      <c r="Y28" s="263">
        <f t="shared" si="7"/>
        <v>0.57200999999622582</v>
      </c>
      <c r="Z28" s="263">
        <f t="shared" si="7"/>
        <v>0.70597000000270782</v>
      </c>
      <c r="AA28" s="263">
        <f t="shared" si="7"/>
        <v>0.74946000000636559</v>
      </c>
      <c r="AB28" s="263">
        <f t="shared" si="7"/>
        <v>0.71083000000362517</v>
      </c>
      <c r="AC28" s="263">
        <f t="shared" si="7"/>
        <v>0.5893800000048941</v>
      </c>
      <c r="AD28" s="263">
        <f t="shared" si="7"/>
        <v>0.39523000000190223</v>
      </c>
      <c r="AE28" s="263">
        <f t="shared" si="7"/>
        <v>0.1466500000024098</v>
      </c>
      <c r="AF28" s="263">
        <f t="shared" si="7"/>
        <v>-0.14033999999810476</v>
      </c>
      <c r="AG28" s="263">
        <f t="shared" si="7"/>
        <v>-0.44759999999951106</v>
      </c>
      <c r="AH28" s="263">
        <f t="shared" si="7"/>
        <v>-0.75590999999985797</v>
      </c>
      <c r="AI28" s="263">
        <f t="shared" si="7"/>
        <v>-1.0626300000003539</v>
      </c>
      <c r="AJ28" s="263">
        <f t="shared" si="7"/>
        <v>-1.3655700000017532</v>
      </c>
      <c r="AK28" s="263">
        <f t="shared" si="7"/>
        <v>-1.663300000000163</v>
      </c>
      <c r="AL28" s="263">
        <f t="shared" si="7"/>
        <v>-1.9574700000011944</v>
      </c>
      <c r="AM28" s="263">
        <f t="shared" si="7"/>
        <v>-2.2338000000017928</v>
      </c>
      <c r="AN28" s="263">
        <f t="shared" si="7"/>
        <v>-2.4921899999972084</v>
      </c>
      <c r="AO28" s="263">
        <f t="shared" si="7"/>
        <v>-2.7328699999998207</v>
      </c>
      <c r="AP28" s="263">
        <f t="shared" si="7"/>
        <v>-2.9519299999956274</v>
      </c>
      <c r="AQ28" s="263">
        <f t="shared" si="7"/>
        <v>-3.152459999997518</v>
      </c>
      <c r="AR28" s="263">
        <f t="shared" si="7"/>
        <v>-3.3142599999991944</v>
      </c>
      <c r="AS28" s="263">
        <f t="shared" si="7"/>
        <v>-3.456449999997858</v>
      </c>
      <c r="AT28" s="263">
        <f t="shared" si="7"/>
        <v>-3.5536500000016531</v>
      </c>
      <c r="AU28" s="263">
        <f t="shared" si="7"/>
        <v>-3.6326100000005681</v>
      </c>
      <c r="AV28" s="268"/>
    </row>
    <row r="29" spans="1:49" x14ac:dyDescent="0.2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0</v>
      </c>
      <c r="I29" s="212">
        <f t="shared" si="9"/>
        <v>0</v>
      </c>
      <c r="J29" s="212">
        <f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    <v>0</v>
      </c>
      <c r="N29" s="212">
        <f t="shared" si="9"/>
        <v>0</v>
      </c>
      <c r="O29" s="212">
        <f t="shared" si="9"/>
        <v>0</v>
      </c>
      <c r="P29" s="212">
        <f t="shared" si="9"/>
        <v>0</v>
      </c>
      <c r="Q29" s="212">
        <f t="shared" si="9"/>
        <v>0</v>
      </c>
      <c r="R29" s="212">
        <f t="shared" si="9"/>
        <v>0</v>
      </c>
      <c r="S29" s="212">
        <f t="shared" si="9"/>
        <v>0</v>
      </c>
      <c r="T29" s="212">
        <f t="shared" si="9"/>
        <v>0</v>
      </c>
      <c r="U29" s="212">
        <f t="shared" si="9"/>
        <v>-7.319999992614612E-2</v>
      </c>
      <c r="V29" s="212">
        <f t="shared" si="9"/>
        <v>1.6758999999728985</v>
      </c>
      <c r="W29" s="212">
        <f t="shared" si="9"/>
        <v>4.9419000000343658</v>
      </c>
      <c r="X29" s="212">
        <f t="shared" si="9"/>
        <v>8.744600000049104</v>
      </c>
      <c r="Y29" s="212">
        <f t="shared" si="9"/>
        <v>12.432000000000698</v>
      </c>
      <c r="Z29" s="212">
        <f t="shared" si="9"/>
        <v>15.591100000063307</v>
      </c>
      <c r="AA29" s="212">
        <f t="shared" si="9"/>
        <v>17.967999999920721</v>
      </c>
      <c r="AB29" s="212">
        <f t="shared" si="9"/>
        <v>19.559300000008079</v>
      </c>
      <c r="AC29" s="212">
        <f t="shared" si="9"/>
        <v>20.389400000058231</v>
      </c>
      <c r="AD29" s="212">
        <f t="shared" si="9"/>
        <v>20.563499999960186</v>
      </c>
      <c r="AE29" s="212">
        <f t="shared" si="9"/>
        <v>20.259100000039325</v>
      </c>
      <c r="AF29" s="212">
        <f t="shared" si="9"/>
        <v>19.640600000013364</v>
      </c>
      <c r="AG29" s="212">
        <f t="shared" si="9"/>
        <v>18.877099999983329</v>
      </c>
      <c r="AH29" s="212">
        <f t="shared" si="9"/>
        <v>18.153599999961443</v>
      </c>
      <c r="AI29" s="212">
        <f t="shared" si="9"/>
        <v>17.510900000008405</v>
      </c>
      <c r="AJ29" s="212">
        <f t="shared" si="9"/>
        <v>16.956800000029034</v>
      </c>
      <c r="AK29" s="212">
        <f t="shared" si="9"/>
        <v>16.476999999940745</v>
      </c>
      <c r="AL29" s="212">
        <f t="shared" si="9"/>
        <v>16.042199999952572</v>
      </c>
      <c r="AM29" s="212">
        <f t="shared" si="9"/>
        <v>15.711600000053295</v>
      </c>
      <c r="AN29" s="212">
        <f t="shared" si="9"/>
        <v>15.461500000019441</v>
      </c>
      <c r="AO29" s="212">
        <f t="shared" si="9"/>
        <v>15.262199999997392</v>
      </c>
      <c r="AP29" s="212">
        <f t="shared" si="9"/>
        <v>15.118800000025658</v>
      </c>
      <c r="AQ29" s="212">
        <f t="shared" si="9"/>
        <v>14.874900000009802</v>
      </c>
      <c r="AR29" s="212">
        <f t="shared" si="9"/>
        <v>15.051400000054855</v>
      </c>
      <c r="AS29" s="212">
        <f t="shared" si="9"/>
        <v>15.067299999922398</v>
      </c>
      <c r="AT29" s="212">
        <f t="shared" si="9"/>
        <v>15.514700000014273</v>
      </c>
      <c r="AU29" s="212">
        <f t="shared" si="9"/>
        <v>15.786599999992177</v>
      </c>
      <c r="AV29" s="268"/>
    </row>
    <row r="30" spans="1:49" x14ac:dyDescent="0.2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0</v>
      </c>
      <c r="I30" s="212">
        <f t="shared" si="10"/>
        <v>0</v>
      </c>
      <c r="J30" s="212">
        <f t="shared" si="10"/>
        <v>0</v>
      </c>
      <c r="K30" s="212">
        <f t="shared" si="10"/>
        <v>0</v>
      </c>
      <c r="L30" s="212">
        <f t="shared" si="10"/>
        <v>0</v>
      </c>
      <c r="M30" s="212">
        <f t="shared" si="10"/>
        <v>0</v>
      </c>
      <c r="N30" s="212">
        <f t="shared" si="10"/>
        <v>0</v>
      </c>
      <c r="O30" s="212">
        <f t="shared" si="10"/>
        <v>0</v>
      </c>
      <c r="P30" s="212">
        <f t="shared" si="10"/>
        <v>0</v>
      </c>
      <c r="Q30" s="212">
        <f t="shared" si="10"/>
        <v>0</v>
      </c>
      <c r="R30" s="212">
        <f t="shared" si="10"/>
        <v>0</v>
      </c>
      <c r="S30" s="212">
        <f t="shared" si="10"/>
        <v>0</v>
      </c>
      <c r="T30" s="212">
        <f t="shared" si="10"/>
        <v>0</v>
      </c>
      <c r="U30" s="212">
        <f t="shared" si="10"/>
        <v>0.33610000007320195</v>
      </c>
      <c r="V30" s="212">
        <f t="shared" si="10"/>
        <v>2.1822999999858439</v>
      </c>
      <c r="W30" s="212">
        <f t="shared" si="10"/>
        <v>5.3501000000396743</v>
      </c>
      <c r="X30" s="212">
        <f t="shared" si="10"/>
        <v>9.0807000000495464</v>
      </c>
      <c r="Y30" s="212">
        <f t="shared" si="10"/>
        <v>12.855600000009872</v>
      </c>
      <c r="Z30" s="212">
        <f t="shared" si="10"/>
        <v>16.298000000067987</v>
      </c>
      <c r="AA30" s="212">
        <f t="shared" si="10"/>
        <v>19.194599999929778</v>
      </c>
      <c r="AB30" s="212">
        <f t="shared" si="10"/>
        <v>21.543100000009872</v>
      </c>
      <c r="AC30" s="212">
        <f t="shared" si="10"/>
        <v>23.336800000048243</v>
      </c>
      <c r="AD30" s="212">
        <f t="shared" si="10"/>
        <v>24.640099999960512</v>
      </c>
      <c r="AE30" s="212">
        <f t="shared" si="10"/>
        <v>25.57550000003539</v>
      </c>
      <c r="AF30" s="212">
        <f t="shared" si="10"/>
        <v>26.263700000010431</v>
      </c>
      <c r="AG30" s="212">
        <f t="shared" si="10"/>
        <v>26.834099999978207</v>
      </c>
      <c r="AH30" s="212">
        <f t="shared" si="10"/>
        <v>27.428399999975227</v>
      </c>
      <c r="AI30" s="212">
        <f t="shared" si="10"/>
        <v>28.084700000006706</v>
      </c>
      <c r="AJ30" s="212">
        <f t="shared" si="10"/>
        <v>28.808300000033341</v>
      </c>
      <c r="AK30" s="212">
        <f t="shared" si="10"/>
        <v>29.584599999943748</v>
      </c>
      <c r="AL30" s="212">
        <f t="shared" si="10"/>
        <v>30.386399999959394</v>
      </c>
      <c r="AM30" s="212">
        <f t="shared" si="10"/>
        <v>31.257100000046194</v>
      </c>
      <c r="AN30" s="212">
        <f t="shared" si="10"/>
        <v>32.179400000022724</v>
      </c>
      <c r="AO30" s="212">
        <f t="shared" si="10"/>
        <v>33.127399999997579</v>
      </c>
      <c r="AP30" s="212">
        <f t="shared" si="10"/>
        <v>34.098600000026636</v>
      </c>
      <c r="AQ30" s="212">
        <f t="shared" si="10"/>
        <v>34.96840000001248</v>
      </c>
      <c r="AR30" s="212">
        <f t="shared" si="10"/>
        <v>36.127300000051036</v>
      </c>
      <c r="AS30" s="212">
        <f t="shared" si="10"/>
        <v>37.158899999922141</v>
      </c>
      <c r="AT30" s="212">
        <f t="shared" si="10"/>
        <v>38.489300000015646</v>
      </c>
      <c r="AU30" s="212">
        <f t="shared" si="10"/>
        <v>39.680099999997765</v>
      </c>
      <c r="AV30" s="268"/>
    </row>
    <row r="31" spans="1:49" x14ac:dyDescent="0.2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0</v>
      </c>
      <c r="I31" s="263">
        <f t="shared" si="10"/>
        <v>0</v>
      </c>
      <c r="J31" s="263">
        <f t="shared" si="10"/>
        <v>0</v>
      </c>
      <c r="K31" s="263">
        <f t="shared" si="10"/>
        <v>0</v>
      </c>
      <c r="L31" s="263">
        <f t="shared" si="10"/>
        <v>0</v>
      </c>
      <c r="M31" s="263">
        <f t="shared" si="10"/>
        <v>0</v>
      </c>
      <c r="N31" s="263">
        <f t="shared" si="10"/>
        <v>0</v>
      </c>
      <c r="O31" s="263">
        <f t="shared" si="10"/>
        <v>0</v>
      </c>
      <c r="P31" s="263">
        <f t="shared" si="10"/>
        <v>0</v>
      </c>
      <c r="Q31" s="263">
        <f t="shared" si="10"/>
        <v>0</v>
      </c>
      <c r="R31" s="263">
        <f t="shared" si="10"/>
        <v>0</v>
      </c>
      <c r="S31" s="263">
        <f t="shared" si="10"/>
        <v>0</v>
      </c>
      <c r="T31" s="263">
        <f t="shared" si="10"/>
        <v>0</v>
      </c>
      <c r="U31" s="263">
        <f t="shared" si="10"/>
        <v>-0.40929999999934807</v>
      </c>
      <c r="V31" s="263">
        <f t="shared" si="10"/>
        <v>-0.50640000001294538</v>
      </c>
      <c r="W31" s="263">
        <f t="shared" si="10"/>
        <v>-0.40820000000530854</v>
      </c>
      <c r="X31" s="263">
        <f t="shared" si="10"/>
        <v>-0.33610000000044238</v>
      </c>
      <c r="Y31" s="263">
        <f t="shared" si="10"/>
        <v>-0.42360000000917353</v>
      </c>
      <c r="Z31" s="263">
        <f t="shared" si="10"/>
        <v>-0.7069000000046799</v>
      </c>
      <c r="AA31" s="263">
        <f t="shared" si="10"/>
        <v>-1.2266000000090571</v>
      </c>
      <c r="AB31" s="263">
        <f t="shared" si="10"/>
        <v>-1.9838000000017928</v>
      </c>
      <c r="AC31" s="263">
        <f t="shared" si="10"/>
        <v>-2.9473999999900116</v>
      </c>
      <c r="AD31" s="263">
        <f t="shared" si="10"/>
        <v>-4.076600000000326</v>
      </c>
      <c r="AE31" s="263">
        <f t="shared" si="10"/>
        <v>-5.3163999999960652</v>
      </c>
      <c r="AF31" s="263">
        <f t="shared" si="10"/>
        <v>-6.6230999999970663</v>
      </c>
      <c r="AG31" s="263">
        <f t="shared" si="10"/>
        <v>-7.9569999999948777</v>
      </c>
      <c r="AH31" s="263">
        <f t="shared" si="10"/>
        <v>-9.2748000000137836</v>
      </c>
      <c r="AI31" s="263">
        <f t="shared" si="10"/>
        <v>-10.5737999999983</v>
      </c>
      <c r="AJ31" s="263">
        <f t="shared" si="10"/>
        <v>-11.851500000004307</v>
      </c>
      <c r="AK31" s="263">
        <f t="shared" si="10"/>
        <v>-13.107600000003004</v>
      </c>
      <c r="AL31" s="263">
        <f t="shared" si="10"/>
        <v>-14.344200000006822</v>
      </c>
      <c r="AM31" s="263">
        <f t="shared" si="10"/>
        <v>-15.545499999992899</v>
      </c>
      <c r="AN31" s="263">
        <f t="shared" si="10"/>
        <v>-16.717900000003283</v>
      </c>
      <c r="AO31" s="263">
        <f t="shared" si="10"/>
        <v>-17.865200000000186</v>
      </c>
      <c r="AP31" s="263">
        <f t="shared" si="10"/>
        <v>-18.979800000000978</v>
      </c>
      <c r="AQ31" s="263">
        <f t="shared" si="10"/>
        <v>-20.093500000002678</v>
      </c>
      <c r="AR31" s="263">
        <f t="shared" si="10"/>
        <v>-21.075899999996182</v>
      </c>
      <c r="AS31" s="263">
        <f t="shared" si="10"/>
        <v>-22.091599999999744</v>
      </c>
      <c r="AT31" s="263">
        <f t="shared" si="10"/>
        <v>-22.974600000001374</v>
      </c>
      <c r="AU31" s="263">
        <f t="shared" si="10"/>
        <v>-23.893500000005588</v>
      </c>
      <c r="AV31" s="268"/>
    </row>
    <row r="32" spans="1:49" x14ac:dyDescent="0.2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0</v>
      </c>
      <c r="I32" s="251">
        <f t="shared" si="12"/>
        <v>0</v>
      </c>
      <c r="J32" s="251">
        <f t="shared" si="12"/>
        <v>0</v>
      </c>
      <c r="K32" s="251">
        <f t="shared" si="12"/>
        <v>0</v>
      </c>
      <c r="L32" s="251">
        <f t="shared" si="12"/>
        <v>0</v>
      </c>
      <c r="M32" s="251">
        <f t="shared" si="12"/>
        <v>0</v>
      </c>
      <c r="N32" s="251">
        <f t="shared" si="12"/>
        <v>0</v>
      </c>
      <c r="O32" s="251">
        <f t="shared" si="12"/>
        <v>0</v>
      </c>
      <c r="P32" s="251">
        <f t="shared" si="12"/>
        <v>0</v>
      </c>
      <c r="Q32" s="251">
        <f t="shared" si="12"/>
        <v>0</v>
      </c>
      <c r="R32" s="251">
        <f t="shared" si="12"/>
        <v>0</v>
      </c>
      <c r="S32" s="251">
        <f t="shared" si="12"/>
        <v>0</v>
      </c>
      <c r="T32" s="251">
        <f t="shared" si="12"/>
        <v>0</v>
      </c>
      <c r="U32" s="251">
        <f t="shared" si="12"/>
        <v>1.1608000000705943</v>
      </c>
      <c r="V32" s="251">
        <f t="shared" si="12"/>
        <v>4.048399999999674</v>
      </c>
      <c r="W32" s="251">
        <f t="shared" si="12"/>
        <v>8.5863000000244938</v>
      </c>
      <c r="X32" s="251">
        <f t="shared" si="12"/>
        <v>13.976800000062212</v>
      </c>
      <c r="Y32" s="251">
        <f t="shared" si="12"/>
        <v>19.551100000040606</v>
      </c>
      <c r="Z32" s="251">
        <f t="shared" si="12"/>
        <v>24.844700000074226</v>
      </c>
      <c r="AA32" s="251">
        <f t="shared" si="12"/>
        <v>29.574299999920186</v>
      </c>
      <c r="AB32" s="251">
        <f t="shared" si="12"/>
        <v>33.686300000001211</v>
      </c>
      <c r="AC32" s="251">
        <f t="shared" si="12"/>
        <v>37.18380000005709</v>
      </c>
      <c r="AD32" s="251">
        <f t="shared" si="12"/>
        <v>40.142300000006799</v>
      </c>
      <c r="AE32" s="251">
        <f t="shared" si="12"/>
        <v>42.699000000080559</v>
      </c>
      <c r="AF32" s="251">
        <f t="shared" si="12"/>
        <v>44.997399999992922</v>
      </c>
      <c r="AG32" s="251">
        <f t="shared" si="12"/>
        <v>47.182199999981094</v>
      </c>
      <c r="AH32" s="251">
        <f t="shared" si="12"/>
        <v>49.414300000004005</v>
      </c>
      <c r="AI32" s="251">
        <f t="shared" si="12"/>
        <v>51.752600000007078</v>
      </c>
      <c r="AJ32" s="251">
        <f t="shared" si="12"/>
        <v>54.197400000004563</v>
      </c>
      <c r="AK32" s="251">
        <f t="shared" si="12"/>
        <v>56.714799999957904</v>
      </c>
      <c r="AL32" s="251">
        <f t="shared" si="12"/>
        <v>59.244499999971595</v>
      </c>
      <c r="AM32" s="251">
        <f t="shared" si="12"/>
        <v>61.795300000056159</v>
      </c>
      <c r="AN32" s="251">
        <f t="shared" si="12"/>
        <v>64.33970000006957</v>
      </c>
      <c r="AO32" s="251">
        <f t="shared" si="12"/>
        <v>66.835299999976996</v>
      </c>
      <c r="AP32" s="251">
        <f t="shared" si="12"/>
        <v>69.262300000002142</v>
      </c>
      <c r="AQ32" s="251">
        <f t="shared" si="12"/>
        <v>71.398999999975786</v>
      </c>
      <c r="AR32" s="251">
        <f t="shared" si="12"/>
        <v>73.88730000006035</v>
      </c>
      <c r="AS32" s="251">
        <f t="shared" si="12"/>
        <v>76.042899999883957</v>
      </c>
      <c r="AT32" s="251">
        <f t="shared" si="12"/>
        <v>78.531100000021979</v>
      </c>
      <c r="AU32" s="251">
        <f t="shared" si="12"/>
        <v>80.669500000018161</v>
      </c>
      <c r="AV32" s="268"/>
    </row>
    <row r="36" spans="1:50" s="244" customFormat="1" ht="45" customHeight="1" x14ac:dyDescent="0.25">
      <c r="A36" s="239" t="str">
        <f>[4]Résultats!B1</f>
        <v>SNBC3</v>
      </c>
      <c r="B36" s="240" t="s">
        <v>533</v>
      </c>
      <c r="C36" s="241">
        <v>2006</v>
      </c>
      <c r="D36" s="242">
        <v>2007</v>
      </c>
      <c r="E36" s="242">
        <v>2008</v>
      </c>
      <c r="F36" s="242">
        <v>2009</v>
      </c>
      <c r="G36" s="242">
        <v>2010</v>
      </c>
      <c r="H36" s="242">
        <v>2011</v>
      </c>
      <c r="I36" s="242">
        <v>2012</v>
      </c>
      <c r="J36" s="242">
        <v>2013</v>
      </c>
      <c r="K36" s="242">
        <v>2014</v>
      </c>
      <c r="L36" s="242">
        <v>2015</v>
      </c>
      <c r="M36" s="242">
        <v>2016</v>
      </c>
      <c r="N36" s="242">
        <v>2017</v>
      </c>
      <c r="O36" s="242">
        <v>2018</v>
      </c>
      <c r="P36" s="242">
        <v>2019</v>
      </c>
      <c r="Q36" s="242">
        <v>2020</v>
      </c>
      <c r="R36" s="242">
        <v>2021</v>
      </c>
      <c r="S36" s="242">
        <v>2022</v>
      </c>
      <c r="T36" s="242">
        <v>2023</v>
      </c>
      <c r="U36" s="242">
        <v>2024</v>
      </c>
      <c r="V36" s="242">
        <v>2025</v>
      </c>
      <c r="W36" s="242">
        <v>2026</v>
      </c>
      <c r="X36" s="242">
        <v>2027</v>
      </c>
      <c r="Y36" s="242">
        <v>2028</v>
      </c>
      <c r="Z36" s="242">
        <v>2029</v>
      </c>
      <c r="AA36" s="242">
        <v>2030</v>
      </c>
      <c r="AB36" s="242">
        <v>2031</v>
      </c>
      <c r="AC36" s="242">
        <v>2032</v>
      </c>
      <c r="AD36" s="242">
        <v>2033</v>
      </c>
      <c r="AE36" s="242">
        <v>2034</v>
      </c>
      <c r="AF36" s="242">
        <v>2035</v>
      </c>
      <c r="AG36" s="242">
        <v>2036</v>
      </c>
      <c r="AH36" s="242">
        <v>2037</v>
      </c>
      <c r="AI36" s="242">
        <v>2038</v>
      </c>
      <c r="AJ36" s="242">
        <v>2039</v>
      </c>
      <c r="AK36" s="242">
        <v>2040</v>
      </c>
      <c r="AL36" s="242">
        <v>2041</v>
      </c>
      <c r="AM36" s="242">
        <v>2042</v>
      </c>
      <c r="AN36" s="242">
        <v>2043</v>
      </c>
      <c r="AO36" s="242">
        <v>2044</v>
      </c>
      <c r="AP36" s="242">
        <v>2045</v>
      </c>
      <c r="AQ36" s="242">
        <v>2046</v>
      </c>
      <c r="AR36" s="242">
        <v>2047</v>
      </c>
      <c r="AS36" s="242">
        <v>2048</v>
      </c>
      <c r="AT36" s="242">
        <v>2049</v>
      </c>
      <c r="AU36" s="243">
        <v>2050</v>
      </c>
      <c r="AW36" s="242" t="s">
        <v>534</v>
      </c>
      <c r="AX36" s="242" t="s">
        <v>535</v>
      </c>
    </row>
    <row r="37" spans="1:50" x14ac:dyDescent="0.25">
      <c r="B37" s="245" t="s">
        <v>536</v>
      </c>
      <c r="C37" s="246">
        <f t="shared" ref="C37:AU37" si="13">C38+C39+C42</f>
        <v>0.99999999999999978</v>
      </c>
      <c r="D37" s="247">
        <f t="shared" si="13"/>
        <v>0.99999999999999989</v>
      </c>
      <c r="E37" s="247">
        <f t="shared" si="13"/>
        <v>0.99999999999999989</v>
      </c>
      <c r="F37" s="247">
        <f t="shared" si="13"/>
        <v>1.0000000000000002</v>
      </c>
      <c r="G37" s="247">
        <f t="shared" si="13"/>
        <v>1</v>
      </c>
      <c r="H37" s="247">
        <f t="shared" si="13"/>
        <v>1</v>
      </c>
      <c r="I37" s="247">
        <f t="shared" si="13"/>
        <v>1</v>
      </c>
      <c r="J37" s="247">
        <f t="shared" si="13"/>
        <v>1</v>
      </c>
      <c r="K37" s="247">
        <f t="shared" si="13"/>
        <v>1</v>
      </c>
      <c r="L37" s="247">
        <f t="shared" si="13"/>
        <v>0.99999999999999978</v>
      </c>
      <c r="M37" s="247">
        <f t="shared" si="13"/>
        <v>1</v>
      </c>
      <c r="N37" s="247">
        <f t="shared" si="13"/>
        <v>0.99999999999999978</v>
      </c>
      <c r="O37" s="247">
        <f t="shared" si="13"/>
        <v>0.99999999999999978</v>
      </c>
      <c r="P37" s="247">
        <f t="shared" si="13"/>
        <v>0.99999999999999978</v>
      </c>
      <c r="Q37" s="247">
        <f t="shared" si="13"/>
        <v>1</v>
      </c>
      <c r="R37" s="247">
        <f t="shared" si="13"/>
        <v>1</v>
      </c>
      <c r="S37" s="247">
        <f t="shared" si="13"/>
        <v>1</v>
      </c>
      <c r="T37" s="247">
        <f t="shared" si="13"/>
        <v>1</v>
      </c>
      <c r="U37" s="247">
        <f t="shared" si="13"/>
        <v>1</v>
      </c>
      <c r="V37" s="247">
        <f t="shared" si="13"/>
        <v>1</v>
      </c>
      <c r="W37" s="247">
        <f t="shared" si="13"/>
        <v>1.0000000000000002</v>
      </c>
      <c r="X37" s="247">
        <f t="shared" si="13"/>
        <v>0.99999999999999978</v>
      </c>
      <c r="Y37" s="247">
        <f t="shared" si="13"/>
        <v>1</v>
      </c>
      <c r="Z37" s="247">
        <f t="shared" si="13"/>
        <v>1</v>
      </c>
      <c r="AA37" s="247">
        <f t="shared" si="13"/>
        <v>1</v>
      </c>
      <c r="AB37" s="247">
        <f t="shared" si="13"/>
        <v>1</v>
      </c>
      <c r="AC37" s="247">
        <f t="shared" si="13"/>
        <v>1</v>
      </c>
      <c r="AD37" s="247">
        <f t="shared" si="13"/>
        <v>1.0000000000000002</v>
      </c>
      <c r="AE37" s="247">
        <f t="shared" si="13"/>
        <v>1</v>
      </c>
      <c r="AF37" s="247">
        <f t="shared" si="13"/>
        <v>1</v>
      </c>
      <c r="AG37" s="247">
        <f t="shared" si="13"/>
        <v>0.99999999999999989</v>
      </c>
      <c r="AH37" s="247">
        <f t="shared" si="13"/>
        <v>1</v>
      </c>
      <c r="AI37" s="247">
        <f t="shared" si="13"/>
        <v>1</v>
      </c>
      <c r="AJ37" s="247">
        <f t="shared" si="13"/>
        <v>1</v>
      </c>
      <c r="AK37" s="247">
        <f t="shared" si="13"/>
        <v>1</v>
      </c>
      <c r="AL37" s="247">
        <f t="shared" si="13"/>
        <v>1</v>
      </c>
      <c r="AM37" s="247">
        <f t="shared" si="13"/>
        <v>1</v>
      </c>
      <c r="AN37" s="247">
        <f t="shared" si="13"/>
        <v>1</v>
      </c>
      <c r="AO37" s="247">
        <f t="shared" si="13"/>
        <v>1</v>
      </c>
      <c r="AP37" s="247">
        <f t="shared" si="13"/>
        <v>1.0000000000000002</v>
      </c>
      <c r="AQ37" s="247">
        <f t="shared" si="13"/>
        <v>1</v>
      </c>
      <c r="AR37" s="247">
        <f t="shared" si="13"/>
        <v>1</v>
      </c>
      <c r="AS37" s="247">
        <f t="shared" si="13"/>
        <v>1</v>
      </c>
      <c r="AT37" s="247">
        <f t="shared" si="13"/>
        <v>1</v>
      </c>
      <c r="AU37" s="248">
        <f t="shared" si="13"/>
        <v>0.99999999999999989</v>
      </c>
    </row>
    <row r="38" spans="1:50" x14ac:dyDescent="0.25">
      <c r="B38" s="249" t="s">
        <v>494</v>
      </c>
      <c r="C38" s="300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2"/>
      <c r="AV38" s="253"/>
      <c r="AW38" s="253"/>
    </row>
    <row r="39" spans="1:50" x14ac:dyDescent="0.25">
      <c r="B39" s="254" t="s">
        <v>495</v>
      </c>
      <c r="C39" s="301">
        <f>C4/(C$2-C$3)</f>
        <v>0.29999999998794447</v>
      </c>
      <c r="D39" s="301">
        <f t="shared" ref="D39:AU45" si="14">D4/(D$2-D$3)</f>
        <v>0.30512458356256755</v>
      </c>
      <c r="E39" s="301">
        <f t="shared" si="14"/>
        <v>0.31165132837475162</v>
      </c>
      <c r="F39" s="301">
        <f t="shared" si="14"/>
        <v>0.31763323333607674</v>
      </c>
      <c r="G39" s="301">
        <f t="shared" si="14"/>
        <v>0.3224049566828448</v>
      </c>
      <c r="H39" s="301">
        <f t="shared" si="14"/>
        <v>0.32881610993729754</v>
      </c>
      <c r="I39" s="301">
        <f t="shared" si="14"/>
        <v>0.33686392346548871</v>
      </c>
      <c r="J39" s="301">
        <f t="shared" si="14"/>
        <v>0.34423175078427415</v>
      </c>
      <c r="K39" s="301">
        <f t="shared" si="14"/>
        <v>0.3511266687199403</v>
      </c>
      <c r="L39" s="301">
        <f t="shared" si="14"/>
        <v>0.35840915122262434</v>
      </c>
      <c r="M39" s="301">
        <f t="shared" si="14"/>
        <v>0.35514825441722025</v>
      </c>
      <c r="N39" s="301">
        <f t="shared" si="14"/>
        <v>0.35104749555138964</v>
      </c>
      <c r="O39" s="301">
        <f t="shared" si="14"/>
        <v>0.34617398099240532</v>
      </c>
      <c r="P39" s="301">
        <f t="shared" si="14"/>
        <v>0.33900651680048427</v>
      </c>
      <c r="Q39" s="301">
        <f t="shared" si="14"/>
        <v>0.33722400788910778</v>
      </c>
      <c r="R39" s="301">
        <f t="shared" si="14"/>
        <v>0.33730859170085808</v>
      </c>
      <c r="S39" s="301">
        <f t="shared" si="14"/>
        <v>0.3376765012515443</v>
      </c>
      <c r="T39" s="301">
        <f t="shared" si="14"/>
        <v>0.33812706447539137</v>
      </c>
      <c r="U39" s="301">
        <f t="shared" si="14"/>
        <v>0.33877951043196103</v>
      </c>
      <c r="V39" s="301">
        <f t="shared" si="14"/>
        <v>0.33948447185963099</v>
      </c>
      <c r="W39" s="301">
        <f t="shared" si="14"/>
        <v>0.34008033282553446</v>
      </c>
      <c r="X39" s="301">
        <f t="shared" si="14"/>
        <v>0.34059190172518189</v>
      </c>
      <c r="Y39" s="301">
        <f t="shared" si="14"/>
        <v>0.34106287990399398</v>
      </c>
      <c r="Z39" s="301">
        <f t="shared" si="14"/>
        <v>0.3414000018014644</v>
      </c>
      <c r="AA39" s="301">
        <f t="shared" si="14"/>
        <v>0.3416418750914017</v>
      </c>
      <c r="AB39" s="301">
        <f t="shared" si="14"/>
        <v>0.3419087202726806</v>
      </c>
      <c r="AC39" s="301">
        <f t="shared" si="14"/>
        <v>0.34215321726290404</v>
      </c>
      <c r="AD39" s="301">
        <f t="shared" si="14"/>
        <v>0.34236448836372835</v>
      </c>
      <c r="AE39" s="301">
        <f t="shared" si="14"/>
        <v>0.34253478048494201</v>
      </c>
      <c r="AF39" s="301">
        <f t="shared" si="14"/>
        <v>0.34266170391575579</v>
      </c>
      <c r="AG39" s="301">
        <f t="shared" si="14"/>
        <v>0.34274556147082458</v>
      </c>
      <c r="AH39" s="301">
        <f t="shared" si="14"/>
        <v>0.34279049661244565</v>
      </c>
      <c r="AI39" s="301">
        <f t="shared" si="14"/>
        <v>0.34281496409730017</v>
      </c>
      <c r="AJ39" s="301">
        <f t="shared" si="14"/>
        <v>0.34282280738021598</v>
      </c>
      <c r="AK39" s="301">
        <f t="shared" si="14"/>
        <v>0.34282488570379743</v>
      </c>
      <c r="AL39" s="301">
        <f t="shared" si="14"/>
        <v>0.34270650640135286</v>
      </c>
      <c r="AM39" s="301">
        <f t="shared" si="14"/>
        <v>0.34256451055185766</v>
      </c>
      <c r="AN39" s="301">
        <f t="shared" si="14"/>
        <v>0.34243388229647104</v>
      </c>
      <c r="AO39" s="301">
        <f t="shared" si="14"/>
        <v>0.34232482295744565</v>
      </c>
      <c r="AP39" s="301">
        <f t="shared" si="14"/>
        <v>0.3422452825178916</v>
      </c>
      <c r="AQ39" s="301">
        <f t="shared" si="14"/>
        <v>0.34219805083853527</v>
      </c>
      <c r="AR39" s="301">
        <f t="shared" si="14"/>
        <v>0.34218214770682193</v>
      </c>
      <c r="AS39" s="301">
        <f t="shared" si="14"/>
        <v>0.34219786457404461</v>
      </c>
      <c r="AT39" s="301">
        <f t="shared" si="14"/>
        <v>0.34224588856980426</v>
      </c>
      <c r="AU39" s="302">
        <f t="shared" si="14"/>
        <v>0.34231688020647477</v>
      </c>
      <c r="AV39" s="253"/>
      <c r="AW39" s="303">
        <f t="shared" ref="AW39:AW44" si="15">AA39-P39</f>
        <v>2.6353582909174333E-3</v>
      </c>
      <c r="AX39" s="303">
        <f t="shared" ref="AX39:AX44" si="16">AU39-P39</f>
        <v>3.3103634059905018E-3</v>
      </c>
    </row>
    <row r="40" spans="1:50" x14ac:dyDescent="0.25">
      <c r="B40" s="258" t="s">
        <v>496</v>
      </c>
      <c r="C40" s="304">
        <f>C5/(C$2-C$3)</f>
        <v>0.19705996314212187</v>
      </c>
      <c r="D40" s="304">
        <f t="shared" si="14"/>
        <v>0.19548553943994826</v>
      </c>
      <c r="E40" s="304">
        <f t="shared" si="14"/>
        <v>0.20044661689282656</v>
      </c>
      <c r="F40" s="304">
        <f t="shared" si="14"/>
        <v>0.20349377938233262</v>
      </c>
      <c r="G40" s="304">
        <f t="shared" si="14"/>
        <v>0.20677486648489429</v>
      </c>
      <c r="H40" s="304">
        <f t="shared" si="14"/>
        <v>0.20924541405072253</v>
      </c>
      <c r="I40" s="304">
        <f t="shared" si="14"/>
        <v>0.21619116202309585</v>
      </c>
      <c r="J40" s="304">
        <f t="shared" si="14"/>
        <v>0.22237286420349894</v>
      </c>
      <c r="K40" s="304">
        <f t="shared" si="14"/>
        <v>0.22689729648902907</v>
      </c>
      <c r="L40" s="304">
        <f t="shared" si="14"/>
        <v>0.23003191159086253</v>
      </c>
      <c r="M40" s="304">
        <f t="shared" si="14"/>
        <v>0.23361463963611503</v>
      </c>
      <c r="N40" s="304">
        <f t="shared" si="14"/>
        <v>0.2333464459181232</v>
      </c>
      <c r="O40" s="304">
        <f t="shared" si="14"/>
        <v>0.23202990205196578</v>
      </c>
      <c r="P40" s="304">
        <f t="shared" si="14"/>
        <v>0.23417248310172106</v>
      </c>
      <c r="Q40" s="304">
        <f t="shared" si="14"/>
        <v>0.23344538280292718</v>
      </c>
      <c r="R40" s="304">
        <f t="shared" si="14"/>
        <v>0.23469304931181495</v>
      </c>
      <c r="S40" s="304">
        <f t="shared" si="14"/>
        <v>0.23557448587636859</v>
      </c>
      <c r="T40" s="304">
        <f t="shared" si="14"/>
        <v>0.23622997719774655</v>
      </c>
      <c r="U40" s="304">
        <f t="shared" si="14"/>
        <v>0.23702798429976518</v>
      </c>
      <c r="V40" s="304">
        <f t="shared" si="14"/>
        <v>0.23768056639125718</v>
      </c>
      <c r="W40" s="304">
        <f t="shared" si="14"/>
        <v>0.23846912234880258</v>
      </c>
      <c r="X40" s="304">
        <f t="shared" si="14"/>
        <v>0.23922780072353445</v>
      </c>
      <c r="Y40" s="304">
        <f t="shared" si="14"/>
        <v>0.23987722942224682</v>
      </c>
      <c r="Z40" s="304">
        <f t="shared" si="14"/>
        <v>0.2404209070381178</v>
      </c>
      <c r="AA40" s="304">
        <f t="shared" si="14"/>
        <v>0.24083625993434302</v>
      </c>
      <c r="AB40" s="304">
        <f t="shared" si="14"/>
        <v>0.24121753293629142</v>
      </c>
      <c r="AC40" s="304">
        <f t="shared" si="14"/>
        <v>0.241508560574587</v>
      </c>
      <c r="AD40" s="304">
        <f t="shared" si="14"/>
        <v>0.24170902172928885</v>
      </c>
      <c r="AE40" s="304">
        <f t="shared" si="14"/>
        <v>0.24181878069441898</v>
      </c>
      <c r="AF40" s="304">
        <f t="shared" si="14"/>
        <v>0.24184122787802803</v>
      </c>
      <c r="AG40" s="304">
        <f t="shared" si="14"/>
        <v>0.24177474767204407</v>
      </c>
      <c r="AH40" s="304">
        <f t="shared" si="14"/>
        <v>0.24163951516373483</v>
      </c>
      <c r="AI40" s="304">
        <f t="shared" si="14"/>
        <v>0.24146952837870128</v>
      </c>
      <c r="AJ40" s="304">
        <f t="shared" si="14"/>
        <v>0.24126976365987604</v>
      </c>
      <c r="AK40" s="304">
        <f t="shared" si="14"/>
        <v>0.24106066511106436</v>
      </c>
      <c r="AL40" s="304">
        <f t="shared" si="14"/>
        <v>0.24071158109582957</v>
      </c>
      <c r="AM40" s="304">
        <f t="shared" si="14"/>
        <v>0.24035657157218562</v>
      </c>
      <c r="AN40" s="304">
        <f t="shared" si="14"/>
        <v>0.24003788326058567</v>
      </c>
      <c r="AO40" s="304">
        <f t="shared" si="14"/>
        <v>0.239757340386514</v>
      </c>
      <c r="AP40" s="304">
        <f t="shared" si="14"/>
        <v>0.23952360101833792</v>
      </c>
      <c r="AQ40" s="304">
        <f t="shared" si="14"/>
        <v>0.23933340810231113</v>
      </c>
      <c r="AR40" s="304">
        <f t="shared" si="14"/>
        <v>0.23918272904453711</v>
      </c>
      <c r="AS40" s="304">
        <f t="shared" si="14"/>
        <v>0.23907494126460829</v>
      </c>
      <c r="AT40" s="304">
        <f t="shared" si="14"/>
        <v>0.23901308179833161</v>
      </c>
      <c r="AU40" s="305">
        <f t="shared" si="14"/>
        <v>0.23897418442736701</v>
      </c>
      <c r="AW40" s="303">
        <f t="shared" si="15"/>
        <v>6.6637768326219537E-3</v>
      </c>
      <c r="AX40" s="303">
        <f t="shared" si="16"/>
        <v>4.8017013256459462E-3</v>
      </c>
    </row>
    <row r="41" spans="1:50" x14ac:dyDescent="0.25">
      <c r="B41" s="261" t="s">
        <v>497</v>
      </c>
      <c r="C41" s="306">
        <f t="shared" ref="C41:R45" si="17">C6/(C$2-C$3)</f>
        <v>5.6863255381612958E-2</v>
      </c>
      <c r="D41" s="306">
        <f t="shared" si="17"/>
        <v>5.7481422708825509E-2</v>
      </c>
      <c r="E41" s="306">
        <f t="shared" si="17"/>
        <v>5.6310160900349897E-2</v>
      </c>
      <c r="F41" s="306">
        <f t="shared" si="17"/>
        <v>5.582261892826626E-2</v>
      </c>
      <c r="G41" s="306">
        <f t="shared" si="17"/>
        <v>5.5352196334098838E-2</v>
      </c>
      <c r="H41" s="306">
        <f t="shared" si="17"/>
        <v>5.491105712665497E-2</v>
      </c>
      <c r="I41" s="306">
        <f t="shared" si="17"/>
        <v>5.352860408275071E-2</v>
      </c>
      <c r="J41" s="306">
        <f t="shared" si="17"/>
        <v>5.2441869905893709E-2</v>
      </c>
      <c r="K41" s="306">
        <f t="shared" si="17"/>
        <v>5.1753073207263349E-2</v>
      </c>
      <c r="L41" s="306">
        <f t="shared" si="17"/>
        <v>5.1152185465066682E-2</v>
      </c>
      <c r="M41" s="306">
        <f t="shared" si="17"/>
        <v>5.0782423932420342E-2</v>
      </c>
      <c r="N41" s="306">
        <f t="shared" si="17"/>
        <v>5.1098073694378569E-2</v>
      </c>
      <c r="O41" s="306">
        <f t="shared" si="17"/>
        <v>5.163379413918693E-2</v>
      </c>
      <c r="P41" s="306">
        <f t="shared" si="17"/>
        <v>5.1670561738604022E-2</v>
      </c>
      <c r="Q41" s="306">
        <f t="shared" si="17"/>
        <v>5.191948587702578E-2</v>
      </c>
      <c r="R41" s="306">
        <f t="shared" si="17"/>
        <v>5.1553117870183796E-2</v>
      </c>
      <c r="S41" s="306">
        <f t="shared" si="14"/>
        <v>5.1326932464646091E-2</v>
      </c>
      <c r="T41" s="306">
        <f t="shared" si="14"/>
        <v>5.1136427642135621E-2</v>
      </c>
      <c r="U41" s="306">
        <f t="shared" si="14"/>
        <v>5.0899672659559976E-2</v>
      </c>
      <c r="V41" s="306">
        <f t="shared" si="14"/>
        <v>5.0686647953113853E-2</v>
      </c>
      <c r="W41" s="306">
        <f t="shared" si="14"/>
        <v>5.0461603289912407E-2</v>
      </c>
      <c r="X41" s="306">
        <f t="shared" si="14"/>
        <v>5.0260399776505128E-2</v>
      </c>
      <c r="Y41" s="306">
        <f t="shared" si="14"/>
        <v>5.0092785194694976E-2</v>
      </c>
      <c r="Z41" s="306">
        <f t="shared" si="14"/>
        <v>4.9959750051196516E-2</v>
      </c>
      <c r="AA41" s="306">
        <f t="shared" si="14"/>
        <v>4.9861558553486438E-2</v>
      </c>
      <c r="AB41" s="306">
        <f t="shared" si="14"/>
        <v>4.9769782961724712E-2</v>
      </c>
      <c r="AC41" s="306">
        <f t="shared" si="14"/>
        <v>4.9697807020453622E-2</v>
      </c>
      <c r="AD41" s="306">
        <f t="shared" si="14"/>
        <v>4.9646162702879006E-2</v>
      </c>
      <c r="AE41" s="306">
        <f t="shared" si="14"/>
        <v>4.9615213638686158E-2</v>
      </c>
      <c r="AF41" s="306">
        <f t="shared" si="14"/>
        <v>4.9604512005551403E-2</v>
      </c>
      <c r="AG41" s="306">
        <f t="shared" si="14"/>
        <v>4.9613804378703857E-2</v>
      </c>
      <c r="AH41" s="306">
        <f t="shared" si="14"/>
        <v>4.9639168714858517E-2</v>
      </c>
      <c r="AI41" s="306">
        <f t="shared" si="14"/>
        <v>4.9673264032109747E-2</v>
      </c>
      <c r="AJ41" s="306">
        <f t="shared" si="14"/>
        <v>4.9714596849204325E-2</v>
      </c>
      <c r="AK41" s="306">
        <f t="shared" si="14"/>
        <v>4.975847067145743E-2</v>
      </c>
      <c r="AL41" s="306">
        <f t="shared" si="14"/>
        <v>4.9838935414240393E-2</v>
      </c>
      <c r="AM41" s="306">
        <f t="shared" si="14"/>
        <v>4.992312535154407E-2</v>
      </c>
      <c r="AN41" s="306">
        <f t="shared" si="14"/>
        <v>5.0000254185021686E-2</v>
      </c>
      <c r="AO41" s="306">
        <f t="shared" si="14"/>
        <v>5.0068942599922922E-2</v>
      </c>
      <c r="AP41" s="306">
        <f t="shared" si="14"/>
        <v>5.0126426660277147E-2</v>
      </c>
      <c r="AQ41" s="306">
        <f t="shared" si="14"/>
        <v>5.0172961677030413E-2</v>
      </c>
      <c r="AR41" s="306">
        <f t="shared" si="14"/>
        <v>5.0209200642913392E-2</v>
      </c>
      <c r="AS41" s="306">
        <f t="shared" si="14"/>
        <v>5.0234360211556507E-2</v>
      </c>
      <c r="AT41" s="306">
        <f t="shared" si="14"/>
        <v>5.0247875082941547E-2</v>
      </c>
      <c r="AU41" s="307">
        <f t="shared" si="14"/>
        <v>5.025512577335494E-2</v>
      </c>
      <c r="AV41" s="253"/>
      <c r="AW41" s="303">
        <f t="shared" si="15"/>
        <v>-1.8090031851175845E-3</v>
      </c>
      <c r="AX41" s="303">
        <f t="shared" si="16"/>
        <v>-1.4154359652490817E-3</v>
      </c>
    </row>
    <row r="42" spans="1:50" x14ac:dyDescent="0.25">
      <c r="B42" s="258" t="s">
        <v>498</v>
      </c>
      <c r="C42" s="304">
        <f t="shared" si="17"/>
        <v>0.70000000001205531</v>
      </c>
      <c r="D42" s="304">
        <f t="shared" si="14"/>
        <v>0.69487541643743234</v>
      </c>
      <c r="E42" s="304">
        <f t="shared" si="14"/>
        <v>0.68834867162524827</v>
      </c>
      <c r="F42" s="304">
        <f t="shared" si="14"/>
        <v>0.68236676666392349</v>
      </c>
      <c r="G42" s="304">
        <f t="shared" si="14"/>
        <v>0.67759504331715525</v>
      </c>
      <c r="H42" s="304">
        <f t="shared" si="14"/>
        <v>0.67118389006270252</v>
      </c>
      <c r="I42" s="304">
        <f t="shared" si="14"/>
        <v>0.66313607653451123</v>
      </c>
      <c r="J42" s="304">
        <f t="shared" si="14"/>
        <v>0.65576824921572596</v>
      </c>
      <c r="K42" s="304">
        <f t="shared" si="14"/>
        <v>0.64887333128005975</v>
      </c>
      <c r="L42" s="304">
        <f t="shared" si="14"/>
        <v>0.64159084877737549</v>
      </c>
      <c r="M42" s="304">
        <f t="shared" si="14"/>
        <v>0.6448517455827798</v>
      </c>
      <c r="N42" s="304">
        <f t="shared" si="14"/>
        <v>0.64895250444861019</v>
      </c>
      <c r="O42" s="304">
        <f t="shared" si="14"/>
        <v>0.65382601900759441</v>
      </c>
      <c r="P42" s="304">
        <f t="shared" si="14"/>
        <v>0.66099348319951556</v>
      </c>
      <c r="Q42" s="304">
        <f t="shared" si="14"/>
        <v>0.66277599211089222</v>
      </c>
      <c r="R42" s="304">
        <f t="shared" si="14"/>
        <v>0.66269140829914197</v>
      </c>
      <c r="S42" s="304">
        <f t="shared" si="14"/>
        <v>0.66232349874845564</v>
      </c>
      <c r="T42" s="304">
        <f t="shared" si="14"/>
        <v>0.66187293552460857</v>
      </c>
      <c r="U42" s="304">
        <f t="shared" si="14"/>
        <v>0.66122048956803892</v>
      </c>
      <c r="V42" s="304">
        <f t="shared" si="14"/>
        <v>0.66051552814036907</v>
      </c>
      <c r="W42" s="304">
        <f t="shared" si="14"/>
        <v>0.65991966717446571</v>
      </c>
      <c r="X42" s="304">
        <f t="shared" si="14"/>
        <v>0.65940809827481794</v>
      </c>
      <c r="Y42" s="304">
        <f t="shared" si="14"/>
        <v>0.65893712009600602</v>
      </c>
      <c r="Z42" s="304">
        <f t="shared" si="14"/>
        <v>0.65859999819853554</v>
      </c>
      <c r="AA42" s="304">
        <f t="shared" si="14"/>
        <v>0.65835812490859835</v>
      </c>
      <c r="AB42" s="304">
        <f t="shared" si="14"/>
        <v>0.6580912797273194</v>
      </c>
      <c r="AC42" s="304">
        <f t="shared" si="14"/>
        <v>0.65784678273709607</v>
      </c>
      <c r="AD42" s="304">
        <f t="shared" si="14"/>
        <v>0.65763551163627187</v>
      </c>
      <c r="AE42" s="304">
        <f t="shared" si="14"/>
        <v>0.65746521951505799</v>
      </c>
      <c r="AF42" s="304">
        <f t="shared" si="14"/>
        <v>0.65733829608424421</v>
      </c>
      <c r="AG42" s="304">
        <f t="shared" si="14"/>
        <v>0.65725443852917531</v>
      </c>
      <c r="AH42" s="304">
        <f t="shared" si="14"/>
        <v>0.65720950338755435</v>
      </c>
      <c r="AI42" s="304">
        <f t="shared" si="14"/>
        <v>0.65718503590269983</v>
      </c>
      <c r="AJ42" s="304">
        <f t="shared" si="14"/>
        <v>0.65717719261978413</v>
      </c>
      <c r="AK42" s="304">
        <f t="shared" si="14"/>
        <v>0.65717511429620268</v>
      </c>
      <c r="AL42" s="304">
        <f t="shared" si="14"/>
        <v>0.65729349359864708</v>
      </c>
      <c r="AM42" s="304">
        <f t="shared" si="14"/>
        <v>0.65743548944814234</v>
      </c>
      <c r="AN42" s="304">
        <f t="shared" si="14"/>
        <v>0.65756611770352902</v>
      </c>
      <c r="AO42" s="304">
        <f t="shared" si="14"/>
        <v>0.65767517704255429</v>
      </c>
      <c r="AP42" s="304">
        <f t="shared" si="14"/>
        <v>0.65775471748210856</v>
      </c>
      <c r="AQ42" s="304">
        <f t="shared" si="14"/>
        <v>0.65780194916146473</v>
      </c>
      <c r="AR42" s="304">
        <f t="shared" si="14"/>
        <v>0.65781785229317813</v>
      </c>
      <c r="AS42" s="304">
        <f t="shared" si="14"/>
        <v>0.65780213542595534</v>
      </c>
      <c r="AT42" s="304">
        <f t="shared" si="14"/>
        <v>0.6577541114301958</v>
      </c>
      <c r="AU42" s="305">
        <f t="shared" si="14"/>
        <v>0.65768311979352512</v>
      </c>
      <c r="AW42" s="303">
        <f t="shared" si="15"/>
        <v>-2.6353582909172113E-3</v>
      </c>
      <c r="AX42" s="303">
        <f t="shared" si="16"/>
        <v>-3.3103634059904463E-3</v>
      </c>
    </row>
    <row r="43" spans="1:50" x14ac:dyDescent="0.25">
      <c r="B43" s="258" t="s">
        <v>499</v>
      </c>
      <c r="C43" s="304">
        <f t="shared" si="17"/>
        <v>0.64313674466660875</v>
      </c>
      <c r="D43" s="304">
        <f t="shared" si="14"/>
        <v>0.63740418081694483</v>
      </c>
      <c r="E43" s="304">
        <f t="shared" si="14"/>
        <v>0.63205244777280201</v>
      </c>
      <c r="F43" s="304">
        <f t="shared" si="14"/>
        <v>0.62655796366441885</v>
      </c>
      <c r="G43" s="304">
        <f t="shared" si="14"/>
        <v>0.62225662929999104</v>
      </c>
      <c r="H43" s="304">
        <f t="shared" si="14"/>
        <v>0.61628655245893682</v>
      </c>
      <c r="I43" s="304">
        <f t="shared" si="14"/>
        <v>0.60962633884867334</v>
      </c>
      <c r="J43" s="304">
        <f t="shared" si="14"/>
        <v>0.60334753951500575</v>
      </c>
      <c r="K43" s="304">
        <f t="shared" si="14"/>
        <v>0.59714139395526222</v>
      </c>
      <c r="L43" s="304">
        <f t="shared" si="14"/>
        <v>0.59045956627479546</v>
      </c>
      <c r="M43" s="304">
        <f t="shared" si="14"/>
        <v>0.59409455777720055</v>
      </c>
      <c r="N43" s="304">
        <f t="shared" si="14"/>
        <v>0.59787982795457884</v>
      </c>
      <c r="O43" s="304">
        <f t="shared" si="14"/>
        <v>0.60221805577418075</v>
      </c>
      <c r="P43" s="304">
        <f t="shared" si="14"/>
        <v>0.60935196942106562</v>
      </c>
      <c r="Q43" s="304">
        <f t="shared" si="14"/>
        <v>0.61088575813802248</v>
      </c>
      <c r="R43" s="304">
        <f t="shared" si="14"/>
        <v>0.60923457117786017</v>
      </c>
      <c r="S43" s="304">
        <f t="shared" si="14"/>
        <v>0.60848552584852034</v>
      </c>
      <c r="T43" s="304">
        <f t="shared" si="14"/>
        <v>0.6076195086668138</v>
      </c>
      <c r="U43" s="304">
        <f t="shared" si="14"/>
        <v>0.60660035596635409</v>
      </c>
      <c r="V43" s="304">
        <f t="shared" si="14"/>
        <v>0.60550684539122446</v>
      </c>
      <c r="W43" s="304">
        <f t="shared" si="14"/>
        <v>0.6045354351568879</v>
      </c>
      <c r="X43" s="304">
        <f t="shared" si="14"/>
        <v>0.6036252415289195</v>
      </c>
      <c r="Y43" s="304">
        <f t="shared" si="14"/>
        <v>0.60272298522328727</v>
      </c>
      <c r="Z43" s="304">
        <f t="shared" si="14"/>
        <v>0.60191993425506218</v>
      </c>
      <c r="AA43" s="304">
        <f t="shared" si="14"/>
        <v>0.60117731176287426</v>
      </c>
      <c r="AB43" s="304">
        <f t="shared" si="14"/>
        <v>0.60040455960895478</v>
      </c>
      <c r="AC43" s="304">
        <f t="shared" si="14"/>
        <v>0.59963507606579058</v>
      </c>
      <c r="AD43" s="304">
        <f t="shared" si="14"/>
        <v>0.59887901883452677</v>
      </c>
      <c r="AE43" s="304">
        <f t="shared" si="14"/>
        <v>0.59814359569550979</v>
      </c>
      <c r="AF43" s="304">
        <f t="shared" si="14"/>
        <v>0.59743151741141376</v>
      </c>
      <c r="AG43" s="304">
        <f t="shared" si="14"/>
        <v>0.59674264326319337</v>
      </c>
      <c r="AH43" s="304">
        <f t="shared" si="14"/>
        <v>0.59607672308884219</v>
      </c>
      <c r="AI43" s="304">
        <f t="shared" si="14"/>
        <v>0.59542288155874257</v>
      </c>
      <c r="AJ43" s="304">
        <f t="shared" si="14"/>
        <v>0.59477879264056788</v>
      </c>
      <c r="AK43" s="304">
        <f t="shared" si="14"/>
        <v>0.59413846606837628</v>
      </c>
      <c r="AL43" s="304">
        <f t="shared" si="14"/>
        <v>0.59358016736291186</v>
      </c>
      <c r="AM43" s="304">
        <f t="shared" si="14"/>
        <v>0.59304169619255109</v>
      </c>
      <c r="AN43" s="304">
        <f t="shared" si="14"/>
        <v>0.59249957346946025</v>
      </c>
      <c r="AO43" s="304">
        <f t="shared" si="14"/>
        <v>0.59194524373033153</v>
      </c>
      <c r="AP43" s="304">
        <f t="shared" si="14"/>
        <v>0.59137376517225304</v>
      </c>
      <c r="AQ43" s="304">
        <f t="shared" si="14"/>
        <v>0.59078223688472198</v>
      </c>
      <c r="AR43" s="304">
        <f t="shared" si="14"/>
        <v>0.59017104073936144</v>
      </c>
      <c r="AS43" s="304">
        <f t="shared" si="14"/>
        <v>0.5895407528425225</v>
      </c>
      <c r="AT43" s="304">
        <f t="shared" si="14"/>
        <v>0.58889134737913651</v>
      </c>
      <c r="AU43" s="305">
        <f t="shared" si="14"/>
        <v>0.58822659502108998</v>
      </c>
      <c r="AW43" s="303">
        <f t="shared" si="15"/>
        <v>-8.1746576581913644E-3</v>
      </c>
      <c r="AX43" s="303">
        <f t="shared" si="16"/>
        <v>-2.1125374399975638E-2</v>
      </c>
    </row>
    <row r="44" spans="1:50" x14ac:dyDescent="0.25">
      <c r="B44" s="261" t="s">
        <v>500</v>
      </c>
      <c r="C44" s="306">
        <f t="shared" si="17"/>
        <v>0.10294003690609987</v>
      </c>
      <c r="D44" s="306">
        <f t="shared" si="14"/>
        <v>0.10982239416414633</v>
      </c>
      <c r="E44" s="306">
        <f t="shared" si="14"/>
        <v>0.11139619336518744</v>
      </c>
      <c r="F44" s="306">
        <f t="shared" si="14"/>
        <v>0.11433902079065995</v>
      </c>
      <c r="G44" s="306">
        <f t="shared" si="14"/>
        <v>0.11583299249562892</v>
      </c>
      <c r="H44" s="306">
        <f t="shared" si="14"/>
        <v>0.11979559674946273</v>
      </c>
      <c r="I44" s="306">
        <f t="shared" si="14"/>
        <v>0.12092426701856512</v>
      </c>
      <c r="J44" s="306">
        <f t="shared" si="14"/>
        <v>0.12212910809638387</v>
      </c>
      <c r="K44" s="306">
        <f t="shared" si="14"/>
        <v>0.12450503630213448</v>
      </c>
      <c r="L44" s="306">
        <f t="shared" si="14"/>
        <v>0.12867379601693565</v>
      </c>
      <c r="M44" s="306">
        <f t="shared" si="14"/>
        <v>0.12201844141664032</v>
      </c>
      <c r="N44" s="306">
        <f t="shared" si="14"/>
        <v>0.11821701599878687</v>
      </c>
      <c r="O44" s="306">
        <f t="shared" si="14"/>
        <v>0.11467651508657038</v>
      </c>
      <c r="P44" s="306">
        <f t="shared" si="14"/>
        <v>0.10566381040121135</v>
      </c>
      <c r="Q44" s="306">
        <f t="shared" si="14"/>
        <v>0.1046057884353167</v>
      </c>
      <c r="R44" s="306">
        <f t="shared" si="14"/>
        <v>0.10345262781619022</v>
      </c>
      <c r="S44" s="306">
        <f t="shared" si="14"/>
        <v>0.10294272451554302</v>
      </c>
      <c r="T44" s="306">
        <f t="shared" si="14"/>
        <v>0.10273972785536389</v>
      </c>
      <c r="U44" s="306">
        <f t="shared" si="14"/>
        <v>0.10259660696451242</v>
      </c>
      <c r="V44" s="306">
        <f t="shared" si="14"/>
        <v>0.10265092154545442</v>
      </c>
      <c r="W44" s="306">
        <f t="shared" si="14"/>
        <v>0.10246067140589654</v>
      </c>
      <c r="X44" s="306">
        <f t="shared" si="14"/>
        <v>0.10221595130924462</v>
      </c>
      <c r="Y44" s="306">
        <f t="shared" si="14"/>
        <v>0.10203938519910395</v>
      </c>
      <c r="Z44" s="306">
        <f t="shared" si="14"/>
        <v>0.10183432796571057</v>
      </c>
      <c r="AA44" s="306">
        <f t="shared" si="14"/>
        <v>0.10166187300520778</v>
      </c>
      <c r="AB44" s="306">
        <f t="shared" si="14"/>
        <v>0.1015483744129345</v>
      </c>
      <c r="AC44" s="306">
        <f t="shared" si="14"/>
        <v>0.10150255490758806</v>
      </c>
      <c r="AD44" s="306">
        <f t="shared" si="14"/>
        <v>0.10151391291501269</v>
      </c>
      <c r="AE44" s="306">
        <f t="shared" si="14"/>
        <v>0.10157487394493649</v>
      </c>
      <c r="AF44" s="306">
        <f t="shared" si="14"/>
        <v>0.10167969997157639</v>
      </c>
      <c r="AG44" s="306">
        <f t="shared" si="14"/>
        <v>0.10183035825332064</v>
      </c>
      <c r="AH44" s="306">
        <f t="shared" si="14"/>
        <v>0.10201083325227939</v>
      </c>
      <c r="AI44" s="306">
        <f t="shared" si="14"/>
        <v>0.1022055935625394</v>
      </c>
      <c r="AJ44" s="306">
        <f t="shared" si="14"/>
        <v>0.10241351492809445</v>
      </c>
      <c r="AK44" s="306">
        <f t="shared" si="14"/>
        <v>0.10262500581127811</v>
      </c>
      <c r="AL44" s="306">
        <f t="shared" si="14"/>
        <v>0.10285590513570429</v>
      </c>
      <c r="AM44" s="306">
        <f t="shared" si="14"/>
        <v>0.10306901515922907</v>
      </c>
      <c r="AN44" s="306">
        <f t="shared" si="14"/>
        <v>0.10325710479604427</v>
      </c>
      <c r="AO44" s="306">
        <f t="shared" si="14"/>
        <v>0.10342860294693935</v>
      </c>
      <c r="AP44" s="306">
        <f t="shared" si="14"/>
        <v>0.10358282132028593</v>
      </c>
      <c r="AQ44" s="306">
        <f t="shared" si="14"/>
        <v>0.10372583470167564</v>
      </c>
      <c r="AR44" s="306">
        <f t="shared" si="14"/>
        <v>0.10386070525234448</v>
      </c>
      <c r="AS44" s="306">
        <f t="shared" si="14"/>
        <v>0.10398434697796653</v>
      </c>
      <c r="AT44" s="306">
        <f t="shared" si="14"/>
        <v>0.1040944140787842</v>
      </c>
      <c r="AU44" s="307">
        <f t="shared" si="14"/>
        <v>0.1042045358424263</v>
      </c>
      <c r="AW44" s="303">
        <f t="shared" si="15"/>
        <v>-4.0019373960035742E-3</v>
      </c>
      <c r="AX44" s="303">
        <f t="shared" si="16"/>
        <v>-1.4592745587850564E-3</v>
      </c>
    </row>
    <row r="45" spans="1:50" x14ac:dyDescent="0.25">
      <c r="B45" s="249" t="s">
        <v>501</v>
      </c>
      <c r="C45" s="308">
        <f t="shared" si="17"/>
        <v>0.84019670780873057</v>
      </c>
      <c r="D45" s="308">
        <f t="shared" si="14"/>
        <v>0.83288972025689301</v>
      </c>
      <c r="E45" s="308">
        <f t="shared" si="14"/>
        <v>0.83249906466562862</v>
      </c>
      <c r="F45" s="308">
        <f t="shared" si="14"/>
        <v>0.83005174304675156</v>
      </c>
      <c r="G45" s="308">
        <f t="shared" si="14"/>
        <v>0.82903149578488533</v>
      </c>
      <c r="H45" s="308">
        <f t="shared" si="14"/>
        <v>0.82553196650965943</v>
      </c>
      <c r="I45" s="308">
        <f t="shared" si="14"/>
        <v>0.82581750087176919</v>
      </c>
      <c r="J45" s="308">
        <f t="shared" ref="J45:AU45" si="18">J10/(J$2-J$3)</f>
        <v>0.82572040371850475</v>
      </c>
      <c r="K45" s="308">
        <f t="shared" si="18"/>
        <v>0.82403869044429123</v>
      </c>
      <c r="L45" s="308">
        <f t="shared" si="18"/>
        <v>0.82049147786565801</v>
      </c>
      <c r="M45" s="308">
        <f t="shared" si="18"/>
        <v>0.82770919741331561</v>
      </c>
      <c r="N45" s="308">
        <f t="shared" si="18"/>
        <v>0.83122627387270209</v>
      </c>
      <c r="O45" s="308">
        <f t="shared" si="18"/>
        <v>0.83424795782614647</v>
      </c>
      <c r="P45" s="308">
        <f t="shared" si="18"/>
        <v>0.84352445252278663</v>
      </c>
      <c r="Q45" s="308">
        <f t="shared" si="18"/>
        <v>0.84433114094094974</v>
      </c>
      <c r="R45" s="308">
        <f t="shared" si="18"/>
        <v>0.84392762048967507</v>
      </c>
      <c r="S45" s="308">
        <f t="shared" si="18"/>
        <v>0.84406001172488887</v>
      </c>
      <c r="T45" s="308">
        <f t="shared" si="18"/>
        <v>0.84384948586456043</v>
      </c>
      <c r="U45" s="308">
        <f t="shared" si="18"/>
        <v>0.84362834026611933</v>
      </c>
      <c r="V45" s="308">
        <f t="shared" si="18"/>
        <v>0.84318741178248169</v>
      </c>
      <c r="W45" s="308">
        <f t="shared" si="18"/>
        <v>0.84300455750569048</v>
      </c>
      <c r="X45" s="308">
        <f t="shared" si="18"/>
        <v>0.84285304225245394</v>
      </c>
      <c r="Y45" s="308">
        <f t="shared" si="18"/>
        <v>0.84260021464553425</v>
      </c>
      <c r="Z45" s="308">
        <f t="shared" si="18"/>
        <v>0.84234084129317999</v>
      </c>
      <c r="AA45" s="308">
        <f t="shared" si="18"/>
        <v>0.84201357169721724</v>
      </c>
      <c r="AB45" s="308">
        <f t="shared" si="18"/>
        <v>0.84162209254524623</v>
      </c>
      <c r="AC45" s="308">
        <f t="shared" si="18"/>
        <v>0.84114363664037761</v>
      </c>
      <c r="AD45" s="308">
        <f t="shared" si="18"/>
        <v>0.84058804056381564</v>
      </c>
      <c r="AE45" s="308">
        <f t="shared" si="18"/>
        <v>0.83996237638992877</v>
      </c>
      <c r="AF45" s="308">
        <f t="shared" si="18"/>
        <v>0.83927274528944174</v>
      </c>
      <c r="AG45" s="308">
        <f t="shared" si="18"/>
        <v>0.83851739093523747</v>
      </c>
      <c r="AH45" s="308">
        <f t="shared" si="18"/>
        <v>0.83771623825257702</v>
      </c>
      <c r="AI45" s="308">
        <f t="shared" si="18"/>
        <v>0.83689240993744385</v>
      </c>
      <c r="AJ45" s="308">
        <f t="shared" si="18"/>
        <v>0.83604855630044395</v>
      </c>
      <c r="AK45" s="308">
        <f t="shared" si="18"/>
        <v>0.83519913117944078</v>
      </c>
      <c r="AL45" s="308">
        <f t="shared" si="18"/>
        <v>0.83429174845874132</v>
      </c>
      <c r="AM45" s="308">
        <f t="shared" si="18"/>
        <v>0.8333982677647368</v>
      </c>
      <c r="AN45" s="308">
        <f t="shared" si="18"/>
        <v>0.83253745673004587</v>
      </c>
      <c r="AO45" s="308">
        <f t="shared" si="18"/>
        <v>0.8317025841168455</v>
      </c>
      <c r="AP45" s="308">
        <f t="shared" si="18"/>
        <v>0.83089736619059107</v>
      </c>
      <c r="AQ45" s="308">
        <f t="shared" si="18"/>
        <v>0.83011564498703316</v>
      </c>
      <c r="AR45" s="308">
        <f t="shared" si="18"/>
        <v>0.82935376978389852</v>
      </c>
      <c r="AS45" s="308">
        <f t="shared" si="18"/>
        <v>0.82861569410713076</v>
      </c>
      <c r="AT45" s="308">
        <f t="shared" si="18"/>
        <v>0.82790442917746809</v>
      </c>
      <c r="AU45" s="309">
        <f t="shared" si="18"/>
        <v>0.82720077944845694</v>
      </c>
      <c r="AW45" s="310">
        <f>AA45-P45</f>
        <v>-1.5108808255693829E-3</v>
      </c>
      <c r="AX45" s="310">
        <f>AU45-P45</f>
        <v>-1.6323673074329692E-2</v>
      </c>
    </row>
    <row r="46" spans="1:50" x14ac:dyDescent="0.25"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</row>
    <row r="47" spans="1:50" s="244" customFormat="1" ht="45" customHeight="1" x14ac:dyDescent="0.25">
      <c r="A47" s="239" t="s">
        <v>502</v>
      </c>
      <c r="B47" s="240" t="s">
        <v>533</v>
      </c>
      <c r="C47" s="242">
        <v>2006</v>
      </c>
      <c r="D47" s="242">
        <v>2007</v>
      </c>
      <c r="E47" s="242">
        <v>2008</v>
      </c>
      <c r="F47" s="242">
        <v>2009</v>
      </c>
      <c r="G47" s="242">
        <v>2010</v>
      </c>
      <c r="H47" s="242">
        <v>2011</v>
      </c>
      <c r="I47" s="242">
        <v>2012</v>
      </c>
      <c r="J47" s="242">
        <v>2013</v>
      </c>
      <c r="K47" s="242">
        <v>2014</v>
      </c>
      <c r="L47" s="242">
        <v>2015</v>
      </c>
      <c r="M47" s="242">
        <v>2016</v>
      </c>
      <c r="N47" s="242">
        <v>2017</v>
      </c>
      <c r="O47" s="242">
        <v>2018</v>
      </c>
      <c r="P47" s="242">
        <v>2019</v>
      </c>
      <c r="Q47" s="242">
        <v>2020</v>
      </c>
      <c r="R47" s="242">
        <v>2021</v>
      </c>
      <c r="S47" s="242">
        <v>2022</v>
      </c>
      <c r="T47" s="242">
        <v>2023</v>
      </c>
      <c r="U47" s="242">
        <v>2024</v>
      </c>
      <c r="V47" s="242">
        <v>2025</v>
      </c>
      <c r="W47" s="242">
        <v>2026</v>
      </c>
      <c r="X47" s="242">
        <v>2027</v>
      </c>
      <c r="Y47" s="242">
        <v>2028</v>
      </c>
      <c r="Z47" s="242">
        <v>2029</v>
      </c>
      <c r="AA47" s="242">
        <v>2030</v>
      </c>
      <c r="AB47" s="242">
        <v>2031</v>
      </c>
      <c r="AC47" s="242">
        <v>2032</v>
      </c>
      <c r="AD47" s="242">
        <v>2033</v>
      </c>
      <c r="AE47" s="242">
        <v>2034</v>
      </c>
      <c r="AF47" s="242">
        <v>2035</v>
      </c>
      <c r="AG47" s="242">
        <v>2036</v>
      </c>
      <c r="AH47" s="242">
        <v>2037</v>
      </c>
      <c r="AI47" s="242">
        <v>2038</v>
      </c>
      <c r="AJ47" s="242">
        <v>2039</v>
      </c>
      <c r="AK47" s="242">
        <v>2040</v>
      </c>
      <c r="AL47" s="242">
        <v>2041</v>
      </c>
      <c r="AM47" s="242">
        <v>2042</v>
      </c>
      <c r="AN47" s="242">
        <v>2043</v>
      </c>
      <c r="AO47" s="242">
        <v>2044</v>
      </c>
      <c r="AP47" s="242">
        <v>2045</v>
      </c>
      <c r="AQ47" s="242">
        <v>2046</v>
      </c>
      <c r="AR47" s="242">
        <v>2047</v>
      </c>
      <c r="AS47" s="242">
        <v>2048</v>
      </c>
      <c r="AT47" s="242">
        <v>2049</v>
      </c>
      <c r="AU47" s="243">
        <v>2050</v>
      </c>
      <c r="AW47" s="242" t="s">
        <v>534</v>
      </c>
      <c r="AX47" s="242" t="s">
        <v>535</v>
      </c>
    </row>
    <row r="48" spans="1:50" x14ac:dyDescent="0.25">
      <c r="B48" s="245" t="s">
        <v>1</v>
      </c>
      <c r="C48" s="246">
        <f t="shared" ref="C48:AU48" si="19">C49+C50+C53</f>
        <v>0.99999999999999978</v>
      </c>
      <c r="D48" s="247">
        <f t="shared" si="19"/>
        <v>0.99999999999999989</v>
      </c>
      <c r="E48" s="247">
        <f t="shared" si="19"/>
        <v>0.99999999999999989</v>
      </c>
      <c r="F48" s="247">
        <f t="shared" si="19"/>
        <v>1.0000000000000002</v>
      </c>
      <c r="G48" s="247">
        <f t="shared" si="19"/>
        <v>1</v>
      </c>
      <c r="H48" s="247">
        <f t="shared" si="19"/>
        <v>1</v>
      </c>
      <c r="I48" s="247">
        <f t="shared" si="19"/>
        <v>1</v>
      </c>
      <c r="J48" s="247">
        <f t="shared" si="19"/>
        <v>1</v>
      </c>
      <c r="K48" s="247">
        <f t="shared" si="19"/>
        <v>1</v>
      </c>
      <c r="L48" s="247">
        <f t="shared" si="19"/>
        <v>0.99999999999999978</v>
      </c>
      <c r="M48" s="247">
        <f t="shared" si="19"/>
        <v>1</v>
      </c>
      <c r="N48" s="247">
        <f t="shared" si="19"/>
        <v>0.99999999999999978</v>
      </c>
      <c r="O48" s="247">
        <f t="shared" si="19"/>
        <v>0.99999999999999978</v>
      </c>
      <c r="P48" s="247">
        <f t="shared" si="19"/>
        <v>0.99999999999999978</v>
      </c>
      <c r="Q48" s="247">
        <f t="shared" si="19"/>
        <v>1</v>
      </c>
      <c r="R48" s="247">
        <f t="shared" si="19"/>
        <v>1</v>
      </c>
      <c r="S48" s="247">
        <f t="shared" si="19"/>
        <v>1</v>
      </c>
      <c r="T48" s="247">
        <f t="shared" si="19"/>
        <v>1</v>
      </c>
      <c r="U48" s="247">
        <f t="shared" si="19"/>
        <v>0.99999943220423981</v>
      </c>
      <c r="V48" s="247">
        <f t="shared" si="19"/>
        <v>0.99999681928566608</v>
      </c>
      <c r="W48" s="247">
        <f t="shared" si="19"/>
        <v>0.99999237709516609</v>
      </c>
      <c r="X48" s="247">
        <f t="shared" si="19"/>
        <v>0.99998715362144008</v>
      </c>
      <c r="Y48" s="247">
        <f t="shared" si="19"/>
        <v>0.9999819545841544</v>
      </c>
      <c r="Z48" s="247">
        <f t="shared" si="19"/>
        <v>0.99997728377266726</v>
      </c>
      <c r="AA48" s="247">
        <f t="shared" si="19"/>
        <v>0.99997345794698278</v>
      </c>
      <c r="AB48" s="247">
        <f t="shared" si="19"/>
        <v>0.99997050953064925</v>
      </c>
      <c r="AC48" s="247">
        <f t="shared" si="19"/>
        <v>0.99996839931172121</v>
      </c>
      <c r="AD48" s="247">
        <f t="shared" si="19"/>
        <v>0.99996700405719818</v>
      </c>
      <c r="AE48" s="247">
        <f t="shared" si="19"/>
        <v>0.99996612737839508</v>
      </c>
      <c r="AF48" s="247">
        <f t="shared" si="19"/>
        <v>0.99996558253047119</v>
      </c>
      <c r="AG48" s="247">
        <f t="shared" si="19"/>
        <v>0.99996518307962179</v>
      </c>
      <c r="AH48" s="247">
        <f t="shared" si="19"/>
        <v>0.99996473019032306</v>
      </c>
      <c r="AI48" s="247">
        <f t="shared" si="19"/>
        <v>0.99996416785010678</v>
      </c>
      <c r="AJ48" s="247">
        <f t="shared" si="19"/>
        <v>0.99996349423108999</v>
      </c>
      <c r="AK48" s="247">
        <f t="shared" si="19"/>
        <v>0.99996273951466952</v>
      </c>
      <c r="AL48" s="247">
        <f t="shared" si="19"/>
        <v>0.99996196795871417</v>
      </c>
      <c r="AM48" s="247">
        <f t="shared" si="19"/>
        <v>0.99996114400590619</v>
      </c>
      <c r="AN48" s="247">
        <f t="shared" si="19"/>
        <v>0.99996029460784741</v>
      </c>
      <c r="AO48" s="247">
        <f t="shared" si="19"/>
        <v>0.99995945983090184</v>
      </c>
      <c r="AP48" s="247">
        <f t="shared" si="19"/>
        <v>0.99995864416862823</v>
      </c>
      <c r="AQ48" s="247">
        <f t="shared" si="19"/>
        <v>0.99995806780997898</v>
      </c>
      <c r="AR48" s="247">
        <f t="shared" si="19"/>
        <v>0.999957043667558</v>
      </c>
      <c r="AS48" s="247">
        <f t="shared" si="19"/>
        <v>0.99995632202822826</v>
      </c>
      <c r="AT48" s="247">
        <f t="shared" si="19"/>
        <v>0.99995516456765765</v>
      </c>
      <c r="AU48" s="248">
        <f t="shared" si="19"/>
        <v>0.99995432869776957</v>
      </c>
    </row>
    <row r="49" spans="1:50" x14ac:dyDescent="0.25">
      <c r="B49" s="249" t="s">
        <v>494</v>
      </c>
      <c r="C49" s="300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51"/>
      <c r="AT49" s="251"/>
      <c r="AU49" s="252"/>
      <c r="AW49" s="253"/>
    </row>
    <row r="50" spans="1:50" x14ac:dyDescent="0.25">
      <c r="B50" s="254" t="s">
        <v>495</v>
      </c>
      <c r="C50" s="301">
        <f>C15/(C$2-C$3)</f>
        <v>0.29999999998794447</v>
      </c>
      <c r="D50" s="301">
        <f t="shared" ref="D50:AU51" si="20">D15/(D$2-D$3)</f>
        <v>0.30512458356256755</v>
      </c>
      <c r="E50" s="301">
        <f t="shared" si="20"/>
        <v>0.31165132837475162</v>
      </c>
      <c r="F50" s="301">
        <f t="shared" si="20"/>
        <v>0.31763323333607674</v>
      </c>
      <c r="G50" s="301">
        <f t="shared" si="20"/>
        <v>0.3224049566828448</v>
      </c>
      <c r="H50" s="301">
        <f t="shared" si="20"/>
        <v>0.32881610993729754</v>
      </c>
      <c r="I50" s="301">
        <f t="shared" si="20"/>
        <v>0.33686392346548871</v>
      </c>
      <c r="J50" s="301">
        <f t="shared" si="20"/>
        <v>0.34423175078427415</v>
      </c>
      <c r="K50" s="301">
        <f t="shared" si="20"/>
        <v>0.3511266687199403</v>
      </c>
      <c r="L50" s="301">
        <f t="shared" si="20"/>
        <v>0.35840915122262434</v>
      </c>
      <c r="M50" s="301">
        <f t="shared" si="20"/>
        <v>0.35514825441722025</v>
      </c>
      <c r="N50" s="301">
        <f t="shared" si="20"/>
        <v>0.35104749555138964</v>
      </c>
      <c r="O50" s="301">
        <f t="shared" si="20"/>
        <v>0.34617398099240532</v>
      </c>
      <c r="P50" s="301">
        <f t="shared" si="20"/>
        <v>0.33900651680048427</v>
      </c>
      <c r="Q50" s="301">
        <f t="shared" si="20"/>
        <v>0.33722400788910778</v>
      </c>
      <c r="R50" s="301">
        <f t="shared" si="20"/>
        <v>0.33730859170085808</v>
      </c>
      <c r="S50" s="301">
        <f t="shared" si="20"/>
        <v>0.3376765012515443</v>
      </c>
      <c r="T50" s="301">
        <f t="shared" si="20"/>
        <v>0.33812706447539137</v>
      </c>
      <c r="U50" s="301">
        <f t="shared" si="20"/>
        <v>0.33877913536251286</v>
      </c>
      <c r="V50" s="301">
        <f t="shared" si="20"/>
        <v>0.33948323712076478</v>
      </c>
      <c r="W50" s="301">
        <f t="shared" si="20"/>
        <v>0.34007776073801499</v>
      </c>
      <c r="X50" s="301">
        <f t="shared" si="20"/>
        <v>0.34058775563805666</v>
      </c>
      <c r="Y50" s="301">
        <f t="shared" si="20"/>
        <v>0.34105718722303541</v>
      </c>
      <c r="Z50" s="301">
        <f t="shared" si="20"/>
        <v>0.34139290424186985</v>
      </c>
      <c r="AA50" s="301">
        <f t="shared" si="20"/>
        <v>0.34163361437320999</v>
      </c>
      <c r="AB50" s="301">
        <f t="shared" si="20"/>
        <v>0.34189958191884379</v>
      </c>
      <c r="AC50" s="301">
        <f t="shared" si="20"/>
        <v>0.34214344620005827</v>
      </c>
      <c r="AD50" s="301">
        <f t="shared" si="20"/>
        <v>0.34235427985324179</v>
      </c>
      <c r="AE50" s="301">
        <f t="shared" si="20"/>
        <v>0.34252426558080135</v>
      </c>
      <c r="AF50" s="301">
        <f t="shared" si="20"/>
        <v>0.3426509530700701</v>
      </c>
      <c r="AG50" s="301">
        <f t="shared" si="20"/>
        <v>0.34273459512543836</v>
      </c>
      <c r="AH50" s="301">
        <f t="shared" si="20"/>
        <v>0.34277928110292544</v>
      </c>
      <c r="AI50" s="301">
        <f t="shared" si="20"/>
        <v>0.34280344567796744</v>
      </c>
      <c r="AJ50" s="301">
        <f t="shared" si="20"/>
        <v>0.3428109356819985</v>
      </c>
      <c r="AK50" s="301">
        <f t="shared" si="20"/>
        <v>0.34281262789020112</v>
      </c>
      <c r="AL50" s="301">
        <f t="shared" si="20"/>
        <v>0.34269386264704416</v>
      </c>
      <c r="AM50" s="301">
        <f t="shared" si="20"/>
        <v>0.34255149804374868</v>
      </c>
      <c r="AN50" s="301">
        <f t="shared" si="20"/>
        <v>0.34242053120514354</v>
      </c>
      <c r="AO50" s="301">
        <f t="shared" si="20"/>
        <v>0.34231118072366046</v>
      </c>
      <c r="AP50" s="301">
        <f t="shared" si="20"/>
        <v>0.34223140309933908</v>
      </c>
      <c r="AQ50" s="301">
        <f t="shared" si="20"/>
        <v>0.34218409724868026</v>
      </c>
      <c r="AR50" s="301">
        <f t="shared" si="20"/>
        <v>0.34216795618010742</v>
      </c>
      <c r="AS50" s="301">
        <f t="shared" si="20"/>
        <v>0.34218363918579386</v>
      </c>
      <c r="AT50" s="301">
        <f t="shared" si="20"/>
        <v>0.34223148910320289</v>
      </c>
      <c r="AU50" s="302">
        <f t="shared" si="20"/>
        <v>0.34230251566144809</v>
      </c>
      <c r="AW50" s="303">
        <f t="shared" ref="AW50:AW55" si="21">AA50-P50</f>
        <v>2.6270975727257229E-3</v>
      </c>
      <c r="AX50" s="303">
        <f t="shared" ref="AX50:AX55" si="22">AU50-P50</f>
        <v>3.2959988609638224E-3</v>
      </c>
    </row>
    <row r="51" spans="1:50" x14ac:dyDescent="0.25">
      <c r="B51" s="258" t="s">
        <v>496</v>
      </c>
      <c r="C51" s="304">
        <f>C16/(C$2-C$3)</f>
        <v>0.19705996314212187</v>
      </c>
      <c r="D51" s="304">
        <f t="shared" si="20"/>
        <v>0.19548553943994826</v>
      </c>
      <c r="E51" s="304">
        <f t="shared" si="20"/>
        <v>0.20044661689282656</v>
      </c>
      <c r="F51" s="304">
        <f t="shared" si="20"/>
        <v>0.20349377938233262</v>
      </c>
      <c r="G51" s="304">
        <f t="shared" si="20"/>
        <v>0.20677486648489429</v>
      </c>
      <c r="H51" s="304">
        <f t="shared" si="20"/>
        <v>0.20924541405072253</v>
      </c>
      <c r="I51" s="304">
        <f t="shared" si="20"/>
        <v>0.21619116202309585</v>
      </c>
      <c r="J51" s="304">
        <f t="shared" si="20"/>
        <v>0.22237286420349894</v>
      </c>
      <c r="K51" s="304">
        <f t="shared" si="20"/>
        <v>0.22689729648902907</v>
      </c>
      <c r="L51" s="304">
        <f t="shared" si="20"/>
        <v>0.23003191159086253</v>
      </c>
      <c r="M51" s="304">
        <f t="shared" si="20"/>
        <v>0.23361463963611503</v>
      </c>
      <c r="N51" s="304">
        <f t="shared" si="20"/>
        <v>0.2333464459181232</v>
      </c>
      <c r="O51" s="304">
        <f t="shared" si="20"/>
        <v>0.23202990205196578</v>
      </c>
      <c r="P51" s="304">
        <f t="shared" si="20"/>
        <v>0.23417248310172106</v>
      </c>
      <c r="Q51" s="304">
        <f t="shared" si="20"/>
        <v>0.23344538280292718</v>
      </c>
      <c r="R51" s="304">
        <f t="shared" si="20"/>
        <v>0.23469304931181495</v>
      </c>
      <c r="S51" s="304">
        <f t="shared" si="20"/>
        <v>0.23557448587636859</v>
      </c>
      <c r="T51" s="304">
        <f t="shared" si="20"/>
        <v>0.23622997719774655</v>
      </c>
      <c r="U51" s="304">
        <f t="shared" si="20"/>
        <v>0.23702723315898352</v>
      </c>
      <c r="V51" s="304">
        <f t="shared" si="20"/>
        <v>0.23767886327484194</v>
      </c>
      <c r="W51" s="304">
        <f t="shared" si="20"/>
        <v>0.23846616614266181</v>
      </c>
      <c r="X51" s="304">
        <f t="shared" si="20"/>
        <v>0.23922333051649786</v>
      </c>
      <c r="Y51" s="304">
        <f t="shared" si="20"/>
        <v>0.23987112706147859</v>
      </c>
      <c r="Z51" s="304">
        <f t="shared" si="20"/>
        <v>0.24041313679773937</v>
      </c>
      <c r="AA51" s="304">
        <f t="shared" si="20"/>
        <v>0.24082685160211262</v>
      </c>
      <c r="AB51" s="304">
        <f t="shared" si="20"/>
        <v>0.24120656167144278</v>
      </c>
      <c r="AC51" s="304">
        <f t="shared" si="20"/>
        <v>0.24149609157134985</v>
      </c>
      <c r="AD51" s="304">
        <f t="shared" si="20"/>
        <v>0.24169510889015766</v>
      </c>
      <c r="AE51" s="304">
        <f t="shared" si="20"/>
        <v>0.241803463901761</v>
      </c>
      <c r="AF51" s="304">
        <f t="shared" si="20"/>
        <v>0.24182452667746568</v>
      </c>
      <c r="AG51" s="304">
        <f t="shared" si="20"/>
        <v>0.24175666701049667</v>
      </c>
      <c r="AH51" s="304">
        <f t="shared" si="20"/>
        <v>0.24162004367249512</v>
      </c>
      <c r="AI51" s="304">
        <f t="shared" si="20"/>
        <v>0.24144863708208575</v>
      </c>
      <c r="AJ51" s="304">
        <f t="shared" si="20"/>
        <v>0.24124742942007663</v>
      </c>
      <c r="AK51" s="304">
        <f t="shared" si="20"/>
        <v>0.2410368825051922</v>
      </c>
      <c r="AL51" s="304">
        <f t="shared" si="20"/>
        <v>0.24068637943221002</v>
      </c>
      <c r="AM51" s="304">
        <f t="shared" si="20"/>
        <v>0.24033000901076329</v>
      </c>
      <c r="AN51" s="304">
        <f t="shared" si="20"/>
        <v>0.24001002473466748</v>
      </c>
      <c r="AO51" s="304">
        <f t="shared" si="20"/>
        <v>0.23972826386189167</v>
      </c>
      <c r="AP51" s="304">
        <f t="shared" si="20"/>
        <v>0.23949339699505889</v>
      </c>
      <c r="AQ51" s="304">
        <f t="shared" si="20"/>
        <v>0.23930224774220848</v>
      </c>
      <c r="AR51" s="304">
        <f t="shared" si="20"/>
        <v>0.23915056713736441</v>
      </c>
      <c r="AS51" s="304">
        <f t="shared" si="20"/>
        <v>0.23904195992167462</v>
      </c>
      <c r="AT51" s="304">
        <f t="shared" si="20"/>
        <v>0.2389792584085014</v>
      </c>
      <c r="AU51" s="305">
        <f t="shared" si="20"/>
        <v>0.23893970443849838</v>
      </c>
      <c r="AW51" s="303">
        <f t="shared" si="21"/>
        <v>6.6543685003915554E-3</v>
      </c>
      <c r="AX51" s="303">
        <f t="shared" si="22"/>
        <v>4.7672213367773164E-3</v>
      </c>
    </row>
    <row r="52" spans="1:50" x14ac:dyDescent="0.25">
      <c r="B52" s="261" t="s">
        <v>497</v>
      </c>
      <c r="C52" s="306">
        <f t="shared" ref="C52:AU56" si="23">C17/(C$2-C$3)</f>
        <v>5.6863255381612958E-2</v>
      </c>
      <c r="D52" s="306">
        <f t="shared" si="23"/>
        <v>5.7481422708825509E-2</v>
      </c>
      <c r="E52" s="306">
        <f t="shared" si="23"/>
        <v>5.6310160900349897E-2</v>
      </c>
      <c r="F52" s="306">
        <f t="shared" si="23"/>
        <v>5.582261892826626E-2</v>
      </c>
      <c r="G52" s="306">
        <f t="shared" si="23"/>
        <v>5.5352196334098838E-2</v>
      </c>
      <c r="H52" s="306">
        <f t="shared" si="23"/>
        <v>5.491105712665497E-2</v>
      </c>
      <c r="I52" s="306">
        <f t="shared" si="23"/>
        <v>5.352860408275071E-2</v>
      </c>
      <c r="J52" s="306">
        <f t="shared" si="23"/>
        <v>5.2441869905893709E-2</v>
      </c>
      <c r="K52" s="306">
        <f t="shared" si="23"/>
        <v>5.1753073207263349E-2</v>
      </c>
      <c r="L52" s="306">
        <f t="shared" si="23"/>
        <v>5.1152185465066682E-2</v>
      </c>
      <c r="M52" s="306">
        <f t="shared" si="23"/>
        <v>5.0782423932420342E-2</v>
      </c>
      <c r="N52" s="306">
        <f t="shared" si="23"/>
        <v>5.1098073694378569E-2</v>
      </c>
      <c r="O52" s="306">
        <f t="shared" si="23"/>
        <v>5.163379413918693E-2</v>
      </c>
      <c r="P52" s="306">
        <f t="shared" si="23"/>
        <v>5.1670561738604022E-2</v>
      </c>
      <c r="Q52" s="306">
        <f t="shared" si="23"/>
        <v>5.191948587702578E-2</v>
      </c>
      <c r="R52" s="306">
        <f t="shared" si="23"/>
        <v>5.1553117870183796E-2</v>
      </c>
      <c r="S52" s="306">
        <f t="shared" si="23"/>
        <v>5.1326932464646091E-2</v>
      </c>
      <c r="T52" s="306">
        <f t="shared" si="23"/>
        <v>5.1136427642135621E-2</v>
      </c>
      <c r="U52" s="306">
        <f t="shared" si="23"/>
        <v>5.0899786783411005E-2</v>
      </c>
      <c r="V52" s="306">
        <f t="shared" si="23"/>
        <v>5.0686705888824707E-2</v>
      </c>
      <c r="W52" s="306">
        <f t="shared" si="23"/>
        <v>5.0461477019479541E-2</v>
      </c>
      <c r="X52" s="306">
        <f t="shared" si="23"/>
        <v>5.0260062810489121E-2</v>
      </c>
      <c r="Y52" s="306">
        <f t="shared" si="23"/>
        <v>5.0092263857769728E-2</v>
      </c>
      <c r="Z52" s="306">
        <f t="shared" si="23"/>
        <v>4.9959108217904134E-2</v>
      </c>
      <c r="AA52" s="306">
        <f t="shared" si="23"/>
        <v>4.9860879230512418E-2</v>
      </c>
      <c r="AB52" s="306">
        <f t="shared" si="23"/>
        <v>4.9769140733630597E-2</v>
      </c>
      <c r="AC52" s="306">
        <f t="shared" si="23"/>
        <v>4.9697276293138824E-2</v>
      </c>
      <c r="AD52" s="306">
        <f t="shared" si="23"/>
        <v>4.9645807993779018E-2</v>
      </c>
      <c r="AE52" s="306">
        <f t="shared" si="23"/>
        <v>4.9615082461786378E-2</v>
      </c>
      <c r="AF52" s="306">
        <f t="shared" si="23"/>
        <v>4.9604637119463064E-2</v>
      </c>
      <c r="AG52" s="306">
        <f t="shared" si="23"/>
        <v>4.961420210154327E-2</v>
      </c>
      <c r="AH52" s="306">
        <f t="shared" si="23"/>
        <v>4.9639838175510258E-2</v>
      </c>
      <c r="AI52" s="306">
        <f t="shared" si="23"/>
        <v>4.9674201999505355E-2</v>
      </c>
      <c r="AJ52" s="306">
        <f t="shared" si="23"/>
        <v>4.9715798111472108E-2</v>
      </c>
      <c r="AK52" s="306">
        <f t="shared" si="23"/>
        <v>4.9759928736947075E-2</v>
      </c>
      <c r="AL52" s="306">
        <f t="shared" si="23"/>
        <v>4.9840644864983352E-2</v>
      </c>
      <c r="AM52" s="306">
        <f t="shared" si="23"/>
        <v>4.9925068342607896E-2</v>
      </c>
      <c r="AN52" s="306">
        <f t="shared" si="23"/>
        <v>5.0002413018729951E-2</v>
      </c>
      <c r="AO52" s="306">
        <f t="shared" si="23"/>
        <v>5.0071299980888349E-2</v>
      </c>
      <c r="AP52" s="306">
        <f t="shared" si="23"/>
        <v>5.0128962234247974E-2</v>
      </c>
      <c r="AQ52" s="306">
        <f t="shared" si="23"/>
        <v>5.0175658085785939E-2</v>
      </c>
      <c r="AR52" s="306">
        <f t="shared" si="23"/>
        <v>5.0212023548699039E-2</v>
      </c>
      <c r="AS52" s="306">
        <f t="shared" si="23"/>
        <v>5.0237291966591567E-2</v>
      </c>
      <c r="AT52" s="306">
        <f t="shared" si="23"/>
        <v>5.0250876858318035E-2</v>
      </c>
      <c r="AU52" s="307">
        <f t="shared" si="23"/>
        <v>5.0258181498795275E-2</v>
      </c>
      <c r="AW52" s="303">
        <f t="shared" si="21"/>
        <v>-1.8096825080916035E-3</v>
      </c>
      <c r="AX52" s="303">
        <f t="shared" si="22"/>
        <v>-1.4123802398087471E-3</v>
      </c>
    </row>
    <row r="53" spans="1:50" x14ac:dyDescent="0.25">
      <c r="B53" s="258" t="s">
        <v>498</v>
      </c>
      <c r="C53" s="304">
        <f t="shared" si="23"/>
        <v>0.70000000001205531</v>
      </c>
      <c r="D53" s="304">
        <f t="shared" si="23"/>
        <v>0.69487541643743234</v>
      </c>
      <c r="E53" s="304">
        <f t="shared" si="23"/>
        <v>0.68834867162524827</v>
      </c>
      <c r="F53" s="304">
        <f t="shared" si="23"/>
        <v>0.68236676666392349</v>
      </c>
      <c r="G53" s="304">
        <f t="shared" si="23"/>
        <v>0.67759504331715525</v>
      </c>
      <c r="H53" s="304">
        <f t="shared" si="23"/>
        <v>0.67118389006270252</v>
      </c>
      <c r="I53" s="304">
        <f t="shared" si="23"/>
        <v>0.66313607653451123</v>
      </c>
      <c r="J53" s="304">
        <f t="shared" si="23"/>
        <v>0.65576824921572596</v>
      </c>
      <c r="K53" s="304">
        <f t="shared" si="23"/>
        <v>0.64887333128005975</v>
      </c>
      <c r="L53" s="304">
        <f t="shared" si="23"/>
        <v>0.64159084877737549</v>
      </c>
      <c r="M53" s="304">
        <f t="shared" si="23"/>
        <v>0.6448517455827798</v>
      </c>
      <c r="N53" s="304">
        <f t="shared" si="23"/>
        <v>0.64895250444861019</v>
      </c>
      <c r="O53" s="304">
        <f t="shared" si="23"/>
        <v>0.65382601900759441</v>
      </c>
      <c r="P53" s="304">
        <f t="shared" si="23"/>
        <v>0.66099348319951556</v>
      </c>
      <c r="Q53" s="304">
        <f t="shared" si="23"/>
        <v>0.66277599211089222</v>
      </c>
      <c r="R53" s="304">
        <f t="shared" si="23"/>
        <v>0.66269140829914197</v>
      </c>
      <c r="S53" s="304">
        <f t="shared" si="23"/>
        <v>0.66232349874845564</v>
      </c>
      <c r="T53" s="304">
        <f t="shared" si="23"/>
        <v>0.66187293552460857</v>
      </c>
      <c r="U53" s="304">
        <f t="shared" si="23"/>
        <v>0.66122029684172701</v>
      </c>
      <c r="V53" s="304">
        <f t="shared" si="23"/>
        <v>0.6605135821649013</v>
      </c>
      <c r="W53" s="304">
        <f t="shared" si="23"/>
        <v>0.6599146163571511</v>
      </c>
      <c r="X53" s="304">
        <f t="shared" si="23"/>
        <v>0.65939939798338343</v>
      </c>
      <c r="Y53" s="304">
        <f t="shared" si="23"/>
        <v>0.65892476736111905</v>
      </c>
      <c r="Z53" s="304">
        <f t="shared" si="23"/>
        <v>0.6585843795307974</v>
      </c>
      <c r="AA53" s="304">
        <f t="shared" si="23"/>
        <v>0.65833984357377284</v>
      </c>
      <c r="AB53" s="304">
        <f t="shared" si="23"/>
        <v>0.65807092761180552</v>
      </c>
      <c r="AC53" s="304">
        <f t="shared" si="23"/>
        <v>0.65782495311166289</v>
      </c>
      <c r="AD53" s="304">
        <f t="shared" si="23"/>
        <v>0.65761272420395633</v>
      </c>
      <c r="AE53" s="304">
        <f t="shared" si="23"/>
        <v>0.65744186179759367</v>
      </c>
      <c r="AF53" s="304">
        <f t="shared" si="23"/>
        <v>0.65731462946040109</v>
      </c>
      <c r="AG53" s="304">
        <f t="shared" si="23"/>
        <v>0.65723058795418343</v>
      </c>
      <c r="AH53" s="304">
        <f t="shared" si="23"/>
        <v>0.65718544908739762</v>
      </c>
      <c r="AI53" s="304">
        <f t="shared" si="23"/>
        <v>0.65716072217213928</v>
      </c>
      <c r="AJ53" s="304">
        <f t="shared" si="23"/>
        <v>0.65715255854909149</v>
      </c>
      <c r="AK53" s="304">
        <f t="shared" si="23"/>
        <v>0.65715011162446835</v>
      </c>
      <c r="AL53" s="304">
        <f t="shared" si="23"/>
        <v>0.65726810531167001</v>
      </c>
      <c r="AM53" s="304">
        <f t="shared" si="23"/>
        <v>0.65740964596215756</v>
      </c>
      <c r="AN53" s="304">
        <f t="shared" si="23"/>
        <v>0.65753976340270381</v>
      </c>
      <c r="AO53" s="304">
        <f t="shared" si="23"/>
        <v>0.65764827910724144</v>
      </c>
      <c r="AP53" s="304">
        <f t="shared" si="23"/>
        <v>0.65772724106928915</v>
      </c>
      <c r="AQ53" s="304">
        <f t="shared" si="23"/>
        <v>0.65777397056129872</v>
      </c>
      <c r="AR53" s="304">
        <f t="shared" si="23"/>
        <v>0.65778908748745057</v>
      </c>
      <c r="AS53" s="304">
        <f t="shared" si="23"/>
        <v>0.6577726828424344</v>
      </c>
      <c r="AT53" s="304">
        <f t="shared" si="23"/>
        <v>0.65772367546445476</v>
      </c>
      <c r="AU53" s="305">
        <f t="shared" si="23"/>
        <v>0.65765181303632148</v>
      </c>
      <c r="AW53" s="303">
        <f t="shared" si="21"/>
        <v>-2.6536396257427208E-3</v>
      </c>
      <c r="AX53" s="303">
        <f t="shared" si="22"/>
        <v>-3.3416701631940882E-3</v>
      </c>
    </row>
    <row r="54" spans="1:50" x14ac:dyDescent="0.25">
      <c r="B54" s="258" t="s">
        <v>499</v>
      </c>
      <c r="C54" s="304">
        <f t="shared" si="23"/>
        <v>0.64313674466660875</v>
      </c>
      <c r="D54" s="304">
        <f t="shared" si="23"/>
        <v>0.63740418081694483</v>
      </c>
      <c r="E54" s="304">
        <f t="shared" si="23"/>
        <v>0.63205244777280201</v>
      </c>
      <c r="F54" s="304">
        <f t="shared" si="23"/>
        <v>0.62655796366441885</v>
      </c>
      <c r="G54" s="304">
        <f t="shared" si="23"/>
        <v>0.62225662929999104</v>
      </c>
      <c r="H54" s="304">
        <f t="shared" si="23"/>
        <v>0.61628655245893682</v>
      </c>
      <c r="I54" s="304">
        <f t="shared" si="23"/>
        <v>0.60962633884867334</v>
      </c>
      <c r="J54" s="304">
        <f t="shared" si="23"/>
        <v>0.60334753951500575</v>
      </c>
      <c r="K54" s="304">
        <f t="shared" si="23"/>
        <v>0.59714139395526222</v>
      </c>
      <c r="L54" s="304">
        <f t="shared" si="23"/>
        <v>0.59045956627479546</v>
      </c>
      <c r="M54" s="304">
        <f t="shared" si="23"/>
        <v>0.59409455777720055</v>
      </c>
      <c r="N54" s="304">
        <f t="shared" si="23"/>
        <v>0.59787982795457884</v>
      </c>
      <c r="O54" s="304">
        <f t="shared" si="23"/>
        <v>0.60221805577418075</v>
      </c>
      <c r="P54" s="304">
        <f t="shared" si="23"/>
        <v>0.60935196942106562</v>
      </c>
      <c r="Q54" s="304">
        <f t="shared" si="23"/>
        <v>0.61088575813802248</v>
      </c>
      <c r="R54" s="304">
        <f t="shared" si="23"/>
        <v>0.60923457117786017</v>
      </c>
      <c r="S54" s="304">
        <f t="shared" si="23"/>
        <v>0.60848552584852034</v>
      </c>
      <c r="T54" s="304">
        <f t="shared" si="23"/>
        <v>0.6076195086668138</v>
      </c>
      <c r="U54" s="304">
        <f t="shared" si="23"/>
        <v>0.60660004984483507</v>
      </c>
      <c r="V54" s="304">
        <f t="shared" si="23"/>
        <v>0.60550485369144802</v>
      </c>
      <c r="W54" s="304">
        <f t="shared" si="23"/>
        <v>0.60453054794396099</v>
      </c>
      <c r="X54" s="304">
        <f t="shared" si="23"/>
        <v>0.60361695072418975</v>
      </c>
      <c r="Y54" s="304">
        <f t="shared" si="23"/>
        <v>0.6027112684718734</v>
      </c>
      <c r="Z54" s="304">
        <f t="shared" si="23"/>
        <v>0.60190511691296655</v>
      </c>
      <c r="AA54" s="304">
        <f t="shared" si="23"/>
        <v>0.60115991345908615</v>
      </c>
      <c r="AB54" s="304">
        <f t="shared" si="23"/>
        <v>0.60038509562452225</v>
      </c>
      <c r="AC54" s="304">
        <f t="shared" si="23"/>
        <v>0.59961406164860676</v>
      </c>
      <c r="AD54" s="304">
        <f t="shared" si="23"/>
        <v>0.59885690495730459</v>
      </c>
      <c r="AE54" s="304">
        <f t="shared" si="23"/>
        <v>0.59812071867675631</v>
      </c>
      <c r="AF54" s="304">
        <f t="shared" si="23"/>
        <v>0.59740810317283777</v>
      </c>
      <c r="AG54" s="304">
        <f t="shared" si="23"/>
        <v>0.59671879935245831</v>
      </c>
      <c r="AH54" s="304">
        <f t="shared" si="23"/>
        <v>0.59605243152696308</v>
      </c>
      <c r="AI54" s="304">
        <f t="shared" si="23"/>
        <v>0.5953980916197088</v>
      </c>
      <c r="AJ54" s="304">
        <f t="shared" si="23"/>
        <v>0.59475345060479601</v>
      </c>
      <c r="AK54" s="304">
        <f t="shared" si="23"/>
        <v>0.59411253191080715</v>
      </c>
      <c r="AL54" s="304">
        <f t="shared" si="23"/>
        <v>0.59355363104099845</v>
      </c>
      <c r="AM54" s="304">
        <f t="shared" si="23"/>
        <v>0.59301450832166691</v>
      </c>
      <c r="AN54" s="304">
        <f t="shared" si="23"/>
        <v>0.59247169839836544</v>
      </c>
      <c r="AO54" s="304">
        <f t="shared" si="23"/>
        <v>0.5919166679465605</v>
      </c>
      <c r="AP54" s="304">
        <f t="shared" si="23"/>
        <v>0.59134447602156115</v>
      </c>
      <c r="AQ54" s="304">
        <f t="shared" si="23"/>
        <v>0.59075232719516935</v>
      </c>
      <c r="AR54" s="304">
        <f t="shared" si="23"/>
        <v>0.59014026947694087</v>
      </c>
      <c r="AS54" s="304">
        <f t="shared" si="23"/>
        <v>0.58950923472648664</v>
      </c>
      <c r="AT54" s="304">
        <f t="shared" si="23"/>
        <v>0.58885883538921113</v>
      </c>
      <c r="AU54" s="305">
        <f t="shared" si="23"/>
        <v>0.5881932164059771</v>
      </c>
      <c r="AW54" s="303">
        <f t="shared" si="21"/>
        <v>-8.1920559619794719E-3</v>
      </c>
      <c r="AX54" s="303">
        <f t="shared" si="22"/>
        <v>-2.1158753015088516E-2</v>
      </c>
    </row>
    <row r="55" spans="1:50" x14ac:dyDescent="0.25">
      <c r="B55" s="261" t="s">
        <v>500</v>
      </c>
      <c r="C55" s="306">
        <f t="shared" si="23"/>
        <v>0.10294003690609987</v>
      </c>
      <c r="D55" s="306">
        <f t="shared" si="23"/>
        <v>0.10982239416414633</v>
      </c>
      <c r="E55" s="306">
        <f t="shared" si="23"/>
        <v>0.11139619336518744</v>
      </c>
      <c r="F55" s="306">
        <f t="shared" si="23"/>
        <v>0.11433902079065995</v>
      </c>
      <c r="G55" s="306">
        <f t="shared" si="23"/>
        <v>0.11583299249562892</v>
      </c>
      <c r="H55" s="306">
        <f t="shared" si="23"/>
        <v>0.11979559674946273</v>
      </c>
      <c r="I55" s="306">
        <f t="shared" si="23"/>
        <v>0.12092426701856512</v>
      </c>
      <c r="J55" s="306">
        <f t="shared" si="23"/>
        <v>0.12212910809638387</v>
      </c>
      <c r="K55" s="306">
        <f t="shared" si="23"/>
        <v>0.12450503630213448</v>
      </c>
      <c r="L55" s="306">
        <f t="shared" si="23"/>
        <v>0.12867379601693565</v>
      </c>
      <c r="M55" s="306">
        <f t="shared" si="23"/>
        <v>0.12201844141664032</v>
      </c>
      <c r="N55" s="306">
        <f t="shared" si="23"/>
        <v>0.11821701599878687</v>
      </c>
      <c r="O55" s="306">
        <f t="shared" si="23"/>
        <v>0.11467651508657038</v>
      </c>
      <c r="P55" s="306">
        <f t="shared" si="23"/>
        <v>0.10566381040121135</v>
      </c>
      <c r="Q55" s="306">
        <f t="shared" si="23"/>
        <v>0.1046057884353167</v>
      </c>
      <c r="R55" s="306">
        <f t="shared" si="23"/>
        <v>0.10345262781619022</v>
      </c>
      <c r="S55" s="306">
        <f t="shared" si="23"/>
        <v>0.10294272451554302</v>
      </c>
      <c r="T55" s="306">
        <f t="shared" si="23"/>
        <v>0.10273972785536389</v>
      </c>
      <c r="U55" s="306">
        <f t="shared" si="23"/>
        <v>0.10259697975694838</v>
      </c>
      <c r="V55" s="306">
        <f t="shared" si="23"/>
        <v>0.1026513837169097</v>
      </c>
      <c r="W55" s="306">
        <f t="shared" si="23"/>
        <v>0.1024610442887056</v>
      </c>
      <c r="X55" s="306">
        <f t="shared" si="23"/>
        <v>0.10221625817319449</v>
      </c>
      <c r="Y55" s="306">
        <f t="shared" si="23"/>
        <v>0.10203977127333612</v>
      </c>
      <c r="Z55" s="306">
        <f t="shared" si="23"/>
        <v>0.10183497064451334</v>
      </c>
      <c r="AA55" s="306">
        <f t="shared" si="23"/>
        <v>0.10166298481579132</v>
      </c>
      <c r="AB55" s="306">
        <f t="shared" si="23"/>
        <v>0.10155016675722651</v>
      </c>
      <c r="AC55" s="306">
        <f t="shared" si="23"/>
        <v>0.10150520899440404</v>
      </c>
      <c r="AD55" s="306">
        <f t="shared" si="23"/>
        <v>0.10151757156217257</v>
      </c>
      <c r="AE55" s="306">
        <f t="shared" si="23"/>
        <v>0.10157962940944355</v>
      </c>
      <c r="AF55" s="306">
        <f t="shared" si="23"/>
        <v>0.10168560450305947</v>
      </c>
      <c r="AG55" s="306">
        <f t="shared" si="23"/>
        <v>0.10183742858538765</v>
      </c>
      <c r="AH55" s="306">
        <f t="shared" si="23"/>
        <v>0.10201904734344464</v>
      </c>
      <c r="AI55" s="306">
        <f t="shared" si="23"/>
        <v>0.10221492689554119</v>
      </c>
      <c r="AJ55" s="306">
        <f t="shared" si="23"/>
        <v>0.10242394043522085</v>
      </c>
      <c r="AK55" s="306">
        <f t="shared" si="23"/>
        <v>0.10263649606511811</v>
      </c>
      <c r="AL55" s="306">
        <f t="shared" si="23"/>
        <v>0.10286843186834752</v>
      </c>
      <c r="AM55" s="306">
        <f t="shared" si="23"/>
        <v>0.10308253685659796</v>
      </c>
      <c r="AN55" s="306">
        <f t="shared" si="23"/>
        <v>0.10327158650331837</v>
      </c>
      <c r="AO55" s="306">
        <f t="shared" si="23"/>
        <v>0.10344401351620304</v>
      </c>
      <c r="AP55" s="306">
        <f t="shared" si="23"/>
        <v>0.10359912410756462</v>
      </c>
      <c r="AQ55" s="306">
        <f t="shared" si="23"/>
        <v>0.10374302137155543</v>
      </c>
      <c r="AR55" s="306">
        <f t="shared" si="23"/>
        <v>0.10387865655370521</v>
      </c>
      <c r="AS55" s="306">
        <f t="shared" si="23"/>
        <v>0.10400308503566519</v>
      </c>
      <c r="AT55" s="306">
        <f t="shared" si="23"/>
        <v>0.10411382077009161</v>
      </c>
      <c r="AU55" s="307">
        <f t="shared" si="23"/>
        <v>0.1042246348830083</v>
      </c>
      <c r="AW55" s="303">
        <f t="shared" si="21"/>
        <v>-4.0008255854200314E-3</v>
      </c>
      <c r="AX55" s="303">
        <f t="shared" si="22"/>
        <v>-1.4391755182030508E-3</v>
      </c>
    </row>
    <row r="56" spans="1:50" x14ac:dyDescent="0.25">
      <c r="B56" s="249" t="s">
        <v>501</v>
      </c>
      <c r="C56" s="308">
        <f t="shared" si="23"/>
        <v>0.84019670780873057</v>
      </c>
      <c r="D56" s="308">
        <f t="shared" si="23"/>
        <v>0.83288972025689301</v>
      </c>
      <c r="E56" s="308">
        <f t="shared" si="23"/>
        <v>0.83249906466562862</v>
      </c>
      <c r="F56" s="308">
        <f t="shared" si="23"/>
        <v>0.83005174304675156</v>
      </c>
      <c r="G56" s="308">
        <f t="shared" si="23"/>
        <v>0.82903149578488533</v>
      </c>
      <c r="H56" s="308">
        <f t="shared" si="23"/>
        <v>0.82553196650965943</v>
      </c>
      <c r="I56" s="308">
        <f t="shared" si="23"/>
        <v>0.82581750087176919</v>
      </c>
      <c r="J56" s="308">
        <f t="shared" si="23"/>
        <v>0.82572040371850475</v>
      </c>
      <c r="K56" s="308">
        <f t="shared" si="23"/>
        <v>0.82403869044429123</v>
      </c>
      <c r="L56" s="308">
        <f t="shared" si="23"/>
        <v>0.82049147786565801</v>
      </c>
      <c r="M56" s="308">
        <f t="shared" si="23"/>
        <v>0.82770919741331561</v>
      </c>
      <c r="N56" s="308">
        <f t="shared" si="23"/>
        <v>0.83122627387270209</v>
      </c>
      <c r="O56" s="308">
        <f t="shared" si="23"/>
        <v>0.83424795782614647</v>
      </c>
      <c r="P56" s="308">
        <f t="shared" si="23"/>
        <v>0.84352445252278663</v>
      </c>
      <c r="Q56" s="308">
        <f t="shared" si="23"/>
        <v>0.84433114094094974</v>
      </c>
      <c r="R56" s="308">
        <f t="shared" si="23"/>
        <v>0.84392762048967507</v>
      </c>
      <c r="S56" s="308">
        <f t="shared" si="23"/>
        <v>0.84406001172488887</v>
      </c>
      <c r="T56" s="308">
        <f t="shared" si="23"/>
        <v>0.84384948586456043</v>
      </c>
      <c r="U56" s="308">
        <f t="shared" si="23"/>
        <v>0.84362728300381851</v>
      </c>
      <c r="V56" s="308">
        <f t="shared" si="23"/>
        <v>0.84318371696628991</v>
      </c>
      <c r="W56" s="308">
        <f t="shared" si="23"/>
        <v>0.8429967140866228</v>
      </c>
      <c r="X56" s="308">
        <f t="shared" si="23"/>
        <v>0.84284028124068766</v>
      </c>
      <c r="Y56" s="308">
        <f t="shared" si="23"/>
        <v>0.84258239553335201</v>
      </c>
      <c r="Z56" s="308">
        <f t="shared" si="23"/>
        <v>0.84231825371070601</v>
      </c>
      <c r="AA56" s="308">
        <f t="shared" si="23"/>
        <v>0.84198676506119874</v>
      </c>
      <c r="AB56" s="308">
        <f t="shared" si="23"/>
        <v>0.84159165729596508</v>
      </c>
      <c r="AC56" s="308">
        <f t="shared" si="23"/>
        <v>0.84111015321995664</v>
      </c>
      <c r="AD56" s="308">
        <f t="shared" si="23"/>
        <v>0.84055201384746225</v>
      </c>
      <c r="AE56" s="308">
        <f t="shared" si="23"/>
        <v>0.83992418257851742</v>
      </c>
      <c r="AF56" s="308">
        <f t="shared" si="23"/>
        <v>0.83923262985030345</v>
      </c>
      <c r="AG56" s="308">
        <f t="shared" si="23"/>
        <v>0.83847546636295489</v>
      </c>
      <c r="AH56" s="308">
        <f t="shared" si="23"/>
        <v>0.83767247519945809</v>
      </c>
      <c r="AI56" s="308">
        <f t="shared" si="23"/>
        <v>0.83684672870179455</v>
      </c>
      <c r="AJ56" s="308">
        <f t="shared" si="23"/>
        <v>0.83600088002487261</v>
      </c>
      <c r="AK56" s="308">
        <f t="shared" si="23"/>
        <v>0.83514941441599932</v>
      </c>
      <c r="AL56" s="308">
        <f t="shared" si="23"/>
        <v>0.8342400104732085</v>
      </c>
      <c r="AM56" s="308">
        <f t="shared" si="23"/>
        <v>0.8333445173324302</v>
      </c>
      <c r="AN56" s="308">
        <f t="shared" si="23"/>
        <v>0.83248172313303292</v>
      </c>
      <c r="AO56" s="308">
        <f t="shared" si="23"/>
        <v>0.83164493180845211</v>
      </c>
      <c r="AP56" s="308">
        <f t="shared" si="23"/>
        <v>0.83083787301662004</v>
      </c>
      <c r="AQ56" s="308">
        <f t="shared" si="23"/>
        <v>0.83005457493737789</v>
      </c>
      <c r="AR56" s="308">
        <f t="shared" si="23"/>
        <v>0.82929083661430525</v>
      </c>
      <c r="AS56" s="308">
        <f t="shared" si="23"/>
        <v>0.8285511946481614</v>
      </c>
      <c r="AT56" s="308">
        <f t="shared" si="23"/>
        <v>0.82783809379771256</v>
      </c>
      <c r="AU56" s="309">
        <f t="shared" si="23"/>
        <v>0.82713292084447543</v>
      </c>
      <c r="AW56" s="310">
        <f>AA56-P56</f>
        <v>-1.5376874615878888E-3</v>
      </c>
      <c r="AX56" s="310">
        <f>AU56-P56</f>
        <v>-1.63915316783112E-2</v>
      </c>
    </row>
    <row r="57" spans="1:50" x14ac:dyDescent="0.25"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W57" s="253"/>
    </row>
    <row r="58" spans="1:50" s="244" customFormat="1" ht="45" customHeight="1" x14ac:dyDescent="0.25">
      <c r="A58" s="239" t="str">
        <f>"Ecarts "&amp;[4]Résultats!B1&amp;"  - TEND"</f>
        <v>Ecarts SNBC3  - TEND</v>
      </c>
      <c r="B58" s="266" t="s">
        <v>537</v>
      </c>
      <c r="C58" s="242">
        <v>2006</v>
      </c>
      <c r="D58" s="242">
        <v>2007</v>
      </c>
      <c r="E58" s="242">
        <v>2008</v>
      </c>
      <c r="F58" s="242">
        <v>2009</v>
      </c>
      <c r="G58" s="242">
        <v>2010</v>
      </c>
      <c r="H58" s="242">
        <v>2011</v>
      </c>
      <c r="I58" s="242">
        <v>2012</v>
      </c>
      <c r="J58" s="242">
        <v>2013</v>
      </c>
      <c r="K58" s="242">
        <v>2014</v>
      </c>
      <c r="L58" s="242">
        <v>2015</v>
      </c>
      <c r="M58" s="242">
        <v>2016</v>
      </c>
      <c r="N58" s="242">
        <v>2017</v>
      </c>
      <c r="O58" s="242">
        <v>2018</v>
      </c>
      <c r="P58" s="242">
        <v>2019</v>
      </c>
      <c r="Q58" s="242">
        <v>2020</v>
      </c>
      <c r="R58" s="242">
        <v>2021</v>
      </c>
      <c r="S58" s="242">
        <v>2022</v>
      </c>
      <c r="T58" s="242">
        <v>2023</v>
      </c>
      <c r="U58" s="242">
        <v>2024</v>
      </c>
      <c r="V58" s="242">
        <v>2025</v>
      </c>
      <c r="W58" s="242">
        <v>2026</v>
      </c>
      <c r="X58" s="242">
        <v>2027</v>
      </c>
      <c r="Y58" s="242">
        <v>2028</v>
      </c>
      <c r="Z58" s="242">
        <v>2029</v>
      </c>
      <c r="AA58" s="242">
        <v>2030</v>
      </c>
      <c r="AB58" s="242">
        <v>2031</v>
      </c>
      <c r="AC58" s="242">
        <v>2032</v>
      </c>
      <c r="AD58" s="242">
        <v>2033</v>
      </c>
      <c r="AE58" s="242">
        <v>2034</v>
      </c>
      <c r="AF58" s="242">
        <v>2035</v>
      </c>
      <c r="AG58" s="242">
        <v>2036</v>
      </c>
      <c r="AH58" s="242">
        <v>2037</v>
      </c>
      <c r="AI58" s="242">
        <v>2038</v>
      </c>
      <c r="AJ58" s="242">
        <v>2039</v>
      </c>
      <c r="AK58" s="242">
        <v>2040</v>
      </c>
      <c r="AL58" s="242">
        <v>2041</v>
      </c>
      <c r="AM58" s="242">
        <v>2042</v>
      </c>
      <c r="AN58" s="242">
        <v>2043</v>
      </c>
      <c r="AO58" s="242">
        <v>2044</v>
      </c>
      <c r="AP58" s="242">
        <v>2045</v>
      </c>
      <c r="AQ58" s="242">
        <v>2046</v>
      </c>
      <c r="AR58" s="242">
        <v>2047</v>
      </c>
      <c r="AS58" s="242">
        <v>2048</v>
      </c>
      <c r="AT58" s="242">
        <v>2049</v>
      </c>
      <c r="AU58" s="243">
        <v>2050</v>
      </c>
      <c r="AV58" s="267"/>
    </row>
    <row r="59" spans="1:50" x14ac:dyDescent="0.25">
      <c r="B59" s="245" t="s">
        <v>1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311"/>
      <c r="AJ59" s="311"/>
      <c r="AK59" s="311"/>
      <c r="AL59" s="311"/>
      <c r="AM59" s="311"/>
      <c r="AN59" s="311"/>
      <c r="AO59" s="311"/>
      <c r="AP59" s="311"/>
      <c r="AQ59" s="311"/>
      <c r="AR59" s="311"/>
      <c r="AS59" s="311"/>
      <c r="AT59" s="311"/>
      <c r="AU59" s="311"/>
      <c r="AV59" s="268"/>
    </row>
    <row r="60" spans="1:50" x14ac:dyDescent="0.25">
      <c r="B60" s="249" t="s">
        <v>494</v>
      </c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268"/>
    </row>
    <row r="61" spans="1:50" x14ac:dyDescent="0.25">
      <c r="B61" s="254" t="s">
        <v>495</v>
      </c>
      <c r="C61" s="301">
        <f t="shared" ref="C61:AU66" si="24">C39-C50</f>
        <v>0</v>
      </c>
      <c r="D61" s="301">
        <f t="shared" si="24"/>
        <v>0</v>
      </c>
      <c r="E61" s="301">
        <f t="shared" si="24"/>
        <v>0</v>
      </c>
      <c r="F61" s="301">
        <f t="shared" si="24"/>
        <v>0</v>
      </c>
      <c r="G61" s="301">
        <f t="shared" si="24"/>
        <v>0</v>
      </c>
      <c r="H61" s="301">
        <f t="shared" si="24"/>
        <v>0</v>
      </c>
      <c r="I61" s="301">
        <f t="shared" si="24"/>
        <v>0</v>
      </c>
      <c r="J61" s="301">
        <f t="shared" si="24"/>
        <v>0</v>
      </c>
      <c r="K61" s="301">
        <f t="shared" si="24"/>
        <v>0</v>
      </c>
      <c r="L61" s="301">
        <f t="shared" si="24"/>
        <v>0</v>
      </c>
      <c r="M61" s="301">
        <f t="shared" si="24"/>
        <v>0</v>
      </c>
      <c r="N61" s="301">
        <f t="shared" si="24"/>
        <v>0</v>
      </c>
      <c r="O61" s="301">
        <f t="shared" si="24"/>
        <v>0</v>
      </c>
      <c r="P61" s="301">
        <f t="shared" si="24"/>
        <v>0</v>
      </c>
      <c r="Q61" s="301">
        <f t="shared" si="24"/>
        <v>0</v>
      </c>
      <c r="R61" s="301">
        <f t="shared" si="24"/>
        <v>0</v>
      </c>
      <c r="S61" s="301">
        <f t="shared" si="24"/>
        <v>0</v>
      </c>
      <c r="T61" s="301">
        <f t="shared" si="24"/>
        <v>0</v>
      </c>
      <c r="U61" s="301">
        <f t="shared" si="24"/>
        <v>3.7506944816634302E-7</v>
      </c>
      <c r="V61" s="301">
        <f t="shared" si="24"/>
        <v>1.2347388662070635E-6</v>
      </c>
      <c r="W61" s="301">
        <f t="shared" si="24"/>
        <v>2.5720875194701343E-6</v>
      </c>
      <c r="X61" s="301">
        <f t="shared" si="24"/>
        <v>4.1460871252341214E-6</v>
      </c>
      <c r="Y61" s="301">
        <f t="shared" si="24"/>
        <v>5.6926809585688964E-6</v>
      </c>
      <c r="Z61" s="301">
        <f t="shared" si="24"/>
        <v>7.0975595945488301E-6</v>
      </c>
      <c r="AA61" s="301">
        <f t="shared" si="24"/>
        <v>8.2607181917104811E-6</v>
      </c>
      <c r="AB61" s="301">
        <f t="shared" si="24"/>
        <v>9.1383538368128292E-6</v>
      </c>
      <c r="AC61" s="301">
        <f t="shared" si="24"/>
        <v>9.7710628457758908E-6</v>
      </c>
      <c r="AD61" s="301">
        <f t="shared" si="24"/>
        <v>1.0208510486553468E-5</v>
      </c>
      <c r="AE61" s="301">
        <f t="shared" si="24"/>
        <v>1.0514904140668246E-5</v>
      </c>
      <c r="AF61" s="301">
        <f t="shared" si="24"/>
        <v>1.0750845685691957E-5</v>
      </c>
      <c r="AG61" s="301">
        <f t="shared" si="24"/>
        <v>1.0966345386220766E-5</v>
      </c>
      <c r="AH61" s="301">
        <f t="shared" si="24"/>
        <v>1.1215509520212663E-5</v>
      </c>
      <c r="AI61" s="301">
        <f t="shared" si="24"/>
        <v>1.1518419332723351E-5</v>
      </c>
      <c r="AJ61" s="301">
        <f t="shared" si="24"/>
        <v>1.1871698217480464E-5</v>
      </c>
      <c r="AK61" s="301">
        <f t="shared" si="24"/>
        <v>1.2257813596316947E-5</v>
      </c>
      <c r="AL61" s="301">
        <f t="shared" si="24"/>
        <v>1.2643754308705457E-5</v>
      </c>
      <c r="AM61" s="301">
        <f t="shared" si="24"/>
        <v>1.3012508108978249E-5</v>
      </c>
      <c r="AN61" s="301">
        <f t="shared" si="24"/>
        <v>1.3351091327495901E-5</v>
      </c>
      <c r="AO61" s="301">
        <f t="shared" si="24"/>
        <v>1.3642233785193802E-5</v>
      </c>
      <c r="AP61" s="301">
        <f t="shared" si="24"/>
        <v>1.3879418552520395E-5</v>
      </c>
      <c r="AQ61" s="301">
        <f t="shared" si="24"/>
        <v>1.3953589855009163E-5</v>
      </c>
      <c r="AR61" s="301">
        <f t="shared" si="24"/>
        <v>1.4191526714502078E-5</v>
      </c>
      <c r="AS61" s="301">
        <f t="shared" si="24"/>
        <v>1.4225388250743709E-5</v>
      </c>
      <c r="AT61" s="301">
        <f t="shared" si="24"/>
        <v>1.4399466601366928E-5</v>
      </c>
      <c r="AU61" s="302">
        <f t="shared" si="24"/>
        <v>1.4364545026679387E-5</v>
      </c>
      <c r="AV61" s="268"/>
    </row>
    <row r="62" spans="1:50" x14ac:dyDescent="0.25">
      <c r="B62" s="258" t="s">
        <v>496</v>
      </c>
      <c r="C62" s="304">
        <f t="shared" si="24"/>
        <v>0</v>
      </c>
      <c r="D62" s="304">
        <f t="shared" si="24"/>
        <v>0</v>
      </c>
      <c r="E62" s="304">
        <f t="shared" si="24"/>
        <v>0</v>
      </c>
      <c r="F62" s="304">
        <f t="shared" si="24"/>
        <v>0</v>
      </c>
      <c r="G62" s="304">
        <f t="shared" si="24"/>
        <v>0</v>
      </c>
      <c r="H62" s="304">
        <f t="shared" si="24"/>
        <v>0</v>
      </c>
      <c r="I62" s="304">
        <f t="shared" si="24"/>
        <v>0</v>
      </c>
      <c r="J62" s="304">
        <f t="shared" si="24"/>
        <v>0</v>
      </c>
      <c r="K62" s="304">
        <f t="shared" si="24"/>
        <v>0</v>
      </c>
      <c r="L62" s="304">
        <f t="shared" si="24"/>
        <v>0</v>
      </c>
      <c r="M62" s="304">
        <f t="shared" si="24"/>
        <v>0</v>
      </c>
      <c r="N62" s="304">
        <f t="shared" si="24"/>
        <v>0</v>
      </c>
      <c r="O62" s="304">
        <f t="shared" si="24"/>
        <v>0</v>
      </c>
      <c r="P62" s="304">
        <f t="shared" si="24"/>
        <v>0</v>
      </c>
      <c r="Q62" s="304">
        <f t="shared" si="24"/>
        <v>0</v>
      </c>
      <c r="R62" s="304">
        <f t="shared" si="24"/>
        <v>0</v>
      </c>
      <c r="S62" s="304">
        <f t="shared" si="24"/>
        <v>0</v>
      </c>
      <c r="T62" s="304">
        <f t="shared" si="24"/>
        <v>0</v>
      </c>
      <c r="U62" s="304">
        <f t="shared" si="24"/>
        <v>7.5114078165738896E-7</v>
      </c>
      <c r="V62" s="304">
        <f t="shared" si="24"/>
        <v>1.7031164152303546E-6</v>
      </c>
      <c r="W62" s="304">
        <f t="shared" si="24"/>
        <v>2.9562061407695239E-6</v>
      </c>
      <c r="X62" s="304">
        <f t="shared" si="24"/>
        <v>4.4702070365887359E-6</v>
      </c>
      <c r="Y62" s="304">
        <f t="shared" si="24"/>
        <v>6.1023607682286762E-6</v>
      </c>
      <c r="Z62" s="304">
        <f t="shared" si="24"/>
        <v>7.7702403784296603E-6</v>
      </c>
      <c r="AA62" s="304">
        <f t="shared" si="24"/>
        <v>9.4083322303983863E-6</v>
      </c>
      <c r="AB62" s="304">
        <f t="shared" si="24"/>
        <v>1.0971264848641527E-5</v>
      </c>
      <c r="AC62" s="304">
        <f t="shared" si="24"/>
        <v>1.2469003237147724E-5</v>
      </c>
      <c r="AD62" s="304">
        <f t="shared" si="24"/>
        <v>1.3912839131186017E-5</v>
      </c>
      <c r="AE62" s="304">
        <f t="shared" si="24"/>
        <v>1.5316792657982248E-5</v>
      </c>
      <c r="AF62" s="304">
        <f t="shared" si="24"/>
        <v>1.6701200562352359E-5</v>
      </c>
      <c r="AG62" s="304">
        <f t="shared" si="24"/>
        <v>1.8080661547403842E-5</v>
      </c>
      <c r="AH62" s="304">
        <f t="shared" si="24"/>
        <v>1.9471491239708705E-5</v>
      </c>
      <c r="AI62" s="304">
        <f t="shared" si="24"/>
        <v>2.0891296615532795E-5</v>
      </c>
      <c r="AJ62" s="304">
        <f t="shared" si="24"/>
        <v>2.233423979941529E-5</v>
      </c>
      <c r="AK62" s="304">
        <f t="shared" si="24"/>
        <v>2.3782605872157969E-5</v>
      </c>
      <c r="AL62" s="304">
        <f t="shared" si="24"/>
        <v>2.5201663619550674E-5</v>
      </c>
      <c r="AM62" s="304">
        <f t="shared" si="24"/>
        <v>2.6562561422333042E-5</v>
      </c>
      <c r="AN62" s="304">
        <f t="shared" si="24"/>
        <v>2.7858525918189603E-5</v>
      </c>
      <c r="AO62" s="304">
        <f t="shared" si="24"/>
        <v>2.9076524622334565E-5</v>
      </c>
      <c r="AP62" s="304">
        <f t="shared" si="24"/>
        <v>3.0204023279023495E-5</v>
      </c>
      <c r="AQ62" s="304">
        <f t="shared" si="24"/>
        <v>3.1160360102644447E-5</v>
      </c>
      <c r="AR62" s="304">
        <f t="shared" si="24"/>
        <v>3.2161907172700843E-5</v>
      </c>
      <c r="AS62" s="304">
        <f t="shared" si="24"/>
        <v>3.2981342933668945E-5</v>
      </c>
      <c r="AT62" s="304">
        <f t="shared" si="24"/>
        <v>3.3823389830212047E-5</v>
      </c>
      <c r="AU62" s="305">
        <f t="shared" si="24"/>
        <v>3.4479988868629796E-5</v>
      </c>
      <c r="AV62" s="268"/>
    </row>
    <row r="63" spans="1:50" x14ac:dyDescent="0.25">
      <c r="B63" s="261" t="s">
        <v>497</v>
      </c>
      <c r="C63" s="306">
        <f t="shared" si="24"/>
        <v>0</v>
      </c>
      <c r="D63" s="306">
        <f t="shared" si="24"/>
        <v>0</v>
      </c>
      <c r="E63" s="306">
        <f t="shared" si="24"/>
        <v>0</v>
      </c>
      <c r="F63" s="306">
        <f t="shared" si="24"/>
        <v>0</v>
      </c>
      <c r="G63" s="306">
        <f t="shared" si="24"/>
        <v>0</v>
      </c>
      <c r="H63" s="306">
        <f t="shared" si="24"/>
        <v>0</v>
      </c>
      <c r="I63" s="306">
        <f t="shared" si="24"/>
        <v>0</v>
      </c>
      <c r="J63" s="306">
        <f t="shared" si="24"/>
        <v>0</v>
      </c>
      <c r="K63" s="306">
        <f t="shared" si="24"/>
        <v>0</v>
      </c>
      <c r="L63" s="306">
        <f t="shared" si="24"/>
        <v>0</v>
      </c>
      <c r="M63" s="306">
        <f t="shared" si="24"/>
        <v>0</v>
      </c>
      <c r="N63" s="306">
        <f t="shared" si="24"/>
        <v>0</v>
      </c>
      <c r="O63" s="306">
        <f t="shared" si="24"/>
        <v>0</v>
      </c>
      <c r="P63" s="306">
        <f t="shared" si="24"/>
        <v>0</v>
      </c>
      <c r="Q63" s="306">
        <f t="shared" si="24"/>
        <v>0</v>
      </c>
      <c r="R63" s="306">
        <f t="shared" si="24"/>
        <v>0</v>
      </c>
      <c r="S63" s="306">
        <f t="shared" si="24"/>
        <v>0</v>
      </c>
      <c r="T63" s="306">
        <f t="shared" si="24"/>
        <v>0</v>
      </c>
      <c r="U63" s="306">
        <f t="shared" si="24"/>
        <v>-1.1412385102910205E-7</v>
      </c>
      <c r="V63" s="306">
        <f t="shared" si="24"/>
        <v>-5.7935710853773692E-8</v>
      </c>
      <c r="W63" s="306">
        <f t="shared" si="24"/>
        <v>1.2627043286667083E-7</v>
      </c>
      <c r="X63" s="306">
        <f t="shared" si="24"/>
        <v>3.3696601600685661E-7</v>
      </c>
      <c r="Y63" s="306">
        <f t="shared" si="24"/>
        <v>5.213369252479727E-7</v>
      </c>
      <c r="Z63" s="306">
        <f t="shared" si="24"/>
        <v>6.4183329238215459E-7</v>
      </c>
      <c r="AA63" s="306">
        <f t="shared" si="24"/>
        <v>6.7932297401901431E-7</v>
      </c>
      <c r="AB63" s="306">
        <f t="shared" si="24"/>
        <v>6.4222809411512705E-7</v>
      </c>
      <c r="AC63" s="306">
        <f t="shared" si="24"/>
        <v>5.3072731479725244E-7</v>
      </c>
      <c r="AD63" s="306">
        <f t="shared" si="24"/>
        <v>3.5470909998808198E-7</v>
      </c>
      <c r="AE63" s="306">
        <f t="shared" si="24"/>
        <v>1.3117689977998337E-7</v>
      </c>
      <c r="AF63" s="306">
        <f t="shared" si="24"/>
        <v>-1.2511391166147856E-7</v>
      </c>
      <c r="AG63" s="306">
        <f t="shared" si="24"/>
        <v>-3.9772283941252873E-7</v>
      </c>
      <c r="AH63" s="306">
        <f t="shared" si="24"/>
        <v>-6.6946065174072755E-7</v>
      </c>
      <c r="AI63" s="306">
        <f t="shared" si="24"/>
        <v>-9.3796739560753073E-7</v>
      </c>
      <c r="AJ63" s="306">
        <f t="shared" si="24"/>
        <v>-1.2012622677831652E-6</v>
      </c>
      <c r="AK63" s="306">
        <f t="shared" si="24"/>
        <v>-1.458065489644278E-6</v>
      </c>
      <c r="AL63" s="306">
        <f t="shared" si="24"/>
        <v>-1.7094507429593619E-6</v>
      </c>
      <c r="AM63" s="306">
        <f t="shared" si="24"/>
        <v>-1.9429910638260606E-6</v>
      </c>
      <c r="AN63" s="306">
        <f t="shared" si="24"/>
        <v>-2.1588337082642517E-6</v>
      </c>
      <c r="AO63" s="306">
        <f t="shared" si="24"/>
        <v>-2.3573809654273137E-6</v>
      </c>
      <c r="AP63" s="306">
        <f t="shared" si="24"/>
        <v>-2.5355739708271541E-6</v>
      </c>
      <c r="AQ63" s="306">
        <f t="shared" si="24"/>
        <v>-2.6964087555259031E-6</v>
      </c>
      <c r="AR63" s="306">
        <f t="shared" si="24"/>
        <v>-2.8229057856474227E-6</v>
      </c>
      <c r="AS63" s="306">
        <f t="shared" si="24"/>
        <v>-2.9317550350599353E-6</v>
      </c>
      <c r="AT63" s="306">
        <f t="shared" si="24"/>
        <v>-3.0017753764877142E-6</v>
      </c>
      <c r="AU63" s="307">
        <f t="shared" si="24"/>
        <v>-3.0557254403346112E-6</v>
      </c>
      <c r="AV63" s="268"/>
    </row>
    <row r="64" spans="1:50" x14ac:dyDescent="0.25">
      <c r="B64" s="258" t="s">
        <v>498</v>
      </c>
      <c r="C64" s="304">
        <f t="shared" si="24"/>
        <v>0</v>
      </c>
      <c r="D64" s="304">
        <f t="shared" si="24"/>
        <v>0</v>
      </c>
      <c r="E64" s="304">
        <f t="shared" si="24"/>
        <v>0</v>
      </c>
      <c r="F64" s="304">
        <f t="shared" si="24"/>
        <v>0</v>
      </c>
      <c r="G64" s="304">
        <f t="shared" si="24"/>
        <v>0</v>
      </c>
      <c r="H64" s="304">
        <f t="shared" si="24"/>
        <v>0</v>
      </c>
      <c r="I64" s="304">
        <f t="shared" si="24"/>
        <v>0</v>
      </c>
      <c r="J64" s="304">
        <f t="shared" si="24"/>
        <v>0</v>
      </c>
      <c r="K64" s="304">
        <f t="shared" si="24"/>
        <v>0</v>
      </c>
      <c r="L64" s="304">
        <f t="shared" si="24"/>
        <v>0</v>
      </c>
      <c r="M64" s="304">
        <f t="shared" si="24"/>
        <v>0</v>
      </c>
      <c r="N64" s="304">
        <f t="shared" si="24"/>
        <v>0</v>
      </c>
      <c r="O64" s="304">
        <f t="shared" si="24"/>
        <v>0</v>
      </c>
      <c r="P64" s="304">
        <f t="shared" si="24"/>
        <v>0</v>
      </c>
      <c r="Q64" s="304">
        <f t="shared" si="24"/>
        <v>0</v>
      </c>
      <c r="R64" s="304">
        <f t="shared" si="24"/>
        <v>0</v>
      </c>
      <c r="S64" s="304">
        <f t="shared" si="24"/>
        <v>0</v>
      </c>
      <c r="T64" s="304">
        <f t="shared" si="24"/>
        <v>0</v>
      </c>
      <c r="U64" s="304">
        <f t="shared" si="24"/>
        <v>1.9272631190947465E-7</v>
      </c>
      <c r="V64" s="304">
        <f t="shared" si="24"/>
        <v>1.9459754677653152E-6</v>
      </c>
      <c r="W64" s="304">
        <f t="shared" si="24"/>
        <v>5.0508173146113222E-6</v>
      </c>
      <c r="X64" s="304">
        <f t="shared" si="24"/>
        <v>8.7002914345157834E-6</v>
      </c>
      <c r="Y64" s="304">
        <f t="shared" si="24"/>
        <v>1.2352734886977856E-5</v>
      </c>
      <c r="Z64" s="304">
        <f t="shared" si="24"/>
        <v>1.5618667738137582E-5</v>
      </c>
      <c r="AA64" s="304">
        <f t="shared" si="24"/>
        <v>1.8281334825509532E-5</v>
      </c>
      <c r="AB64" s="304">
        <f t="shared" si="24"/>
        <v>2.03521155138775E-5</v>
      </c>
      <c r="AC64" s="304">
        <f t="shared" si="24"/>
        <v>2.1829625433178457E-5</v>
      </c>
      <c r="AD64" s="304">
        <f t="shared" si="24"/>
        <v>2.2787432315540812E-5</v>
      </c>
      <c r="AE64" s="304">
        <f t="shared" si="24"/>
        <v>2.3357717464311811E-5</v>
      </c>
      <c r="AF64" s="304">
        <f t="shared" si="24"/>
        <v>2.366662384312157E-5</v>
      </c>
      <c r="AG64" s="304">
        <f t="shared" si="24"/>
        <v>2.385057499187937E-5</v>
      </c>
      <c r="AH64" s="304">
        <f t="shared" si="24"/>
        <v>2.4054300156728381E-5</v>
      </c>
      <c r="AI64" s="304">
        <f t="shared" si="24"/>
        <v>2.4313730560554525E-5</v>
      </c>
      <c r="AJ64" s="304">
        <f t="shared" si="24"/>
        <v>2.4634070692641785E-5</v>
      </c>
      <c r="AK64" s="304">
        <f t="shared" si="24"/>
        <v>2.5002671734331017E-5</v>
      </c>
      <c r="AL64" s="304">
        <f t="shared" si="24"/>
        <v>2.5388286977068297E-5</v>
      </c>
      <c r="AM64" s="304">
        <f t="shared" si="24"/>
        <v>2.5843485984777814E-5</v>
      </c>
      <c r="AN64" s="304">
        <f t="shared" si="24"/>
        <v>2.6354300825204291E-5</v>
      </c>
      <c r="AO64" s="304">
        <f t="shared" si="24"/>
        <v>2.6897935312852894E-5</v>
      </c>
      <c r="AP64" s="304">
        <f t="shared" si="24"/>
        <v>2.7476412819416041E-5</v>
      </c>
      <c r="AQ64" s="304">
        <f t="shared" si="24"/>
        <v>2.7978600166012058E-5</v>
      </c>
      <c r="AR64" s="304">
        <f t="shared" si="24"/>
        <v>2.8764805727554688E-5</v>
      </c>
      <c r="AS64" s="304">
        <f t="shared" si="24"/>
        <v>2.9452583520939157E-5</v>
      </c>
      <c r="AT64" s="304">
        <f t="shared" si="24"/>
        <v>3.0435965741038018E-5</v>
      </c>
      <c r="AU64" s="305">
        <f t="shared" si="24"/>
        <v>3.1306757203641844E-5</v>
      </c>
      <c r="AV64" s="268"/>
    </row>
    <row r="65" spans="2:48" x14ac:dyDescent="0.25">
      <c r="B65" s="258" t="s">
        <v>499</v>
      </c>
      <c r="C65" s="304">
        <f t="shared" si="24"/>
        <v>0</v>
      </c>
      <c r="D65" s="304">
        <f t="shared" si="24"/>
        <v>0</v>
      </c>
      <c r="E65" s="304">
        <f t="shared" si="24"/>
        <v>0</v>
      </c>
      <c r="F65" s="304">
        <f t="shared" si="24"/>
        <v>0</v>
      </c>
      <c r="G65" s="304">
        <f t="shared" si="24"/>
        <v>0</v>
      </c>
      <c r="H65" s="304">
        <f t="shared" si="24"/>
        <v>0</v>
      </c>
      <c r="I65" s="304">
        <f t="shared" si="24"/>
        <v>0</v>
      </c>
      <c r="J65" s="304">
        <f t="shared" si="24"/>
        <v>0</v>
      </c>
      <c r="K65" s="304">
        <f t="shared" si="24"/>
        <v>0</v>
      </c>
      <c r="L65" s="304">
        <f t="shared" si="24"/>
        <v>0</v>
      </c>
      <c r="M65" s="304">
        <f t="shared" si="24"/>
        <v>0</v>
      </c>
      <c r="N65" s="304">
        <f t="shared" si="24"/>
        <v>0</v>
      </c>
      <c r="O65" s="304">
        <f t="shared" si="24"/>
        <v>0</v>
      </c>
      <c r="P65" s="304">
        <f t="shared" si="24"/>
        <v>0</v>
      </c>
      <c r="Q65" s="304">
        <f t="shared" si="24"/>
        <v>0</v>
      </c>
      <c r="R65" s="304">
        <f t="shared" si="24"/>
        <v>0</v>
      </c>
      <c r="S65" s="304">
        <f t="shared" si="24"/>
        <v>0</v>
      </c>
      <c r="T65" s="304">
        <f t="shared" si="24"/>
        <v>0</v>
      </c>
      <c r="U65" s="304">
        <f t="shared" si="24"/>
        <v>3.061215190225397E-7</v>
      </c>
      <c r="V65" s="304">
        <f t="shared" si="24"/>
        <v>1.9916997764379829E-6</v>
      </c>
      <c r="W65" s="304">
        <f t="shared" si="24"/>
        <v>4.8872129269073028E-6</v>
      </c>
      <c r="X65" s="304">
        <f t="shared" si="24"/>
        <v>8.2908047297491905E-6</v>
      </c>
      <c r="Y65" s="304">
        <f t="shared" si="24"/>
        <v>1.1716751413870519E-5</v>
      </c>
      <c r="Z65" s="304">
        <f t="shared" si="24"/>
        <v>1.4817342095629904E-5</v>
      </c>
      <c r="AA65" s="304">
        <f t="shared" si="24"/>
        <v>1.7398303788107583E-5</v>
      </c>
      <c r="AB65" s="304">
        <f t="shared" si="24"/>
        <v>1.9463984432532833E-5</v>
      </c>
      <c r="AC65" s="304">
        <f t="shared" si="24"/>
        <v>2.1014417183828904E-5</v>
      </c>
      <c r="AD65" s="304">
        <f t="shared" si="24"/>
        <v>2.2113877222174061E-5</v>
      </c>
      <c r="AE65" s="304">
        <f t="shared" si="24"/>
        <v>2.2877018753475475E-5</v>
      </c>
      <c r="AF65" s="304">
        <f t="shared" si="24"/>
        <v>2.3414238575991675E-5</v>
      </c>
      <c r="AG65" s="304">
        <f t="shared" si="24"/>
        <v>2.3843910735066309E-5</v>
      </c>
      <c r="AH65" s="304">
        <f t="shared" si="24"/>
        <v>2.4291561879108414E-5</v>
      </c>
      <c r="AI65" s="304">
        <f t="shared" si="24"/>
        <v>2.4789939033764696E-5</v>
      </c>
      <c r="AJ65" s="304">
        <f t="shared" si="24"/>
        <v>2.534203577186922E-5</v>
      </c>
      <c r="AK65" s="304">
        <f t="shared" si="24"/>
        <v>2.5934157569129646E-5</v>
      </c>
      <c r="AL65" s="304">
        <f t="shared" si="24"/>
        <v>2.6536321913406269E-5</v>
      </c>
      <c r="AM65" s="304">
        <f t="shared" si="24"/>
        <v>2.7187870884182175E-5</v>
      </c>
      <c r="AN65" s="304">
        <f t="shared" si="24"/>
        <v>2.7875071094807247E-5</v>
      </c>
      <c r="AO65" s="304">
        <f t="shared" si="24"/>
        <v>2.8575783771023211E-5</v>
      </c>
      <c r="AP65" s="304">
        <f t="shared" si="24"/>
        <v>2.9289150691891308E-5</v>
      </c>
      <c r="AQ65" s="304">
        <f t="shared" si="24"/>
        <v>2.9909689552631846E-5</v>
      </c>
      <c r="AR65" s="304">
        <f t="shared" si="24"/>
        <v>3.0771262420570267E-5</v>
      </c>
      <c r="AS65" s="304">
        <f t="shared" si="24"/>
        <v>3.1518116035855748E-5</v>
      </c>
      <c r="AT65" s="304">
        <f t="shared" si="24"/>
        <v>3.2511989925376739E-5</v>
      </c>
      <c r="AU65" s="305">
        <f t="shared" si="24"/>
        <v>3.3378615112877874E-5</v>
      </c>
      <c r="AV65" s="268"/>
    </row>
    <row r="66" spans="2:48" x14ac:dyDescent="0.25">
      <c r="B66" s="261" t="s">
        <v>500</v>
      </c>
      <c r="C66" s="306">
        <f t="shared" si="24"/>
        <v>0</v>
      </c>
      <c r="D66" s="306">
        <f t="shared" si="24"/>
        <v>0</v>
      </c>
      <c r="E66" s="306">
        <f t="shared" si="24"/>
        <v>0</v>
      </c>
      <c r="F66" s="306">
        <f t="shared" si="24"/>
        <v>0</v>
      </c>
      <c r="G66" s="306">
        <f t="shared" si="24"/>
        <v>0</v>
      </c>
      <c r="H66" s="306">
        <f t="shared" si="24"/>
        <v>0</v>
      </c>
      <c r="I66" s="306">
        <f t="shared" si="24"/>
        <v>0</v>
      </c>
      <c r="J66" s="306">
        <f t="shared" si="24"/>
        <v>0</v>
      </c>
      <c r="K66" s="306">
        <f t="shared" si="24"/>
        <v>0</v>
      </c>
      <c r="L66" s="306">
        <f t="shared" si="24"/>
        <v>0</v>
      </c>
      <c r="M66" s="306">
        <f t="shared" si="24"/>
        <v>0</v>
      </c>
      <c r="N66" s="306">
        <f t="shared" si="24"/>
        <v>0</v>
      </c>
      <c r="O66" s="306">
        <f t="shared" si="24"/>
        <v>0</v>
      </c>
      <c r="P66" s="306">
        <f t="shared" si="24"/>
        <v>0</v>
      </c>
      <c r="Q66" s="306">
        <f t="shared" si="24"/>
        <v>0</v>
      </c>
      <c r="R66" s="306">
        <f t="shared" si="24"/>
        <v>0</v>
      </c>
      <c r="S66" s="306">
        <f t="shared" si="24"/>
        <v>0</v>
      </c>
      <c r="T66" s="306">
        <f t="shared" si="24"/>
        <v>0</v>
      </c>
      <c r="U66" s="306">
        <f t="shared" si="24"/>
        <v>-3.7279243596255451E-7</v>
      </c>
      <c r="V66" s="306">
        <f t="shared" si="24"/>
        <v>-4.6217145527327474E-7</v>
      </c>
      <c r="W66" s="306">
        <f t="shared" si="24"/>
        <v>-3.7288280906044857E-7</v>
      </c>
      <c r="X66" s="306">
        <f t="shared" si="24"/>
        <v>-3.0686394987544663E-7</v>
      </c>
      <c r="Y66" s="306">
        <f t="shared" si="24"/>
        <v>-3.8607423216707737E-7</v>
      </c>
      <c r="Z66" s="306">
        <f t="shared" si="24"/>
        <v>-6.4267880277302236E-7</v>
      </c>
      <c r="AA66" s="306">
        <f t="shared" si="24"/>
        <v>-1.111810583542816E-6</v>
      </c>
      <c r="AB66" s="306">
        <f t="shared" si="24"/>
        <v>-1.7923442920120269E-6</v>
      </c>
      <c r="AC66" s="306">
        <f t="shared" si="24"/>
        <v>-2.6540868159896647E-6</v>
      </c>
      <c r="AD66" s="306">
        <f t="shared" si="24"/>
        <v>-3.6586471598848425E-6</v>
      </c>
      <c r="AE66" s="306">
        <f t="shared" si="24"/>
        <v>-4.7554645070668755E-6</v>
      </c>
      <c r="AF66" s="306">
        <f t="shared" si="24"/>
        <v>-5.9045314830807882E-6</v>
      </c>
      <c r="AG66" s="306">
        <f t="shared" ref="AG66:AU66" si="25">AG44-AG55</f>
        <v>-7.0703320670106873E-6</v>
      </c>
      <c r="AH66" s="306">
        <f t="shared" si="25"/>
        <v>-8.214091165248405E-6</v>
      </c>
      <c r="AI66" s="306">
        <f t="shared" si="25"/>
        <v>-9.3333330017930649E-6</v>
      </c>
      <c r="AJ66" s="306">
        <f t="shared" si="25"/>
        <v>-1.0425507126404776E-5</v>
      </c>
      <c r="AK66" s="306">
        <f t="shared" si="25"/>
        <v>-1.1490253840007458E-5</v>
      </c>
      <c r="AL66" s="306">
        <f t="shared" si="25"/>
        <v>-1.2526732643222682E-5</v>
      </c>
      <c r="AM66" s="306">
        <f t="shared" si="25"/>
        <v>-1.3521697368887309E-5</v>
      </c>
      <c r="AN66" s="306">
        <f t="shared" si="25"/>
        <v>-1.4481707274097144E-5</v>
      </c>
      <c r="AO66" s="306">
        <f t="shared" si="25"/>
        <v>-1.5410569263685225E-5</v>
      </c>
      <c r="AP66" s="306">
        <f t="shared" si="25"/>
        <v>-1.6302787278696385E-5</v>
      </c>
      <c r="AQ66" s="306">
        <f t="shared" si="25"/>
        <v>-1.7186669879792893E-5</v>
      </c>
      <c r="AR66" s="306">
        <f t="shared" si="25"/>
        <v>-1.7951301360730199E-5</v>
      </c>
      <c r="AS66" s="306">
        <f t="shared" si="25"/>
        <v>-1.8738057698655664E-5</v>
      </c>
      <c r="AT66" s="306">
        <f t="shared" si="25"/>
        <v>-1.9406691307413682E-5</v>
      </c>
      <c r="AU66" s="307">
        <f t="shared" si="25"/>
        <v>-2.0099040582005623E-5</v>
      </c>
      <c r="AV66" s="268"/>
    </row>
    <row r="67" spans="2:48" x14ac:dyDescent="0.25">
      <c r="B67" s="249" t="s">
        <v>501</v>
      </c>
      <c r="C67" s="308">
        <f t="shared" ref="C67:AU67" si="26">C45-C56</f>
        <v>0</v>
      </c>
      <c r="D67" s="308">
        <f t="shared" si="26"/>
        <v>0</v>
      </c>
      <c r="E67" s="308">
        <f t="shared" si="26"/>
        <v>0</v>
      </c>
      <c r="F67" s="308">
        <f t="shared" si="26"/>
        <v>0</v>
      </c>
      <c r="G67" s="308">
        <f t="shared" si="26"/>
        <v>0</v>
      </c>
      <c r="H67" s="308">
        <f t="shared" si="26"/>
        <v>0</v>
      </c>
      <c r="I67" s="308">
        <f t="shared" si="26"/>
        <v>0</v>
      </c>
      <c r="J67" s="308">
        <f t="shared" si="26"/>
        <v>0</v>
      </c>
      <c r="K67" s="308">
        <f t="shared" si="26"/>
        <v>0</v>
      </c>
      <c r="L67" s="308">
        <f t="shared" si="26"/>
        <v>0</v>
      </c>
      <c r="M67" s="308">
        <f t="shared" si="26"/>
        <v>0</v>
      </c>
      <c r="N67" s="308">
        <f t="shared" si="26"/>
        <v>0</v>
      </c>
      <c r="O67" s="308">
        <f t="shared" si="26"/>
        <v>0</v>
      </c>
      <c r="P67" s="308">
        <f t="shared" si="26"/>
        <v>0</v>
      </c>
      <c r="Q67" s="308">
        <f t="shared" si="26"/>
        <v>0</v>
      </c>
      <c r="R67" s="308">
        <f t="shared" si="26"/>
        <v>0</v>
      </c>
      <c r="S67" s="308">
        <f t="shared" si="26"/>
        <v>0</v>
      </c>
      <c r="T67" s="308">
        <f t="shared" si="26"/>
        <v>0</v>
      </c>
      <c r="U67" s="308">
        <f t="shared" si="26"/>
        <v>1.0572623008187065E-6</v>
      </c>
      <c r="V67" s="308">
        <f t="shared" si="26"/>
        <v>3.6948161917793598E-6</v>
      </c>
      <c r="W67" s="308">
        <f t="shared" si="26"/>
        <v>7.8434190676768267E-6</v>
      </c>
      <c r="X67" s="308">
        <f t="shared" si="26"/>
        <v>1.2761011766282415E-5</v>
      </c>
      <c r="Y67" s="308">
        <f t="shared" si="26"/>
        <v>1.7819112182237973E-5</v>
      </c>
      <c r="Z67" s="308">
        <f t="shared" si="26"/>
        <v>2.2587582473976298E-5</v>
      </c>
      <c r="AA67" s="308">
        <f t="shared" si="26"/>
        <v>2.6806636018505969E-5</v>
      </c>
      <c r="AB67" s="308">
        <f t="shared" si="26"/>
        <v>3.0435249281146604E-5</v>
      </c>
      <c r="AC67" s="308">
        <f t="shared" si="26"/>
        <v>3.3483420420976628E-5</v>
      </c>
      <c r="AD67" s="308">
        <f t="shared" si="26"/>
        <v>3.6026716353387833E-5</v>
      </c>
      <c r="AE67" s="308">
        <f t="shared" si="26"/>
        <v>3.8193811411346701E-5</v>
      </c>
      <c r="AF67" s="308">
        <f t="shared" si="26"/>
        <v>4.0115439138288522E-5</v>
      </c>
      <c r="AG67" s="308">
        <f t="shared" si="26"/>
        <v>4.1924572282581174E-5</v>
      </c>
      <c r="AH67" s="308">
        <f t="shared" si="26"/>
        <v>4.3763053118928141E-5</v>
      </c>
      <c r="AI67" s="308">
        <f t="shared" si="26"/>
        <v>4.5681235649297491E-5</v>
      </c>
      <c r="AJ67" s="308">
        <f t="shared" si="26"/>
        <v>4.7676275571340021E-5</v>
      </c>
      <c r="AK67" s="308">
        <f t="shared" si="26"/>
        <v>4.9716763441454148E-5</v>
      </c>
      <c r="AL67" s="308">
        <f t="shared" si="26"/>
        <v>5.1737985532818165E-5</v>
      </c>
      <c r="AM67" s="308">
        <f t="shared" si="26"/>
        <v>5.3750432306598483E-5</v>
      </c>
      <c r="AN67" s="308">
        <f t="shared" si="26"/>
        <v>5.5733597012941338E-5</v>
      </c>
      <c r="AO67" s="308">
        <f t="shared" si="26"/>
        <v>5.7652308393385532E-5</v>
      </c>
      <c r="AP67" s="308">
        <f t="shared" si="26"/>
        <v>5.9493173971025826E-5</v>
      </c>
      <c r="AQ67" s="308">
        <f t="shared" si="26"/>
        <v>6.1070049655276293E-5</v>
      </c>
      <c r="AR67" s="308">
        <f t="shared" si="26"/>
        <v>6.293316959327111E-5</v>
      </c>
      <c r="AS67" s="308">
        <f t="shared" si="26"/>
        <v>6.4499458969358159E-5</v>
      </c>
      <c r="AT67" s="308">
        <f t="shared" si="26"/>
        <v>6.6335379755533275E-5</v>
      </c>
      <c r="AU67" s="309">
        <f t="shared" si="26"/>
        <v>6.785860398150767E-5</v>
      </c>
      <c r="AV67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5" x14ac:dyDescent="0.25"/>
  <cols>
    <col min="2" max="2" width="68.5703125" customWidth="1"/>
  </cols>
  <sheetData>
    <row r="4" spans="2:2" x14ac:dyDescent="0.25">
      <c r="B4" t="str">
        <f>Résultats!B1&amp;" : Energie finale par usage et énergie primaire (Mtep)"</f>
        <v>SNBC3 : Energie finale par usage et énergie primaire (Mtep)</v>
      </c>
    </row>
    <row r="5" spans="2:2" x14ac:dyDescent="0.25">
      <c r="B5" t="str">
        <f>Résultats!B1&amp;" : Ventilation du mix énergie (Mtep)"</f>
        <v>SNBC3 : Ventilation du mix énergie (Mtep)</v>
      </c>
    </row>
    <row r="6" spans="2:2" x14ac:dyDescent="0.25">
      <c r="B6" t="str">
        <f>Résultats!B1&amp;" : Ventilation du mix electrique (%)"</f>
        <v>SNBC3 : Ventilation du mix electrique (%)</v>
      </c>
    </row>
    <row r="7" spans="2:2" x14ac:dyDescent="0.25">
      <c r="B7" t="str">
        <f>Résultats!B1&amp;" : Ventilation du mix carburant (%)"</f>
        <v>SNBC3 : Ventilation du mix carburant (%)</v>
      </c>
    </row>
    <row r="8" spans="2:2" x14ac:dyDescent="0.25">
      <c r="B8" t="str">
        <f>Résultats!B1&amp;" : Ventilation du mix gaz (%)"</f>
        <v>SNBC3 : Ventilation du mix gaz (%)</v>
      </c>
    </row>
    <row r="9" spans="2:2" x14ac:dyDescent="0.25">
      <c r="B9" t="str">
        <f>Résultats!B1&amp;" : Emissions CO2 (Mt.eqCO2)"</f>
        <v>SNBC3 : Emissions CO2 (Mt.eqCO2)</v>
      </c>
    </row>
    <row r="10" spans="2:2" x14ac:dyDescent="0.25">
      <c r="B10" t="str">
        <f>Résultats!B1&amp;" : Ventilation du parc auto (%)"</f>
        <v>SNBC3 : Ventilation du parc auto (%)</v>
      </c>
    </row>
    <row r="11" spans="2:2" x14ac:dyDescent="0.2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2023-08-09T16:16:58Z</dcterms:modified>
</cp:coreProperties>
</file>